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y Documents\workspace\PhaseAnalysisFromTransitionStats\input\"/>
    </mc:Choice>
  </mc:AlternateContent>
  <bookViews>
    <workbookView xWindow="2805" yWindow="2805" windowWidth="22800" windowHeight="15585" tabRatio="500" activeTab="4"/>
  </bookViews>
  <sheets>
    <sheet name="Sheet1" sheetId="1" r:id="rId1"/>
    <sheet name="Sheet2" sheetId="2" r:id="rId2"/>
    <sheet name="Opencart Short 1" sheetId="3" r:id="rId3"/>
    <sheet name="Assessment 1" sheetId="4" r:id="rId4"/>
    <sheet name="Assessment 2" sheetId="5" r:id="rId5"/>
  </sheets>
  <definedNames>
    <definedName name="opencart" localSheetId="3">'Assessment 1'!$A$1:$H$2171</definedName>
    <definedName name="opencart" localSheetId="0">Sheet1!$A$1:$R$167</definedName>
    <definedName name="opencart_Short_1" localSheetId="2">'Opencart Short 1'!$A$1:$R$11</definedName>
    <definedName name="opencartassessment2" localSheetId="4">'Assessment 2'!$A$1:$D$168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6" i="3" l="1"/>
  <c r="Y66" i="3"/>
  <c r="U66" i="3"/>
  <c r="U67" i="3"/>
  <c r="T67" i="3"/>
  <c r="T66" i="3"/>
  <c r="E92" i="2"/>
  <c r="E100" i="2"/>
  <c r="E99" i="2"/>
  <c r="E98" i="2"/>
  <c r="E97" i="2"/>
  <c r="E96" i="2"/>
  <c r="E95" i="2"/>
  <c r="E94" i="2"/>
  <c r="E93" i="2"/>
  <c r="D100" i="2"/>
  <c r="D99" i="2"/>
  <c r="D98" i="2"/>
  <c r="D97" i="2"/>
  <c r="D96" i="2"/>
  <c r="D95" i="2"/>
  <c r="D94" i="2"/>
  <c r="D93" i="2"/>
  <c r="D92" i="2"/>
  <c r="R189" i="2" l="1"/>
  <c r="R190" i="2"/>
  <c r="R191" i="2"/>
  <c r="R192" i="2"/>
  <c r="R193" i="2"/>
  <c r="R194" i="2"/>
  <c r="R195" i="2"/>
  <c r="R196" i="2"/>
  <c r="R197" i="2"/>
  <c r="R198" i="2"/>
  <c r="R199" i="2"/>
  <c r="R200" i="2"/>
  <c r="R201" i="2"/>
  <c r="R188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93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69" i="2"/>
  <c r="R60" i="2"/>
  <c r="R61" i="2"/>
  <c r="R62" i="2"/>
  <c r="R63" i="2"/>
  <c r="R64" i="2"/>
  <c r="R65" i="2"/>
  <c r="R66" i="2"/>
  <c r="R67" i="2"/>
  <c r="R68" i="2"/>
  <c r="R59" i="2"/>
  <c r="R55" i="2"/>
  <c r="R56" i="2"/>
  <c r="R57" i="2"/>
  <c r="R54" i="2"/>
  <c r="R53" i="2"/>
  <c r="R52" i="2"/>
  <c r="R47" i="2"/>
  <c r="R48" i="2"/>
  <c r="R49" i="2"/>
  <c r="R50" i="2"/>
  <c r="R51" i="2"/>
  <c r="R46" i="2"/>
  <c r="R45" i="2"/>
  <c r="R44" i="2"/>
  <c r="R37" i="2"/>
  <c r="R38" i="2"/>
  <c r="R39" i="2"/>
  <c r="R40" i="2"/>
  <c r="R41" i="2"/>
  <c r="R42" i="2"/>
  <c r="R43" i="2"/>
  <c r="R36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9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73" i="2"/>
  <c r="J70" i="2"/>
  <c r="J71" i="2"/>
  <c r="J72" i="2"/>
  <c r="J69" i="2"/>
  <c r="J60" i="2"/>
  <c r="J61" i="2"/>
  <c r="J62" i="2"/>
  <c r="J63" i="2"/>
  <c r="J64" i="2"/>
  <c r="J65" i="2"/>
  <c r="J66" i="2"/>
  <c r="J67" i="2"/>
  <c r="J68" i="2"/>
  <c r="J59" i="2"/>
  <c r="J58" i="2"/>
  <c r="J57" i="2"/>
  <c r="J55" i="2"/>
  <c r="J56" i="2"/>
  <c r="J54" i="2"/>
  <c r="J53" i="2"/>
  <c r="J52" i="2"/>
  <c r="J48" i="2"/>
  <c r="J49" i="2"/>
  <c r="J50" i="2"/>
  <c r="J51" i="2"/>
  <c r="J47" i="2"/>
  <c r="J37" i="2"/>
  <c r="J38" i="2"/>
  <c r="J39" i="2"/>
  <c r="J40" i="2"/>
  <c r="J41" i="2"/>
  <c r="J42" i="2"/>
  <c r="J43" i="2"/>
  <c r="J44" i="2"/>
  <c r="J45" i="2"/>
  <c r="J46" i="2"/>
  <c r="J36" i="2"/>
  <c r="AD50" i="3"/>
  <c r="AD51" i="3"/>
  <c r="AD52" i="3"/>
  <c r="AD53" i="3"/>
  <c r="AD54" i="3"/>
  <c r="AD55" i="3"/>
  <c r="AD56" i="3"/>
  <c r="AD57" i="3"/>
  <c r="AD58" i="3"/>
  <c r="AD49" i="3"/>
  <c r="AB57" i="3"/>
  <c r="AB58" i="3"/>
  <c r="AB56" i="3"/>
  <c r="AB50" i="3"/>
  <c r="AB51" i="3"/>
  <c r="AB52" i="3"/>
  <c r="AB53" i="3"/>
  <c r="AB54" i="3"/>
  <c r="AB55" i="3"/>
  <c r="AB49" i="3"/>
  <c r="V50" i="3"/>
  <c r="V51" i="3"/>
  <c r="V52" i="3"/>
  <c r="V53" i="3"/>
  <c r="V54" i="3"/>
  <c r="V55" i="3"/>
  <c r="V56" i="3"/>
  <c r="V57" i="3"/>
  <c r="V58" i="3"/>
  <c r="V49" i="3"/>
  <c r="T57" i="3"/>
  <c r="T58" i="3"/>
  <c r="T56" i="3"/>
  <c r="T55" i="3"/>
  <c r="T54" i="3"/>
  <c r="T50" i="3"/>
  <c r="T51" i="3"/>
  <c r="T52" i="3"/>
  <c r="T53" i="3"/>
  <c r="T49" i="3"/>
  <c r="AE50" i="3" l="1"/>
  <c r="AE51" i="3"/>
  <c r="AE52" i="3"/>
  <c r="AE53" i="3"/>
  <c r="AE54" i="3"/>
  <c r="AE55" i="3"/>
  <c r="AE56" i="3"/>
  <c r="AF58" i="3" s="1"/>
  <c r="AE57" i="3"/>
  <c r="AE58" i="3"/>
  <c r="AE49" i="3"/>
  <c r="AC50" i="3"/>
  <c r="AC51" i="3"/>
  <c r="AC52" i="3"/>
  <c r="AC53" i="3"/>
  <c r="AC54" i="3"/>
  <c r="AC55" i="3"/>
  <c r="AC56" i="3"/>
  <c r="AC57" i="3"/>
  <c r="AC58" i="3"/>
  <c r="AC49" i="3"/>
  <c r="W50" i="3"/>
  <c r="W51" i="3"/>
  <c r="W52" i="3"/>
  <c r="W53" i="3"/>
  <c r="W54" i="3"/>
  <c r="X55" i="3" s="1"/>
  <c r="W55" i="3"/>
  <c r="W56" i="3"/>
  <c r="X58" i="3" s="1"/>
  <c r="W57" i="3"/>
  <c r="W58" i="3"/>
  <c r="W49" i="3"/>
  <c r="U54" i="3"/>
  <c r="U55" i="3"/>
  <c r="U56" i="3"/>
  <c r="U57" i="3"/>
  <c r="U58" i="3"/>
  <c r="U50" i="3"/>
  <c r="U51" i="3"/>
  <c r="U52" i="3"/>
  <c r="U53" i="3"/>
  <c r="U49" i="3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12" i="2"/>
  <c r="U116" i="2"/>
  <c r="U128" i="2"/>
  <c r="U132" i="2"/>
  <c r="U144" i="2"/>
  <c r="U148" i="2"/>
  <c r="U160" i="2"/>
  <c r="U164" i="2"/>
  <c r="U176" i="2"/>
  <c r="U180" i="2"/>
  <c r="U188" i="2"/>
  <c r="U190" i="2"/>
  <c r="U192" i="2"/>
  <c r="U194" i="2"/>
  <c r="U196" i="2"/>
  <c r="U198" i="2"/>
  <c r="U200" i="2"/>
  <c r="S188" i="2"/>
  <c r="T188" i="2" s="1"/>
  <c r="S189" i="2"/>
  <c r="T189" i="2" s="1"/>
  <c r="U189" i="2" s="1"/>
  <c r="S190" i="2"/>
  <c r="T190" i="2" s="1"/>
  <c r="S191" i="2"/>
  <c r="T191" i="2" s="1"/>
  <c r="U191" i="2" s="1"/>
  <c r="S192" i="2"/>
  <c r="T192" i="2" s="1"/>
  <c r="S193" i="2"/>
  <c r="T193" i="2" s="1"/>
  <c r="U193" i="2" s="1"/>
  <c r="S194" i="2"/>
  <c r="T194" i="2" s="1"/>
  <c r="S195" i="2"/>
  <c r="T195" i="2" s="1"/>
  <c r="U195" i="2" s="1"/>
  <c r="S196" i="2"/>
  <c r="T196" i="2" s="1"/>
  <c r="S197" i="2"/>
  <c r="T197" i="2" s="1"/>
  <c r="U197" i="2" s="1"/>
  <c r="S198" i="2"/>
  <c r="T198" i="2" s="1"/>
  <c r="S199" i="2"/>
  <c r="T199" i="2" s="1"/>
  <c r="U199" i="2" s="1"/>
  <c r="S200" i="2"/>
  <c r="T200" i="2" s="1"/>
  <c r="S201" i="2"/>
  <c r="T201" i="2" s="1"/>
  <c r="U201" i="2" s="1"/>
  <c r="S93" i="2"/>
  <c r="T93" i="2" s="1"/>
  <c r="U93" i="2" s="1"/>
  <c r="S94" i="2"/>
  <c r="T94" i="2" s="1"/>
  <c r="U94" i="2" s="1"/>
  <c r="S95" i="2"/>
  <c r="T95" i="2" s="1"/>
  <c r="U95" i="2" s="1"/>
  <c r="S96" i="2"/>
  <c r="T96" i="2" s="1"/>
  <c r="S97" i="2"/>
  <c r="T97" i="2" s="1"/>
  <c r="U97" i="2" s="1"/>
  <c r="S98" i="2"/>
  <c r="T98" i="2" s="1"/>
  <c r="U98" i="2" s="1"/>
  <c r="S99" i="2"/>
  <c r="T99" i="2" s="1"/>
  <c r="U99" i="2" s="1"/>
  <c r="S100" i="2"/>
  <c r="T100" i="2" s="1"/>
  <c r="S101" i="2"/>
  <c r="T101" i="2" s="1"/>
  <c r="U101" i="2" s="1"/>
  <c r="S102" i="2"/>
  <c r="T102" i="2" s="1"/>
  <c r="U102" i="2" s="1"/>
  <c r="S103" i="2"/>
  <c r="T103" i="2" s="1"/>
  <c r="U103" i="2" s="1"/>
  <c r="S104" i="2"/>
  <c r="T104" i="2" s="1"/>
  <c r="U104" i="2" s="1"/>
  <c r="S105" i="2"/>
  <c r="T105" i="2" s="1"/>
  <c r="U105" i="2" s="1"/>
  <c r="S106" i="2"/>
  <c r="T106" i="2" s="1"/>
  <c r="U106" i="2" s="1"/>
  <c r="S107" i="2"/>
  <c r="T107" i="2" s="1"/>
  <c r="U107" i="2" s="1"/>
  <c r="S108" i="2"/>
  <c r="T108" i="2" s="1"/>
  <c r="U108" i="2" s="1"/>
  <c r="S109" i="2"/>
  <c r="T109" i="2" s="1"/>
  <c r="U109" i="2" s="1"/>
  <c r="S110" i="2"/>
  <c r="T110" i="2" s="1"/>
  <c r="U110" i="2" s="1"/>
  <c r="S111" i="2"/>
  <c r="T111" i="2" s="1"/>
  <c r="U111" i="2" s="1"/>
  <c r="S112" i="2"/>
  <c r="T112" i="2" s="1"/>
  <c r="S113" i="2"/>
  <c r="T113" i="2" s="1"/>
  <c r="U113" i="2" s="1"/>
  <c r="S114" i="2"/>
  <c r="T114" i="2" s="1"/>
  <c r="U114" i="2" s="1"/>
  <c r="S115" i="2"/>
  <c r="T115" i="2" s="1"/>
  <c r="U115" i="2" s="1"/>
  <c r="S116" i="2"/>
  <c r="T116" i="2" s="1"/>
  <c r="S117" i="2"/>
  <c r="T117" i="2" s="1"/>
  <c r="U117" i="2" s="1"/>
  <c r="S118" i="2"/>
  <c r="T118" i="2" s="1"/>
  <c r="U118" i="2" s="1"/>
  <c r="S119" i="2"/>
  <c r="T119" i="2" s="1"/>
  <c r="U119" i="2" s="1"/>
  <c r="S120" i="2"/>
  <c r="T120" i="2" s="1"/>
  <c r="U120" i="2" s="1"/>
  <c r="S121" i="2"/>
  <c r="T121" i="2" s="1"/>
  <c r="U121" i="2" s="1"/>
  <c r="S122" i="2"/>
  <c r="T122" i="2" s="1"/>
  <c r="U122" i="2" s="1"/>
  <c r="S123" i="2"/>
  <c r="T123" i="2" s="1"/>
  <c r="U123" i="2" s="1"/>
  <c r="S124" i="2"/>
  <c r="T124" i="2" s="1"/>
  <c r="U124" i="2" s="1"/>
  <c r="S125" i="2"/>
  <c r="T125" i="2" s="1"/>
  <c r="U125" i="2" s="1"/>
  <c r="S126" i="2"/>
  <c r="T126" i="2" s="1"/>
  <c r="U126" i="2" s="1"/>
  <c r="S127" i="2"/>
  <c r="T127" i="2" s="1"/>
  <c r="U127" i="2" s="1"/>
  <c r="S128" i="2"/>
  <c r="T128" i="2" s="1"/>
  <c r="S129" i="2"/>
  <c r="T129" i="2" s="1"/>
  <c r="U129" i="2" s="1"/>
  <c r="S130" i="2"/>
  <c r="T130" i="2" s="1"/>
  <c r="U130" i="2" s="1"/>
  <c r="S131" i="2"/>
  <c r="T131" i="2" s="1"/>
  <c r="U131" i="2" s="1"/>
  <c r="S132" i="2"/>
  <c r="T132" i="2" s="1"/>
  <c r="S133" i="2"/>
  <c r="T133" i="2" s="1"/>
  <c r="U133" i="2" s="1"/>
  <c r="S134" i="2"/>
  <c r="T134" i="2" s="1"/>
  <c r="U134" i="2" s="1"/>
  <c r="S135" i="2"/>
  <c r="T135" i="2" s="1"/>
  <c r="U135" i="2" s="1"/>
  <c r="S136" i="2"/>
  <c r="T136" i="2" s="1"/>
  <c r="U136" i="2" s="1"/>
  <c r="S137" i="2"/>
  <c r="T137" i="2" s="1"/>
  <c r="U137" i="2" s="1"/>
  <c r="S138" i="2"/>
  <c r="T138" i="2" s="1"/>
  <c r="U138" i="2" s="1"/>
  <c r="S139" i="2"/>
  <c r="T139" i="2" s="1"/>
  <c r="U139" i="2" s="1"/>
  <c r="S140" i="2"/>
  <c r="T140" i="2" s="1"/>
  <c r="U140" i="2" s="1"/>
  <c r="S141" i="2"/>
  <c r="T141" i="2" s="1"/>
  <c r="U141" i="2" s="1"/>
  <c r="S142" i="2"/>
  <c r="T142" i="2" s="1"/>
  <c r="U142" i="2" s="1"/>
  <c r="S143" i="2"/>
  <c r="T143" i="2" s="1"/>
  <c r="U143" i="2" s="1"/>
  <c r="S144" i="2"/>
  <c r="T144" i="2" s="1"/>
  <c r="S145" i="2"/>
  <c r="T145" i="2" s="1"/>
  <c r="U145" i="2" s="1"/>
  <c r="S146" i="2"/>
  <c r="T146" i="2" s="1"/>
  <c r="U146" i="2" s="1"/>
  <c r="S147" i="2"/>
  <c r="T147" i="2" s="1"/>
  <c r="U147" i="2" s="1"/>
  <c r="S148" i="2"/>
  <c r="T148" i="2" s="1"/>
  <c r="S149" i="2"/>
  <c r="T149" i="2" s="1"/>
  <c r="U149" i="2" s="1"/>
  <c r="S150" i="2"/>
  <c r="T150" i="2" s="1"/>
  <c r="U150" i="2" s="1"/>
  <c r="S151" i="2"/>
  <c r="T151" i="2" s="1"/>
  <c r="U151" i="2" s="1"/>
  <c r="S152" i="2"/>
  <c r="T152" i="2" s="1"/>
  <c r="U152" i="2" s="1"/>
  <c r="S153" i="2"/>
  <c r="T153" i="2" s="1"/>
  <c r="U153" i="2" s="1"/>
  <c r="S154" i="2"/>
  <c r="T154" i="2" s="1"/>
  <c r="U154" i="2" s="1"/>
  <c r="S155" i="2"/>
  <c r="T155" i="2" s="1"/>
  <c r="U155" i="2" s="1"/>
  <c r="S156" i="2"/>
  <c r="T156" i="2" s="1"/>
  <c r="U156" i="2" s="1"/>
  <c r="S157" i="2"/>
  <c r="T157" i="2" s="1"/>
  <c r="U157" i="2" s="1"/>
  <c r="S158" i="2"/>
  <c r="T158" i="2" s="1"/>
  <c r="U158" i="2" s="1"/>
  <c r="S159" i="2"/>
  <c r="T159" i="2" s="1"/>
  <c r="U159" i="2" s="1"/>
  <c r="S160" i="2"/>
  <c r="T160" i="2" s="1"/>
  <c r="S161" i="2"/>
  <c r="T161" i="2" s="1"/>
  <c r="U161" i="2" s="1"/>
  <c r="S162" i="2"/>
  <c r="T162" i="2" s="1"/>
  <c r="U162" i="2" s="1"/>
  <c r="S163" i="2"/>
  <c r="T163" i="2" s="1"/>
  <c r="U163" i="2" s="1"/>
  <c r="S164" i="2"/>
  <c r="T164" i="2" s="1"/>
  <c r="S165" i="2"/>
  <c r="T165" i="2" s="1"/>
  <c r="U165" i="2" s="1"/>
  <c r="S166" i="2"/>
  <c r="T166" i="2" s="1"/>
  <c r="U166" i="2" s="1"/>
  <c r="S167" i="2"/>
  <c r="T167" i="2" s="1"/>
  <c r="U167" i="2" s="1"/>
  <c r="S168" i="2"/>
  <c r="T168" i="2" s="1"/>
  <c r="U168" i="2" s="1"/>
  <c r="S169" i="2"/>
  <c r="T169" i="2" s="1"/>
  <c r="U169" i="2" s="1"/>
  <c r="S170" i="2"/>
  <c r="T170" i="2" s="1"/>
  <c r="U170" i="2" s="1"/>
  <c r="S171" i="2"/>
  <c r="T171" i="2" s="1"/>
  <c r="U171" i="2" s="1"/>
  <c r="S172" i="2"/>
  <c r="T172" i="2" s="1"/>
  <c r="U172" i="2" s="1"/>
  <c r="S173" i="2"/>
  <c r="T173" i="2" s="1"/>
  <c r="U173" i="2" s="1"/>
  <c r="S174" i="2"/>
  <c r="T174" i="2" s="1"/>
  <c r="U174" i="2" s="1"/>
  <c r="S175" i="2"/>
  <c r="T175" i="2" s="1"/>
  <c r="U175" i="2" s="1"/>
  <c r="S176" i="2"/>
  <c r="T176" i="2" s="1"/>
  <c r="S177" i="2"/>
  <c r="T177" i="2" s="1"/>
  <c r="U177" i="2" s="1"/>
  <c r="S178" i="2"/>
  <c r="T178" i="2" s="1"/>
  <c r="U178" i="2" s="1"/>
  <c r="S179" i="2"/>
  <c r="T179" i="2" s="1"/>
  <c r="U179" i="2" s="1"/>
  <c r="S180" i="2"/>
  <c r="T180" i="2" s="1"/>
  <c r="S181" i="2"/>
  <c r="T181" i="2" s="1"/>
  <c r="U181" i="2" s="1"/>
  <c r="S182" i="2"/>
  <c r="T182" i="2" s="1"/>
  <c r="U182" i="2" s="1"/>
  <c r="S183" i="2"/>
  <c r="T183" i="2" s="1"/>
  <c r="U183" i="2" s="1"/>
  <c r="S184" i="2"/>
  <c r="T184" i="2" s="1"/>
  <c r="U184" i="2" s="1"/>
  <c r="S185" i="2"/>
  <c r="T185" i="2" s="1"/>
  <c r="U185" i="2" s="1"/>
  <c r="S186" i="2"/>
  <c r="T186" i="2" s="1"/>
  <c r="U186" i="2" s="1"/>
  <c r="S187" i="2"/>
  <c r="T187" i="2" s="1"/>
  <c r="U187" i="2" s="1"/>
  <c r="S37" i="2"/>
  <c r="T37" i="2" s="1"/>
  <c r="U37" i="2" s="1"/>
  <c r="S38" i="2"/>
  <c r="T38" i="2" s="1"/>
  <c r="U38" i="2" s="1"/>
  <c r="S39" i="2"/>
  <c r="T39" i="2" s="1"/>
  <c r="U39" i="2" s="1"/>
  <c r="S40" i="2"/>
  <c r="T40" i="2" s="1"/>
  <c r="S41" i="2"/>
  <c r="T41" i="2" s="1"/>
  <c r="U41" i="2" s="1"/>
  <c r="S42" i="2"/>
  <c r="T42" i="2" s="1"/>
  <c r="U42" i="2" s="1"/>
  <c r="S43" i="2"/>
  <c r="T43" i="2" s="1"/>
  <c r="U43" i="2" s="1"/>
  <c r="S44" i="2"/>
  <c r="T44" i="2" s="1"/>
  <c r="S45" i="2"/>
  <c r="T45" i="2" s="1"/>
  <c r="U45" i="2" s="1"/>
  <c r="S46" i="2"/>
  <c r="T46" i="2" s="1"/>
  <c r="U46" i="2" s="1"/>
  <c r="S47" i="2"/>
  <c r="T47" i="2" s="1"/>
  <c r="U47" i="2" s="1"/>
  <c r="S48" i="2"/>
  <c r="T48" i="2" s="1"/>
  <c r="S49" i="2"/>
  <c r="T49" i="2" s="1"/>
  <c r="U49" i="2" s="1"/>
  <c r="S50" i="2"/>
  <c r="T50" i="2" s="1"/>
  <c r="U50" i="2" s="1"/>
  <c r="S51" i="2"/>
  <c r="T51" i="2" s="1"/>
  <c r="U51" i="2" s="1"/>
  <c r="S52" i="2"/>
  <c r="T52" i="2" s="1"/>
  <c r="S53" i="2"/>
  <c r="T53" i="2" s="1"/>
  <c r="U53" i="2" s="1"/>
  <c r="S54" i="2"/>
  <c r="T54" i="2" s="1"/>
  <c r="U54" i="2" s="1"/>
  <c r="S55" i="2"/>
  <c r="T55" i="2" s="1"/>
  <c r="U55" i="2" s="1"/>
  <c r="S56" i="2"/>
  <c r="T56" i="2" s="1"/>
  <c r="S57" i="2"/>
  <c r="T57" i="2" s="1"/>
  <c r="U57" i="2" s="1"/>
  <c r="S58" i="2"/>
  <c r="T58" i="2" s="1"/>
  <c r="U58" i="2" s="1"/>
  <c r="V58" i="2" s="1"/>
  <c r="S59" i="2"/>
  <c r="T59" i="2" s="1"/>
  <c r="U59" i="2" s="1"/>
  <c r="S60" i="2"/>
  <c r="T60" i="2" s="1"/>
  <c r="S61" i="2"/>
  <c r="T61" i="2" s="1"/>
  <c r="U61" i="2" s="1"/>
  <c r="S62" i="2"/>
  <c r="T62" i="2" s="1"/>
  <c r="U62" i="2" s="1"/>
  <c r="S63" i="2"/>
  <c r="T63" i="2" s="1"/>
  <c r="U63" i="2" s="1"/>
  <c r="S64" i="2"/>
  <c r="T64" i="2" s="1"/>
  <c r="S65" i="2"/>
  <c r="T65" i="2" s="1"/>
  <c r="U65" i="2" s="1"/>
  <c r="S66" i="2"/>
  <c r="T66" i="2" s="1"/>
  <c r="U66" i="2" s="1"/>
  <c r="S67" i="2"/>
  <c r="T67" i="2" s="1"/>
  <c r="U67" i="2" s="1"/>
  <c r="S68" i="2"/>
  <c r="T68" i="2" s="1"/>
  <c r="S69" i="2"/>
  <c r="T69" i="2" s="1"/>
  <c r="U69" i="2" s="1"/>
  <c r="S70" i="2"/>
  <c r="T70" i="2" s="1"/>
  <c r="U70" i="2" s="1"/>
  <c r="S71" i="2"/>
  <c r="T71" i="2" s="1"/>
  <c r="U71" i="2" s="1"/>
  <c r="S72" i="2"/>
  <c r="T72" i="2" s="1"/>
  <c r="S73" i="2"/>
  <c r="T73" i="2" s="1"/>
  <c r="U73" i="2" s="1"/>
  <c r="S74" i="2"/>
  <c r="T74" i="2" s="1"/>
  <c r="U74" i="2" s="1"/>
  <c r="S75" i="2"/>
  <c r="T75" i="2" s="1"/>
  <c r="U75" i="2" s="1"/>
  <c r="S76" i="2"/>
  <c r="T76" i="2" s="1"/>
  <c r="S77" i="2"/>
  <c r="T77" i="2" s="1"/>
  <c r="U77" i="2" s="1"/>
  <c r="S78" i="2"/>
  <c r="T78" i="2" s="1"/>
  <c r="U78" i="2" s="1"/>
  <c r="S79" i="2"/>
  <c r="T79" i="2" s="1"/>
  <c r="U79" i="2" s="1"/>
  <c r="S80" i="2"/>
  <c r="T80" i="2" s="1"/>
  <c r="S81" i="2"/>
  <c r="T81" i="2" s="1"/>
  <c r="U81" i="2" s="1"/>
  <c r="S82" i="2"/>
  <c r="T82" i="2" s="1"/>
  <c r="U82" i="2" s="1"/>
  <c r="S83" i="2"/>
  <c r="T83" i="2" s="1"/>
  <c r="U83" i="2" s="1"/>
  <c r="S84" i="2"/>
  <c r="T84" i="2" s="1"/>
  <c r="S85" i="2"/>
  <c r="T85" i="2" s="1"/>
  <c r="U85" i="2" s="1"/>
  <c r="S86" i="2"/>
  <c r="T86" i="2" s="1"/>
  <c r="U86" i="2" s="1"/>
  <c r="S87" i="2"/>
  <c r="T87" i="2" s="1"/>
  <c r="U87" i="2" s="1"/>
  <c r="S88" i="2"/>
  <c r="T88" i="2" s="1"/>
  <c r="S89" i="2"/>
  <c r="T89" i="2" s="1"/>
  <c r="U89" i="2" s="1"/>
  <c r="S90" i="2"/>
  <c r="T90" i="2" s="1"/>
  <c r="U90" i="2" s="1"/>
  <c r="S91" i="2"/>
  <c r="T91" i="2" s="1"/>
  <c r="U91" i="2" s="1"/>
  <c r="S92" i="2"/>
  <c r="T92" i="2" s="1"/>
  <c r="S36" i="2"/>
  <c r="T36" i="2" s="1"/>
  <c r="U36" i="2" s="1"/>
  <c r="M39" i="2"/>
  <c r="M43" i="2"/>
  <c r="M51" i="2"/>
  <c r="M55" i="2"/>
  <c r="M59" i="2"/>
  <c r="N68" i="2" s="1"/>
  <c r="M63" i="2"/>
  <c r="M67" i="2"/>
  <c r="M71" i="2"/>
  <c r="M75" i="2"/>
  <c r="M79" i="2"/>
  <c r="M83" i="2"/>
  <c r="M87" i="2"/>
  <c r="M91" i="2"/>
  <c r="M93" i="2"/>
  <c r="M95" i="2"/>
  <c r="M97" i="2"/>
  <c r="M99" i="2"/>
  <c r="M101" i="2"/>
  <c r="M103" i="2"/>
  <c r="M105" i="2"/>
  <c r="M107" i="2"/>
  <c r="M109" i="2"/>
  <c r="M111" i="2"/>
  <c r="M113" i="2"/>
  <c r="M115" i="2"/>
  <c r="M117" i="2"/>
  <c r="M119" i="2"/>
  <c r="M121" i="2"/>
  <c r="M123" i="2"/>
  <c r="M125" i="2"/>
  <c r="M127" i="2"/>
  <c r="M129" i="2"/>
  <c r="M131" i="2"/>
  <c r="M133" i="2"/>
  <c r="M135" i="2"/>
  <c r="M137" i="2"/>
  <c r="M139" i="2"/>
  <c r="M141" i="2"/>
  <c r="M143" i="2"/>
  <c r="M145" i="2"/>
  <c r="M147" i="2"/>
  <c r="M149" i="2"/>
  <c r="M151" i="2"/>
  <c r="M153" i="2"/>
  <c r="M155" i="2"/>
  <c r="M157" i="2"/>
  <c r="M159" i="2"/>
  <c r="M161" i="2"/>
  <c r="M163" i="2"/>
  <c r="M165" i="2"/>
  <c r="M167" i="2"/>
  <c r="M169" i="2"/>
  <c r="M171" i="2"/>
  <c r="M173" i="2"/>
  <c r="M175" i="2"/>
  <c r="M177" i="2"/>
  <c r="M179" i="2"/>
  <c r="M181" i="2"/>
  <c r="M183" i="2"/>
  <c r="M185" i="2"/>
  <c r="M187" i="2"/>
  <c r="M189" i="2"/>
  <c r="M191" i="2"/>
  <c r="M193" i="2"/>
  <c r="M195" i="2"/>
  <c r="M197" i="2"/>
  <c r="M199" i="2"/>
  <c r="K201" i="2"/>
  <c r="L201" i="2" s="1"/>
  <c r="M201" i="2" s="1"/>
  <c r="N201" i="2" s="1"/>
  <c r="K199" i="2"/>
  <c r="L199" i="2" s="1"/>
  <c r="K200" i="2"/>
  <c r="L200" i="2" s="1"/>
  <c r="M200" i="2" s="1"/>
  <c r="K195" i="2"/>
  <c r="L195" i="2" s="1"/>
  <c r="K196" i="2"/>
  <c r="L196" i="2" s="1"/>
  <c r="M196" i="2" s="1"/>
  <c r="K197" i="2"/>
  <c r="L197" i="2" s="1"/>
  <c r="K198" i="2"/>
  <c r="L198" i="2" s="1"/>
  <c r="M198" i="2" s="1"/>
  <c r="K127" i="2"/>
  <c r="L127" i="2" s="1"/>
  <c r="K128" i="2"/>
  <c r="L128" i="2" s="1"/>
  <c r="M128" i="2" s="1"/>
  <c r="K129" i="2"/>
  <c r="L129" i="2" s="1"/>
  <c r="K130" i="2"/>
  <c r="L130" i="2" s="1"/>
  <c r="M130" i="2" s="1"/>
  <c r="K131" i="2"/>
  <c r="L131" i="2" s="1"/>
  <c r="K132" i="2"/>
  <c r="L132" i="2" s="1"/>
  <c r="M132" i="2" s="1"/>
  <c r="K133" i="2"/>
  <c r="L133" i="2" s="1"/>
  <c r="K134" i="2"/>
  <c r="L134" i="2" s="1"/>
  <c r="M134" i="2" s="1"/>
  <c r="K135" i="2"/>
  <c r="L135" i="2" s="1"/>
  <c r="K136" i="2"/>
  <c r="L136" i="2" s="1"/>
  <c r="M136" i="2" s="1"/>
  <c r="K137" i="2"/>
  <c r="L137" i="2" s="1"/>
  <c r="K138" i="2"/>
  <c r="L138" i="2" s="1"/>
  <c r="M138" i="2" s="1"/>
  <c r="K139" i="2"/>
  <c r="L139" i="2" s="1"/>
  <c r="K140" i="2"/>
  <c r="L140" i="2" s="1"/>
  <c r="M140" i="2" s="1"/>
  <c r="K141" i="2"/>
  <c r="L141" i="2" s="1"/>
  <c r="K142" i="2"/>
  <c r="L142" i="2" s="1"/>
  <c r="M142" i="2" s="1"/>
  <c r="K143" i="2"/>
  <c r="L143" i="2" s="1"/>
  <c r="K144" i="2"/>
  <c r="L144" i="2" s="1"/>
  <c r="M144" i="2" s="1"/>
  <c r="K145" i="2"/>
  <c r="L145" i="2" s="1"/>
  <c r="K146" i="2"/>
  <c r="L146" i="2" s="1"/>
  <c r="M146" i="2" s="1"/>
  <c r="K147" i="2"/>
  <c r="L147" i="2" s="1"/>
  <c r="K148" i="2"/>
  <c r="L148" i="2" s="1"/>
  <c r="M148" i="2" s="1"/>
  <c r="K149" i="2"/>
  <c r="L149" i="2" s="1"/>
  <c r="K150" i="2"/>
  <c r="L150" i="2" s="1"/>
  <c r="M150" i="2" s="1"/>
  <c r="K151" i="2"/>
  <c r="L151" i="2" s="1"/>
  <c r="K152" i="2"/>
  <c r="L152" i="2" s="1"/>
  <c r="M152" i="2" s="1"/>
  <c r="K153" i="2"/>
  <c r="L153" i="2" s="1"/>
  <c r="K154" i="2"/>
  <c r="L154" i="2" s="1"/>
  <c r="M154" i="2" s="1"/>
  <c r="K155" i="2"/>
  <c r="L155" i="2" s="1"/>
  <c r="K156" i="2"/>
  <c r="L156" i="2" s="1"/>
  <c r="M156" i="2" s="1"/>
  <c r="K157" i="2"/>
  <c r="L157" i="2" s="1"/>
  <c r="K158" i="2"/>
  <c r="L158" i="2" s="1"/>
  <c r="M158" i="2" s="1"/>
  <c r="K159" i="2"/>
  <c r="L159" i="2" s="1"/>
  <c r="K160" i="2"/>
  <c r="L160" i="2" s="1"/>
  <c r="M160" i="2" s="1"/>
  <c r="K161" i="2"/>
  <c r="L161" i="2" s="1"/>
  <c r="K162" i="2"/>
  <c r="L162" i="2" s="1"/>
  <c r="M162" i="2" s="1"/>
  <c r="K163" i="2"/>
  <c r="L163" i="2" s="1"/>
  <c r="K164" i="2"/>
  <c r="L164" i="2" s="1"/>
  <c r="M164" i="2" s="1"/>
  <c r="K165" i="2"/>
  <c r="L165" i="2" s="1"/>
  <c r="K166" i="2"/>
  <c r="L166" i="2" s="1"/>
  <c r="M166" i="2" s="1"/>
  <c r="K167" i="2"/>
  <c r="L167" i="2" s="1"/>
  <c r="K168" i="2"/>
  <c r="L168" i="2" s="1"/>
  <c r="M168" i="2" s="1"/>
  <c r="K169" i="2"/>
  <c r="L169" i="2" s="1"/>
  <c r="K170" i="2"/>
  <c r="L170" i="2" s="1"/>
  <c r="M170" i="2" s="1"/>
  <c r="K171" i="2"/>
  <c r="L171" i="2" s="1"/>
  <c r="K172" i="2"/>
  <c r="L172" i="2" s="1"/>
  <c r="M172" i="2" s="1"/>
  <c r="K173" i="2"/>
  <c r="L173" i="2" s="1"/>
  <c r="K174" i="2"/>
  <c r="L174" i="2" s="1"/>
  <c r="M174" i="2" s="1"/>
  <c r="K175" i="2"/>
  <c r="L175" i="2" s="1"/>
  <c r="K176" i="2"/>
  <c r="L176" i="2" s="1"/>
  <c r="M176" i="2" s="1"/>
  <c r="K177" i="2"/>
  <c r="L177" i="2" s="1"/>
  <c r="K178" i="2"/>
  <c r="L178" i="2" s="1"/>
  <c r="M178" i="2" s="1"/>
  <c r="K179" i="2"/>
  <c r="L179" i="2" s="1"/>
  <c r="K180" i="2"/>
  <c r="L180" i="2" s="1"/>
  <c r="M180" i="2" s="1"/>
  <c r="K181" i="2"/>
  <c r="L181" i="2" s="1"/>
  <c r="K182" i="2"/>
  <c r="L182" i="2" s="1"/>
  <c r="M182" i="2" s="1"/>
  <c r="K183" i="2"/>
  <c r="L183" i="2" s="1"/>
  <c r="K184" i="2"/>
  <c r="L184" i="2" s="1"/>
  <c r="M184" i="2" s="1"/>
  <c r="K185" i="2"/>
  <c r="L185" i="2" s="1"/>
  <c r="K186" i="2"/>
  <c r="L186" i="2" s="1"/>
  <c r="M186" i="2" s="1"/>
  <c r="K187" i="2"/>
  <c r="L187" i="2" s="1"/>
  <c r="K188" i="2"/>
  <c r="L188" i="2" s="1"/>
  <c r="M188" i="2" s="1"/>
  <c r="K189" i="2"/>
  <c r="L189" i="2" s="1"/>
  <c r="K190" i="2"/>
  <c r="L190" i="2" s="1"/>
  <c r="M190" i="2" s="1"/>
  <c r="K191" i="2"/>
  <c r="L191" i="2" s="1"/>
  <c r="K192" i="2"/>
  <c r="L192" i="2" s="1"/>
  <c r="M192" i="2" s="1"/>
  <c r="K193" i="2"/>
  <c r="L193" i="2" s="1"/>
  <c r="K194" i="2"/>
  <c r="L194" i="2" s="1"/>
  <c r="M194" i="2" s="1"/>
  <c r="K93" i="2"/>
  <c r="L93" i="2" s="1"/>
  <c r="K94" i="2"/>
  <c r="L94" i="2" s="1"/>
  <c r="M94" i="2" s="1"/>
  <c r="K95" i="2"/>
  <c r="L95" i="2" s="1"/>
  <c r="K96" i="2"/>
  <c r="L96" i="2" s="1"/>
  <c r="M96" i="2" s="1"/>
  <c r="K97" i="2"/>
  <c r="L97" i="2" s="1"/>
  <c r="K98" i="2"/>
  <c r="L98" i="2" s="1"/>
  <c r="M98" i="2" s="1"/>
  <c r="K99" i="2"/>
  <c r="L99" i="2" s="1"/>
  <c r="K100" i="2"/>
  <c r="L100" i="2" s="1"/>
  <c r="M100" i="2" s="1"/>
  <c r="K101" i="2"/>
  <c r="L101" i="2" s="1"/>
  <c r="K102" i="2"/>
  <c r="L102" i="2" s="1"/>
  <c r="M102" i="2" s="1"/>
  <c r="K103" i="2"/>
  <c r="L103" i="2" s="1"/>
  <c r="K104" i="2"/>
  <c r="L104" i="2" s="1"/>
  <c r="M104" i="2" s="1"/>
  <c r="K105" i="2"/>
  <c r="L105" i="2" s="1"/>
  <c r="K106" i="2"/>
  <c r="L106" i="2" s="1"/>
  <c r="M106" i="2" s="1"/>
  <c r="K107" i="2"/>
  <c r="L107" i="2" s="1"/>
  <c r="K108" i="2"/>
  <c r="L108" i="2" s="1"/>
  <c r="M108" i="2" s="1"/>
  <c r="K109" i="2"/>
  <c r="L109" i="2" s="1"/>
  <c r="K110" i="2"/>
  <c r="L110" i="2" s="1"/>
  <c r="M110" i="2" s="1"/>
  <c r="K111" i="2"/>
  <c r="L111" i="2" s="1"/>
  <c r="K112" i="2"/>
  <c r="L112" i="2" s="1"/>
  <c r="M112" i="2" s="1"/>
  <c r="K113" i="2"/>
  <c r="L113" i="2" s="1"/>
  <c r="K114" i="2"/>
  <c r="L114" i="2" s="1"/>
  <c r="M114" i="2" s="1"/>
  <c r="K115" i="2"/>
  <c r="L115" i="2" s="1"/>
  <c r="K116" i="2"/>
  <c r="L116" i="2" s="1"/>
  <c r="M116" i="2" s="1"/>
  <c r="K117" i="2"/>
  <c r="L117" i="2" s="1"/>
  <c r="K118" i="2"/>
  <c r="L118" i="2" s="1"/>
  <c r="M118" i="2" s="1"/>
  <c r="K119" i="2"/>
  <c r="L119" i="2" s="1"/>
  <c r="K120" i="2"/>
  <c r="L120" i="2" s="1"/>
  <c r="M120" i="2" s="1"/>
  <c r="K121" i="2"/>
  <c r="L121" i="2" s="1"/>
  <c r="K122" i="2"/>
  <c r="L122" i="2" s="1"/>
  <c r="M122" i="2" s="1"/>
  <c r="K123" i="2"/>
  <c r="L123" i="2" s="1"/>
  <c r="K124" i="2"/>
  <c r="L124" i="2" s="1"/>
  <c r="M124" i="2" s="1"/>
  <c r="K125" i="2"/>
  <c r="L125" i="2" s="1"/>
  <c r="K126" i="2"/>
  <c r="L126" i="2" s="1"/>
  <c r="M126" i="2" s="1"/>
  <c r="K73" i="2"/>
  <c r="L73" i="2" s="1"/>
  <c r="M73" i="2" s="1"/>
  <c r="K74" i="2"/>
  <c r="L74" i="2" s="1"/>
  <c r="M74" i="2" s="1"/>
  <c r="K75" i="2"/>
  <c r="L75" i="2" s="1"/>
  <c r="K76" i="2"/>
  <c r="L76" i="2" s="1"/>
  <c r="M76" i="2" s="1"/>
  <c r="K77" i="2"/>
  <c r="L77" i="2" s="1"/>
  <c r="M77" i="2" s="1"/>
  <c r="K78" i="2"/>
  <c r="L78" i="2" s="1"/>
  <c r="M78" i="2" s="1"/>
  <c r="K79" i="2"/>
  <c r="L79" i="2" s="1"/>
  <c r="K80" i="2"/>
  <c r="L80" i="2" s="1"/>
  <c r="M80" i="2" s="1"/>
  <c r="K81" i="2"/>
  <c r="L81" i="2" s="1"/>
  <c r="M81" i="2" s="1"/>
  <c r="K82" i="2"/>
  <c r="L82" i="2" s="1"/>
  <c r="M82" i="2" s="1"/>
  <c r="K83" i="2"/>
  <c r="L83" i="2" s="1"/>
  <c r="K84" i="2"/>
  <c r="L84" i="2" s="1"/>
  <c r="M84" i="2" s="1"/>
  <c r="K85" i="2"/>
  <c r="L85" i="2" s="1"/>
  <c r="M85" i="2" s="1"/>
  <c r="K86" i="2"/>
  <c r="L86" i="2" s="1"/>
  <c r="M86" i="2" s="1"/>
  <c r="K87" i="2"/>
  <c r="L87" i="2" s="1"/>
  <c r="K88" i="2"/>
  <c r="L88" i="2" s="1"/>
  <c r="M88" i="2" s="1"/>
  <c r="K89" i="2"/>
  <c r="L89" i="2" s="1"/>
  <c r="M89" i="2" s="1"/>
  <c r="K90" i="2"/>
  <c r="L90" i="2" s="1"/>
  <c r="M90" i="2" s="1"/>
  <c r="K91" i="2"/>
  <c r="L91" i="2" s="1"/>
  <c r="K92" i="2"/>
  <c r="L92" i="2" s="1"/>
  <c r="M92" i="2" s="1"/>
  <c r="K69" i="2"/>
  <c r="L69" i="2" s="1"/>
  <c r="M69" i="2" s="1"/>
  <c r="N72" i="2" s="1"/>
  <c r="K70" i="2"/>
  <c r="L70" i="2" s="1"/>
  <c r="M70" i="2" s="1"/>
  <c r="K71" i="2"/>
  <c r="L71" i="2" s="1"/>
  <c r="K72" i="2"/>
  <c r="L72" i="2" s="1"/>
  <c r="M72" i="2" s="1"/>
  <c r="K59" i="2"/>
  <c r="L59" i="2" s="1"/>
  <c r="K60" i="2"/>
  <c r="L60" i="2" s="1"/>
  <c r="M60" i="2" s="1"/>
  <c r="K61" i="2"/>
  <c r="L61" i="2" s="1"/>
  <c r="M61" i="2" s="1"/>
  <c r="K62" i="2"/>
  <c r="L62" i="2" s="1"/>
  <c r="M62" i="2" s="1"/>
  <c r="K63" i="2"/>
  <c r="L63" i="2" s="1"/>
  <c r="K64" i="2"/>
  <c r="L64" i="2" s="1"/>
  <c r="M64" i="2" s="1"/>
  <c r="K65" i="2"/>
  <c r="L65" i="2" s="1"/>
  <c r="M65" i="2" s="1"/>
  <c r="K66" i="2"/>
  <c r="L66" i="2" s="1"/>
  <c r="M66" i="2" s="1"/>
  <c r="K67" i="2"/>
  <c r="L67" i="2" s="1"/>
  <c r="K68" i="2"/>
  <c r="L68" i="2" s="1"/>
  <c r="M68" i="2" s="1"/>
  <c r="K57" i="2"/>
  <c r="L57" i="2" s="1"/>
  <c r="M57" i="2" s="1"/>
  <c r="K58" i="2"/>
  <c r="L58" i="2" s="1"/>
  <c r="M58" i="2" s="1"/>
  <c r="K54" i="2"/>
  <c r="L54" i="2" s="1"/>
  <c r="M54" i="2" s="1"/>
  <c r="N56" i="2" s="1"/>
  <c r="K55" i="2"/>
  <c r="L55" i="2" s="1"/>
  <c r="K56" i="2"/>
  <c r="L56" i="2" s="1"/>
  <c r="M56" i="2" s="1"/>
  <c r="K52" i="2"/>
  <c r="L52" i="2" s="1"/>
  <c r="M52" i="2" s="1"/>
  <c r="K53" i="2"/>
  <c r="L53" i="2" s="1"/>
  <c r="M53" i="2" s="1"/>
  <c r="K47" i="2"/>
  <c r="L47" i="2" s="1"/>
  <c r="M47" i="2" s="1"/>
  <c r="N51" i="2" s="1"/>
  <c r="K48" i="2"/>
  <c r="L48" i="2" s="1"/>
  <c r="M48" i="2" s="1"/>
  <c r="K49" i="2"/>
  <c r="L49" i="2" s="1"/>
  <c r="M49" i="2" s="1"/>
  <c r="K50" i="2"/>
  <c r="L50" i="2" s="1"/>
  <c r="M50" i="2" s="1"/>
  <c r="K51" i="2"/>
  <c r="L51" i="2" s="1"/>
  <c r="K37" i="2"/>
  <c r="L37" i="2" s="1"/>
  <c r="M37" i="2" s="1"/>
  <c r="K38" i="2"/>
  <c r="L38" i="2" s="1"/>
  <c r="M38" i="2" s="1"/>
  <c r="K39" i="2"/>
  <c r="L39" i="2" s="1"/>
  <c r="K40" i="2"/>
  <c r="L40" i="2" s="1"/>
  <c r="M40" i="2" s="1"/>
  <c r="K41" i="2"/>
  <c r="L41" i="2" s="1"/>
  <c r="M41" i="2" s="1"/>
  <c r="K42" i="2"/>
  <c r="L42" i="2" s="1"/>
  <c r="M42" i="2" s="1"/>
  <c r="K43" i="2"/>
  <c r="L43" i="2" s="1"/>
  <c r="K44" i="2"/>
  <c r="L44" i="2" s="1"/>
  <c r="M44" i="2" s="1"/>
  <c r="K45" i="2"/>
  <c r="L45" i="2" s="1"/>
  <c r="M45" i="2" s="1"/>
  <c r="K46" i="2"/>
  <c r="L46" i="2" s="1"/>
  <c r="M46" i="2" s="1"/>
  <c r="K36" i="2"/>
  <c r="L36" i="2" s="1"/>
  <c r="M36" i="2" s="1"/>
  <c r="N92" i="2" l="1"/>
  <c r="N53" i="2"/>
  <c r="N46" i="2"/>
  <c r="N58" i="2"/>
  <c r="O201" i="2" s="1"/>
  <c r="V53" i="2"/>
  <c r="V45" i="2"/>
  <c r="N200" i="2"/>
  <c r="V68" i="2"/>
  <c r="V51" i="2"/>
  <c r="V57" i="2"/>
  <c r="V187" i="2"/>
  <c r="V92" i="2"/>
  <c r="V201" i="2"/>
  <c r="V43" i="2"/>
  <c r="AF55" i="3"/>
  <c r="AG58" i="3" s="1"/>
  <c r="X53" i="3"/>
  <c r="Y58" i="3" s="1"/>
  <c r="S3" i="3"/>
  <c r="S4" i="3"/>
  <c r="S5" i="3"/>
  <c r="S6" i="3"/>
  <c r="S7" i="3"/>
  <c r="S8" i="3"/>
  <c r="S9" i="3"/>
  <c r="S10" i="3"/>
  <c r="S11" i="3"/>
  <c r="S2" i="3"/>
  <c r="B3" i="3"/>
  <c r="B4" i="3"/>
  <c r="B5" i="3"/>
  <c r="B6" i="3"/>
  <c r="B7" i="3"/>
  <c r="B8" i="3"/>
  <c r="B9" i="3"/>
  <c r="B10" i="3"/>
  <c r="B11" i="3"/>
  <c r="B2" i="3"/>
  <c r="C3" i="3"/>
  <c r="C4" i="3"/>
  <c r="C5" i="3"/>
  <c r="C6" i="3"/>
  <c r="C7" i="3"/>
  <c r="C8" i="3"/>
  <c r="C9" i="3"/>
  <c r="C10" i="3"/>
  <c r="C11" i="3"/>
  <c r="C2" i="3"/>
  <c r="W201" i="2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2" i="1"/>
  <c r="B5" i="1"/>
  <c r="B6" i="1"/>
  <c r="B9" i="1"/>
  <c r="B10" i="1"/>
  <c r="B13" i="1"/>
  <c r="B14" i="1"/>
  <c r="B17" i="1"/>
  <c r="B18" i="1"/>
  <c r="B21" i="1"/>
  <c r="B22" i="1"/>
  <c r="B25" i="1"/>
  <c r="B26" i="1"/>
  <c r="B29" i="1"/>
  <c r="B30" i="1"/>
  <c r="B33" i="1"/>
  <c r="B34" i="1"/>
  <c r="B37" i="1"/>
  <c r="B38" i="1"/>
  <c r="B41" i="1"/>
  <c r="B42" i="1"/>
  <c r="B45" i="1"/>
  <c r="B46" i="1"/>
  <c r="B49" i="1"/>
  <c r="B50" i="1"/>
  <c r="B53" i="1"/>
  <c r="B54" i="1"/>
  <c r="B57" i="1"/>
  <c r="B58" i="1"/>
  <c r="B61" i="1"/>
  <c r="B62" i="1"/>
  <c r="B65" i="1"/>
  <c r="B66" i="1"/>
  <c r="B69" i="1"/>
  <c r="B70" i="1"/>
  <c r="B73" i="1"/>
  <c r="B74" i="1"/>
  <c r="B77" i="1"/>
  <c r="B78" i="1"/>
  <c r="B81" i="1"/>
  <c r="B82" i="1"/>
  <c r="B85" i="1"/>
  <c r="B86" i="1"/>
  <c r="B89" i="1"/>
  <c r="B90" i="1"/>
  <c r="B93" i="1"/>
  <c r="B94" i="1"/>
  <c r="B97" i="1"/>
  <c r="B98" i="1"/>
  <c r="B101" i="1"/>
  <c r="B102" i="1"/>
  <c r="B105" i="1"/>
  <c r="B106" i="1"/>
  <c r="B109" i="1"/>
  <c r="B110" i="1"/>
  <c r="B113" i="1"/>
  <c r="B114" i="1"/>
  <c r="B117" i="1"/>
  <c r="B118" i="1"/>
  <c r="B121" i="1"/>
  <c r="B122" i="1"/>
  <c r="B125" i="1"/>
  <c r="B126" i="1"/>
  <c r="B129" i="1"/>
  <c r="B130" i="1"/>
  <c r="B133" i="1"/>
  <c r="B134" i="1"/>
  <c r="B137" i="1"/>
  <c r="B138" i="1"/>
  <c r="B141" i="1"/>
  <c r="B142" i="1"/>
  <c r="B145" i="1"/>
  <c r="B146" i="1"/>
  <c r="B149" i="1"/>
  <c r="B153" i="1"/>
  <c r="B157" i="1"/>
  <c r="B161" i="1"/>
  <c r="B165" i="1"/>
  <c r="C3" i="1"/>
  <c r="B3" i="1" s="1"/>
  <c r="C4" i="1"/>
  <c r="B4" i="1" s="1"/>
  <c r="C5" i="1"/>
  <c r="C6" i="1"/>
  <c r="C7" i="1"/>
  <c r="B7" i="1" s="1"/>
  <c r="C8" i="1"/>
  <c r="B8" i="1" s="1"/>
  <c r="C9" i="1"/>
  <c r="C10" i="1"/>
  <c r="C11" i="1"/>
  <c r="B11" i="1" s="1"/>
  <c r="C12" i="1"/>
  <c r="B12" i="1" s="1"/>
  <c r="C13" i="1"/>
  <c r="C14" i="1"/>
  <c r="C15" i="1"/>
  <c r="B15" i="1" s="1"/>
  <c r="C16" i="1"/>
  <c r="B16" i="1" s="1"/>
  <c r="C17" i="1"/>
  <c r="C18" i="1"/>
  <c r="C19" i="1"/>
  <c r="B19" i="1" s="1"/>
  <c r="C20" i="1"/>
  <c r="B20" i="1" s="1"/>
  <c r="C21" i="1"/>
  <c r="C22" i="1"/>
  <c r="C23" i="1"/>
  <c r="B23" i="1" s="1"/>
  <c r="C24" i="1"/>
  <c r="B24" i="1" s="1"/>
  <c r="C25" i="1"/>
  <c r="C26" i="1"/>
  <c r="C27" i="1"/>
  <c r="B27" i="1" s="1"/>
  <c r="C28" i="1"/>
  <c r="B28" i="1" s="1"/>
  <c r="C29" i="1"/>
  <c r="C30" i="1"/>
  <c r="C31" i="1"/>
  <c r="B31" i="1" s="1"/>
  <c r="C32" i="1"/>
  <c r="B32" i="1" s="1"/>
  <c r="C33" i="1"/>
  <c r="C34" i="1"/>
  <c r="C35" i="1"/>
  <c r="B35" i="1" s="1"/>
  <c r="C36" i="1"/>
  <c r="B36" i="1" s="1"/>
  <c r="C37" i="1"/>
  <c r="C38" i="1"/>
  <c r="C39" i="1"/>
  <c r="B39" i="1" s="1"/>
  <c r="C40" i="1"/>
  <c r="B40" i="1" s="1"/>
  <c r="C41" i="1"/>
  <c r="C42" i="1"/>
  <c r="C43" i="1"/>
  <c r="B43" i="1" s="1"/>
  <c r="C44" i="1"/>
  <c r="B44" i="1" s="1"/>
  <c r="C45" i="1"/>
  <c r="C46" i="1"/>
  <c r="C47" i="1"/>
  <c r="B47" i="1" s="1"/>
  <c r="C48" i="1"/>
  <c r="B48" i="1" s="1"/>
  <c r="C49" i="1"/>
  <c r="C50" i="1"/>
  <c r="C51" i="1"/>
  <c r="B51" i="1" s="1"/>
  <c r="C52" i="1"/>
  <c r="B52" i="1" s="1"/>
  <c r="C53" i="1"/>
  <c r="C54" i="1"/>
  <c r="C55" i="1"/>
  <c r="B55" i="1" s="1"/>
  <c r="C56" i="1"/>
  <c r="B56" i="1" s="1"/>
  <c r="C57" i="1"/>
  <c r="C58" i="1"/>
  <c r="C59" i="1"/>
  <c r="B59" i="1" s="1"/>
  <c r="C60" i="1"/>
  <c r="B60" i="1" s="1"/>
  <c r="C61" i="1"/>
  <c r="C62" i="1"/>
  <c r="C63" i="1"/>
  <c r="B63" i="1" s="1"/>
  <c r="C64" i="1"/>
  <c r="B64" i="1" s="1"/>
  <c r="C65" i="1"/>
  <c r="C66" i="1"/>
  <c r="C67" i="1"/>
  <c r="B67" i="1" s="1"/>
  <c r="C68" i="1"/>
  <c r="B68" i="1" s="1"/>
  <c r="C69" i="1"/>
  <c r="C70" i="1"/>
  <c r="C71" i="1"/>
  <c r="B71" i="1" s="1"/>
  <c r="C72" i="1"/>
  <c r="B72" i="1" s="1"/>
  <c r="C73" i="1"/>
  <c r="C74" i="1"/>
  <c r="C75" i="1"/>
  <c r="B75" i="1" s="1"/>
  <c r="C76" i="1"/>
  <c r="B76" i="1" s="1"/>
  <c r="C77" i="1"/>
  <c r="C78" i="1"/>
  <c r="C79" i="1"/>
  <c r="B79" i="1" s="1"/>
  <c r="C80" i="1"/>
  <c r="B80" i="1" s="1"/>
  <c r="C81" i="1"/>
  <c r="C82" i="1"/>
  <c r="C83" i="1"/>
  <c r="B83" i="1" s="1"/>
  <c r="C84" i="1"/>
  <c r="B84" i="1" s="1"/>
  <c r="C85" i="1"/>
  <c r="C86" i="1"/>
  <c r="C87" i="1"/>
  <c r="B87" i="1" s="1"/>
  <c r="C88" i="1"/>
  <c r="B88" i="1" s="1"/>
  <c r="C89" i="1"/>
  <c r="C90" i="1"/>
  <c r="C91" i="1"/>
  <c r="B91" i="1" s="1"/>
  <c r="C92" i="1"/>
  <c r="B92" i="1" s="1"/>
  <c r="C93" i="1"/>
  <c r="C94" i="1"/>
  <c r="C95" i="1"/>
  <c r="B95" i="1" s="1"/>
  <c r="C96" i="1"/>
  <c r="B96" i="1" s="1"/>
  <c r="C97" i="1"/>
  <c r="C98" i="1"/>
  <c r="C99" i="1"/>
  <c r="B99" i="1" s="1"/>
  <c r="C100" i="1"/>
  <c r="B100" i="1" s="1"/>
  <c r="C101" i="1"/>
  <c r="C102" i="1"/>
  <c r="C103" i="1"/>
  <c r="B103" i="1" s="1"/>
  <c r="C104" i="1"/>
  <c r="B104" i="1" s="1"/>
  <c r="C105" i="1"/>
  <c r="C106" i="1"/>
  <c r="C107" i="1"/>
  <c r="B107" i="1" s="1"/>
  <c r="C108" i="1"/>
  <c r="B108" i="1" s="1"/>
  <c r="C109" i="1"/>
  <c r="C110" i="1"/>
  <c r="C111" i="1"/>
  <c r="B111" i="1" s="1"/>
  <c r="C112" i="1"/>
  <c r="B112" i="1" s="1"/>
  <c r="C113" i="1"/>
  <c r="C114" i="1"/>
  <c r="C115" i="1"/>
  <c r="B115" i="1" s="1"/>
  <c r="C116" i="1"/>
  <c r="B116" i="1" s="1"/>
  <c r="C117" i="1"/>
  <c r="C118" i="1"/>
  <c r="C119" i="1"/>
  <c r="B119" i="1" s="1"/>
  <c r="C120" i="1"/>
  <c r="B120" i="1" s="1"/>
  <c r="C121" i="1"/>
  <c r="C122" i="1"/>
  <c r="C123" i="1"/>
  <c r="B123" i="1" s="1"/>
  <c r="C124" i="1"/>
  <c r="B124" i="1" s="1"/>
  <c r="C125" i="1"/>
  <c r="C126" i="1"/>
  <c r="C127" i="1"/>
  <c r="B127" i="1" s="1"/>
  <c r="C128" i="1"/>
  <c r="B128" i="1" s="1"/>
  <c r="C129" i="1"/>
  <c r="C130" i="1"/>
  <c r="C131" i="1"/>
  <c r="B131" i="1" s="1"/>
  <c r="C132" i="1"/>
  <c r="B132" i="1" s="1"/>
  <c r="C133" i="1"/>
  <c r="C134" i="1"/>
  <c r="C135" i="1"/>
  <c r="B135" i="1" s="1"/>
  <c r="C136" i="1"/>
  <c r="B136" i="1" s="1"/>
  <c r="C137" i="1"/>
  <c r="C138" i="1"/>
  <c r="C139" i="1"/>
  <c r="B139" i="1" s="1"/>
  <c r="C140" i="1"/>
  <c r="B140" i="1" s="1"/>
  <c r="C141" i="1"/>
  <c r="C142" i="1"/>
  <c r="C143" i="1"/>
  <c r="B143" i="1" s="1"/>
  <c r="C144" i="1"/>
  <c r="B144" i="1" s="1"/>
  <c r="C145" i="1"/>
  <c r="C146" i="1"/>
  <c r="C147" i="1"/>
  <c r="B147" i="1" s="1"/>
  <c r="C148" i="1"/>
  <c r="B148" i="1" s="1"/>
  <c r="C149" i="1"/>
  <c r="C150" i="1"/>
  <c r="B150" i="1" s="1"/>
  <c r="C151" i="1"/>
  <c r="B151" i="1" s="1"/>
  <c r="C152" i="1"/>
  <c r="B152" i="1" s="1"/>
  <c r="C153" i="1"/>
  <c r="C154" i="1"/>
  <c r="B154" i="1" s="1"/>
  <c r="C155" i="1"/>
  <c r="B155" i="1" s="1"/>
  <c r="C156" i="1"/>
  <c r="B156" i="1" s="1"/>
  <c r="C157" i="1"/>
  <c r="C158" i="1"/>
  <c r="B158" i="1" s="1"/>
  <c r="C159" i="1"/>
  <c r="B159" i="1" s="1"/>
  <c r="C160" i="1"/>
  <c r="B160" i="1" s="1"/>
  <c r="C161" i="1"/>
  <c r="C162" i="1"/>
  <c r="B162" i="1" s="1"/>
  <c r="C163" i="1"/>
  <c r="B163" i="1" s="1"/>
  <c r="C164" i="1"/>
  <c r="B164" i="1" s="1"/>
  <c r="C165" i="1"/>
  <c r="C166" i="1"/>
  <c r="B166" i="1" s="1"/>
  <c r="C167" i="1"/>
  <c r="B167" i="1" s="1"/>
  <c r="C2" i="1"/>
  <c r="B2" i="1" s="1"/>
</calcChain>
</file>

<file path=xl/connections.xml><?xml version="1.0" encoding="utf-8"?>
<connections xmlns="http://schemas.openxmlformats.org/spreadsheetml/2006/main">
  <connection id="1" name="opencart" type="6" refreshedVersion="5" background="1" saveData="1">
    <textPr codePage="437" sourceFile="E:\My Documents\workspace\PhaseAnalysisFromTransitionStats\output\opencart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opencart Short 1" type="6" refreshedVersion="5" background="1" saveData="1">
    <textPr codePage="437" sourceFile="E:\My Documents\workspace\PhaseAnalysisFromTransitionStats\input\opencart Short 1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opencart.csv" type="6" refreshedVersion="0" background="1" saveData="1">
    <textPr fileType="mac" sourceFile="KINGSTON:PhaseAnalysisFromTransitionStats:input:opencart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opencartassessment2" type="6" refreshedVersion="5" background="1" saveData="1">
    <textPr codePage="437" sourceFile="E:\My Documents\workspace\PhaseAnalysisFromTransitionStats\output\opencartassessment2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<sst xmlns="http://schemas.openxmlformats.org/spreadsheetml/2006/main" count="844" uniqueCount="276">
  <si>
    <t>trID</t>
  </si>
  <si>
    <t>time</t>
  </si>
  <si>
    <t>oldVer</t>
  </si>
  <si>
    <t>newVer</t>
  </si>
  <si>
    <t>#oldT</t>
  </si>
  <si>
    <t>#newT</t>
  </si>
  <si>
    <t>#oldA</t>
  </si>
  <si>
    <t>#newA</t>
  </si>
  <si>
    <t>tIns</t>
  </si>
  <si>
    <t>tDel</t>
  </si>
  <si>
    <t>aIns</t>
  </si>
  <si>
    <t>aDel</t>
  </si>
  <si>
    <t>aTypeAlt</t>
  </si>
  <si>
    <t>keyAlt</t>
  </si>
  <si>
    <t>aTabIns</t>
  </si>
  <si>
    <t>aTabDel</t>
  </si>
  <si>
    <t>1234373148.sql</t>
  </si>
  <si>
    <t>1237164239.sql</t>
  </si>
  <si>
    <t>1237208478.sql</t>
  </si>
  <si>
    <t>1237218277.sql</t>
  </si>
  <si>
    <t>1237253648.sql</t>
  </si>
  <si>
    <t>1237391769.sql</t>
  </si>
  <si>
    <t>1237392520.sql</t>
  </si>
  <si>
    <t>1237471882.sql</t>
  </si>
  <si>
    <t>1237481892.sql</t>
  </si>
  <si>
    <t>1237572660.sql</t>
  </si>
  <si>
    <t>1237572808.sql</t>
  </si>
  <si>
    <t>1237574023.sql</t>
  </si>
  <si>
    <t>1237857462.sql</t>
  </si>
  <si>
    <t>1238121825.sql</t>
  </si>
  <si>
    <t>1239235332.sql</t>
  </si>
  <si>
    <t>1241435169.sql</t>
  </si>
  <si>
    <t>1241730214.sql</t>
  </si>
  <si>
    <t>1245377084.sql</t>
  </si>
  <si>
    <t>1248223570.sql</t>
  </si>
  <si>
    <t>1257375862.sql</t>
  </si>
  <si>
    <t>1257376170.sql</t>
  </si>
  <si>
    <t>1257387545.sql</t>
  </si>
  <si>
    <t>1268139768.sql</t>
  </si>
  <si>
    <t>1268142021.sql</t>
  </si>
  <si>
    <t>1268415531.sql</t>
  </si>
  <si>
    <t>1268676441.sql</t>
  </si>
  <si>
    <t>1269721303.sql</t>
  </si>
  <si>
    <t>1269876626.sql</t>
  </si>
  <si>
    <t>1270963400.sql</t>
  </si>
  <si>
    <t>1275492351.sql</t>
  </si>
  <si>
    <t>1275494700.sql</t>
  </si>
  <si>
    <t>1282938855.sql</t>
  </si>
  <si>
    <t>1288139094.sql</t>
  </si>
  <si>
    <t>1290311335.sql</t>
  </si>
  <si>
    <t>1303880377.sql</t>
  </si>
  <si>
    <t>1303916686.sql</t>
  </si>
  <si>
    <t>1304007481.sql</t>
  </si>
  <si>
    <t>1304094671.sql</t>
  </si>
  <si>
    <t>1304787950.sql</t>
  </si>
  <si>
    <t>1305005407.sql</t>
  </si>
  <si>
    <t>1305264403.sql</t>
  </si>
  <si>
    <t>1306160795.sql</t>
  </si>
  <si>
    <t>1306242594.sql</t>
  </si>
  <si>
    <t>1306242787.sql</t>
  </si>
  <si>
    <t>1306252813.sql</t>
  </si>
  <si>
    <t>1306384114.sql</t>
  </si>
  <si>
    <t>1306778226.sql</t>
  </si>
  <si>
    <t>1307278299.sql</t>
  </si>
  <si>
    <t>1309618117.sql</t>
  </si>
  <si>
    <t>1309618531.sql</t>
  </si>
  <si>
    <t>1309618648.sql</t>
  </si>
  <si>
    <t>1309620135.sql</t>
  </si>
  <si>
    <t>1309789238.sql</t>
  </si>
  <si>
    <t>1310835774.sql</t>
  </si>
  <si>
    <t>1311011574.sql</t>
  </si>
  <si>
    <t>1311073062.sql</t>
  </si>
  <si>
    <t>1311348729.sql</t>
  </si>
  <si>
    <t>1311480397.sql</t>
  </si>
  <si>
    <t>1340381450.sql</t>
  </si>
  <si>
    <t>1343018521.sql</t>
  </si>
  <si>
    <t>1343052759.sql</t>
  </si>
  <si>
    <t>1343054421.sql</t>
  </si>
  <si>
    <t>1343135708.sql</t>
  </si>
  <si>
    <t>1343218320.sql</t>
  </si>
  <si>
    <t>1344106890.sql</t>
  </si>
  <si>
    <t>1344597033.sql</t>
  </si>
  <si>
    <t>1344700758.sql</t>
  </si>
  <si>
    <t>1344723662.sql</t>
  </si>
  <si>
    <t>1344864251.sql</t>
  </si>
  <si>
    <t>1344866445.sql</t>
  </si>
  <si>
    <t>1344869717.sql</t>
  </si>
  <si>
    <t>1344874065.sql</t>
  </si>
  <si>
    <t>1344933477.sql</t>
  </si>
  <si>
    <t>1345488827.sql</t>
  </si>
  <si>
    <t>1345720851.sql</t>
  </si>
  <si>
    <t>1345740435.sql</t>
  </si>
  <si>
    <t>1346047283.sql</t>
  </si>
  <si>
    <t>1346314380.sql</t>
  </si>
  <si>
    <t>1346344444.sql</t>
  </si>
  <si>
    <t>1346394698.sql</t>
  </si>
  <si>
    <t>1346487959.sql</t>
  </si>
  <si>
    <t>1346556353.sql</t>
  </si>
  <si>
    <t>1346557985.sql</t>
  </si>
  <si>
    <t>1346873075.sql</t>
  </si>
  <si>
    <t>1347205032.sql</t>
  </si>
  <si>
    <t>1348137450.sql</t>
  </si>
  <si>
    <t>1348502526.sql</t>
  </si>
  <si>
    <t>1348848887.sql</t>
  </si>
  <si>
    <t>1350003218.sql</t>
  </si>
  <si>
    <t>1353402218.sql</t>
  </si>
  <si>
    <t>1354253034.sql</t>
  </si>
  <si>
    <t>1354439544.sql</t>
  </si>
  <si>
    <t>1354441892.sql</t>
  </si>
  <si>
    <t>1354547184.sql</t>
  </si>
  <si>
    <t>1354589890.sql</t>
  </si>
  <si>
    <t>1354714802.sql</t>
  </si>
  <si>
    <t>1354983617.sql</t>
  </si>
  <si>
    <t>1355066290.sql</t>
  </si>
  <si>
    <t>1355383912.sql</t>
  </si>
  <si>
    <t>1355439526.sql</t>
  </si>
  <si>
    <t>1355496034.sql</t>
  </si>
  <si>
    <t>1355544856.sql</t>
  </si>
  <si>
    <t>1355589626.sql</t>
  </si>
  <si>
    <t>1355764690.sql</t>
  </si>
  <si>
    <t>1355804575.sql</t>
  </si>
  <si>
    <t>1355825240.sql</t>
  </si>
  <si>
    <t>1356265761.sql</t>
  </si>
  <si>
    <t>1356516717.sql</t>
  </si>
  <si>
    <t>1356581856.sql</t>
  </si>
  <si>
    <t>1356595320.sql</t>
  </si>
  <si>
    <t>1357221079.sql</t>
  </si>
  <si>
    <t>1357232003.sql</t>
  </si>
  <si>
    <t>1357264153.sql</t>
  </si>
  <si>
    <t>1357283233.sql</t>
  </si>
  <si>
    <t>1357779035.sql</t>
  </si>
  <si>
    <t>1358168652.sql</t>
  </si>
  <si>
    <t>1358500805.sql</t>
  </si>
  <si>
    <t>1358607874.sql</t>
  </si>
  <si>
    <t>1359021839.sql</t>
  </si>
  <si>
    <t>1359140232.sql</t>
  </si>
  <si>
    <t>1359141776.sql</t>
  </si>
  <si>
    <t>1359142072.sql</t>
  </si>
  <si>
    <t>1359143993.sql</t>
  </si>
  <si>
    <t>1359168600.sql</t>
  </si>
  <si>
    <t>1359283394.sql</t>
  </si>
  <si>
    <t>1359378239.sql</t>
  </si>
  <si>
    <t>1359392592.sql</t>
  </si>
  <si>
    <t>1359462435.sql</t>
  </si>
  <si>
    <t>1359542842.sql</t>
  </si>
  <si>
    <t>1359545918.sql</t>
  </si>
  <si>
    <t>1359906971.sql</t>
  </si>
  <si>
    <t>1359953298.sql</t>
  </si>
  <si>
    <t>1359987944.sql</t>
  </si>
  <si>
    <t>1359990053.sql</t>
  </si>
  <si>
    <t>1360320633.sql</t>
  </si>
  <si>
    <t>1360502650.sql</t>
  </si>
  <si>
    <t>1360502814.sql</t>
  </si>
  <si>
    <t>1360877393.sql</t>
  </si>
  <si>
    <t>1361016236.sql</t>
  </si>
  <si>
    <t>1361250368.sql</t>
  </si>
  <si>
    <t>1361270644.sql</t>
  </si>
  <si>
    <t>1361273464.sql</t>
  </si>
  <si>
    <t>1361295174.sql</t>
  </si>
  <si>
    <t>1361297656.sql</t>
  </si>
  <si>
    <t>1361320292.sql</t>
  </si>
  <si>
    <t>1361624230.sql</t>
  </si>
  <si>
    <t>1361984122.sql</t>
  </si>
  <si>
    <t>1362113277.sql</t>
  </si>
  <si>
    <t>1362248254.sql</t>
  </si>
  <si>
    <t>1362968361.sql</t>
  </si>
  <si>
    <t>1363327463.sql</t>
  </si>
  <si>
    <t>1363449659.sql</t>
  </si>
  <si>
    <t>1363950938.sql</t>
  </si>
  <si>
    <t>1368076870.sql</t>
  </si>
  <si>
    <t>1371272304.sql</t>
  </si>
  <si>
    <t>1371395916.sql</t>
  </si>
  <si>
    <t>1371472419.sql</t>
  </si>
  <si>
    <t>1371539740.sql</t>
  </si>
  <si>
    <t>1371543094.sql</t>
  </si>
  <si>
    <t>1371543249.sql</t>
  </si>
  <si>
    <t>1371561766.sql</t>
  </si>
  <si>
    <t>1372137954.sql</t>
  </si>
  <si>
    <t>1372573259.sql</t>
  </si>
  <si>
    <t>1372919443.sql</t>
  </si>
  <si>
    <t>1372940024.sql</t>
  </si>
  <si>
    <t>1373256301.sql</t>
  </si>
  <si>
    <t>1374047007.sql</t>
  </si>
  <si>
    <t>TIME</t>
  </si>
  <si>
    <t>SUM(CHANGES)</t>
  </si>
  <si>
    <t>DISTANCE</t>
  </si>
  <si>
    <t>Preprocessing with normal Weights</t>
  </si>
  <si>
    <t>No preprocessing with normal weights</t>
  </si>
  <si>
    <t>Preprocessing with Zero TimeDistance</t>
  </si>
  <si>
    <t>No preprocessing with Zero TimeDistance</t>
  </si>
  <si>
    <t>Preprocessing with Zero ChangeDistance</t>
  </si>
  <si>
    <t>No preprocessing with Zero ChangeDistance</t>
  </si>
  <si>
    <t>Preprocessing only time and normal weights</t>
  </si>
  <si>
    <t>Preprocessing only changes and normal weights</t>
  </si>
  <si>
    <t>date</t>
  </si>
  <si>
    <t>Sum</t>
  </si>
  <si>
    <t>3 phases</t>
  </si>
  <si>
    <t>2 phases</t>
  </si>
  <si>
    <t>Pre-Pro Evaluation</t>
  </si>
  <si>
    <t>Evaluation</t>
  </si>
  <si>
    <t>μi</t>
  </si>
  <si>
    <t>ej</t>
  </si>
  <si>
    <t xml:space="preserve">Sum(Sum) </t>
  </si>
  <si>
    <t>0-10</t>
  </si>
  <si>
    <t>11-15</t>
  </si>
  <si>
    <t>16-17</t>
  </si>
  <si>
    <t>18-20</t>
  </si>
  <si>
    <t>21-22</t>
  </si>
  <si>
    <t>23-32</t>
  </si>
  <si>
    <t>33-36</t>
  </si>
  <si>
    <t>37-56</t>
  </si>
  <si>
    <t>57-164</t>
  </si>
  <si>
    <t>165-165</t>
  </si>
  <si>
    <t>0-7</t>
  </si>
  <si>
    <t>8-9</t>
  </si>
  <si>
    <t>10-15</t>
  </si>
  <si>
    <t>18-21</t>
  </si>
  <si>
    <t>22-22</t>
  </si>
  <si>
    <t>33-56</t>
  </si>
  <si>
    <t>57-151</t>
  </si>
  <si>
    <t>152-165</t>
  </si>
  <si>
    <t>0-4</t>
  </si>
  <si>
    <t>5-6</t>
  </si>
  <si>
    <t>7-9</t>
  </si>
  <si>
    <t>Both  Evaluation 3 Phases</t>
  </si>
  <si>
    <t>Both  Evaluation 2 Phases</t>
  </si>
  <si>
    <t>0-6</t>
  </si>
  <si>
    <t>Assesment 2</t>
  </si>
  <si>
    <t>No Preprocessing with normal weights</t>
  </si>
  <si>
    <t>Phases</t>
  </si>
  <si>
    <r>
      <t>δ</t>
    </r>
    <r>
      <rPr>
        <vertAlign val="subscript"/>
        <sz val="18"/>
        <color theme="1"/>
        <rFont val="Calibri"/>
        <family val="2"/>
        <scheme val="minor"/>
      </rPr>
      <t>time</t>
    </r>
  </si>
  <si>
    <r>
      <t>δ</t>
    </r>
    <r>
      <rPr>
        <vertAlign val="subscript"/>
        <sz val="18"/>
        <color theme="1"/>
        <rFont val="Calibri"/>
        <family val="2"/>
        <scheme val="minor"/>
      </rPr>
      <t>change</t>
    </r>
  </si>
  <si>
    <t>Assessment 1</t>
  </si>
  <si>
    <t>1-2</t>
  </si>
  <si>
    <t>2-3</t>
  </si>
  <si>
    <t>3-4</t>
  </si>
  <si>
    <t>4-5</t>
  </si>
  <si>
    <t>6-7</t>
  </si>
  <si>
    <t>7-8</t>
  </si>
  <si>
    <t>9-10</t>
  </si>
  <si>
    <t>Phase ID</t>
  </si>
  <si>
    <t>Assesment 1 (3 Phases)</t>
  </si>
  <si>
    <t>Assesment 1 (2 Phases)</t>
  </si>
  <si>
    <t>Assesment 2 (3 Phases)</t>
  </si>
  <si>
    <t>Assesment 2 (2 Phases)</t>
  </si>
  <si>
    <t>WC: 0.0</t>
  </si>
  <si>
    <t>WT: 1.0</t>
  </si>
  <si>
    <t>PreProcessingChanges:OFF</t>
  </si>
  <si>
    <t>PreProcessingTime:OFF</t>
  </si>
  <si>
    <t>Start</t>
  </si>
  <si>
    <t>End</t>
  </si>
  <si>
    <t>TotUpd</t>
  </si>
  <si>
    <t>mi</t>
  </si>
  <si>
    <t>ei</t>
  </si>
  <si>
    <t>abs</t>
  </si>
  <si>
    <t>pow</t>
  </si>
  <si>
    <t>sum</t>
  </si>
  <si>
    <t>PreProcessingChanges:ON</t>
  </si>
  <si>
    <t>PreProcessingTime:ON</t>
  </si>
  <si>
    <t>WC: 0.5</t>
  </si>
  <si>
    <t>WT: 0.5</t>
  </si>
  <si>
    <t>WC: 1.0</t>
  </si>
  <si>
    <t>WT: 0.0</t>
  </si>
  <si>
    <t>opencart</t>
  </si>
  <si>
    <t>dTime</t>
  </si>
  <si>
    <t>dChange</t>
  </si>
  <si>
    <t>avgDChange</t>
  </si>
  <si>
    <t>0@1</t>
  </si>
  <si>
    <t>1@2</t>
  </si>
  <si>
    <t>2@3</t>
  </si>
  <si>
    <t>3@4</t>
  </si>
  <si>
    <t>4@5</t>
  </si>
  <si>
    <t>5@6</t>
  </si>
  <si>
    <t>6@7</t>
  </si>
  <si>
    <t>7@8</t>
  </si>
  <si>
    <t>8@9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</si>
</sst>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9C0006"/>
      <name val="Calibri"/>
      <family val="2"/>
      <charset val="161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7" fillId="5" borderId="1" applyNumberFormat="0" applyAlignment="0" applyProtection="0"/>
    <xf numFmtId="0" fontId="11" fillId="6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0" fontId="5" fillId="4" borderId="1" xfId="3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/>
    <xf numFmtId="49" fontId="0" fillId="0" borderId="0" xfId="0" applyNumberFormat="1"/>
    <xf numFmtId="0" fontId="7" fillId="5" borderId="1" xfId="4" applyAlignment="1">
      <alignment horizontal="center" vertical="center"/>
    </xf>
    <xf numFmtId="0" fontId="7" fillId="5" borderId="1" xfId="4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1" applyAlignment="1">
      <alignment horizontal="center" vertical="center"/>
    </xf>
    <xf numFmtId="0" fontId="10" fillId="3" borderId="0" xfId="2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3" fillId="2" borderId="0" xfId="1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0" xfId="1" applyAlignment="1">
      <alignment horizontal="center"/>
    </xf>
    <xf numFmtId="0" fontId="11" fillId="6" borderId="0" xfId="5"/>
    <xf numFmtId="11" fontId="0" fillId="0" borderId="0" xfId="0" applyNumberFormat="1"/>
  </cellXfs>
  <cellStyles count="6">
    <cellStyle name="Bad" xfId="1" builtinId="27"/>
    <cellStyle name="Calculation" xfId="3" builtinId="22"/>
    <cellStyle name="Good" xfId="5" builtinId="26"/>
    <cellStyle name="Input" xfId="4" builtinId="20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opencart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SUM(CHANGES)</c:v>
                </c:pt>
              </c:strCache>
            </c:strRef>
          </c:tx>
          <c:invertIfNegative val="0"/>
          <c:cat>
            <c:strRef>
              <c:f>Sheet1!$B$2:$B$167</c:f>
              <c:strCache>
                <c:ptCount val="166"/>
                <c:pt idx="0">
                  <c:v>1@2009/3/16</c:v>
                </c:pt>
                <c:pt idx="1">
                  <c:v>2@2009/3/16</c:v>
                </c:pt>
                <c:pt idx="2">
                  <c:v>3@2009/3/16</c:v>
                </c:pt>
                <c:pt idx="3">
                  <c:v>4@2009/3/17</c:v>
                </c:pt>
                <c:pt idx="4">
                  <c:v>5@2009/3/18</c:v>
                </c:pt>
                <c:pt idx="5">
                  <c:v>6@2009/3/18</c:v>
                </c:pt>
                <c:pt idx="6">
                  <c:v>7@2009/3/19</c:v>
                </c:pt>
                <c:pt idx="7">
                  <c:v>8@2009/3/19</c:v>
                </c:pt>
                <c:pt idx="8">
                  <c:v>9@2009/3/20</c:v>
                </c:pt>
                <c:pt idx="9">
                  <c:v>10@2009/3/20</c:v>
                </c:pt>
                <c:pt idx="10">
                  <c:v>11@2009/3/20</c:v>
                </c:pt>
                <c:pt idx="11">
                  <c:v>12@2009/3/24</c:v>
                </c:pt>
                <c:pt idx="12">
                  <c:v>13@2009/3/27</c:v>
                </c:pt>
                <c:pt idx="13">
                  <c:v>14@2009/4/9</c:v>
                </c:pt>
                <c:pt idx="14">
                  <c:v>15@2009/5/4</c:v>
                </c:pt>
                <c:pt idx="15">
                  <c:v>16@2009/5/7</c:v>
                </c:pt>
                <c:pt idx="16">
                  <c:v>17@2009/6/19</c:v>
                </c:pt>
                <c:pt idx="17">
                  <c:v>18@2009/7/22</c:v>
                </c:pt>
                <c:pt idx="18">
                  <c:v>19@2009/11/4</c:v>
                </c:pt>
                <c:pt idx="19">
                  <c:v>20@2009/11/4</c:v>
                </c:pt>
                <c:pt idx="20">
                  <c:v>21@2009/11/5</c:v>
                </c:pt>
                <c:pt idx="21">
                  <c:v>22@2010/3/9</c:v>
                </c:pt>
                <c:pt idx="22">
                  <c:v>23@2010/3/9</c:v>
                </c:pt>
                <c:pt idx="23">
                  <c:v>24@2010/3/12</c:v>
                </c:pt>
                <c:pt idx="24">
                  <c:v>25@2010/3/15</c:v>
                </c:pt>
                <c:pt idx="25">
                  <c:v>26@2010/3/27</c:v>
                </c:pt>
                <c:pt idx="26">
                  <c:v>27@2010/3/29</c:v>
                </c:pt>
                <c:pt idx="27">
                  <c:v>28@2010/4/11</c:v>
                </c:pt>
                <c:pt idx="28">
                  <c:v>29@2010/6/2</c:v>
                </c:pt>
                <c:pt idx="29">
                  <c:v>30@2010/6/2</c:v>
                </c:pt>
                <c:pt idx="30">
                  <c:v>31@2010/8/27</c:v>
                </c:pt>
                <c:pt idx="31">
                  <c:v>32@2010/10/27</c:v>
                </c:pt>
                <c:pt idx="32">
                  <c:v>33@2010/11/21</c:v>
                </c:pt>
                <c:pt idx="33">
                  <c:v>34@2011/4/27</c:v>
                </c:pt>
                <c:pt idx="34">
                  <c:v>35@2011/4/27</c:v>
                </c:pt>
                <c:pt idx="35">
                  <c:v>36@2011/4/28</c:v>
                </c:pt>
                <c:pt idx="36">
                  <c:v>37@2011/4/29</c:v>
                </c:pt>
                <c:pt idx="37">
                  <c:v>38@2011/5/7</c:v>
                </c:pt>
                <c:pt idx="38">
                  <c:v>39@2011/5/10</c:v>
                </c:pt>
                <c:pt idx="39">
                  <c:v>40@2011/5/13</c:v>
                </c:pt>
                <c:pt idx="40">
                  <c:v>41@2011/5/23</c:v>
                </c:pt>
                <c:pt idx="41">
                  <c:v>42@2011/5/24</c:v>
                </c:pt>
                <c:pt idx="42">
                  <c:v>43@2011/5/24</c:v>
                </c:pt>
                <c:pt idx="43">
                  <c:v>44@2011/5/24</c:v>
                </c:pt>
                <c:pt idx="44">
                  <c:v>45@2011/5/26</c:v>
                </c:pt>
                <c:pt idx="45">
                  <c:v>46@2011/5/30</c:v>
                </c:pt>
                <c:pt idx="46">
                  <c:v>47@2011/6/5</c:v>
                </c:pt>
                <c:pt idx="47">
                  <c:v>48@2011/7/2</c:v>
                </c:pt>
                <c:pt idx="48">
                  <c:v>49@2011/7/2</c:v>
                </c:pt>
                <c:pt idx="49">
                  <c:v>50@2011/7/2</c:v>
                </c:pt>
                <c:pt idx="50">
                  <c:v>51@2011/7/2</c:v>
                </c:pt>
                <c:pt idx="51">
                  <c:v>52@2011/7/4</c:v>
                </c:pt>
                <c:pt idx="52">
                  <c:v>53@2011/7/16</c:v>
                </c:pt>
                <c:pt idx="53">
                  <c:v>54@2011/7/18</c:v>
                </c:pt>
                <c:pt idx="54">
                  <c:v>55@2011/7/19</c:v>
                </c:pt>
                <c:pt idx="55">
                  <c:v>56@2011/7/22</c:v>
                </c:pt>
                <c:pt idx="56">
                  <c:v>57@2011/7/24</c:v>
                </c:pt>
                <c:pt idx="57">
                  <c:v>58@2012/6/22</c:v>
                </c:pt>
                <c:pt idx="58">
                  <c:v>59@2012/7/23</c:v>
                </c:pt>
                <c:pt idx="59">
                  <c:v>60@2012/7/23</c:v>
                </c:pt>
                <c:pt idx="60">
                  <c:v>61@2012/7/23</c:v>
                </c:pt>
                <c:pt idx="61">
                  <c:v>62@2012/7/24</c:v>
                </c:pt>
                <c:pt idx="62">
                  <c:v>63@2012/7/25</c:v>
                </c:pt>
                <c:pt idx="63">
                  <c:v>64@2012/8/4</c:v>
                </c:pt>
                <c:pt idx="64">
                  <c:v>65@2012/8/10</c:v>
                </c:pt>
                <c:pt idx="65">
                  <c:v>66@2012/8/11</c:v>
                </c:pt>
                <c:pt idx="66">
                  <c:v>67@2012/8/11</c:v>
                </c:pt>
                <c:pt idx="67">
                  <c:v>68@2012/8/13</c:v>
                </c:pt>
                <c:pt idx="68">
                  <c:v>69@2012/8/13</c:v>
                </c:pt>
                <c:pt idx="69">
                  <c:v>70@2012/8/13</c:v>
                </c:pt>
                <c:pt idx="70">
                  <c:v>71@2012/8/13</c:v>
                </c:pt>
                <c:pt idx="71">
                  <c:v>72@2012/8/14</c:v>
                </c:pt>
                <c:pt idx="72">
                  <c:v>73@2012/8/20</c:v>
                </c:pt>
                <c:pt idx="73">
                  <c:v>74@2012/8/23</c:v>
                </c:pt>
                <c:pt idx="74">
                  <c:v>75@2012/8/23</c:v>
                </c:pt>
                <c:pt idx="75">
                  <c:v>76@2012/8/27</c:v>
                </c:pt>
                <c:pt idx="76">
                  <c:v>77@2012/8/30</c:v>
                </c:pt>
                <c:pt idx="77">
                  <c:v>78@2012/8/30</c:v>
                </c:pt>
                <c:pt idx="78">
                  <c:v>79@2012/8/31</c:v>
                </c:pt>
                <c:pt idx="79">
                  <c:v>80@2012/9/1</c:v>
                </c:pt>
                <c:pt idx="80">
                  <c:v>81@2012/9/2</c:v>
                </c:pt>
                <c:pt idx="81">
                  <c:v>82@2012/9/2</c:v>
                </c:pt>
                <c:pt idx="82">
                  <c:v>83@2012/9/5</c:v>
                </c:pt>
                <c:pt idx="83">
                  <c:v>84@2012/9/9</c:v>
                </c:pt>
                <c:pt idx="84">
                  <c:v>85@2012/9/20</c:v>
                </c:pt>
                <c:pt idx="85">
                  <c:v>86@2012/9/24</c:v>
                </c:pt>
                <c:pt idx="86">
                  <c:v>87@2012/9/28</c:v>
                </c:pt>
                <c:pt idx="87">
                  <c:v>88@2012/10/12</c:v>
                </c:pt>
                <c:pt idx="88">
                  <c:v>89@2012/11/20</c:v>
                </c:pt>
                <c:pt idx="89">
                  <c:v>90@2012/11/30</c:v>
                </c:pt>
                <c:pt idx="90">
                  <c:v>91@2012/12/2</c:v>
                </c:pt>
                <c:pt idx="91">
                  <c:v>92@2012/12/2</c:v>
                </c:pt>
                <c:pt idx="92">
                  <c:v>93@2012/12/3</c:v>
                </c:pt>
                <c:pt idx="93">
                  <c:v>94@2012/12/4</c:v>
                </c:pt>
                <c:pt idx="94">
                  <c:v>95@2012/12/5</c:v>
                </c:pt>
                <c:pt idx="95">
                  <c:v>96@2012/12/8</c:v>
                </c:pt>
                <c:pt idx="96">
                  <c:v>97@2012/12/9</c:v>
                </c:pt>
                <c:pt idx="97">
                  <c:v>98@2012/12/13</c:v>
                </c:pt>
                <c:pt idx="98">
                  <c:v>99@2012/12/13</c:v>
                </c:pt>
                <c:pt idx="99">
                  <c:v>100@2012/12/14</c:v>
                </c:pt>
                <c:pt idx="100">
                  <c:v>101@2012/12/15</c:v>
                </c:pt>
                <c:pt idx="101">
                  <c:v>102@2012/12/15</c:v>
                </c:pt>
                <c:pt idx="102">
                  <c:v>103@2012/12/17</c:v>
                </c:pt>
                <c:pt idx="103">
                  <c:v>104@2012/12/18</c:v>
                </c:pt>
                <c:pt idx="104">
                  <c:v>105@2012/12/18</c:v>
                </c:pt>
                <c:pt idx="105">
                  <c:v>106@2012/12/23</c:v>
                </c:pt>
                <c:pt idx="106">
                  <c:v>107@2012/12/26</c:v>
                </c:pt>
                <c:pt idx="107">
                  <c:v>108@2012/12/27</c:v>
                </c:pt>
                <c:pt idx="108">
                  <c:v>109@2012/12/27</c:v>
                </c:pt>
                <c:pt idx="109">
                  <c:v>110@2013/1/3</c:v>
                </c:pt>
                <c:pt idx="110">
                  <c:v>111@2013/1/3</c:v>
                </c:pt>
                <c:pt idx="111">
                  <c:v>112@2013/1/4</c:v>
                </c:pt>
                <c:pt idx="112">
                  <c:v>113@2013/1/4</c:v>
                </c:pt>
                <c:pt idx="113">
                  <c:v>114@2013/1/10</c:v>
                </c:pt>
                <c:pt idx="114">
                  <c:v>115@2013/1/14</c:v>
                </c:pt>
                <c:pt idx="115">
                  <c:v>116@2013/1/18</c:v>
                </c:pt>
                <c:pt idx="116">
                  <c:v>117@2013/1/19</c:v>
                </c:pt>
                <c:pt idx="117">
                  <c:v>118@2013/1/24</c:v>
                </c:pt>
                <c:pt idx="118">
                  <c:v>119@2013/1/25</c:v>
                </c:pt>
                <c:pt idx="119">
                  <c:v>120@2013/1/25</c:v>
                </c:pt>
                <c:pt idx="120">
                  <c:v>121@2013/1/25</c:v>
                </c:pt>
                <c:pt idx="121">
                  <c:v>122@2013/1/25</c:v>
                </c:pt>
                <c:pt idx="122">
                  <c:v>123@2013/1/26</c:v>
                </c:pt>
                <c:pt idx="123">
                  <c:v>124@2013/1/27</c:v>
                </c:pt>
                <c:pt idx="124">
                  <c:v>125@2013/1/28</c:v>
                </c:pt>
                <c:pt idx="125">
                  <c:v>126@2013/1/28</c:v>
                </c:pt>
                <c:pt idx="126">
                  <c:v>127@2013/1/29</c:v>
                </c:pt>
                <c:pt idx="127">
                  <c:v>128@2013/1/30</c:v>
                </c:pt>
                <c:pt idx="128">
                  <c:v>129@2013/1/30</c:v>
                </c:pt>
                <c:pt idx="129">
                  <c:v>130@2013/2/3</c:v>
                </c:pt>
                <c:pt idx="130">
                  <c:v>131@2013/2/4</c:v>
                </c:pt>
                <c:pt idx="131">
                  <c:v>132@2013/2/4</c:v>
                </c:pt>
                <c:pt idx="132">
                  <c:v>133@2013/2/4</c:v>
                </c:pt>
                <c:pt idx="133">
                  <c:v>134@2013/2/8</c:v>
                </c:pt>
                <c:pt idx="134">
                  <c:v>135@2013/2/10</c:v>
                </c:pt>
                <c:pt idx="135">
                  <c:v>136@2013/2/10</c:v>
                </c:pt>
                <c:pt idx="136">
                  <c:v>137@2013/2/14</c:v>
                </c:pt>
                <c:pt idx="137">
                  <c:v>138@2013/2/16</c:v>
                </c:pt>
                <c:pt idx="138">
                  <c:v>139@2013/2/19</c:v>
                </c:pt>
                <c:pt idx="139">
                  <c:v>140@2013/2/19</c:v>
                </c:pt>
                <c:pt idx="140">
                  <c:v>141@2013/2/19</c:v>
                </c:pt>
                <c:pt idx="141">
                  <c:v>142@2013/2/19</c:v>
                </c:pt>
                <c:pt idx="142">
                  <c:v>143@2013/2/19</c:v>
                </c:pt>
                <c:pt idx="143">
                  <c:v>144@2013/2/20</c:v>
                </c:pt>
                <c:pt idx="144">
                  <c:v>145@2013/2/23</c:v>
                </c:pt>
                <c:pt idx="145">
                  <c:v>146@2013/2/27</c:v>
                </c:pt>
                <c:pt idx="146">
                  <c:v>147@2013/3/1</c:v>
                </c:pt>
                <c:pt idx="147">
                  <c:v>148@2013/3/2</c:v>
                </c:pt>
                <c:pt idx="148">
                  <c:v>149@2013/3/11</c:v>
                </c:pt>
                <c:pt idx="149">
                  <c:v>150@2013/3/15</c:v>
                </c:pt>
                <c:pt idx="150">
                  <c:v>151@2013/3/16</c:v>
                </c:pt>
                <c:pt idx="151">
                  <c:v>152@2013/3/22</c:v>
                </c:pt>
                <c:pt idx="152">
                  <c:v>153@2013/5/9</c:v>
                </c:pt>
                <c:pt idx="153">
                  <c:v>154@2013/6/15</c:v>
                </c:pt>
                <c:pt idx="154">
                  <c:v>155@2013/6/16</c:v>
                </c:pt>
                <c:pt idx="155">
                  <c:v>156@2013/6/17</c:v>
                </c:pt>
                <c:pt idx="156">
                  <c:v>157@2013/6/18</c:v>
                </c:pt>
                <c:pt idx="157">
                  <c:v>158@2013/6/18</c:v>
                </c:pt>
                <c:pt idx="158">
                  <c:v>159@2013/6/18</c:v>
                </c:pt>
                <c:pt idx="159">
                  <c:v>160@2013/6/18</c:v>
                </c:pt>
                <c:pt idx="160">
                  <c:v>161@2013/6/25</c:v>
                </c:pt>
                <c:pt idx="161">
                  <c:v>162@2013/6/30</c:v>
                </c:pt>
                <c:pt idx="162">
                  <c:v>163@2013/7/4</c:v>
                </c:pt>
                <c:pt idx="163">
                  <c:v>164@2013/7/4</c:v>
                </c:pt>
                <c:pt idx="164">
                  <c:v>165@2013/7/8</c:v>
                </c:pt>
                <c:pt idx="165">
                  <c:v>166@2013/7/17</c:v>
                </c:pt>
              </c:strCache>
            </c:strRef>
          </c:cat>
          <c:val>
            <c:numRef>
              <c:f>Sheet1!$S$2:$S$167</c:f>
              <c:numCache>
                <c:formatCode>General</c:formatCode>
                <c:ptCount val="166"/>
                <c:pt idx="0">
                  <c:v>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292</c:v>
                </c:pt>
                <c:pt idx="9">
                  <c:v>292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2</c:v>
                </c:pt>
                <c:pt idx="16">
                  <c:v>602</c:v>
                </c:pt>
                <c:pt idx="17">
                  <c:v>609</c:v>
                </c:pt>
                <c:pt idx="18">
                  <c:v>23</c:v>
                </c:pt>
                <c:pt idx="19">
                  <c:v>7</c:v>
                </c:pt>
                <c:pt idx="20">
                  <c:v>14</c:v>
                </c:pt>
                <c:pt idx="21">
                  <c:v>0</c:v>
                </c:pt>
                <c:pt idx="22">
                  <c:v>711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10</c:v>
                </c:pt>
                <c:pt idx="28">
                  <c:v>9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268</c:v>
                </c:pt>
                <c:pt idx="35">
                  <c:v>0</c:v>
                </c:pt>
                <c:pt idx="36">
                  <c:v>13</c:v>
                </c:pt>
                <c:pt idx="37">
                  <c:v>1</c:v>
                </c:pt>
                <c:pt idx="38">
                  <c:v>6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135</c:v>
                </c:pt>
                <c:pt idx="58">
                  <c:v>5</c:v>
                </c:pt>
                <c:pt idx="59">
                  <c:v>1</c:v>
                </c:pt>
                <c:pt idx="60">
                  <c:v>4</c:v>
                </c:pt>
                <c:pt idx="61">
                  <c:v>6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</c:v>
                </c:pt>
                <c:pt idx="84">
                  <c:v>5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16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4</c:v>
                </c:pt>
                <c:pt idx="101">
                  <c:v>30</c:v>
                </c:pt>
                <c:pt idx="102">
                  <c:v>33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19</c:v>
                </c:pt>
                <c:pt idx="114">
                  <c:v>19</c:v>
                </c:pt>
                <c:pt idx="115">
                  <c:v>2</c:v>
                </c:pt>
                <c:pt idx="116">
                  <c:v>4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12</c:v>
                </c:pt>
                <c:pt idx="139">
                  <c:v>5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5</c:v>
                </c:pt>
                <c:pt idx="163">
                  <c:v>0</c:v>
                </c:pt>
                <c:pt idx="164">
                  <c:v>5</c:v>
                </c:pt>
                <c:pt idx="16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120752"/>
        <c:axId val="367121312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Sheet1!$B$2:$B$167</c:f>
              <c:strCache>
                <c:ptCount val="166"/>
                <c:pt idx="0">
                  <c:v>1@2009/3/16</c:v>
                </c:pt>
                <c:pt idx="1">
                  <c:v>2@2009/3/16</c:v>
                </c:pt>
                <c:pt idx="2">
                  <c:v>3@2009/3/16</c:v>
                </c:pt>
                <c:pt idx="3">
                  <c:v>4@2009/3/17</c:v>
                </c:pt>
                <c:pt idx="4">
                  <c:v>5@2009/3/18</c:v>
                </c:pt>
                <c:pt idx="5">
                  <c:v>6@2009/3/18</c:v>
                </c:pt>
                <c:pt idx="6">
                  <c:v>7@2009/3/19</c:v>
                </c:pt>
                <c:pt idx="7">
                  <c:v>8@2009/3/19</c:v>
                </c:pt>
                <c:pt idx="8">
                  <c:v>9@2009/3/20</c:v>
                </c:pt>
                <c:pt idx="9">
                  <c:v>10@2009/3/20</c:v>
                </c:pt>
                <c:pt idx="10">
                  <c:v>11@2009/3/20</c:v>
                </c:pt>
                <c:pt idx="11">
                  <c:v>12@2009/3/24</c:v>
                </c:pt>
                <c:pt idx="12">
                  <c:v>13@2009/3/27</c:v>
                </c:pt>
                <c:pt idx="13">
                  <c:v>14@2009/4/9</c:v>
                </c:pt>
                <c:pt idx="14">
                  <c:v>15@2009/5/4</c:v>
                </c:pt>
                <c:pt idx="15">
                  <c:v>16@2009/5/7</c:v>
                </c:pt>
                <c:pt idx="16">
                  <c:v>17@2009/6/19</c:v>
                </c:pt>
                <c:pt idx="17">
                  <c:v>18@2009/7/22</c:v>
                </c:pt>
                <c:pt idx="18">
                  <c:v>19@2009/11/4</c:v>
                </c:pt>
                <c:pt idx="19">
                  <c:v>20@2009/11/4</c:v>
                </c:pt>
                <c:pt idx="20">
                  <c:v>21@2009/11/5</c:v>
                </c:pt>
                <c:pt idx="21">
                  <c:v>22@2010/3/9</c:v>
                </c:pt>
                <c:pt idx="22">
                  <c:v>23@2010/3/9</c:v>
                </c:pt>
                <c:pt idx="23">
                  <c:v>24@2010/3/12</c:v>
                </c:pt>
                <c:pt idx="24">
                  <c:v>25@2010/3/15</c:v>
                </c:pt>
                <c:pt idx="25">
                  <c:v>26@2010/3/27</c:v>
                </c:pt>
                <c:pt idx="26">
                  <c:v>27@2010/3/29</c:v>
                </c:pt>
                <c:pt idx="27">
                  <c:v>28@2010/4/11</c:v>
                </c:pt>
                <c:pt idx="28">
                  <c:v>29@2010/6/2</c:v>
                </c:pt>
                <c:pt idx="29">
                  <c:v>30@2010/6/2</c:v>
                </c:pt>
                <c:pt idx="30">
                  <c:v>31@2010/8/27</c:v>
                </c:pt>
                <c:pt idx="31">
                  <c:v>32@2010/10/27</c:v>
                </c:pt>
                <c:pt idx="32">
                  <c:v>33@2010/11/21</c:v>
                </c:pt>
                <c:pt idx="33">
                  <c:v>34@2011/4/27</c:v>
                </c:pt>
                <c:pt idx="34">
                  <c:v>35@2011/4/27</c:v>
                </c:pt>
                <c:pt idx="35">
                  <c:v>36@2011/4/28</c:v>
                </c:pt>
                <c:pt idx="36">
                  <c:v>37@2011/4/29</c:v>
                </c:pt>
                <c:pt idx="37">
                  <c:v>38@2011/5/7</c:v>
                </c:pt>
                <c:pt idx="38">
                  <c:v>39@2011/5/10</c:v>
                </c:pt>
                <c:pt idx="39">
                  <c:v>40@2011/5/13</c:v>
                </c:pt>
                <c:pt idx="40">
                  <c:v>41@2011/5/23</c:v>
                </c:pt>
                <c:pt idx="41">
                  <c:v>42@2011/5/24</c:v>
                </c:pt>
                <c:pt idx="42">
                  <c:v>43@2011/5/24</c:v>
                </c:pt>
                <c:pt idx="43">
                  <c:v>44@2011/5/24</c:v>
                </c:pt>
                <c:pt idx="44">
                  <c:v>45@2011/5/26</c:v>
                </c:pt>
                <c:pt idx="45">
                  <c:v>46@2011/5/30</c:v>
                </c:pt>
                <c:pt idx="46">
                  <c:v>47@2011/6/5</c:v>
                </c:pt>
                <c:pt idx="47">
                  <c:v>48@2011/7/2</c:v>
                </c:pt>
                <c:pt idx="48">
                  <c:v>49@2011/7/2</c:v>
                </c:pt>
                <c:pt idx="49">
                  <c:v>50@2011/7/2</c:v>
                </c:pt>
                <c:pt idx="50">
                  <c:v>51@2011/7/2</c:v>
                </c:pt>
                <c:pt idx="51">
                  <c:v>52@2011/7/4</c:v>
                </c:pt>
                <c:pt idx="52">
                  <c:v>53@2011/7/16</c:v>
                </c:pt>
                <c:pt idx="53">
                  <c:v>54@2011/7/18</c:v>
                </c:pt>
                <c:pt idx="54">
                  <c:v>55@2011/7/19</c:v>
                </c:pt>
                <c:pt idx="55">
                  <c:v>56@2011/7/22</c:v>
                </c:pt>
                <c:pt idx="56">
                  <c:v>57@2011/7/24</c:v>
                </c:pt>
                <c:pt idx="57">
                  <c:v>58@2012/6/22</c:v>
                </c:pt>
                <c:pt idx="58">
                  <c:v>59@2012/7/23</c:v>
                </c:pt>
                <c:pt idx="59">
                  <c:v>60@2012/7/23</c:v>
                </c:pt>
                <c:pt idx="60">
                  <c:v>61@2012/7/23</c:v>
                </c:pt>
                <c:pt idx="61">
                  <c:v>62@2012/7/24</c:v>
                </c:pt>
                <c:pt idx="62">
                  <c:v>63@2012/7/25</c:v>
                </c:pt>
                <c:pt idx="63">
                  <c:v>64@2012/8/4</c:v>
                </c:pt>
                <c:pt idx="64">
                  <c:v>65@2012/8/10</c:v>
                </c:pt>
                <c:pt idx="65">
                  <c:v>66@2012/8/11</c:v>
                </c:pt>
                <c:pt idx="66">
                  <c:v>67@2012/8/11</c:v>
                </c:pt>
                <c:pt idx="67">
                  <c:v>68@2012/8/13</c:v>
                </c:pt>
                <c:pt idx="68">
                  <c:v>69@2012/8/13</c:v>
                </c:pt>
                <c:pt idx="69">
                  <c:v>70@2012/8/13</c:v>
                </c:pt>
                <c:pt idx="70">
                  <c:v>71@2012/8/13</c:v>
                </c:pt>
                <c:pt idx="71">
                  <c:v>72@2012/8/14</c:v>
                </c:pt>
                <c:pt idx="72">
                  <c:v>73@2012/8/20</c:v>
                </c:pt>
                <c:pt idx="73">
                  <c:v>74@2012/8/23</c:v>
                </c:pt>
                <c:pt idx="74">
                  <c:v>75@2012/8/23</c:v>
                </c:pt>
                <c:pt idx="75">
                  <c:v>76@2012/8/27</c:v>
                </c:pt>
                <c:pt idx="76">
                  <c:v>77@2012/8/30</c:v>
                </c:pt>
                <c:pt idx="77">
                  <c:v>78@2012/8/30</c:v>
                </c:pt>
                <c:pt idx="78">
                  <c:v>79@2012/8/31</c:v>
                </c:pt>
                <c:pt idx="79">
                  <c:v>80@2012/9/1</c:v>
                </c:pt>
                <c:pt idx="80">
                  <c:v>81@2012/9/2</c:v>
                </c:pt>
                <c:pt idx="81">
                  <c:v>82@2012/9/2</c:v>
                </c:pt>
                <c:pt idx="82">
                  <c:v>83@2012/9/5</c:v>
                </c:pt>
                <c:pt idx="83">
                  <c:v>84@2012/9/9</c:v>
                </c:pt>
                <c:pt idx="84">
                  <c:v>85@2012/9/20</c:v>
                </c:pt>
                <c:pt idx="85">
                  <c:v>86@2012/9/24</c:v>
                </c:pt>
                <c:pt idx="86">
                  <c:v>87@2012/9/28</c:v>
                </c:pt>
                <c:pt idx="87">
                  <c:v>88@2012/10/12</c:v>
                </c:pt>
                <c:pt idx="88">
                  <c:v>89@2012/11/20</c:v>
                </c:pt>
                <c:pt idx="89">
                  <c:v>90@2012/11/30</c:v>
                </c:pt>
                <c:pt idx="90">
                  <c:v>91@2012/12/2</c:v>
                </c:pt>
                <c:pt idx="91">
                  <c:v>92@2012/12/2</c:v>
                </c:pt>
                <c:pt idx="92">
                  <c:v>93@2012/12/3</c:v>
                </c:pt>
                <c:pt idx="93">
                  <c:v>94@2012/12/4</c:v>
                </c:pt>
                <c:pt idx="94">
                  <c:v>95@2012/12/5</c:v>
                </c:pt>
                <c:pt idx="95">
                  <c:v>96@2012/12/8</c:v>
                </c:pt>
                <c:pt idx="96">
                  <c:v>97@2012/12/9</c:v>
                </c:pt>
                <c:pt idx="97">
                  <c:v>98@2012/12/13</c:v>
                </c:pt>
                <c:pt idx="98">
                  <c:v>99@2012/12/13</c:v>
                </c:pt>
                <c:pt idx="99">
                  <c:v>100@2012/12/14</c:v>
                </c:pt>
                <c:pt idx="100">
                  <c:v>101@2012/12/15</c:v>
                </c:pt>
                <c:pt idx="101">
                  <c:v>102@2012/12/15</c:v>
                </c:pt>
                <c:pt idx="102">
                  <c:v>103@2012/12/17</c:v>
                </c:pt>
                <c:pt idx="103">
                  <c:v>104@2012/12/18</c:v>
                </c:pt>
                <c:pt idx="104">
                  <c:v>105@2012/12/18</c:v>
                </c:pt>
                <c:pt idx="105">
                  <c:v>106@2012/12/23</c:v>
                </c:pt>
                <c:pt idx="106">
                  <c:v>107@2012/12/26</c:v>
                </c:pt>
                <c:pt idx="107">
                  <c:v>108@2012/12/27</c:v>
                </c:pt>
                <c:pt idx="108">
                  <c:v>109@2012/12/27</c:v>
                </c:pt>
                <c:pt idx="109">
                  <c:v>110@2013/1/3</c:v>
                </c:pt>
                <c:pt idx="110">
                  <c:v>111@2013/1/3</c:v>
                </c:pt>
                <c:pt idx="111">
                  <c:v>112@2013/1/4</c:v>
                </c:pt>
                <c:pt idx="112">
                  <c:v>113@2013/1/4</c:v>
                </c:pt>
                <c:pt idx="113">
                  <c:v>114@2013/1/10</c:v>
                </c:pt>
                <c:pt idx="114">
                  <c:v>115@2013/1/14</c:v>
                </c:pt>
                <c:pt idx="115">
                  <c:v>116@2013/1/18</c:v>
                </c:pt>
                <c:pt idx="116">
                  <c:v>117@2013/1/19</c:v>
                </c:pt>
                <c:pt idx="117">
                  <c:v>118@2013/1/24</c:v>
                </c:pt>
                <c:pt idx="118">
                  <c:v>119@2013/1/25</c:v>
                </c:pt>
                <c:pt idx="119">
                  <c:v>120@2013/1/25</c:v>
                </c:pt>
                <c:pt idx="120">
                  <c:v>121@2013/1/25</c:v>
                </c:pt>
                <c:pt idx="121">
                  <c:v>122@2013/1/25</c:v>
                </c:pt>
                <c:pt idx="122">
                  <c:v>123@2013/1/26</c:v>
                </c:pt>
                <c:pt idx="123">
                  <c:v>124@2013/1/27</c:v>
                </c:pt>
                <c:pt idx="124">
                  <c:v>125@2013/1/28</c:v>
                </c:pt>
                <c:pt idx="125">
                  <c:v>126@2013/1/28</c:v>
                </c:pt>
                <c:pt idx="126">
                  <c:v>127@2013/1/29</c:v>
                </c:pt>
                <c:pt idx="127">
                  <c:v>128@2013/1/30</c:v>
                </c:pt>
                <c:pt idx="128">
                  <c:v>129@2013/1/30</c:v>
                </c:pt>
                <c:pt idx="129">
                  <c:v>130@2013/2/3</c:v>
                </c:pt>
                <c:pt idx="130">
                  <c:v>131@2013/2/4</c:v>
                </c:pt>
                <c:pt idx="131">
                  <c:v>132@2013/2/4</c:v>
                </c:pt>
                <c:pt idx="132">
                  <c:v>133@2013/2/4</c:v>
                </c:pt>
                <c:pt idx="133">
                  <c:v>134@2013/2/8</c:v>
                </c:pt>
                <c:pt idx="134">
                  <c:v>135@2013/2/10</c:v>
                </c:pt>
                <c:pt idx="135">
                  <c:v>136@2013/2/10</c:v>
                </c:pt>
                <c:pt idx="136">
                  <c:v>137@2013/2/14</c:v>
                </c:pt>
                <c:pt idx="137">
                  <c:v>138@2013/2/16</c:v>
                </c:pt>
                <c:pt idx="138">
                  <c:v>139@2013/2/19</c:v>
                </c:pt>
                <c:pt idx="139">
                  <c:v>140@2013/2/19</c:v>
                </c:pt>
                <c:pt idx="140">
                  <c:v>141@2013/2/19</c:v>
                </c:pt>
                <c:pt idx="141">
                  <c:v>142@2013/2/19</c:v>
                </c:pt>
                <c:pt idx="142">
                  <c:v>143@2013/2/19</c:v>
                </c:pt>
                <c:pt idx="143">
                  <c:v>144@2013/2/20</c:v>
                </c:pt>
                <c:pt idx="144">
                  <c:v>145@2013/2/23</c:v>
                </c:pt>
                <c:pt idx="145">
                  <c:v>146@2013/2/27</c:v>
                </c:pt>
                <c:pt idx="146">
                  <c:v>147@2013/3/1</c:v>
                </c:pt>
                <c:pt idx="147">
                  <c:v>148@2013/3/2</c:v>
                </c:pt>
                <c:pt idx="148">
                  <c:v>149@2013/3/11</c:v>
                </c:pt>
                <c:pt idx="149">
                  <c:v>150@2013/3/15</c:v>
                </c:pt>
                <c:pt idx="150">
                  <c:v>151@2013/3/16</c:v>
                </c:pt>
                <c:pt idx="151">
                  <c:v>152@2013/3/22</c:v>
                </c:pt>
                <c:pt idx="152">
                  <c:v>153@2013/5/9</c:v>
                </c:pt>
                <c:pt idx="153">
                  <c:v>154@2013/6/15</c:v>
                </c:pt>
                <c:pt idx="154">
                  <c:v>155@2013/6/16</c:v>
                </c:pt>
                <c:pt idx="155">
                  <c:v>156@2013/6/17</c:v>
                </c:pt>
                <c:pt idx="156">
                  <c:v>157@2013/6/18</c:v>
                </c:pt>
                <c:pt idx="157">
                  <c:v>158@2013/6/18</c:v>
                </c:pt>
                <c:pt idx="158">
                  <c:v>159@2013/6/18</c:v>
                </c:pt>
                <c:pt idx="159">
                  <c:v>160@2013/6/18</c:v>
                </c:pt>
                <c:pt idx="160">
                  <c:v>161@2013/6/25</c:v>
                </c:pt>
                <c:pt idx="161">
                  <c:v>162@2013/6/30</c:v>
                </c:pt>
                <c:pt idx="162">
                  <c:v>163@2013/7/4</c:v>
                </c:pt>
                <c:pt idx="163">
                  <c:v>164@2013/7/4</c:v>
                </c:pt>
                <c:pt idx="164">
                  <c:v>165@2013/7/8</c:v>
                </c:pt>
                <c:pt idx="165">
                  <c:v>166@2013/7/17</c:v>
                </c:pt>
              </c:strCache>
            </c:strRef>
          </c:cat>
          <c:val>
            <c:numRef>
              <c:f>Sheet1!$H$2:$H$167</c:f>
              <c:numCache>
                <c:formatCode>General</c:formatCode>
                <c:ptCount val="166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0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47</c:v>
                </c:pt>
                <c:pt idx="15">
                  <c:v>47</c:v>
                </c:pt>
                <c:pt idx="16">
                  <c:v>48</c:v>
                </c:pt>
                <c:pt idx="17">
                  <c:v>48</c:v>
                </c:pt>
                <c:pt idx="18">
                  <c:v>50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85</c:v>
                </c:pt>
                <c:pt idx="35">
                  <c:v>85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88</c:v>
                </c:pt>
                <c:pt idx="46">
                  <c:v>88</c:v>
                </c:pt>
                <c:pt idx="47">
                  <c:v>88</c:v>
                </c:pt>
                <c:pt idx="48">
                  <c:v>88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88</c:v>
                </c:pt>
                <c:pt idx="53">
                  <c:v>88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95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93</c:v>
                </c:pt>
                <c:pt idx="66">
                  <c:v>94</c:v>
                </c:pt>
                <c:pt idx="67">
                  <c:v>94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93</c:v>
                </c:pt>
                <c:pt idx="75">
                  <c:v>93</c:v>
                </c:pt>
                <c:pt idx="76">
                  <c:v>93</c:v>
                </c:pt>
                <c:pt idx="77">
                  <c:v>93</c:v>
                </c:pt>
                <c:pt idx="78">
                  <c:v>93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101</c:v>
                </c:pt>
                <c:pt idx="96">
                  <c:v>101</c:v>
                </c:pt>
                <c:pt idx="97">
                  <c:v>101</c:v>
                </c:pt>
                <c:pt idx="98">
                  <c:v>101</c:v>
                </c:pt>
                <c:pt idx="99">
                  <c:v>101</c:v>
                </c:pt>
                <c:pt idx="100">
                  <c:v>102</c:v>
                </c:pt>
                <c:pt idx="101">
                  <c:v>109</c:v>
                </c:pt>
                <c:pt idx="102">
                  <c:v>109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109</c:v>
                </c:pt>
                <c:pt idx="108">
                  <c:v>109</c:v>
                </c:pt>
                <c:pt idx="109">
                  <c:v>110</c:v>
                </c:pt>
                <c:pt idx="110">
                  <c:v>110</c:v>
                </c:pt>
                <c:pt idx="111">
                  <c:v>110</c:v>
                </c:pt>
                <c:pt idx="112">
                  <c:v>110</c:v>
                </c:pt>
                <c:pt idx="113">
                  <c:v>110</c:v>
                </c:pt>
                <c:pt idx="114">
                  <c:v>110</c:v>
                </c:pt>
                <c:pt idx="115">
                  <c:v>109</c:v>
                </c:pt>
                <c:pt idx="116">
                  <c:v>109</c:v>
                </c:pt>
                <c:pt idx="117">
                  <c:v>110</c:v>
                </c:pt>
                <c:pt idx="118">
                  <c:v>110</c:v>
                </c:pt>
                <c:pt idx="119">
                  <c:v>110</c:v>
                </c:pt>
                <c:pt idx="120">
                  <c:v>110</c:v>
                </c:pt>
                <c:pt idx="121">
                  <c:v>110</c:v>
                </c:pt>
                <c:pt idx="122">
                  <c:v>110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110</c:v>
                </c:pt>
                <c:pt idx="129">
                  <c:v>110</c:v>
                </c:pt>
                <c:pt idx="130">
                  <c:v>110</c:v>
                </c:pt>
                <c:pt idx="131">
                  <c:v>110</c:v>
                </c:pt>
                <c:pt idx="132">
                  <c:v>110</c:v>
                </c:pt>
                <c:pt idx="133">
                  <c:v>110</c:v>
                </c:pt>
                <c:pt idx="134">
                  <c:v>110</c:v>
                </c:pt>
                <c:pt idx="135">
                  <c:v>110</c:v>
                </c:pt>
                <c:pt idx="136">
                  <c:v>110</c:v>
                </c:pt>
                <c:pt idx="137">
                  <c:v>110</c:v>
                </c:pt>
                <c:pt idx="138">
                  <c:v>111</c:v>
                </c:pt>
                <c:pt idx="139">
                  <c:v>111</c:v>
                </c:pt>
                <c:pt idx="140">
                  <c:v>111</c:v>
                </c:pt>
                <c:pt idx="141">
                  <c:v>111</c:v>
                </c:pt>
                <c:pt idx="142">
                  <c:v>111</c:v>
                </c:pt>
                <c:pt idx="143">
                  <c:v>111</c:v>
                </c:pt>
                <c:pt idx="144">
                  <c:v>111</c:v>
                </c:pt>
                <c:pt idx="145">
                  <c:v>112</c:v>
                </c:pt>
                <c:pt idx="146">
                  <c:v>112</c:v>
                </c:pt>
                <c:pt idx="147">
                  <c:v>112</c:v>
                </c:pt>
                <c:pt idx="148">
                  <c:v>112</c:v>
                </c:pt>
                <c:pt idx="149">
                  <c:v>112</c:v>
                </c:pt>
                <c:pt idx="150">
                  <c:v>112</c:v>
                </c:pt>
                <c:pt idx="151">
                  <c:v>112</c:v>
                </c:pt>
                <c:pt idx="152">
                  <c:v>112</c:v>
                </c:pt>
                <c:pt idx="153">
                  <c:v>112</c:v>
                </c:pt>
                <c:pt idx="154">
                  <c:v>113</c:v>
                </c:pt>
                <c:pt idx="155">
                  <c:v>113</c:v>
                </c:pt>
                <c:pt idx="156">
                  <c:v>113</c:v>
                </c:pt>
                <c:pt idx="157">
                  <c:v>113</c:v>
                </c:pt>
                <c:pt idx="158">
                  <c:v>113</c:v>
                </c:pt>
                <c:pt idx="159">
                  <c:v>113</c:v>
                </c:pt>
                <c:pt idx="160">
                  <c:v>113</c:v>
                </c:pt>
                <c:pt idx="161">
                  <c:v>113</c:v>
                </c:pt>
                <c:pt idx="162">
                  <c:v>113</c:v>
                </c:pt>
                <c:pt idx="163">
                  <c:v>113</c:v>
                </c:pt>
                <c:pt idx="164">
                  <c:v>114</c:v>
                </c:pt>
                <c:pt idx="165">
                  <c:v>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122432"/>
        <c:axId val="367121872"/>
      </c:lineChart>
      <c:catAx>
        <c:axId val="36712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700"/>
            </a:pPr>
            <a:endParaRPr lang="en-US"/>
          </a:p>
        </c:txPr>
        <c:crossAx val="367121312"/>
        <c:crosses val="autoZero"/>
        <c:auto val="1"/>
        <c:lblAlgn val="ctr"/>
        <c:lblOffset val="100"/>
        <c:noMultiLvlLbl val="0"/>
      </c:catAx>
      <c:valAx>
        <c:axId val="36712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120752"/>
        <c:crosses val="autoZero"/>
        <c:crossBetween val="between"/>
      </c:valAx>
      <c:valAx>
        <c:axId val="367121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67122432"/>
        <c:crosses val="max"/>
        <c:crossBetween val="between"/>
      </c:valAx>
      <c:catAx>
        <c:axId val="36712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6712187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9.3464069999999992</c:v>
                </c:pt>
              </c:numCache>
            </c:numRef>
          </c:xVal>
          <c:yVal>
            <c:numRef>
              <c:f>'Assessment 2'!$C$103:$C$111</c:f>
              <c:numCache>
                <c:formatCode>General</c:formatCode>
                <c:ptCount val="9"/>
                <c:pt idx="0">
                  <c:v>2</c:v>
                </c:pt>
                <c:pt idx="1">
                  <c:v>600</c:v>
                </c:pt>
                <c:pt idx="2">
                  <c:v>586</c:v>
                </c:pt>
                <c:pt idx="3">
                  <c:v>14</c:v>
                </c:pt>
                <c:pt idx="4">
                  <c:v>710</c:v>
                </c:pt>
                <c:pt idx="5">
                  <c:v>2</c:v>
                </c:pt>
                <c:pt idx="6">
                  <c:v>12</c:v>
                </c:pt>
                <c:pt idx="7">
                  <c:v>134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2800"/>
        <c:axId val="176940080"/>
      </c:scatterChart>
      <c:valAx>
        <c:axId val="17693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0080"/>
        <c:crosses val="autoZero"/>
        <c:crossBetween val="midCat"/>
      </c:valAx>
      <c:valAx>
        <c:axId val="17694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0.42918440000000002</c:v>
                </c:pt>
                <c:pt idx="7">
                  <c:v>1.0732269000000001</c:v>
                </c:pt>
                <c:pt idx="8">
                  <c:v>341.62</c:v>
                </c:pt>
              </c:numCache>
            </c:numRef>
          </c:xVal>
          <c:yVal>
            <c:numRef>
              <c:f>'Assessment 2'!$C$117:$C$125</c:f>
              <c:numCache>
                <c:formatCode>General</c:formatCode>
                <c:ptCount val="9"/>
                <c:pt idx="0">
                  <c:v>292</c:v>
                </c:pt>
                <c:pt idx="1">
                  <c:v>292</c:v>
                </c:pt>
                <c:pt idx="2">
                  <c:v>600</c:v>
                </c:pt>
                <c:pt idx="3">
                  <c:v>586</c:v>
                </c:pt>
                <c:pt idx="4">
                  <c:v>711</c:v>
                </c:pt>
                <c:pt idx="5">
                  <c:v>710</c:v>
                </c:pt>
                <c:pt idx="6">
                  <c:v>266</c:v>
                </c:pt>
                <c:pt idx="7">
                  <c:v>268</c:v>
                </c:pt>
                <c:pt idx="8">
                  <c:v>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1792"/>
        <c:axId val="179559552"/>
      </c:scatterChart>
      <c:valAx>
        <c:axId val="17956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9552"/>
        <c:crosses val="autoZero"/>
        <c:crossBetween val="midCat"/>
      </c:valAx>
      <c:valAx>
        <c:axId val="17955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0.42918440000000002</c:v>
                </c:pt>
                <c:pt idx="7">
                  <c:v>1.0732269000000001</c:v>
                </c:pt>
                <c:pt idx="8">
                  <c:v>341.62</c:v>
                </c:pt>
              </c:numCache>
            </c:numRef>
          </c:xVal>
          <c:yVal>
            <c:numRef>
              <c:f>'Assessment 2'!$C$131:$C$139</c:f>
              <c:numCache>
                <c:formatCode>General</c:formatCode>
                <c:ptCount val="9"/>
                <c:pt idx="0">
                  <c:v>292</c:v>
                </c:pt>
                <c:pt idx="1">
                  <c:v>292</c:v>
                </c:pt>
                <c:pt idx="2">
                  <c:v>600</c:v>
                </c:pt>
                <c:pt idx="3">
                  <c:v>586</c:v>
                </c:pt>
                <c:pt idx="4">
                  <c:v>711</c:v>
                </c:pt>
                <c:pt idx="5">
                  <c:v>710</c:v>
                </c:pt>
                <c:pt idx="6">
                  <c:v>266</c:v>
                </c:pt>
                <c:pt idx="7">
                  <c:v>268</c:v>
                </c:pt>
                <c:pt idx="8">
                  <c:v>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68560"/>
        <c:axId val="366864080"/>
      </c:scatterChart>
      <c:valAx>
        <c:axId val="3668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4080"/>
        <c:crosses val="autoZero"/>
        <c:crossBetween val="midCat"/>
      </c:valAx>
      <c:valAx>
        <c:axId val="36686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6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5.2071040000000002</c:v>
                </c:pt>
              </c:numCache>
            </c:numRef>
          </c:xVal>
          <c:yVal>
            <c:numRef>
              <c:f>'Assessment 2'!$C$145:$C$153</c:f>
              <c:numCache>
                <c:formatCode>General</c:formatCode>
                <c:ptCount val="9"/>
                <c:pt idx="0">
                  <c:v>2</c:v>
                </c:pt>
                <c:pt idx="1">
                  <c:v>600</c:v>
                </c:pt>
                <c:pt idx="2">
                  <c:v>586</c:v>
                </c:pt>
                <c:pt idx="3">
                  <c:v>14</c:v>
                </c:pt>
                <c:pt idx="4">
                  <c:v>710</c:v>
                </c:pt>
                <c:pt idx="5">
                  <c:v>2</c:v>
                </c:pt>
                <c:pt idx="6">
                  <c:v>12</c:v>
                </c:pt>
                <c:pt idx="7">
                  <c:v>134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74160"/>
        <c:axId val="366871360"/>
      </c:scatterChart>
      <c:valAx>
        <c:axId val="3668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1360"/>
        <c:crosses val="autoZero"/>
        <c:crossBetween val="midCat"/>
      </c:valAx>
      <c:valAx>
        <c:axId val="36687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7.3966783999999999</c:v>
                </c:pt>
              </c:numCache>
            </c:numRef>
          </c:xVal>
          <c:yVal>
            <c:numRef>
              <c:f>'Assessment 2'!$C$159:$C$167</c:f>
              <c:numCache>
                <c:formatCode>General</c:formatCode>
                <c:ptCount val="9"/>
                <c:pt idx="0">
                  <c:v>2</c:v>
                </c:pt>
                <c:pt idx="1">
                  <c:v>600</c:v>
                </c:pt>
                <c:pt idx="2">
                  <c:v>586</c:v>
                </c:pt>
                <c:pt idx="3">
                  <c:v>14</c:v>
                </c:pt>
                <c:pt idx="4">
                  <c:v>710</c:v>
                </c:pt>
                <c:pt idx="5">
                  <c:v>2</c:v>
                </c:pt>
                <c:pt idx="6">
                  <c:v>12</c:v>
                </c:pt>
                <c:pt idx="7">
                  <c:v>134</c:v>
                </c:pt>
                <c:pt idx="8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0080"/>
        <c:axId val="336440720"/>
      </c:scatterChart>
      <c:valAx>
        <c:axId val="3364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0720"/>
        <c:crosses val="autoZero"/>
        <c:crossBetween val="midCat"/>
      </c:valAx>
      <c:valAx>
        <c:axId val="33644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108.18312</c:v>
                </c:pt>
                <c:pt idx="2">
                  <c:v>127.09483</c:v>
                </c:pt>
                <c:pt idx="3">
                  <c:v>53.533700000000003</c:v>
                </c:pt>
                <c:pt idx="4">
                  <c:v>87.992379999999997</c:v>
                </c:pt>
                <c:pt idx="5">
                  <c:v>61.468547999999998</c:v>
                </c:pt>
                <c:pt idx="6">
                  <c:v>160.39055999999999</c:v>
                </c:pt>
                <c:pt idx="7">
                  <c:v>341.62</c:v>
                </c:pt>
                <c:pt idx="8">
                  <c:v>48.769882000000003</c:v>
                </c:pt>
              </c:numCache>
            </c:numRef>
          </c:xVal>
          <c:yVal>
            <c:numRef>
              <c:f>'Assessment 2'!$D$5:$D$13</c:f>
              <c:numCache>
                <c:formatCode>General</c:formatCode>
                <c:ptCount val="9"/>
                <c:pt idx="0">
                  <c:v>0.16549088000000001</c:v>
                </c:pt>
                <c:pt idx="1">
                  <c:v>0.17372134</c:v>
                </c:pt>
                <c:pt idx="2">
                  <c:v>2.6161081999999999E-2</c:v>
                </c:pt>
                <c:pt idx="3">
                  <c:v>2.9100529999999999E-2</c:v>
                </c:pt>
                <c:pt idx="4" formatCode="0.00E+00">
                  <c:v>5.8788945999999997E-4</c:v>
                </c:pt>
                <c:pt idx="5" formatCode="0.00E+00">
                  <c:v>5.8788945999999997E-4</c:v>
                </c:pt>
                <c:pt idx="6">
                  <c:v>3.8212814999999999E-3</c:v>
                </c:pt>
                <c:pt idx="7">
                  <c:v>2.6455025999999999E-3</c:v>
                </c:pt>
                <c:pt idx="8" formatCode="0.00E+00">
                  <c:v>8.8183420000000003E-4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7920"/>
        <c:axId val="336440160"/>
      </c:scatterChart>
      <c:valAx>
        <c:axId val="33643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0160"/>
        <c:crosses val="autoZero"/>
        <c:crossBetween val="midCat"/>
      </c:valAx>
      <c:valAx>
        <c:axId val="33644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3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33.646408000000001</c:v>
                </c:pt>
                <c:pt idx="2">
                  <c:v>108.18312</c:v>
                </c:pt>
                <c:pt idx="3">
                  <c:v>127.09483</c:v>
                </c:pt>
                <c:pt idx="4">
                  <c:v>53.533700000000003</c:v>
                </c:pt>
                <c:pt idx="5">
                  <c:v>87.992379999999997</c:v>
                </c:pt>
                <c:pt idx="6">
                  <c:v>61.468547999999998</c:v>
                </c:pt>
                <c:pt idx="7">
                  <c:v>160.39055999999999</c:v>
                </c:pt>
                <c:pt idx="8">
                  <c:v>341.62</c:v>
                </c:pt>
              </c:numCache>
            </c:numRef>
          </c:xVal>
          <c:yVal>
            <c:numRef>
              <c:f>'Assessment 2'!$D$19:$D$27</c:f>
              <c:numCache>
                <c:formatCode>General</c:formatCode>
                <c:ptCount val="9"/>
                <c:pt idx="0">
                  <c:v>0.16460906</c:v>
                </c:pt>
                <c:pt idx="1">
                  <c:v>2.0576129999999998E-3</c:v>
                </c:pt>
                <c:pt idx="2">
                  <c:v>0.17489711999999999</c:v>
                </c:pt>
                <c:pt idx="3">
                  <c:v>2.6161081999999999E-2</c:v>
                </c:pt>
                <c:pt idx="4">
                  <c:v>2.9100529999999999E-2</c:v>
                </c:pt>
                <c:pt idx="5" formatCode="0.00E+00">
                  <c:v>5.8788945999999997E-4</c:v>
                </c:pt>
                <c:pt idx="6" formatCode="0.00E+00">
                  <c:v>5.8788945999999997E-4</c:v>
                </c:pt>
                <c:pt idx="7">
                  <c:v>3.8212814999999999E-3</c:v>
                </c:pt>
                <c:pt idx="8">
                  <c:v>2.9394473000000001E-3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1616"/>
        <c:axId val="422991696"/>
      </c:scatterChart>
      <c:valAx>
        <c:axId val="4229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1696"/>
        <c:crosses val="autoZero"/>
        <c:crossBetween val="midCat"/>
      </c:valAx>
      <c:valAx>
        <c:axId val="42299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8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108.18312</c:v>
                </c:pt>
                <c:pt idx="2">
                  <c:v>127.09483</c:v>
                </c:pt>
                <c:pt idx="3">
                  <c:v>53.533700000000003</c:v>
                </c:pt>
                <c:pt idx="4">
                  <c:v>87.992379999999997</c:v>
                </c:pt>
                <c:pt idx="5">
                  <c:v>61.468547999999998</c:v>
                </c:pt>
                <c:pt idx="6">
                  <c:v>160.39055999999999</c:v>
                </c:pt>
                <c:pt idx="7">
                  <c:v>341.62</c:v>
                </c:pt>
                <c:pt idx="8">
                  <c:v>48.769882000000003</c:v>
                </c:pt>
              </c:numCache>
            </c:numRef>
          </c:xVal>
          <c:yVal>
            <c:numRef>
              <c:f>'Assessment 2'!$D$33:$D$41</c:f>
              <c:numCache>
                <c:formatCode>General</c:formatCode>
                <c:ptCount val="9"/>
                <c:pt idx="0">
                  <c:v>0.16549088000000001</c:v>
                </c:pt>
                <c:pt idx="1">
                  <c:v>0.17372134</c:v>
                </c:pt>
                <c:pt idx="2">
                  <c:v>2.6161081999999999E-2</c:v>
                </c:pt>
                <c:pt idx="3">
                  <c:v>2.9100529999999999E-2</c:v>
                </c:pt>
                <c:pt idx="4" formatCode="0.00E+00">
                  <c:v>5.8788945999999997E-4</c:v>
                </c:pt>
                <c:pt idx="5" formatCode="0.00E+00">
                  <c:v>5.8788945999999997E-4</c:v>
                </c:pt>
                <c:pt idx="6">
                  <c:v>3.8212814999999999E-3</c:v>
                </c:pt>
                <c:pt idx="7">
                  <c:v>2.6455025999999999E-3</c:v>
                </c:pt>
                <c:pt idx="8" formatCode="0.00E+00">
                  <c:v>8.8183420000000003E-4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8896"/>
        <c:axId val="422979936"/>
      </c:scatterChart>
      <c:valAx>
        <c:axId val="4229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79936"/>
        <c:crosses val="autoZero"/>
        <c:crossBetween val="midCat"/>
      </c:valAx>
      <c:valAx>
        <c:axId val="422979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33.646408000000001</c:v>
                </c:pt>
                <c:pt idx="2">
                  <c:v>108.18312</c:v>
                </c:pt>
                <c:pt idx="3">
                  <c:v>127.09483</c:v>
                </c:pt>
                <c:pt idx="4">
                  <c:v>53.533700000000003</c:v>
                </c:pt>
                <c:pt idx="5">
                  <c:v>87.992379999999997</c:v>
                </c:pt>
                <c:pt idx="6">
                  <c:v>61.468547999999998</c:v>
                </c:pt>
                <c:pt idx="7">
                  <c:v>160.39055999999999</c:v>
                </c:pt>
                <c:pt idx="8">
                  <c:v>341.62</c:v>
                </c:pt>
              </c:numCache>
            </c:numRef>
          </c:xVal>
          <c:yVal>
            <c:numRef>
              <c:f>'Assessment 2'!$D$47:$D$55</c:f>
              <c:numCache>
                <c:formatCode>General</c:formatCode>
                <c:ptCount val="9"/>
                <c:pt idx="0">
                  <c:v>0.16460906</c:v>
                </c:pt>
                <c:pt idx="1">
                  <c:v>2.0576129999999998E-3</c:v>
                </c:pt>
                <c:pt idx="2">
                  <c:v>0.17489711999999999</c:v>
                </c:pt>
                <c:pt idx="3">
                  <c:v>2.6161081999999999E-2</c:v>
                </c:pt>
                <c:pt idx="4">
                  <c:v>2.9100529999999999E-2</c:v>
                </c:pt>
                <c:pt idx="5" formatCode="0.00E+00">
                  <c:v>5.8788945999999997E-4</c:v>
                </c:pt>
                <c:pt idx="6" formatCode="0.00E+00">
                  <c:v>5.8788945999999997E-4</c:v>
                </c:pt>
                <c:pt idx="7">
                  <c:v>3.8212814999999999E-3</c:v>
                </c:pt>
                <c:pt idx="8">
                  <c:v>2.9394473000000001E-3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63664"/>
        <c:axId val="176864784"/>
      </c:scatterChart>
      <c:valAx>
        <c:axId val="1768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4784"/>
        <c:crosses val="autoZero"/>
        <c:crossBetween val="midCat"/>
      </c:valAx>
      <c:valAx>
        <c:axId val="176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160.39055999999999</c:v>
                </c:pt>
                <c:pt idx="7">
                  <c:v>341.62</c:v>
                </c:pt>
                <c:pt idx="8">
                  <c:v>48.769882000000003</c:v>
                </c:pt>
              </c:numCache>
            </c:numRef>
          </c:xVal>
          <c:yVal>
            <c:numRef>
              <c:f>'Assessment 2'!$D$61:$D$69</c:f>
              <c:numCache>
                <c:formatCode>General</c:formatCode>
                <c:ptCount val="9"/>
                <c:pt idx="0">
                  <c:v>8.3186360000000001E-2</c:v>
                </c:pt>
                <c:pt idx="1">
                  <c:v>8.4656079999999995E-2</c:v>
                </c:pt>
                <c:pt idx="2">
                  <c:v>0.17666079000000001</c:v>
                </c:pt>
                <c:pt idx="3">
                  <c:v>0.17460318</c:v>
                </c:pt>
                <c:pt idx="4">
                  <c:v>0.20576131</c:v>
                </c:pt>
                <c:pt idx="5">
                  <c:v>0.20840681999999999</c:v>
                </c:pt>
                <c:pt idx="6">
                  <c:v>3.2333919999999999E-3</c:v>
                </c:pt>
                <c:pt idx="7">
                  <c:v>2.6455025999999999E-3</c:v>
                </c:pt>
                <c:pt idx="8" formatCode="0.00E+00">
                  <c:v>8.8183420000000003E-4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73792"/>
        <c:axId val="226670992"/>
      </c:scatterChart>
      <c:valAx>
        <c:axId val="2266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70992"/>
        <c:crosses val="autoZero"/>
        <c:crossBetween val="midCat"/>
      </c:valAx>
      <c:valAx>
        <c:axId val="22667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7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coppermine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'Opencart Short 1'!$S$1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'Opencart Short 1'!$B$2:$B$11</c:f>
              <c:strCache>
                <c:ptCount val="10"/>
                <c:pt idx="0">
                  <c:v>12@2010/1/22</c:v>
                </c:pt>
                <c:pt idx="1">
                  <c:v>13@2010/1/26</c:v>
                </c:pt>
                <c:pt idx="2">
                  <c:v>14@2010/2/8</c:v>
                </c:pt>
                <c:pt idx="3">
                  <c:v>15@2010/3/6</c:v>
                </c:pt>
                <c:pt idx="4">
                  <c:v>16@2010/3/9</c:v>
                </c:pt>
                <c:pt idx="5">
                  <c:v>17@2010/4/21</c:v>
                </c:pt>
                <c:pt idx="6">
                  <c:v>18@2010/5/25</c:v>
                </c:pt>
                <c:pt idx="7">
                  <c:v>19@2010/9/10</c:v>
                </c:pt>
                <c:pt idx="8">
                  <c:v>20@2010/9/10</c:v>
                </c:pt>
                <c:pt idx="9">
                  <c:v>21@2010/9/10</c:v>
                </c:pt>
              </c:strCache>
            </c:strRef>
          </c:cat>
          <c:val>
            <c:numRef>
              <c:f>'Opencart Short 1'!$S$2:$S$11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602</c:v>
                </c:pt>
                <c:pt idx="6">
                  <c:v>609</c:v>
                </c:pt>
                <c:pt idx="7">
                  <c:v>23</c:v>
                </c:pt>
                <c:pt idx="8">
                  <c:v>7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63408"/>
        <c:axId val="236463968"/>
      </c:barChart>
      <c:lineChart>
        <c:grouping val="standard"/>
        <c:varyColors val="0"/>
        <c:ser>
          <c:idx val="1"/>
          <c:order val="1"/>
          <c:tx>
            <c:strRef>
              <c:f>'Opencart Short 1'!$H$1</c:f>
              <c:strCache>
                <c:ptCount val="1"/>
                <c:pt idx="0">
                  <c:v>#newT</c:v>
                </c:pt>
              </c:strCache>
            </c:strRef>
          </c:tx>
          <c:marker>
            <c:symbol val="none"/>
          </c:marker>
          <c:cat>
            <c:strRef>
              <c:f>'Opencart Short 1'!$B$2:$B$11</c:f>
              <c:strCache>
                <c:ptCount val="10"/>
                <c:pt idx="0">
                  <c:v>12@2010/1/22</c:v>
                </c:pt>
                <c:pt idx="1">
                  <c:v>13@2010/1/26</c:v>
                </c:pt>
                <c:pt idx="2">
                  <c:v>14@2010/2/8</c:v>
                </c:pt>
                <c:pt idx="3">
                  <c:v>15@2010/3/6</c:v>
                </c:pt>
                <c:pt idx="4">
                  <c:v>16@2010/3/9</c:v>
                </c:pt>
                <c:pt idx="5">
                  <c:v>17@2010/4/21</c:v>
                </c:pt>
                <c:pt idx="6">
                  <c:v>18@2010/5/25</c:v>
                </c:pt>
                <c:pt idx="7">
                  <c:v>19@2010/9/10</c:v>
                </c:pt>
                <c:pt idx="8">
                  <c:v>20@2010/9/10</c:v>
                </c:pt>
                <c:pt idx="9">
                  <c:v>21@2010/9/10</c:v>
                </c:pt>
              </c:strCache>
            </c:strRef>
          </c:cat>
          <c:val>
            <c:numRef>
              <c:f>'Opencart Short 1'!$H$2:$H$11</c:f>
              <c:numCache>
                <c:formatCode>General</c:formatCode>
                <c:ptCount val="10"/>
                <c:pt idx="0">
                  <c:v>46</c:v>
                </c:pt>
                <c:pt idx="1">
                  <c:v>47</c:v>
                </c:pt>
                <c:pt idx="2">
                  <c:v>48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68752"/>
        <c:axId val="236462288"/>
      </c:lineChart>
      <c:catAx>
        <c:axId val="2364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36463968"/>
        <c:crosses val="autoZero"/>
        <c:auto val="1"/>
        <c:lblAlgn val="ctr"/>
        <c:lblOffset val="100"/>
        <c:noMultiLvlLbl val="0"/>
      </c:catAx>
      <c:valAx>
        <c:axId val="23646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6463408"/>
        <c:crosses val="autoZero"/>
        <c:crossBetween val="between"/>
      </c:valAx>
      <c:valAx>
        <c:axId val="236462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6668752"/>
        <c:crosses val="max"/>
        <c:crossBetween val="between"/>
      </c:valAx>
      <c:catAx>
        <c:axId val="22666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364622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4803149606299202" l="0.70866141732283505" r="0.70866141732283505" t="0.74803149606299202" header="0.31496062992126" footer="0.31496062992126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160.39055999999999</c:v>
                </c:pt>
                <c:pt idx="7">
                  <c:v>341.62</c:v>
                </c:pt>
                <c:pt idx="8">
                  <c:v>9.3464069999999992</c:v>
                </c:pt>
              </c:numCache>
            </c:numRef>
          </c:xVal>
          <c:yVal>
            <c:numRef>
              <c:f>'Assessment 2'!$D$75:$D$83</c:f>
              <c:numCache>
                <c:formatCode>General</c:formatCode>
                <c:ptCount val="9"/>
                <c:pt idx="0">
                  <c:v>8.3186360000000001E-2</c:v>
                </c:pt>
                <c:pt idx="1">
                  <c:v>8.4656079999999995E-2</c:v>
                </c:pt>
                <c:pt idx="2">
                  <c:v>0.17666079000000001</c:v>
                </c:pt>
                <c:pt idx="3">
                  <c:v>0.17460318</c:v>
                </c:pt>
                <c:pt idx="4">
                  <c:v>0.20576131</c:v>
                </c:pt>
                <c:pt idx="5">
                  <c:v>0.20840681999999999</c:v>
                </c:pt>
                <c:pt idx="6">
                  <c:v>3.2333919999999999E-3</c:v>
                </c:pt>
                <c:pt idx="7">
                  <c:v>2.9394473000000001E-3</c:v>
                </c:pt>
                <c:pt idx="8" formatCode="0.00E+00">
                  <c:v>2.9394472999999999E-4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54880"/>
        <c:axId val="327256000"/>
      </c:scatterChart>
      <c:valAx>
        <c:axId val="3272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56000"/>
        <c:crosses val="autoZero"/>
        <c:crossBetween val="midCat"/>
      </c:valAx>
      <c:valAx>
        <c:axId val="3272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8.5119030000000002</c:v>
                </c:pt>
              </c:numCache>
            </c:numRef>
          </c:xVal>
          <c:yVal>
            <c:numRef>
              <c:f>'Assessment 2'!$D$89:$D$97</c:f>
              <c:numCache>
                <c:formatCode>General</c:formatCode>
                <c:ptCount val="9"/>
                <c:pt idx="0">
                  <c:v>1.5873017E-2</c:v>
                </c:pt>
                <c:pt idx="1">
                  <c:v>0.17636684</c:v>
                </c:pt>
                <c:pt idx="2">
                  <c:v>0.17372134</c:v>
                </c:pt>
                <c:pt idx="3">
                  <c:v>0.10023516</c:v>
                </c:pt>
                <c:pt idx="4">
                  <c:v>0.10376249</c:v>
                </c:pt>
                <c:pt idx="5">
                  <c:v>1.9988242999999999E-2</c:v>
                </c:pt>
                <c:pt idx="6">
                  <c:v>2.0282187E-2</c:v>
                </c:pt>
                <c:pt idx="7" formatCode="0.00E+00">
                  <c:v>8.8183420000000003E-4</c:v>
                </c:pt>
                <c:pt idx="8" formatCode="0.00E+00">
                  <c:v>8.8183420000000003E-4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2560"/>
        <c:axId val="327247600"/>
      </c:scatterChart>
      <c:valAx>
        <c:axId val="3272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7600"/>
        <c:crosses val="autoZero"/>
        <c:crossBetween val="midCat"/>
      </c:valAx>
      <c:valAx>
        <c:axId val="32724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2'!$B$103:$B$111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9.3464069999999992</c:v>
                </c:pt>
              </c:numCache>
            </c:numRef>
          </c:xVal>
          <c:yVal>
            <c:numRef>
              <c:f>'Assessment 2'!$D$103:$D$111</c:f>
              <c:numCache>
                <c:formatCode>General</c:formatCode>
                <c:ptCount val="9"/>
                <c:pt idx="0">
                  <c:v>1.5873017E-2</c:v>
                </c:pt>
                <c:pt idx="1">
                  <c:v>0.17636684</c:v>
                </c:pt>
                <c:pt idx="2">
                  <c:v>0.17372134</c:v>
                </c:pt>
                <c:pt idx="3">
                  <c:v>0.10023516</c:v>
                </c:pt>
                <c:pt idx="4">
                  <c:v>0.10376249</c:v>
                </c:pt>
                <c:pt idx="5">
                  <c:v>1.9988242999999999E-2</c:v>
                </c:pt>
                <c:pt idx="6">
                  <c:v>2.0282187E-2</c:v>
                </c:pt>
                <c:pt idx="7" formatCode="0.00E+00">
                  <c:v>5.8788945999999997E-4</c:v>
                </c:pt>
                <c:pt idx="8" formatCode="0.00E+00">
                  <c:v>2.9394472999999999E-4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890416"/>
        <c:axId val="232889856"/>
      </c:scatterChart>
      <c:valAx>
        <c:axId val="2328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89856"/>
        <c:crosses val="autoZero"/>
        <c:crossBetween val="midCat"/>
      </c:valAx>
      <c:valAx>
        <c:axId val="23288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9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2'!$B$117:$B$125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0.42918440000000002</c:v>
                </c:pt>
                <c:pt idx="7">
                  <c:v>1.0732269000000001</c:v>
                </c:pt>
                <c:pt idx="8">
                  <c:v>341.62</c:v>
                </c:pt>
              </c:numCache>
            </c:numRef>
          </c:xVal>
          <c:yVal>
            <c:numRef>
              <c:f>'Assessment 2'!$D$117:$D$125</c:f>
              <c:numCache>
                <c:formatCode>General</c:formatCode>
                <c:ptCount val="9"/>
                <c:pt idx="0">
                  <c:v>8.3186360000000001E-2</c:v>
                </c:pt>
                <c:pt idx="1">
                  <c:v>8.4656079999999995E-2</c:v>
                </c:pt>
                <c:pt idx="2">
                  <c:v>0.17666079000000001</c:v>
                </c:pt>
                <c:pt idx="3">
                  <c:v>0.17460318</c:v>
                </c:pt>
                <c:pt idx="4">
                  <c:v>0.20576131</c:v>
                </c:pt>
                <c:pt idx="5">
                  <c:v>0.20840681999999999</c:v>
                </c:pt>
                <c:pt idx="6">
                  <c:v>7.8189300000000003E-2</c:v>
                </c:pt>
                <c:pt idx="7">
                  <c:v>7.8189300000000003E-2</c:v>
                </c:pt>
                <c:pt idx="8" formatCode="0.00E+00">
                  <c:v>2.9394472999999999E-4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49312"/>
        <c:axId val="372450432"/>
      </c:scatterChart>
      <c:valAx>
        <c:axId val="3724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50432"/>
        <c:crosses val="autoZero"/>
        <c:crossBetween val="midCat"/>
      </c:valAx>
      <c:valAx>
        <c:axId val="37245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4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2'!$B$131:$B$139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0.42918440000000002</c:v>
                </c:pt>
                <c:pt idx="7">
                  <c:v>1.0732269000000001</c:v>
                </c:pt>
                <c:pt idx="8">
                  <c:v>341.62</c:v>
                </c:pt>
              </c:numCache>
            </c:numRef>
          </c:xVal>
          <c:yVal>
            <c:numRef>
              <c:f>'Assessment 2'!$D$131:$D$139</c:f>
              <c:numCache>
                <c:formatCode>General</c:formatCode>
                <c:ptCount val="9"/>
                <c:pt idx="0">
                  <c:v>8.3186360000000001E-2</c:v>
                </c:pt>
                <c:pt idx="1">
                  <c:v>8.4656079999999995E-2</c:v>
                </c:pt>
                <c:pt idx="2">
                  <c:v>0.17666079000000001</c:v>
                </c:pt>
                <c:pt idx="3">
                  <c:v>0.17460318</c:v>
                </c:pt>
                <c:pt idx="4">
                  <c:v>0.20576131</c:v>
                </c:pt>
                <c:pt idx="5">
                  <c:v>0.20840681999999999</c:v>
                </c:pt>
                <c:pt idx="6">
                  <c:v>7.8189300000000003E-2</c:v>
                </c:pt>
                <c:pt idx="7">
                  <c:v>7.8189300000000003E-2</c:v>
                </c:pt>
                <c:pt idx="8" formatCode="0.00E+00">
                  <c:v>2.9394472999999999E-4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636080"/>
        <c:axId val="425621520"/>
      </c:scatterChart>
      <c:valAx>
        <c:axId val="4256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520"/>
        <c:crosses val="autoZero"/>
        <c:crossBetween val="midCat"/>
      </c:valAx>
      <c:valAx>
        <c:axId val="42562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2'!$B$145:$B$153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5.2071040000000002</c:v>
                </c:pt>
              </c:numCache>
            </c:numRef>
          </c:xVal>
          <c:yVal>
            <c:numRef>
              <c:f>'Assessment 2'!$D$145:$D$153</c:f>
              <c:numCache>
                <c:formatCode>General</c:formatCode>
                <c:ptCount val="9"/>
                <c:pt idx="0">
                  <c:v>1.5873017E-2</c:v>
                </c:pt>
                <c:pt idx="1">
                  <c:v>0.17636684</c:v>
                </c:pt>
                <c:pt idx="2">
                  <c:v>0.17372134</c:v>
                </c:pt>
                <c:pt idx="3">
                  <c:v>0.10023516</c:v>
                </c:pt>
                <c:pt idx="4">
                  <c:v>0.10376249</c:v>
                </c:pt>
                <c:pt idx="5">
                  <c:v>1.9988242999999999E-2</c:v>
                </c:pt>
                <c:pt idx="6">
                  <c:v>2.0282187E-2</c:v>
                </c:pt>
                <c:pt idx="7">
                  <c:v>1.1757789E-3</c:v>
                </c:pt>
                <c:pt idx="8" formatCode="0.00E+00">
                  <c:v>8.8183420000000003E-4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593360"/>
        <c:axId val="179560112"/>
      </c:scatterChart>
      <c:valAx>
        <c:axId val="18559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0112"/>
        <c:crosses val="autoZero"/>
        <c:crossBetween val="midCat"/>
      </c:valAx>
      <c:valAx>
        <c:axId val="17956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avgDChange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2'!$B$159:$B$167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7.3966783999999999</c:v>
                </c:pt>
              </c:numCache>
            </c:numRef>
          </c:xVal>
          <c:yVal>
            <c:numRef>
              <c:f>'Assessment 2'!$D$159:$D$167</c:f>
              <c:numCache>
                <c:formatCode>General</c:formatCode>
                <c:ptCount val="9"/>
                <c:pt idx="0">
                  <c:v>1.5873017E-2</c:v>
                </c:pt>
                <c:pt idx="1">
                  <c:v>0.17636684</c:v>
                </c:pt>
                <c:pt idx="2">
                  <c:v>0.17372134</c:v>
                </c:pt>
                <c:pt idx="3">
                  <c:v>0.10023516</c:v>
                </c:pt>
                <c:pt idx="4">
                  <c:v>0.10376249</c:v>
                </c:pt>
                <c:pt idx="5">
                  <c:v>1.9988242999999999E-2</c:v>
                </c:pt>
                <c:pt idx="6">
                  <c:v>2.0282187E-2</c:v>
                </c:pt>
                <c:pt idx="7">
                  <c:v>1.1757789E-3</c:v>
                </c:pt>
                <c:pt idx="8" formatCode="0.00E+00">
                  <c:v>8.8183420000000003E-4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84416"/>
        <c:axId val="377388336"/>
      </c:scatterChart>
      <c:valAx>
        <c:axId val="3773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8336"/>
        <c:crosses val="autoZero"/>
        <c:crossBetween val="midCat"/>
      </c:valAx>
      <c:valAx>
        <c:axId val="37738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2'!$B$5:$B$13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108.18312</c:v>
                </c:pt>
                <c:pt idx="2">
                  <c:v>127.09483</c:v>
                </c:pt>
                <c:pt idx="3">
                  <c:v>53.533700000000003</c:v>
                </c:pt>
                <c:pt idx="4">
                  <c:v>87.992379999999997</c:v>
                </c:pt>
                <c:pt idx="5">
                  <c:v>61.468547999999998</c:v>
                </c:pt>
                <c:pt idx="6">
                  <c:v>160.39055999999999</c:v>
                </c:pt>
                <c:pt idx="7">
                  <c:v>341.62</c:v>
                </c:pt>
                <c:pt idx="8">
                  <c:v>48.769882000000003</c:v>
                </c:pt>
              </c:numCache>
            </c:numRef>
          </c:xVal>
          <c:yVal>
            <c:numRef>
              <c:f>'Assessment 2'!$C$5:$C$13</c:f>
              <c:numCache>
                <c:formatCode>General</c:formatCode>
                <c:ptCount val="9"/>
                <c:pt idx="0">
                  <c:v>600</c:v>
                </c:pt>
                <c:pt idx="1">
                  <c:v>586</c:v>
                </c:pt>
                <c:pt idx="2">
                  <c:v>14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134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84976"/>
        <c:axId val="377393376"/>
      </c:scatterChart>
      <c:valAx>
        <c:axId val="3773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3376"/>
        <c:crosses val="autoZero"/>
        <c:crossBetween val="midCat"/>
      </c:valAx>
      <c:valAx>
        <c:axId val="37739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2'!$B$19:$B$27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33.646408000000001</c:v>
                </c:pt>
                <c:pt idx="2">
                  <c:v>108.18312</c:v>
                </c:pt>
                <c:pt idx="3">
                  <c:v>127.09483</c:v>
                </c:pt>
                <c:pt idx="4">
                  <c:v>53.533700000000003</c:v>
                </c:pt>
                <c:pt idx="5">
                  <c:v>87.992379999999997</c:v>
                </c:pt>
                <c:pt idx="6">
                  <c:v>61.468547999999998</c:v>
                </c:pt>
                <c:pt idx="7">
                  <c:v>160.39055999999999</c:v>
                </c:pt>
                <c:pt idx="8">
                  <c:v>341.62</c:v>
                </c:pt>
              </c:numCache>
            </c:numRef>
          </c:xVal>
          <c:yVal>
            <c:numRef>
              <c:f>'Assessment 2'!$C$19:$C$27</c:f>
              <c:numCache>
                <c:formatCode>General</c:formatCode>
                <c:ptCount val="9"/>
                <c:pt idx="0">
                  <c:v>600</c:v>
                </c:pt>
                <c:pt idx="1">
                  <c:v>7</c:v>
                </c:pt>
                <c:pt idx="2">
                  <c:v>586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846512"/>
        <c:axId val="428847072"/>
      </c:scatterChart>
      <c:valAx>
        <c:axId val="4288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7072"/>
        <c:crosses val="autoZero"/>
        <c:crossBetween val="midCat"/>
      </c:valAx>
      <c:valAx>
        <c:axId val="4288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2'!$B$33:$B$41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108.18312</c:v>
                </c:pt>
                <c:pt idx="2">
                  <c:v>127.09483</c:v>
                </c:pt>
                <c:pt idx="3">
                  <c:v>53.533700000000003</c:v>
                </c:pt>
                <c:pt idx="4">
                  <c:v>87.992379999999997</c:v>
                </c:pt>
                <c:pt idx="5">
                  <c:v>61.468547999999998</c:v>
                </c:pt>
                <c:pt idx="6">
                  <c:v>160.39055999999999</c:v>
                </c:pt>
                <c:pt idx="7">
                  <c:v>341.62</c:v>
                </c:pt>
                <c:pt idx="8">
                  <c:v>48.769882000000003</c:v>
                </c:pt>
              </c:numCache>
            </c:numRef>
          </c:xVal>
          <c:yVal>
            <c:numRef>
              <c:f>'Assessment 2'!$C$33:$C$41</c:f>
              <c:numCache>
                <c:formatCode>General</c:formatCode>
                <c:ptCount val="9"/>
                <c:pt idx="0">
                  <c:v>600</c:v>
                </c:pt>
                <c:pt idx="1">
                  <c:v>586</c:v>
                </c:pt>
                <c:pt idx="2">
                  <c:v>14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134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74192"/>
        <c:axId val="346160192"/>
      </c:scatterChart>
      <c:valAx>
        <c:axId val="3461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0192"/>
        <c:crosses val="autoZero"/>
        <c:crossBetween val="midCat"/>
      </c:valAx>
      <c:valAx>
        <c:axId val="346160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2'!$B$47:$B$55</c:f>
              <c:numCache>
                <c:formatCode>General</c:formatCode>
                <c:ptCount val="9"/>
                <c:pt idx="0">
                  <c:v>43.107211999999997</c:v>
                </c:pt>
                <c:pt idx="1">
                  <c:v>33.646408000000001</c:v>
                </c:pt>
                <c:pt idx="2">
                  <c:v>108.18312</c:v>
                </c:pt>
                <c:pt idx="3">
                  <c:v>127.09483</c:v>
                </c:pt>
                <c:pt idx="4">
                  <c:v>53.533700000000003</c:v>
                </c:pt>
                <c:pt idx="5">
                  <c:v>87.992379999999997</c:v>
                </c:pt>
                <c:pt idx="6">
                  <c:v>61.468547999999998</c:v>
                </c:pt>
                <c:pt idx="7">
                  <c:v>160.39055999999999</c:v>
                </c:pt>
                <c:pt idx="8">
                  <c:v>341.62</c:v>
                </c:pt>
              </c:numCache>
            </c:numRef>
          </c:xVal>
          <c:yVal>
            <c:numRef>
              <c:f>'Assessment 2'!$C$47:$C$55</c:f>
              <c:numCache>
                <c:formatCode>General</c:formatCode>
                <c:ptCount val="9"/>
                <c:pt idx="0">
                  <c:v>600</c:v>
                </c:pt>
                <c:pt idx="1">
                  <c:v>7</c:v>
                </c:pt>
                <c:pt idx="2">
                  <c:v>586</c:v>
                </c:pt>
                <c:pt idx="3">
                  <c:v>14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58512"/>
        <c:axId val="346170832"/>
      </c:scatterChart>
      <c:valAx>
        <c:axId val="3461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0832"/>
        <c:crosses val="autoZero"/>
        <c:crossBetween val="midCat"/>
      </c:valAx>
      <c:valAx>
        <c:axId val="3461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5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2'!$B$61:$B$69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160.39055999999999</c:v>
                </c:pt>
                <c:pt idx="7">
                  <c:v>341.62</c:v>
                </c:pt>
                <c:pt idx="8">
                  <c:v>48.769882000000003</c:v>
                </c:pt>
              </c:numCache>
            </c:numRef>
          </c:xVal>
          <c:yVal>
            <c:numRef>
              <c:f>'Assessment 2'!$C$61:$C$69</c:f>
              <c:numCache>
                <c:formatCode>General</c:formatCode>
                <c:ptCount val="9"/>
                <c:pt idx="0">
                  <c:v>292</c:v>
                </c:pt>
                <c:pt idx="1">
                  <c:v>292</c:v>
                </c:pt>
                <c:pt idx="2">
                  <c:v>600</c:v>
                </c:pt>
                <c:pt idx="3">
                  <c:v>586</c:v>
                </c:pt>
                <c:pt idx="4">
                  <c:v>711</c:v>
                </c:pt>
                <c:pt idx="5">
                  <c:v>710</c:v>
                </c:pt>
                <c:pt idx="6">
                  <c:v>2</c:v>
                </c:pt>
                <c:pt idx="7">
                  <c:v>134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71952"/>
        <c:axId val="346162992"/>
      </c:scatterChart>
      <c:valAx>
        <c:axId val="3461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2992"/>
        <c:crosses val="autoZero"/>
        <c:crossBetween val="midCat"/>
      </c:valAx>
      <c:valAx>
        <c:axId val="34616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7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2'!$B$75:$B$83</c:f>
              <c:numCache>
                <c:formatCode>General</c:formatCode>
                <c:ptCount val="9"/>
                <c:pt idx="0">
                  <c:v>1.0729078000000001</c:v>
                </c:pt>
                <c:pt idx="1">
                  <c:v>1.4361702E-2</c:v>
                </c:pt>
                <c:pt idx="2">
                  <c:v>43.107211999999997</c:v>
                </c:pt>
                <c:pt idx="3">
                  <c:v>108.18312</c:v>
                </c:pt>
                <c:pt idx="4">
                  <c:v>2.6631206000000001E-2</c:v>
                </c:pt>
                <c:pt idx="5">
                  <c:v>3.2329788000000002</c:v>
                </c:pt>
                <c:pt idx="6">
                  <c:v>160.39055999999999</c:v>
                </c:pt>
                <c:pt idx="7">
                  <c:v>341.62</c:v>
                </c:pt>
                <c:pt idx="8">
                  <c:v>9.3464069999999992</c:v>
                </c:pt>
              </c:numCache>
            </c:numRef>
          </c:xVal>
          <c:yVal>
            <c:numRef>
              <c:f>'Assessment 2'!$C$75:$C$83</c:f>
              <c:numCache>
                <c:formatCode>General</c:formatCode>
                <c:ptCount val="9"/>
                <c:pt idx="0">
                  <c:v>292</c:v>
                </c:pt>
                <c:pt idx="1">
                  <c:v>292</c:v>
                </c:pt>
                <c:pt idx="2">
                  <c:v>600</c:v>
                </c:pt>
                <c:pt idx="3">
                  <c:v>586</c:v>
                </c:pt>
                <c:pt idx="4">
                  <c:v>711</c:v>
                </c:pt>
                <c:pt idx="5">
                  <c:v>710</c:v>
                </c:pt>
                <c:pt idx="6">
                  <c:v>2</c:v>
                </c:pt>
                <c:pt idx="7">
                  <c:v>134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9440"/>
        <c:axId val="176927200"/>
      </c:scatterChart>
      <c:valAx>
        <c:axId val="17692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7200"/>
        <c:crosses val="autoZero"/>
        <c:crossBetween val="midCat"/>
      </c:valAx>
      <c:valAx>
        <c:axId val="17692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dTime</a:t>
            </a:r>
            <a:r>
              <a:rPr lang="en-US" baseline="0"/>
              <a:t> - dChange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'Assessment 2'!$B$89:$B$97</c:f>
              <c:numCache>
                <c:formatCode>General</c:formatCode>
                <c:ptCount val="9"/>
                <c:pt idx="0">
                  <c:v>3.3503428</c:v>
                </c:pt>
                <c:pt idx="1">
                  <c:v>43.107211999999997</c:v>
                </c:pt>
                <c:pt idx="2">
                  <c:v>108.18312</c:v>
                </c:pt>
                <c:pt idx="3">
                  <c:v>127.09483</c:v>
                </c:pt>
                <c:pt idx="4">
                  <c:v>3.2329788000000002</c:v>
                </c:pt>
                <c:pt idx="5">
                  <c:v>160.39055999999999</c:v>
                </c:pt>
                <c:pt idx="6">
                  <c:v>8.1947869999999998</c:v>
                </c:pt>
                <c:pt idx="7">
                  <c:v>341.62</c:v>
                </c:pt>
                <c:pt idx="8">
                  <c:v>8.5119030000000002</c:v>
                </c:pt>
              </c:numCache>
            </c:numRef>
          </c:xVal>
          <c:yVal>
            <c:numRef>
              <c:f>'Assessment 2'!$C$89:$C$97</c:f>
              <c:numCache>
                <c:formatCode>General</c:formatCode>
                <c:ptCount val="9"/>
                <c:pt idx="0">
                  <c:v>2</c:v>
                </c:pt>
                <c:pt idx="1">
                  <c:v>600</c:v>
                </c:pt>
                <c:pt idx="2">
                  <c:v>586</c:v>
                </c:pt>
                <c:pt idx="3">
                  <c:v>14</c:v>
                </c:pt>
                <c:pt idx="4">
                  <c:v>710</c:v>
                </c:pt>
                <c:pt idx="5">
                  <c:v>2</c:v>
                </c:pt>
                <c:pt idx="6">
                  <c:v>12</c:v>
                </c:pt>
                <c:pt idx="7">
                  <c:v>134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39520"/>
        <c:axId val="176926080"/>
      </c:scatterChart>
      <c:valAx>
        <c:axId val="176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6080"/>
        <c:crosses val="autoZero"/>
        <c:crossBetween val="midCat"/>
      </c:valAx>
      <c:valAx>
        <c:axId val="176926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603249</xdr:colOff>
      <xdr:row>30</xdr:row>
      <xdr:rowOff>3175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31</xdr:col>
      <xdr:colOff>126091</xdr:colOff>
      <xdr:row>43</xdr:row>
      <xdr:rowOff>48078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4762</xdr:rowOff>
    </xdr:from>
    <xdr:to>
      <xdr:col>11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9525</xdr:colOff>
      <xdr:row>26</xdr:row>
      <xdr:rowOff>195263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29</xdr:row>
      <xdr:rowOff>0</xdr:rowOff>
    </xdr:from>
    <xdr:to>
      <xdr:col>11</xdr:col>
      <xdr:colOff>9525</xdr:colOff>
      <xdr:row>40</xdr:row>
      <xdr:rowOff>195263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9525</xdr:colOff>
      <xdr:row>54</xdr:row>
      <xdr:rowOff>195263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57</xdr:row>
      <xdr:rowOff>0</xdr:rowOff>
    </xdr:from>
    <xdr:to>
      <xdr:col>11</xdr:col>
      <xdr:colOff>9525</xdr:colOff>
      <xdr:row>68</xdr:row>
      <xdr:rowOff>195263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11</xdr:col>
      <xdr:colOff>9525</xdr:colOff>
      <xdr:row>82</xdr:row>
      <xdr:rowOff>195263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85</xdr:row>
      <xdr:rowOff>0</xdr:rowOff>
    </xdr:from>
    <xdr:to>
      <xdr:col>11</xdr:col>
      <xdr:colOff>9525</xdr:colOff>
      <xdr:row>96</xdr:row>
      <xdr:rowOff>195263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99</xdr:row>
      <xdr:rowOff>0</xdr:rowOff>
    </xdr:from>
    <xdr:to>
      <xdr:col>11</xdr:col>
      <xdr:colOff>9525</xdr:colOff>
      <xdr:row>110</xdr:row>
      <xdr:rowOff>195263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113</xdr:row>
      <xdr:rowOff>0</xdr:rowOff>
    </xdr:from>
    <xdr:to>
      <xdr:col>11</xdr:col>
      <xdr:colOff>9525</xdr:colOff>
      <xdr:row>124</xdr:row>
      <xdr:rowOff>195263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11</xdr:col>
      <xdr:colOff>9525</xdr:colOff>
      <xdr:row>138</xdr:row>
      <xdr:rowOff>195263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141</xdr:row>
      <xdr:rowOff>0</xdr:rowOff>
    </xdr:from>
    <xdr:to>
      <xdr:col>11</xdr:col>
      <xdr:colOff>9525</xdr:colOff>
      <xdr:row>152</xdr:row>
      <xdr:rowOff>195263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155</xdr:row>
      <xdr:rowOff>0</xdr:rowOff>
    </xdr:from>
    <xdr:to>
      <xdr:col>11</xdr:col>
      <xdr:colOff>9525</xdr:colOff>
      <xdr:row>166</xdr:row>
      <xdr:rowOff>195263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9525</xdr:colOff>
      <xdr:row>12</xdr:row>
      <xdr:rowOff>195263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18</xdr:col>
      <xdr:colOff>9525</xdr:colOff>
      <xdr:row>26</xdr:row>
      <xdr:rowOff>195263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29</xdr:row>
      <xdr:rowOff>0</xdr:rowOff>
    </xdr:from>
    <xdr:to>
      <xdr:col>18</xdr:col>
      <xdr:colOff>9525</xdr:colOff>
      <xdr:row>40</xdr:row>
      <xdr:rowOff>195263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18</xdr:col>
      <xdr:colOff>9525</xdr:colOff>
      <xdr:row>54</xdr:row>
      <xdr:rowOff>195263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18</xdr:col>
      <xdr:colOff>9525</xdr:colOff>
      <xdr:row>68</xdr:row>
      <xdr:rowOff>195263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18</xdr:col>
      <xdr:colOff>9525</xdr:colOff>
      <xdr:row>82</xdr:row>
      <xdr:rowOff>195263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85</xdr:row>
      <xdr:rowOff>0</xdr:rowOff>
    </xdr:from>
    <xdr:to>
      <xdr:col>18</xdr:col>
      <xdr:colOff>9525</xdr:colOff>
      <xdr:row>96</xdr:row>
      <xdr:rowOff>195263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18</xdr:col>
      <xdr:colOff>9525</xdr:colOff>
      <xdr:row>110</xdr:row>
      <xdr:rowOff>195263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18</xdr:col>
      <xdr:colOff>9525</xdr:colOff>
      <xdr:row>124</xdr:row>
      <xdr:rowOff>195263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127</xdr:row>
      <xdr:rowOff>0</xdr:rowOff>
    </xdr:from>
    <xdr:to>
      <xdr:col>18</xdr:col>
      <xdr:colOff>9525</xdr:colOff>
      <xdr:row>138</xdr:row>
      <xdr:rowOff>195263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141</xdr:row>
      <xdr:rowOff>0</xdr:rowOff>
    </xdr:from>
    <xdr:to>
      <xdr:col>18</xdr:col>
      <xdr:colOff>9525</xdr:colOff>
      <xdr:row>152</xdr:row>
      <xdr:rowOff>195263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155</xdr:row>
      <xdr:rowOff>0</xdr:rowOff>
    </xdr:from>
    <xdr:to>
      <xdr:col>18</xdr:col>
      <xdr:colOff>9525</xdr:colOff>
      <xdr:row>166</xdr:row>
      <xdr:rowOff>195263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encart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encart Short 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cart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cartassessment2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workbookViewId="0">
      <selection activeCell="T3" sqref="T3"/>
    </sheetView>
  </sheetViews>
  <sheetFormatPr defaultColWidth="11" defaultRowHeight="15.75" x14ac:dyDescent="0.25"/>
  <cols>
    <col min="1" max="1" width="4.375" bestFit="1" customWidth="1"/>
    <col min="2" max="2" width="12.625" bestFit="1" customWidth="1"/>
    <col min="3" max="3" width="12.125" bestFit="1" customWidth="1"/>
    <col min="4" max="4" width="11.125" bestFit="1" customWidth="1"/>
    <col min="5" max="6" width="14.125" bestFit="1" customWidth="1"/>
    <col min="7" max="7" width="5.875" bestFit="1" customWidth="1"/>
    <col min="8" max="8" width="6.625" bestFit="1" customWidth="1"/>
    <col min="9" max="9" width="6" bestFit="1" customWidth="1"/>
    <col min="10" max="10" width="6.875" bestFit="1" customWidth="1"/>
    <col min="11" max="11" width="4.375" bestFit="1" customWidth="1"/>
    <col min="12" max="13" width="4.5" bestFit="1" customWidth="1"/>
    <col min="14" max="14" width="4.875" bestFit="1" customWidth="1"/>
    <col min="15" max="15" width="8.5" bestFit="1" customWidth="1"/>
    <col min="16" max="16" width="6.375" bestFit="1" customWidth="1"/>
    <col min="17" max="17" width="7.5" bestFit="1" customWidth="1"/>
    <col min="18" max="18" width="7.875" bestFit="1" customWidth="1"/>
  </cols>
  <sheetData>
    <row r="1" spans="1:20" x14ac:dyDescent="0.25">
      <c r="A1" t="s">
        <v>0</v>
      </c>
      <c r="C1" t="s">
        <v>183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184</v>
      </c>
      <c r="T1" t="s">
        <v>185</v>
      </c>
    </row>
    <row r="2" spans="1:20" x14ac:dyDescent="0.25">
      <c r="A2">
        <v>1</v>
      </c>
      <c r="B2" t="str">
        <f>CONCATENATE(A2,"@",YEAR(C2),"/",MONTH(C2),"/",DAY(C2))</f>
        <v>1@2009/3/16</v>
      </c>
      <c r="C2" s="1">
        <f>(D2/86400)+25569</f>
        <v>39888.030543981484</v>
      </c>
      <c r="D2">
        <v>1237164239</v>
      </c>
      <c r="E2" t="s">
        <v>16</v>
      </c>
      <c r="F2" t="s">
        <v>17</v>
      </c>
      <c r="G2">
        <v>48</v>
      </c>
      <c r="H2">
        <v>46</v>
      </c>
      <c r="I2">
        <v>297</v>
      </c>
      <c r="J2">
        <v>292</v>
      </c>
      <c r="K2">
        <v>6</v>
      </c>
      <c r="L2">
        <v>8</v>
      </c>
      <c r="M2">
        <v>6</v>
      </c>
      <c r="N2">
        <v>4</v>
      </c>
      <c r="O2">
        <v>12</v>
      </c>
      <c r="P2">
        <v>0</v>
      </c>
      <c r="Q2">
        <v>23</v>
      </c>
      <c r="R2">
        <v>30</v>
      </c>
      <c r="S2">
        <f>SUM(M2:R2)</f>
        <v>75</v>
      </c>
      <c r="T2">
        <v>0</v>
      </c>
    </row>
    <row r="3" spans="1:20" x14ac:dyDescent="0.25">
      <c r="A3">
        <v>2</v>
      </c>
      <c r="B3" t="str">
        <f t="shared" ref="B3:B66" si="0">CONCATENATE(A3,"@",YEAR(C3),"/",MONTH(C3),"/",DAY(C3))</f>
        <v>2@2009/3/16</v>
      </c>
      <c r="C3" s="1">
        <f t="shared" ref="C3:C66" si="1">(D3/86400)+25569</f>
        <v>39888.542569444442</v>
      </c>
      <c r="D3">
        <v>1237208478</v>
      </c>
      <c r="E3" t="s">
        <v>17</v>
      </c>
      <c r="F3" t="s">
        <v>18</v>
      </c>
      <c r="G3">
        <v>46</v>
      </c>
      <c r="H3">
        <v>46</v>
      </c>
      <c r="I3">
        <v>292</v>
      </c>
      <c r="J3">
        <v>292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2">SUM(M3:R3)</f>
        <v>0</v>
      </c>
      <c r="T3">
        <f>(D3-D2)/84600</f>
        <v>0.52291962174940898</v>
      </c>
    </row>
    <row r="4" spans="1:20" x14ac:dyDescent="0.25">
      <c r="A4">
        <v>3</v>
      </c>
      <c r="B4" t="str">
        <f t="shared" si="0"/>
        <v>3@2009/3/16</v>
      </c>
      <c r="C4" s="1">
        <f t="shared" si="1"/>
        <v>39888.6559837963</v>
      </c>
      <c r="D4">
        <v>1237218277</v>
      </c>
      <c r="E4" t="s">
        <v>18</v>
      </c>
      <c r="F4" t="s">
        <v>19</v>
      </c>
      <c r="G4">
        <v>46</v>
      </c>
      <c r="H4">
        <v>46</v>
      </c>
      <c r="I4">
        <v>292</v>
      </c>
      <c r="J4">
        <v>292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2"/>
        <v>0</v>
      </c>
      <c r="T4">
        <f t="shared" ref="T4:T67" si="3">(D4-D3)/84600</f>
        <v>0.11582742316784871</v>
      </c>
    </row>
    <row r="5" spans="1:20" x14ac:dyDescent="0.25">
      <c r="A5">
        <v>4</v>
      </c>
      <c r="B5" t="str">
        <f t="shared" si="0"/>
        <v>4@2009/3/17</v>
      </c>
      <c r="C5" s="1">
        <f t="shared" si="1"/>
        <v>39889.065370370372</v>
      </c>
      <c r="D5">
        <v>1237253648</v>
      </c>
      <c r="E5" t="s">
        <v>19</v>
      </c>
      <c r="F5" t="s">
        <v>20</v>
      </c>
      <c r="G5">
        <v>46</v>
      </c>
      <c r="H5">
        <v>46</v>
      </c>
      <c r="I5">
        <v>292</v>
      </c>
      <c r="J5">
        <v>292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2"/>
        <v>0</v>
      </c>
      <c r="T5">
        <f t="shared" si="3"/>
        <v>0.41809692671394799</v>
      </c>
    </row>
    <row r="6" spans="1:20" x14ac:dyDescent="0.25">
      <c r="A6">
        <v>5</v>
      </c>
      <c r="B6" t="str">
        <f t="shared" si="0"/>
        <v>5@2009/3/18</v>
      </c>
      <c r="C6" s="1">
        <f t="shared" si="1"/>
        <v>39890.663993055554</v>
      </c>
      <c r="D6">
        <v>1237391769</v>
      </c>
      <c r="E6" t="s">
        <v>20</v>
      </c>
      <c r="F6" t="s">
        <v>21</v>
      </c>
      <c r="G6">
        <v>46</v>
      </c>
      <c r="H6">
        <v>46</v>
      </c>
      <c r="I6">
        <v>292</v>
      </c>
      <c r="J6">
        <v>292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 t="shared" si="2"/>
        <v>0</v>
      </c>
      <c r="T6">
        <f t="shared" si="3"/>
        <v>1.6326359338061465</v>
      </c>
    </row>
    <row r="7" spans="1:20" x14ac:dyDescent="0.25">
      <c r="A7">
        <v>6</v>
      </c>
      <c r="B7" t="str">
        <f t="shared" si="0"/>
        <v>6@2009/3/18</v>
      </c>
      <c r="C7" s="1">
        <f t="shared" si="1"/>
        <v>39890.672685185185</v>
      </c>
      <c r="D7">
        <v>1237392520</v>
      </c>
      <c r="E7" t="s">
        <v>21</v>
      </c>
      <c r="F7" t="s">
        <v>22</v>
      </c>
      <c r="G7">
        <v>46</v>
      </c>
      <c r="H7">
        <v>46</v>
      </c>
      <c r="I7">
        <v>292</v>
      </c>
      <c r="J7">
        <v>292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2"/>
        <v>0</v>
      </c>
      <c r="T7">
        <f t="shared" si="3"/>
        <v>8.8770685579196221E-3</v>
      </c>
    </row>
    <row r="8" spans="1:20" x14ac:dyDescent="0.25">
      <c r="A8">
        <v>7</v>
      </c>
      <c r="B8" t="str">
        <f t="shared" si="0"/>
        <v>7@2009/3/19</v>
      </c>
      <c r="C8" s="1">
        <f t="shared" si="1"/>
        <v>39891.591226851851</v>
      </c>
      <c r="D8">
        <v>1237471882</v>
      </c>
      <c r="E8" t="s">
        <v>22</v>
      </c>
      <c r="F8" t="s">
        <v>23</v>
      </c>
      <c r="G8">
        <v>46</v>
      </c>
      <c r="H8">
        <v>46</v>
      </c>
      <c r="I8">
        <v>292</v>
      </c>
      <c r="J8">
        <v>292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2"/>
        <v>0</v>
      </c>
      <c r="T8">
        <f t="shared" si="3"/>
        <v>0.93808510638297871</v>
      </c>
    </row>
    <row r="9" spans="1:20" x14ac:dyDescent="0.25">
      <c r="A9">
        <v>8</v>
      </c>
      <c r="B9" t="str">
        <f t="shared" si="0"/>
        <v>8@2009/3/19</v>
      </c>
      <c r="C9" s="1">
        <f t="shared" si="1"/>
        <v>39891.707083333335</v>
      </c>
      <c r="D9">
        <v>1237481892</v>
      </c>
      <c r="E9" t="s">
        <v>23</v>
      </c>
      <c r="F9" t="s">
        <v>24</v>
      </c>
      <c r="G9">
        <v>46</v>
      </c>
      <c r="H9">
        <v>46</v>
      </c>
      <c r="I9">
        <v>292</v>
      </c>
      <c r="J9">
        <v>292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 t="shared" si="2"/>
        <v>0</v>
      </c>
      <c r="T9">
        <f t="shared" si="3"/>
        <v>0.11832151300236407</v>
      </c>
    </row>
    <row r="10" spans="1:20" x14ac:dyDescent="0.25">
      <c r="A10">
        <v>9</v>
      </c>
      <c r="B10" t="str">
        <f t="shared" si="0"/>
        <v>9@2009/3/20</v>
      </c>
      <c r="C10" s="1">
        <f t="shared" si="1"/>
        <v>39892.757638888885</v>
      </c>
      <c r="D10">
        <v>1237572660</v>
      </c>
      <c r="E10" t="s">
        <v>24</v>
      </c>
      <c r="F10" t="s">
        <v>25</v>
      </c>
      <c r="G10">
        <v>46</v>
      </c>
      <c r="H10">
        <v>0</v>
      </c>
      <c r="I10">
        <v>292</v>
      </c>
      <c r="J10">
        <v>0</v>
      </c>
      <c r="K10">
        <v>0</v>
      </c>
      <c r="L10">
        <v>46</v>
      </c>
      <c r="M10">
        <v>0</v>
      </c>
      <c r="N10">
        <v>0</v>
      </c>
      <c r="O10">
        <v>0</v>
      </c>
      <c r="P10">
        <v>0</v>
      </c>
      <c r="Q10">
        <v>0</v>
      </c>
      <c r="R10">
        <v>292</v>
      </c>
      <c r="S10">
        <f t="shared" si="2"/>
        <v>292</v>
      </c>
      <c r="T10">
        <f t="shared" si="3"/>
        <v>1.0729078014184397</v>
      </c>
    </row>
    <row r="11" spans="1:20" x14ac:dyDescent="0.25">
      <c r="A11">
        <v>10</v>
      </c>
      <c r="B11" t="str">
        <f t="shared" si="0"/>
        <v>10@2009/3/20</v>
      </c>
      <c r="C11" s="1">
        <f t="shared" si="1"/>
        <v>39892.759351851855</v>
      </c>
      <c r="D11">
        <v>1237572808</v>
      </c>
      <c r="E11" t="s">
        <v>25</v>
      </c>
      <c r="F11" t="s">
        <v>26</v>
      </c>
      <c r="G11">
        <v>0</v>
      </c>
      <c r="H11">
        <v>46</v>
      </c>
      <c r="I11">
        <v>0</v>
      </c>
      <c r="J11">
        <v>292</v>
      </c>
      <c r="K11">
        <v>46</v>
      </c>
      <c r="L11">
        <v>0</v>
      </c>
      <c r="M11">
        <v>0</v>
      </c>
      <c r="N11">
        <v>0</v>
      </c>
      <c r="O11">
        <v>0</v>
      </c>
      <c r="P11">
        <v>0</v>
      </c>
      <c r="Q11">
        <v>292</v>
      </c>
      <c r="R11">
        <v>0</v>
      </c>
      <c r="S11">
        <f t="shared" si="2"/>
        <v>292</v>
      </c>
      <c r="T11">
        <f t="shared" si="3"/>
        <v>1.7494089834515366E-3</v>
      </c>
    </row>
    <row r="12" spans="1:20" x14ac:dyDescent="0.25">
      <c r="A12">
        <v>11</v>
      </c>
      <c r="B12" t="str">
        <f t="shared" si="0"/>
        <v>11@2009/3/20</v>
      </c>
      <c r="C12" s="1">
        <f t="shared" si="1"/>
        <v>39892.773414351854</v>
      </c>
      <c r="D12">
        <v>1237574023</v>
      </c>
      <c r="E12" t="s">
        <v>26</v>
      </c>
      <c r="F12" t="s">
        <v>27</v>
      </c>
      <c r="G12">
        <v>46</v>
      </c>
      <c r="H12">
        <v>46</v>
      </c>
      <c r="I12">
        <v>292</v>
      </c>
      <c r="J12">
        <v>292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2"/>
        <v>0</v>
      </c>
      <c r="T12">
        <f t="shared" si="3"/>
        <v>1.4361702127659574E-2</v>
      </c>
    </row>
    <row r="13" spans="1:20" x14ac:dyDescent="0.25">
      <c r="A13">
        <v>12</v>
      </c>
      <c r="B13" t="str">
        <f t="shared" si="0"/>
        <v>12@2009/3/24</v>
      </c>
      <c r="C13" s="1">
        <f t="shared" si="1"/>
        <v>39896.05395833333</v>
      </c>
      <c r="D13">
        <v>1237857462</v>
      </c>
      <c r="E13" t="s">
        <v>27</v>
      </c>
      <c r="F13" t="s">
        <v>28</v>
      </c>
      <c r="G13">
        <v>46</v>
      </c>
      <c r="H13">
        <v>46</v>
      </c>
      <c r="I13">
        <v>292</v>
      </c>
      <c r="J13">
        <v>294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2"/>
        <v>2</v>
      </c>
      <c r="T13">
        <f t="shared" si="3"/>
        <v>3.3503427895981086</v>
      </c>
    </row>
    <row r="14" spans="1:20" x14ac:dyDescent="0.25">
      <c r="A14">
        <v>13</v>
      </c>
      <c r="B14" t="str">
        <f t="shared" si="0"/>
        <v>13@2009/3/27</v>
      </c>
      <c r="C14" s="1">
        <f t="shared" si="1"/>
        <v>39899.113715277781</v>
      </c>
      <c r="D14">
        <v>1238121825</v>
      </c>
      <c r="E14" t="s">
        <v>28</v>
      </c>
      <c r="F14" t="s">
        <v>29</v>
      </c>
      <c r="G14">
        <v>46</v>
      </c>
      <c r="H14">
        <v>47</v>
      </c>
      <c r="I14">
        <v>294</v>
      </c>
      <c r="J14">
        <v>299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5</v>
      </c>
      <c r="R14">
        <v>0</v>
      </c>
      <c r="S14">
        <f t="shared" si="2"/>
        <v>5</v>
      </c>
      <c r="T14">
        <f t="shared" si="3"/>
        <v>3.1248581560283686</v>
      </c>
    </row>
    <row r="15" spans="1:20" x14ac:dyDescent="0.25">
      <c r="A15">
        <v>14</v>
      </c>
      <c r="B15" t="str">
        <f t="shared" si="0"/>
        <v>14@2009/4/9</v>
      </c>
      <c r="C15" s="1">
        <f t="shared" si="1"/>
        <v>39912.001527777778</v>
      </c>
      <c r="D15">
        <v>1239235332</v>
      </c>
      <c r="E15" t="s">
        <v>29</v>
      </c>
      <c r="F15" t="s">
        <v>30</v>
      </c>
      <c r="G15">
        <v>47</v>
      </c>
      <c r="H15">
        <v>48</v>
      </c>
      <c r="I15">
        <v>299</v>
      </c>
      <c r="J15">
        <v>301</v>
      </c>
      <c r="K15">
        <v>1</v>
      </c>
      <c r="L15">
        <v>0</v>
      </c>
      <c r="M15">
        <v>1</v>
      </c>
      <c r="N15">
        <v>1</v>
      </c>
      <c r="O15">
        <v>6</v>
      </c>
      <c r="P15">
        <v>0</v>
      </c>
      <c r="Q15">
        <v>2</v>
      </c>
      <c r="R15">
        <v>0</v>
      </c>
      <c r="S15">
        <f t="shared" si="2"/>
        <v>10</v>
      </c>
      <c r="T15">
        <f t="shared" si="3"/>
        <v>13.162021276595745</v>
      </c>
    </row>
    <row r="16" spans="1:20" x14ac:dyDescent="0.25">
      <c r="A16">
        <v>15</v>
      </c>
      <c r="B16" t="str">
        <f t="shared" si="0"/>
        <v>15@2009/5/4</v>
      </c>
      <c r="C16" s="1">
        <f t="shared" si="1"/>
        <v>39937.462604166663</v>
      </c>
      <c r="D16">
        <v>1241435169</v>
      </c>
      <c r="E16" t="s">
        <v>30</v>
      </c>
      <c r="F16" t="s">
        <v>31</v>
      </c>
      <c r="G16">
        <v>48</v>
      </c>
      <c r="H16">
        <v>47</v>
      </c>
      <c r="I16">
        <v>301</v>
      </c>
      <c r="J16">
        <v>297</v>
      </c>
      <c r="K16">
        <v>0</v>
      </c>
      <c r="L16">
        <v>1</v>
      </c>
      <c r="M16">
        <v>1</v>
      </c>
      <c r="N16">
        <v>0</v>
      </c>
      <c r="O16">
        <v>0</v>
      </c>
      <c r="P16">
        <v>0</v>
      </c>
      <c r="Q16">
        <v>0</v>
      </c>
      <c r="R16">
        <v>5</v>
      </c>
      <c r="S16">
        <f t="shared" si="2"/>
        <v>6</v>
      </c>
      <c r="T16">
        <f t="shared" si="3"/>
        <v>26.002801418439716</v>
      </c>
    </row>
    <row r="17" spans="1:20" x14ac:dyDescent="0.25">
      <c r="A17">
        <v>16</v>
      </c>
      <c r="B17" t="str">
        <f t="shared" si="0"/>
        <v>16@2009/5/7</v>
      </c>
      <c r="C17" s="1">
        <f t="shared" si="1"/>
        <v>39940.877476851849</v>
      </c>
      <c r="D17">
        <v>1241730214</v>
      </c>
      <c r="E17" t="s">
        <v>31</v>
      </c>
      <c r="F17" t="s">
        <v>32</v>
      </c>
      <c r="G17">
        <v>47</v>
      </c>
      <c r="H17">
        <v>47</v>
      </c>
      <c r="I17">
        <v>297</v>
      </c>
      <c r="J17">
        <v>297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f t="shared" si="2"/>
        <v>2</v>
      </c>
      <c r="T17">
        <f t="shared" si="3"/>
        <v>3.4875295508274231</v>
      </c>
    </row>
    <row r="18" spans="1:20" x14ac:dyDescent="0.25">
      <c r="A18">
        <v>17</v>
      </c>
      <c r="B18" t="str">
        <f t="shared" si="0"/>
        <v>17@2009/6/19</v>
      </c>
      <c r="C18" s="1">
        <f t="shared" si="1"/>
        <v>39983.08662037037</v>
      </c>
      <c r="D18">
        <v>1245377084</v>
      </c>
      <c r="E18" t="s">
        <v>32</v>
      </c>
      <c r="F18" t="s">
        <v>33</v>
      </c>
      <c r="G18">
        <v>47</v>
      </c>
      <c r="H18">
        <v>48</v>
      </c>
      <c r="I18">
        <v>297</v>
      </c>
      <c r="J18">
        <v>305</v>
      </c>
      <c r="K18">
        <v>48</v>
      </c>
      <c r="L18">
        <v>47</v>
      </c>
      <c r="M18">
        <v>0</v>
      </c>
      <c r="N18">
        <v>0</v>
      </c>
      <c r="O18">
        <v>0</v>
      </c>
      <c r="P18">
        <v>0</v>
      </c>
      <c r="Q18">
        <v>305</v>
      </c>
      <c r="R18">
        <v>297</v>
      </c>
      <c r="S18">
        <f t="shared" si="2"/>
        <v>602</v>
      </c>
      <c r="T18">
        <f t="shared" si="3"/>
        <v>43.107210401891251</v>
      </c>
    </row>
    <row r="19" spans="1:20" x14ac:dyDescent="0.25">
      <c r="A19">
        <v>18</v>
      </c>
      <c r="B19" t="str">
        <f t="shared" si="0"/>
        <v>18@2009/7/22</v>
      </c>
      <c r="C19" s="1">
        <f t="shared" si="1"/>
        <v>40016.032060185185</v>
      </c>
      <c r="D19">
        <v>1248223570</v>
      </c>
      <c r="E19" t="s">
        <v>33</v>
      </c>
      <c r="F19" t="s">
        <v>34</v>
      </c>
      <c r="G19">
        <v>48</v>
      </c>
      <c r="H19">
        <v>48</v>
      </c>
      <c r="I19">
        <v>305</v>
      </c>
      <c r="J19">
        <v>304</v>
      </c>
      <c r="K19">
        <v>48</v>
      </c>
      <c r="L19">
        <v>48</v>
      </c>
      <c r="M19">
        <v>0</v>
      </c>
      <c r="N19">
        <v>0</v>
      </c>
      <c r="O19">
        <v>0</v>
      </c>
      <c r="P19">
        <v>0</v>
      </c>
      <c r="Q19">
        <v>304</v>
      </c>
      <c r="R19">
        <v>305</v>
      </c>
      <c r="S19">
        <f t="shared" si="2"/>
        <v>609</v>
      </c>
      <c r="T19">
        <f t="shared" si="3"/>
        <v>33.646406619385345</v>
      </c>
    </row>
    <row r="20" spans="1:20" x14ac:dyDescent="0.25">
      <c r="A20">
        <v>19</v>
      </c>
      <c r="B20" t="str">
        <f t="shared" si="0"/>
        <v>19@2009/11/4</v>
      </c>
      <c r="C20" s="1">
        <f t="shared" si="1"/>
        <v>40121.961365740739</v>
      </c>
      <c r="D20">
        <v>1257375862</v>
      </c>
      <c r="E20" t="s">
        <v>34</v>
      </c>
      <c r="F20" t="s">
        <v>35</v>
      </c>
      <c r="G20">
        <v>48</v>
      </c>
      <c r="H20">
        <v>50</v>
      </c>
      <c r="I20">
        <v>304</v>
      </c>
      <c r="J20">
        <v>313</v>
      </c>
      <c r="K20">
        <v>3</v>
      </c>
      <c r="L20">
        <v>1</v>
      </c>
      <c r="M20">
        <v>7</v>
      </c>
      <c r="N20">
        <v>2</v>
      </c>
      <c r="O20">
        <v>0</v>
      </c>
      <c r="P20">
        <v>0</v>
      </c>
      <c r="Q20">
        <v>9</v>
      </c>
      <c r="R20">
        <v>5</v>
      </c>
      <c r="S20">
        <f t="shared" si="2"/>
        <v>23</v>
      </c>
      <c r="T20">
        <f t="shared" si="3"/>
        <v>108.18312056737588</v>
      </c>
    </row>
    <row r="21" spans="1:20" x14ac:dyDescent="0.25">
      <c r="A21">
        <v>20</v>
      </c>
      <c r="B21" t="str">
        <f t="shared" si="0"/>
        <v>20@2009/11/4</v>
      </c>
      <c r="C21" s="1">
        <f t="shared" si="1"/>
        <v>40121.964930555558</v>
      </c>
      <c r="D21">
        <v>1257376170</v>
      </c>
      <c r="E21" t="s">
        <v>35</v>
      </c>
      <c r="F21" t="s">
        <v>36</v>
      </c>
      <c r="G21">
        <v>50</v>
      </c>
      <c r="H21">
        <v>51</v>
      </c>
      <c r="I21">
        <v>313</v>
      </c>
      <c r="J21">
        <v>320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7</v>
      </c>
      <c r="R21">
        <v>0</v>
      </c>
      <c r="S21">
        <f t="shared" si="2"/>
        <v>7</v>
      </c>
      <c r="T21">
        <f t="shared" si="3"/>
        <v>3.6406619385342788E-3</v>
      </c>
    </row>
    <row r="22" spans="1:20" x14ac:dyDescent="0.25">
      <c r="A22">
        <v>21</v>
      </c>
      <c r="B22" t="str">
        <f t="shared" si="0"/>
        <v>21@2009/11/5</v>
      </c>
      <c r="C22" s="1">
        <f t="shared" si="1"/>
        <v>40122.096585648149</v>
      </c>
      <c r="D22">
        <v>1257387545</v>
      </c>
      <c r="E22" t="s">
        <v>36</v>
      </c>
      <c r="F22" t="s">
        <v>37</v>
      </c>
      <c r="G22">
        <v>51</v>
      </c>
      <c r="H22">
        <v>51</v>
      </c>
      <c r="I22">
        <v>320</v>
      </c>
      <c r="J22">
        <v>329</v>
      </c>
      <c r="K22">
        <v>0</v>
      </c>
      <c r="L22">
        <v>0</v>
      </c>
      <c r="M22">
        <v>10</v>
      </c>
      <c r="N22">
        <v>1</v>
      </c>
      <c r="O22">
        <v>3</v>
      </c>
      <c r="P22">
        <v>0</v>
      </c>
      <c r="Q22">
        <v>0</v>
      </c>
      <c r="R22">
        <v>0</v>
      </c>
      <c r="S22">
        <f t="shared" si="2"/>
        <v>14</v>
      </c>
      <c r="T22">
        <f t="shared" si="3"/>
        <v>0.13445626477541373</v>
      </c>
    </row>
    <row r="23" spans="1:20" x14ac:dyDescent="0.25">
      <c r="A23">
        <v>22</v>
      </c>
      <c r="B23" t="str">
        <f t="shared" si="0"/>
        <v>22@2010/3/9</v>
      </c>
      <c r="C23" s="1">
        <f t="shared" si="1"/>
        <v>40246.543611111112</v>
      </c>
      <c r="D23">
        <v>1268139768</v>
      </c>
      <c r="E23" t="s">
        <v>37</v>
      </c>
      <c r="F23" t="s">
        <v>38</v>
      </c>
      <c r="G23">
        <v>51</v>
      </c>
      <c r="H23">
        <v>51</v>
      </c>
      <c r="I23">
        <v>329</v>
      </c>
      <c r="J23">
        <v>329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 t="shared" si="2"/>
        <v>0</v>
      </c>
      <c r="T23">
        <f t="shared" si="3"/>
        <v>127.09483451536643</v>
      </c>
    </row>
    <row r="24" spans="1:20" x14ac:dyDescent="0.25">
      <c r="A24">
        <v>23</v>
      </c>
      <c r="B24" t="str">
        <f t="shared" si="0"/>
        <v>23@2010/3/9</v>
      </c>
      <c r="C24" s="1">
        <f t="shared" si="1"/>
        <v>40246.569687499999</v>
      </c>
      <c r="D24">
        <v>1268142021</v>
      </c>
      <c r="E24" t="s">
        <v>38</v>
      </c>
      <c r="F24" t="s">
        <v>39</v>
      </c>
      <c r="G24">
        <v>51</v>
      </c>
      <c r="H24">
        <v>57</v>
      </c>
      <c r="I24">
        <v>329</v>
      </c>
      <c r="J24">
        <v>382</v>
      </c>
      <c r="K24">
        <v>57</v>
      </c>
      <c r="L24">
        <v>51</v>
      </c>
      <c r="M24">
        <v>0</v>
      </c>
      <c r="N24">
        <v>0</v>
      </c>
      <c r="O24">
        <v>0</v>
      </c>
      <c r="P24">
        <v>0</v>
      </c>
      <c r="Q24">
        <v>382</v>
      </c>
      <c r="R24">
        <v>329</v>
      </c>
      <c r="S24">
        <f t="shared" si="2"/>
        <v>711</v>
      </c>
      <c r="T24">
        <f t="shared" si="3"/>
        <v>2.6631205673758866E-2</v>
      </c>
    </row>
    <row r="25" spans="1:20" x14ac:dyDescent="0.25">
      <c r="A25">
        <v>24</v>
      </c>
      <c r="B25" t="str">
        <f t="shared" si="0"/>
        <v>24@2010/3/12</v>
      </c>
      <c r="C25" s="1">
        <f t="shared" si="1"/>
        <v>40249.735312500001</v>
      </c>
      <c r="D25">
        <v>1268415531</v>
      </c>
      <c r="E25" t="s">
        <v>39</v>
      </c>
      <c r="F25" t="s">
        <v>40</v>
      </c>
      <c r="G25">
        <v>57</v>
      </c>
      <c r="H25">
        <v>57</v>
      </c>
      <c r="I25">
        <v>382</v>
      </c>
      <c r="J25">
        <v>383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2"/>
        <v>1</v>
      </c>
      <c r="T25">
        <f t="shared" si="3"/>
        <v>3.2329787234042553</v>
      </c>
    </row>
    <row r="26" spans="1:20" x14ac:dyDescent="0.25">
      <c r="A26">
        <v>25</v>
      </c>
      <c r="B26" t="str">
        <f t="shared" si="0"/>
        <v>25@2010/3/15</v>
      </c>
      <c r="C26" s="1">
        <f t="shared" si="1"/>
        <v>40252.755104166667</v>
      </c>
      <c r="D26">
        <v>1268676441</v>
      </c>
      <c r="E26" t="s">
        <v>40</v>
      </c>
      <c r="F26" t="s">
        <v>41</v>
      </c>
      <c r="G26">
        <v>57</v>
      </c>
      <c r="H26">
        <v>57</v>
      </c>
      <c r="I26">
        <v>383</v>
      </c>
      <c r="J26">
        <v>383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2"/>
        <v>0</v>
      </c>
      <c r="T26">
        <f t="shared" si="3"/>
        <v>3.0840425531914892</v>
      </c>
    </row>
    <row r="27" spans="1:20" x14ac:dyDescent="0.25">
      <c r="A27">
        <v>26</v>
      </c>
      <c r="B27" t="str">
        <f t="shared" si="0"/>
        <v>26@2010/3/27</v>
      </c>
      <c r="C27" s="1">
        <f t="shared" si="1"/>
        <v>40264.848414351851</v>
      </c>
      <c r="D27">
        <v>1269721303</v>
      </c>
      <c r="E27" t="s">
        <v>41</v>
      </c>
      <c r="F27" t="s">
        <v>42</v>
      </c>
      <c r="G27">
        <v>57</v>
      </c>
      <c r="H27">
        <v>57</v>
      </c>
      <c r="I27">
        <v>383</v>
      </c>
      <c r="J27">
        <v>385</v>
      </c>
      <c r="K27">
        <v>0</v>
      </c>
      <c r="L27">
        <v>0</v>
      </c>
      <c r="M27">
        <v>3</v>
      </c>
      <c r="N27">
        <v>1</v>
      </c>
      <c r="O27">
        <v>0</v>
      </c>
      <c r="P27">
        <v>0</v>
      </c>
      <c r="Q27">
        <v>0</v>
      </c>
      <c r="R27">
        <v>0</v>
      </c>
      <c r="S27">
        <f t="shared" si="2"/>
        <v>4</v>
      </c>
      <c r="T27">
        <f t="shared" si="3"/>
        <v>12.350614657210402</v>
      </c>
    </row>
    <row r="28" spans="1:20" x14ac:dyDescent="0.25">
      <c r="A28">
        <v>27</v>
      </c>
      <c r="B28" t="str">
        <f t="shared" si="0"/>
        <v>27@2010/3/29</v>
      </c>
      <c r="C28" s="1">
        <f t="shared" si="1"/>
        <v>40266.646134259259</v>
      </c>
      <c r="D28">
        <v>1269876626</v>
      </c>
      <c r="E28" t="s">
        <v>42</v>
      </c>
      <c r="F28" t="s">
        <v>43</v>
      </c>
      <c r="G28">
        <v>57</v>
      </c>
      <c r="H28">
        <v>57</v>
      </c>
      <c r="I28">
        <v>385</v>
      </c>
      <c r="J28">
        <v>385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2"/>
        <v>0</v>
      </c>
      <c r="T28">
        <f t="shared" si="3"/>
        <v>1.8359692671394798</v>
      </c>
    </row>
    <row r="29" spans="1:20" x14ac:dyDescent="0.25">
      <c r="A29">
        <v>28</v>
      </c>
      <c r="B29" t="str">
        <f t="shared" si="0"/>
        <v>28@2010/4/11</v>
      </c>
      <c r="C29" s="1">
        <f t="shared" si="1"/>
        <v>40279.224537037036</v>
      </c>
      <c r="D29">
        <v>1270963400</v>
      </c>
      <c r="E29" t="s">
        <v>43</v>
      </c>
      <c r="F29" t="s">
        <v>44</v>
      </c>
      <c r="G29">
        <v>57</v>
      </c>
      <c r="H29">
        <v>59</v>
      </c>
      <c r="I29">
        <v>385</v>
      </c>
      <c r="J29">
        <v>395</v>
      </c>
      <c r="K29">
        <v>2</v>
      </c>
      <c r="L29">
        <v>0</v>
      </c>
      <c r="M29">
        <v>6</v>
      </c>
      <c r="N29">
        <v>0</v>
      </c>
      <c r="O29">
        <v>0</v>
      </c>
      <c r="P29">
        <v>0</v>
      </c>
      <c r="Q29">
        <v>4</v>
      </c>
      <c r="R29">
        <v>0</v>
      </c>
      <c r="S29">
        <f t="shared" si="2"/>
        <v>10</v>
      </c>
      <c r="T29">
        <f t="shared" si="3"/>
        <v>12.846028368794327</v>
      </c>
    </row>
    <row r="30" spans="1:20" x14ac:dyDescent="0.25">
      <c r="A30">
        <v>29</v>
      </c>
      <c r="B30" t="str">
        <f t="shared" si="0"/>
        <v>29@2010/6/2</v>
      </c>
      <c r="C30" s="1">
        <f t="shared" si="1"/>
        <v>40331.642951388887</v>
      </c>
      <c r="D30">
        <v>1275492351</v>
      </c>
      <c r="E30" t="s">
        <v>44</v>
      </c>
      <c r="F30" t="s">
        <v>45</v>
      </c>
      <c r="G30">
        <v>59</v>
      </c>
      <c r="H30">
        <v>59</v>
      </c>
      <c r="I30">
        <v>395</v>
      </c>
      <c r="J30">
        <v>401</v>
      </c>
      <c r="K30">
        <v>0</v>
      </c>
      <c r="L30">
        <v>0</v>
      </c>
      <c r="M30">
        <v>7</v>
      </c>
      <c r="N30">
        <v>1</v>
      </c>
      <c r="O30">
        <v>1</v>
      </c>
      <c r="P30">
        <v>0</v>
      </c>
      <c r="Q30">
        <v>0</v>
      </c>
      <c r="R30">
        <v>0</v>
      </c>
      <c r="S30">
        <f t="shared" si="2"/>
        <v>9</v>
      </c>
      <c r="T30">
        <f t="shared" si="3"/>
        <v>53.533699763593383</v>
      </c>
    </row>
    <row r="31" spans="1:20" x14ac:dyDescent="0.25">
      <c r="A31">
        <v>30</v>
      </c>
      <c r="B31" t="str">
        <f t="shared" si="0"/>
        <v>30@2010/6/2</v>
      </c>
      <c r="C31" s="1">
        <f t="shared" si="1"/>
        <v>40331.670138888891</v>
      </c>
      <c r="D31">
        <v>1275494700</v>
      </c>
      <c r="E31" t="s">
        <v>45</v>
      </c>
      <c r="F31" t="s">
        <v>46</v>
      </c>
      <c r="G31">
        <v>59</v>
      </c>
      <c r="H31">
        <v>59</v>
      </c>
      <c r="I31">
        <v>401</v>
      </c>
      <c r="J31">
        <v>401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2"/>
        <v>0</v>
      </c>
      <c r="T31">
        <f t="shared" si="3"/>
        <v>2.7765957446808511E-2</v>
      </c>
    </row>
    <row r="32" spans="1:20" x14ac:dyDescent="0.25">
      <c r="A32">
        <v>31</v>
      </c>
      <c r="B32" t="str">
        <f t="shared" si="0"/>
        <v>31@2010/8/27</v>
      </c>
      <c r="C32" s="1">
        <f t="shared" si="1"/>
        <v>40417.829340277778</v>
      </c>
      <c r="D32">
        <v>1282938855</v>
      </c>
      <c r="E32" t="s">
        <v>46</v>
      </c>
      <c r="F32" t="s">
        <v>47</v>
      </c>
      <c r="G32">
        <v>59</v>
      </c>
      <c r="H32">
        <v>59</v>
      </c>
      <c r="I32">
        <v>401</v>
      </c>
      <c r="J32">
        <v>401</v>
      </c>
      <c r="K32">
        <v>0</v>
      </c>
      <c r="L32">
        <v>0</v>
      </c>
      <c r="M32"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f t="shared" si="2"/>
        <v>2</v>
      </c>
      <c r="T32">
        <f t="shared" si="3"/>
        <v>87.992375886524826</v>
      </c>
    </row>
    <row r="33" spans="1:20" x14ac:dyDescent="0.25">
      <c r="A33">
        <v>32</v>
      </c>
      <c r="B33" t="str">
        <f t="shared" si="0"/>
        <v>32@2010/10/27</v>
      </c>
      <c r="C33" s="1">
        <f t="shared" si="1"/>
        <v>40478.017291666663</v>
      </c>
      <c r="D33">
        <v>1288139094</v>
      </c>
      <c r="E33" t="s">
        <v>47</v>
      </c>
      <c r="F33" t="s">
        <v>48</v>
      </c>
      <c r="G33">
        <v>59</v>
      </c>
      <c r="H33">
        <v>59</v>
      </c>
      <c r="I33">
        <v>401</v>
      </c>
      <c r="J33">
        <v>401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 t="shared" si="2"/>
        <v>0</v>
      </c>
      <c r="T33">
        <f t="shared" si="3"/>
        <v>61.468546099290784</v>
      </c>
    </row>
    <row r="34" spans="1:20" x14ac:dyDescent="0.25">
      <c r="A34">
        <v>33</v>
      </c>
      <c r="B34" t="str">
        <f t="shared" si="0"/>
        <v>33@2010/11/21</v>
      </c>
      <c r="C34" s="1">
        <f t="shared" si="1"/>
        <v>40503.15896990741</v>
      </c>
      <c r="D34">
        <v>1290311335</v>
      </c>
      <c r="E34" t="s">
        <v>48</v>
      </c>
      <c r="F34" t="s">
        <v>49</v>
      </c>
      <c r="G34">
        <v>59</v>
      </c>
      <c r="H34">
        <v>59</v>
      </c>
      <c r="I34">
        <v>401</v>
      </c>
      <c r="J34">
        <v>401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2"/>
        <v>0</v>
      </c>
      <c r="T34">
        <f t="shared" si="3"/>
        <v>25.676607565011821</v>
      </c>
    </row>
    <row r="35" spans="1:20" x14ac:dyDescent="0.25">
      <c r="A35">
        <v>34</v>
      </c>
      <c r="B35" t="str">
        <f t="shared" si="0"/>
        <v>34@2011/4/27</v>
      </c>
      <c r="C35" s="1">
        <f t="shared" si="1"/>
        <v>40660.208067129628</v>
      </c>
      <c r="D35">
        <v>1303880377</v>
      </c>
      <c r="E35" t="s">
        <v>49</v>
      </c>
      <c r="F35" t="s">
        <v>50</v>
      </c>
      <c r="G35">
        <v>59</v>
      </c>
      <c r="H35">
        <v>59</v>
      </c>
      <c r="I35">
        <v>401</v>
      </c>
      <c r="J35">
        <v>402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f t="shared" si="2"/>
        <v>2</v>
      </c>
      <c r="T35">
        <f t="shared" si="3"/>
        <v>160.39056737588652</v>
      </c>
    </row>
    <row r="36" spans="1:20" x14ac:dyDescent="0.25">
      <c r="A36">
        <v>35</v>
      </c>
      <c r="B36" t="str">
        <f t="shared" si="0"/>
        <v>35@2011/4/27</v>
      </c>
      <c r="C36" s="1">
        <f t="shared" si="1"/>
        <v>40660.628310185188</v>
      </c>
      <c r="D36">
        <v>1303916686</v>
      </c>
      <c r="E36" t="s">
        <v>50</v>
      </c>
      <c r="F36" t="s">
        <v>51</v>
      </c>
      <c r="G36">
        <v>59</v>
      </c>
      <c r="H36">
        <v>85</v>
      </c>
      <c r="I36">
        <v>402</v>
      </c>
      <c r="J36">
        <v>528</v>
      </c>
      <c r="K36">
        <v>32</v>
      </c>
      <c r="L36">
        <v>6</v>
      </c>
      <c r="M36">
        <v>26</v>
      </c>
      <c r="N36">
        <v>50</v>
      </c>
      <c r="O36">
        <v>4</v>
      </c>
      <c r="P36">
        <v>0</v>
      </c>
      <c r="Q36">
        <v>169</v>
      </c>
      <c r="R36">
        <v>19</v>
      </c>
      <c r="S36">
        <f t="shared" si="2"/>
        <v>268</v>
      </c>
      <c r="T36">
        <f t="shared" si="3"/>
        <v>0.42918439716312057</v>
      </c>
    </row>
    <row r="37" spans="1:20" x14ac:dyDescent="0.25">
      <c r="A37">
        <v>36</v>
      </c>
      <c r="B37" t="str">
        <f t="shared" si="0"/>
        <v>36@2011/4/28</v>
      </c>
      <c r="C37" s="1">
        <f t="shared" si="1"/>
        <v>40661.679178240738</v>
      </c>
      <c r="D37">
        <v>1304007481</v>
      </c>
      <c r="E37" t="s">
        <v>51</v>
      </c>
      <c r="F37" t="s">
        <v>52</v>
      </c>
      <c r="G37">
        <v>85</v>
      </c>
      <c r="H37">
        <v>85</v>
      </c>
      <c r="I37">
        <v>528</v>
      </c>
      <c r="J37">
        <v>528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2"/>
        <v>0</v>
      </c>
      <c r="T37">
        <f t="shared" si="3"/>
        <v>1.0732269503546099</v>
      </c>
    </row>
    <row r="38" spans="1:20" x14ac:dyDescent="0.25">
      <c r="A38">
        <v>37</v>
      </c>
      <c r="B38" t="str">
        <f t="shared" si="0"/>
        <v>37@2011/4/29</v>
      </c>
      <c r="C38" s="1">
        <f t="shared" si="1"/>
        <v>40662.688321759255</v>
      </c>
      <c r="D38">
        <v>1304094671</v>
      </c>
      <c r="E38" t="s">
        <v>52</v>
      </c>
      <c r="F38" t="s">
        <v>53</v>
      </c>
      <c r="G38">
        <v>85</v>
      </c>
      <c r="H38">
        <v>88</v>
      </c>
      <c r="I38">
        <v>528</v>
      </c>
      <c r="J38">
        <v>539</v>
      </c>
      <c r="K38">
        <v>3</v>
      </c>
      <c r="L38">
        <v>0</v>
      </c>
      <c r="M38">
        <v>1</v>
      </c>
      <c r="N38">
        <v>1</v>
      </c>
      <c r="O38">
        <v>0</v>
      </c>
      <c r="P38">
        <v>0</v>
      </c>
      <c r="Q38">
        <v>11</v>
      </c>
      <c r="R38">
        <v>0</v>
      </c>
      <c r="S38">
        <f t="shared" si="2"/>
        <v>13</v>
      </c>
      <c r="T38">
        <f t="shared" si="3"/>
        <v>1.0306146572104018</v>
      </c>
    </row>
    <row r="39" spans="1:20" x14ac:dyDescent="0.25">
      <c r="A39">
        <v>38</v>
      </c>
      <c r="B39" t="str">
        <f t="shared" si="0"/>
        <v>38@2011/5/7</v>
      </c>
      <c r="C39" s="1">
        <f t="shared" si="1"/>
        <v>40670.712384259255</v>
      </c>
      <c r="D39">
        <v>1304787950</v>
      </c>
      <c r="E39" t="s">
        <v>53</v>
      </c>
      <c r="F39" t="s">
        <v>54</v>
      </c>
      <c r="G39">
        <v>88</v>
      </c>
      <c r="H39">
        <v>88</v>
      </c>
      <c r="I39">
        <v>539</v>
      </c>
      <c r="J39">
        <v>540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2"/>
        <v>1</v>
      </c>
      <c r="T39">
        <f t="shared" si="3"/>
        <v>8.194787234042554</v>
      </c>
    </row>
    <row r="40" spans="1:20" x14ac:dyDescent="0.25">
      <c r="A40">
        <v>39</v>
      </c>
      <c r="B40" t="str">
        <f t="shared" si="0"/>
        <v>39@2011/5/10</v>
      </c>
      <c r="C40" s="1">
        <f t="shared" si="1"/>
        <v>40673.229247685187</v>
      </c>
      <c r="D40">
        <v>1305005407</v>
      </c>
      <c r="E40" t="s">
        <v>54</v>
      </c>
      <c r="F40" t="s">
        <v>55</v>
      </c>
      <c r="G40">
        <v>88</v>
      </c>
      <c r="H40">
        <v>88</v>
      </c>
      <c r="I40">
        <v>540</v>
      </c>
      <c r="J40">
        <v>540</v>
      </c>
      <c r="K40">
        <v>0</v>
      </c>
      <c r="L40">
        <v>0</v>
      </c>
      <c r="M40">
        <v>3</v>
      </c>
      <c r="N40">
        <v>3</v>
      </c>
      <c r="O40">
        <v>0</v>
      </c>
      <c r="P40">
        <v>0</v>
      </c>
      <c r="Q40">
        <v>0</v>
      </c>
      <c r="R40">
        <v>0</v>
      </c>
      <c r="S40">
        <f t="shared" si="2"/>
        <v>6</v>
      </c>
      <c r="T40">
        <f t="shared" si="3"/>
        <v>2.5704137115839245</v>
      </c>
    </row>
    <row r="41" spans="1:20" x14ac:dyDescent="0.25">
      <c r="A41">
        <v>40</v>
      </c>
      <c r="B41" t="str">
        <f t="shared" si="0"/>
        <v>40@2011/5/13</v>
      </c>
      <c r="C41" s="1">
        <f t="shared" si="1"/>
        <v>40676.226886574077</v>
      </c>
      <c r="D41">
        <v>1305264403</v>
      </c>
      <c r="E41" t="s">
        <v>55</v>
      </c>
      <c r="F41" t="s">
        <v>56</v>
      </c>
      <c r="G41">
        <v>88</v>
      </c>
      <c r="H41">
        <v>88</v>
      </c>
      <c r="I41">
        <v>540</v>
      </c>
      <c r="J41">
        <v>540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2"/>
        <v>0</v>
      </c>
      <c r="T41">
        <f t="shared" si="3"/>
        <v>3.061418439716312</v>
      </c>
    </row>
    <row r="42" spans="1:20" x14ac:dyDescent="0.25">
      <c r="A42">
        <v>41</v>
      </c>
      <c r="B42" t="str">
        <f t="shared" si="0"/>
        <v>41@2011/5/23</v>
      </c>
      <c r="C42" s="1">
        <f t="shared" si="1"/>
        <v>40686.601793981477</v>
      </c>
      <c r="D42">
        <v>1306160795</v>
      </c>
      <c r="E42" t="s">
        <v>56</v>
      </c>
      <c r="F42" t="s">
        <v>57</v>
      </c>
      <c r="G42">
        <v>88</v>
      </c>
      <c r="H42">
        <v>88</v>
      </c>
      <c r="I42">
        <v>540</v>
      </c>
      <c r="J42">
        <v>542</v>
      </c>
      <c r="K42">
        <v>0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2"/>
        <v>2</v>
      </c>
      <c r="T42">
        <f t="shared" si="3"/>
        <v>10.595650118203309</v>
      </c>
    </row>
    <row r="43" spans="1:20" x14ac:dyDescent="0.25">
      <c r="A43">
        <v>42</v>
      </c>
      <c r="B43" t="str">
        <f t="shared" si="0"/>
        <v>42@2011/5/24</v>
      </c>
      <c r="C43" s="1">
        <f t="shared" si="1"/>
        <v>40687.548541666663</v>
      </c>
      <c r="D43">
        <v>1306242594</v>
      </c>
      <c r="E43" t="s">
        <v>57</v>
      </c>
      <c r="F43" t="s">
        <v>58</v>
      </c>
      <c r="G43">
        <v>88</v>
      </c>
      <c r="H43">
        <v>88</v>
      </c>
      <c r="I43">
        <v>542</v>
      </c>
      <c r="J43">
        <v>542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2"/>
        <v>0</v>
      </c>
      <c r="T43">
        <f t="shared" si="3"/>
        <v>0.96689125295508271</v>
      </c>
    </row>
    <row r="44" spans="1:20" x14ac:dyDescent="0.25">
      <c r="A44">
        <v>43</v>
      </c>
      <c r="B44" t="str">
        <f t="shared" si="0"/>
        <v>43@2011/5/24</v>
      </c>
      <c r="C44" s="1">
        <f t="shared" si="1"/>
        <v>40687.550775462965</v>
      </c>
      <c r="D44">
        <v>1306242787</v>
      </c>
      <c r="E44" t="s">
        <v>58</v>
      </c>
      <c r="F44" t="s">
        <v>59</v>
      </c>
      <c r="G44">
        <v>88</v>
      </c>
      <c r="H44">
        <v>88</v>
      </c>
      <c r="I44">
        <v>542</v>
      </c>
      <c r="J44">
        <v>542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2"/>
        <v>0</v>
      </c>
      <c r="T44">
        <f t="shared" si="3"/>
        <v>2.281323877068558E-3</v>
      </c>
    </row>
    <row r="45" spans="1:20" x14ac:dyDescent="0.25">
      <c r="A45">
        <v>44</v>
      </c>
      <c r="B45" t="str">
        <f t="shared" si="0"/>
        <v>44@2011/5/24</v>
      </c>
      <c r="C45" s="1">
        <f t="shared" si="1"/>
        <v>40687.666817129633</v>
      </c>
      <c r="D45">
        <v>1306252813</v>
      </c>
      <c r="E45" t="s">
        <v>59</v>
      </c>
      <c r="F45" t="s">
        <v>60</v>
      </c>
      <c r="G45">
        <v>88</v>
      </c>
      <c r="H45">
        <v>88</v>
      </c>
      <c r="I45">
        <v>542</v>
      </c>
      <c r="J45">
        <v>542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2"/>
        <v>0</v>
      </c>
      <c r="T45">
        <f t="shared" si="3"/>
        <v>0.11851063829787234</v>
      </c>
    </row>
    <row r="46" spans="1:20" x14ac:dyDescent="0.25">
      <c r="A46">
        <v>45</v>
      </c>
      <c r="B46" t="str">
        <f t="shared" si="0"/>
        <v>45@2011/5/26</v>
      </c>
      <c r="C46" s="1">
        <f t="shared" si="1"/>
        <v>40689.18650462963</v>
      </c>
      <c r="D46">
        <v>1306384114</v>
      </c>
      <c r="E46" t="s">
        <v>60</v>
      </c>
      <c r="F46" t="s">
        <v>61</v>
      </c>
      <c r="G46">
        <v>88</v>
      </c>
      <c r="H46">
        <v>88</v>
      </c>
      <c r="I46">
        <v>542</v>
      </c>
      <c r="J46">
        <v>542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2"/>
        <v>0</v>
      </c>
      <c r="T46">
        <f t="shared" si="3"/>
        <v>1.5520212765957446</v>
      </c>
    </row>
    <row r="47" spans="1:20" x14ac:dyDescent="0.25">
      <c r="A47">
        <v>46</v>
      </c>
      <c r="B47" t="str">
        <f t="shared" si="0"/>
        <v>46@2011/5/30</v>
      </c>
      <c r="C47" s="1">
        <f t="shared" si="1"/>
        <v>40693.747986111113</v>
      </c>
      <c r="D47">
        <v>1306778226</v>
      </c>
      <c r="E47" t="s">
        <v>61</v>
      </c>
      <c r="F47" t="s">
        <v>62</v>
      </c>
      <c r="G47">
        <v>88</v>
      </c>
      <c r="H47">
        <v>88</v>
      </c>
      <c r="I47">
        <v>542</v>
      </c>
      <c r="J47">
        <v>542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 t="shared" si="2"/>
        <v>0</v>
      </c>
      <c r="T47">
        <f t="shared" si="3"/>
        <v>4.6585342789598112</v>
      </c>
    </row>
    <row r="48" spans="1:20" x14ac:dyDescent="0.25">
      <c r="A48">
        <v>47</v>
      </c>
      <c r="B48" t="str">
        <f t="shared" si="0"/>
        <v>47@2011/6/5</v>
      </c>
      <c r="C48" s="1">
        <f t="shared" si="1"/>
        <v>40699.535868055558</v>
      </c>
      <c r="D48">
        <v>1307278299</v>
      </c>
      <c r="E48" t="s">
        <v>62</v>
      </c>
      <c r="F48" t="s">
        <v>63</v>
      </c>
      <c r="G48">
        <v>88</v>
      </c>
      <c r="H48">
        <v>88</v>
      </c>
      <c r="I48">
        <v>542</v>
      </c>
      <c r="J48">
        <v>542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 t="shared" si="2"/>
        <v>0</v>
      </c>
      <c r="T48">
        <f t="shared" si="3"/>
        <v>5.9110283687943266</v>
      </c>
    </row>
    <row r="49" spans="1:20" x14ac:dyDescent="0.25">
      <c r="A49">
        <v>48</v>
      </c>
      <c r="B49" t="str">
        <f t="shared" si="0"/>
        <v>48@2011/7/2</v>
      </c>
      <c r="C49" s="1">
        <f t="shared" si="1"/>
        <v>40726.617094907408</v>
      </c>
      <c r="D49">
        <v>1309618117</v>
      </c>
      <c r="E49" t="s">
        <v>63</v>
      </c>
      <c r="F49" t="s">
        <v>64</v>
      </c>
      <c r="G49">
        <v>88</v>
      </c>
      <c r="H49">
        <v>88</v>
      </c>
      <c r="I49">
        <v>542</v>
      </c>
      <c r="J49">
        <v>542</v>
      </c>
      <c r="K49">
        <v>0</v>
      </c>
      <c r="L49">
        <v>0</v>
      </c>
      <c r="M49">
        <v>0</v>
      </c>
      <c r="N49">
        <v>0</v>
      </c>
      <c r="O49">
        <v>28</v>
      </c>
      <c r="P49">
        <v>0</v>
      </c>
      <c r="Q49">
        <v>0</v>
      </c>
      <c r="R49">
        <v>0</v>
      </c>
      <c r="S49">
        <f t="shared" si="2"/>
        <v>28</v>
      </c>
      <c r="T49">
        <f t="shared" si="3"/>
        <v>27.657423167848698</v>
      </c>
    </row>
    <row r="50" spans="1:20" x14ac:dyDescent="0.25">
      <c r="A50">
        <v>49</v>
      </c>
      <c r="B50" t="str">
        <f t="shared" si="0"/>
        <v>49@2011/7/2</v>
      </c>
      <c r="C50" s="1">
        <f t="shared" si="1"/>
        <v>40726.621886574074</v>
      </c>
      <c r="D50">
        <v>1309618531</v>
      </c>
      <c r="E50" t="s">
        <v>64</v>
      </c>
      <c r="F50" t="s">
        <v>65</v>
      </c>
      <c r="G50">
        <v>88</v>
      </c>
      <c r="H50">
        <v>88</v>
      </c>
      <c r="I50">
        <v>542</v>
      </c>
      <c r="J50">
        <v>542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 t="shared" si="2"/>
        <v>0</v>
      </c>
      <c r="T50">
        <f t="shared" si="3"/>
        <v>4.8936170212765953E-3</v>
      </c>
    </row>
    <row r="51" spans="1:20" x14ac:dyDescent="0.25">
      <c r="A51">
        <v>50</v>
      </c>
      <c r="B51" t="str">
        <f t="shared" si="0"/>
        <v>50@2011/7/2</v>
      </c>
      <c r="C51" s="1">
        <f t="shared" si="1"/>
        <v>40726.623240740737</v>
      </c>
      <c r="D51">
        <v>1309618648</v>
      </c>
      <c r="E51" t="s">
        <v>65</v>
      </c>
      <c r="F51" t="s">
        <v>66</v>
      </c>
      <c r="G51">
        <v>88</v>
      </c>
      <c r="H51">
        <v>88</v>
      </c>
      <c r="I51">
        <v>542</v>
      </c>
      <c r="J51">
        <v>542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2"/>
        <v>0</v>
      </c>
      <c r="T51">
        <f t="shared" si="3"/>
        <v>1.3829787234042553E-3</v>
      </c>
    </row>
    <row r="52" spans="1:20" x14ac:dyDescent="0.25">
      <c r="A52">
        <v>51</v>
      </c>
      <c r="B52" t="str">
        <f t="shared" si="0"/>
        <v>51@2011/7/2</v>
      </c>
      <c r="C52" s="1">
        <f t="shared" si="1"/>
        <v>40726.640451388885</v>
      </c>
      <c r="D52">
        <v>1309620135</v>
      </c>
      <c r="E52" t="s">
        <v>66</v>
      </c>
      <c r="F52" t="s">
        <v>67</v>
      </c>
      <c r="G52">
        <v>88</v>
      </c>
      <c r="H52">
        <v>88</v>
      </c>
      <c r="I52">
        <v>542</v>
      </c>
      <c r="J52">
        <v>543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2"/>
        <v>1</v>
      </c>
      <c r="T52">
        <f t="shared" si="3"/>
        <v>1.7576832151300237E-2</v>
      </c>
    </row>
    <row r="53" spans="1:20" x14ac:dyDescent="0.25">
      <c r="A53">
        <v>52</v>
      </c>
      <c r="B53" t="str">
        <f t="shared" si="0"/>
        <v>52@2011/7/4</v>
      </c>
      <c r="C53" s="1">
        <f t="shared" si="1"/>
        <v>40728.597662037035</v>
      </c>
      <c r="D53">
        <v>1309789238</v>
      </c>
      <c r="E53" t="s">
        <v>67</v>
      </c>
      <c r="F53" t="s">
        <v>68</v>
      </c>
      <c r="G53">
        <v>88</v>
      </c>
      <c r="H53">
        <v>88</v>
      </c>
      <c r="I53">
        <v>543</v>
      </c>
      <c r="J53">
        <v>543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 t="shared" si="2"/>
        <v>0</v>
      </c>
      <c r="T53">
        <f t="shared" si="3"/>
        <v>1.9988534278959811</v>
      </c>
    </row>
    <row r="54" spans="1:20" x14ac:dyDescent="0.25">
      <c r="A54">
        <v>53</v>
      </c>
      <c r="B54" t="str">
        <f t="shared" si="0"/>
        <v>53@2011/7/16</v>
      </c>
      <c r="C54" s="1">
        <f t="shared" si="1"/>
        <v>40740.710347222222</v>
      </c>
      <c r="D54">
        <v>1310835774</v>
      </c>
      <c r="E54" t="s">
        <v>68</v>
      </c>
      <c r="F54" t="s">
        <v>69</v>
      </c>
      <c r="G54">
        <v>88</v>
      </c>
      <c r="H54">
        <v>88</v>
      </c>
      <c r="I54">
        <v>543</v>
      </c>
      <c r="J54">
        <v>543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 t="shared" si="2"/>
        <v>0</v>
      </c>
      <c r="T54">
        <f t="shared" si="3"/>
        <v>12.370401891252955</v>
      </c>
    </row>
    <row r="55" spans="1:20" x14ac:dyDescent="0.25">
      <c r="A55">
        <v>54</v>
      </c>
      <c r="B55" t="str">
        <f t="shared" si="0"/>
        <v>54@2011/7/18</v>
      </c>
      <c r="C55" s="1">
        <f t="shared" si="1"/>
        <v>40742.745069444441</v>
      </c>
      <c r="D55">
        <v>1311011574</v>
      </c>
      <c r="E55" t="s">
        <v>69</v>
      </c>
      <c r="F55" t="s">
        <v>70</v>
      </c>
      <c r="G55">
        <v>88</v>
      </c>
      <c r="H55">
        <v>88</v>
      </c>
      <c r="I55">
        <v>543</v>
      </c>
      <c r="J55">
        <v>543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 t="shared" si="2"/>
        <v>0</v>
      </c>
      <c r="T55">
        <f t="shared" si="3"/>
        <v>2.0780141843971629</v>
      </c>
    </row>
    <row r="56" spans="1:20" x14ac:dyDescent="0.25">
      <c r="A56">
        <v>55</v>
      </c>
      <c r="B56" t="str">
        <f t="shared" si="0"/>
        <v>55@2011/7/19</v>
      </c>
      <c r="C56" s="1">
        <f t="shared" si="1"/>
        <v>40743.456736111111</v>
      </c>
      <c r="D56">
        <v>1311073062</v>
      </c>
      <c r="E56" t="s">
        <v>70</v>
      </c>
      <c r="F56" t="s">
        <v>71</v>
      </c>
      <c r="G56">
        <v>88</v>
      </c>
      <c r="H56">
        <v>88</v>
      </c>
      <c r="I56">
        <v>543</v>
      </c>
      <c r="J56">
        <v>543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2"/>
        <v>0</v>
      </c>
      <c r="T56">
        <f t="shared" si="3"/>
        <v>0.72680851063829788</v>
      </c>
    </row>
    <row r="57" spans="1:20" x14ac:dyDescent="0.25">
      <c r="A57">
        <v>56</v>
      </c>
      <c r="B57" t="str">
        <f t="shared" si="0"/>
        <v>56@2011/7/22</v>
      </c>
      <c r="C57" s="1">
        <f t="shared" si="1"/>
        <v>40746.647326388891</v>
      </c>
      <c r="D57">
        <v>1311348729</v>
      </c>
      <c r="E57" t="s">
        <v>71</v>
      </c>
      <c r="F57" t="s">
        <v>72</v>
      </c>
      <c r="G57">
        <v>88</v>
      </c>
      <c r="H57">
        <v>88</v>
      </c>
      <c r="I57">
        <v>543</v>
      </c>
      <c r="J57">
        <v>543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2"/>
        <v>0</v>
      </c>
      <c r="T57">
        <f t="shared" si="3"/>
        <v>3.2584751773049647</v>
      </c>
    </row>
    <row r="58" spans="1:20" x14ac:dyDescent="0.25">
      <c r="A58">
        <v>57</v>
      </c>
      <c r="B58" t="str">
        <f t="shared" si="0"/>
        <v>57@2011/7/24</v>
      </c>
      <c r="C58" s="1">
        <f t="shared" si="1"/>
        <v>40748.171261574076</v>
      </c>
      <c r="D58">
        <v>1311480397</v>
      </c>
      <c r="E58" t="s">
        <v>72</v>
      </c>
      <c r="F58" t="s">
        <v>73</v>
      </c>
      <c r="G58">
        <v>88</v>
      </c>
      <c r="H58">
        <v>88</v>
      </c>
      <c r="I58">
        <v>543</v>
      </c>
      <c r="J58">
        <v>544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f t="shared" si="2"/>
        <v>1</v>
      </c>
      <c r="T58">
        <f t="shared" si="3"/>
        <v>1.5563593380614658</v>
      </c>
    </row>
    <row r="59" spans="1:20" x14ac:dyDescent="0.25">
      <c r="A59">
        <v>58</v>
      </c>
      <c r="B59" t="str">
        <f t="shared" si="0"/>
        <v>58@2012/6/22</v>
      </c>
      <c r="C59" s="1">
        <f t="shared" si="1"/>
        <v>41082.674189814818</v>
      </c>
      <c r="D59">
        <v>1340381450</v>
      </c>
      <c r="E59" t="s">
        <v>73</v>
      </c>
      <c r="F59" t="s">
        <v>74</v>
      </c>
      <c r="G59">
        <v>88</v>
      </c>
      <c r="H59">
        <v>95</v>
      </c>
      <c r="I59">
        <v>544</v>
      </c>
      <c r="J59">
        <v>643</v>
      </c>
      <c r="K59">
        <v>8</v>
      </c>
      <c r="L59">
        <v>1</v>
      </c>
      <c r="M59">
        <v>28</v>
      </c>
      <c r="N59">
        <v>5</v>
      </c>
      <c r="O59">
        <v>6</v>
      </c>
      <c r="P59">
        <v>0</v>
      </c>
      <c r="Q59">
        <v>86</v>
      </c>
      <c r="R59">
        <v>10</v>
      </c>
      <c r="S59">
        <f t="shared" si="2"/>
        <v>135</v>
      </c>
      <c r="T59">
        <f t="shared" si="3"/>
        <v>341.62001182033094</v>
      </c>
    </row>
    <row r="60" spans="1:20" x14ac:dyDescent="0.25">
      <c r="A60">
        <v>59</v>
      </c>
      <c r="B60" t="str">
        <f t="shared" si="0"/>
        <v>59@2012/7/23</v>
      </c>
      <c r="C60" s="1">
        <f t="shared" si="1"/>
        <v>41113.195844907408</v>
      </c>
      <c r="D60">
        <v>1343018521</v>
      </c>
      <c r="E60" t="s">
        <v>74</v>
      </c>
      <c r="F60" t="s">
        <v>75</v>
      </c>
      <c r="G60">
        <v>95</v>
      </c>
      <c r="H60">
        <v>94</v>
      </c>
      <c r="I60">
        <v>643</v>
      </c>
      <c r="J60">
        <v>640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4</v>
      </c>
      <c r="S60">
        <f t="shared" si="2"/>
        <v>5</v>
      </c>
      <c r="T60">
        <f t="shared" si="3"/>
        <v>31.171052009456265</v>
      </c>
    </row>
    <row r="61" spans="1:20" x14ac:dyDescent="0.25">
      <c r="A61">
        <v>60</v>
      </c>
      <c r="B61" t="str">
        <f t="shared" si="0"/>
        <v>60@2012/7/23</v>
      </c>
      <c r="C61" s="1">
        <f t="shared" si="1"/>
        <v>41113.59211805556</v>
      </c>
      <c r="D61">
        <v>1343052759</v>
      </c>
      <c r="E61" t="s">
        <v>75</v>
      </c>
      <c r="F61" t="s">
        <v>76</v>
      </c>
      <c r="G61">
        <v>94</v>
      </c>
      <c r="H61">
        <v>94</v>
      </c>
      <c r="I61">
        <v>640</v>
      </c>
      <c r="J61">
        <v>640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f t="shared" si="2"/>
        <v>1</v>
      </c>
      <c r="T61">
        <f t="shared" si="3"/>
        <v>0.40470449172576833</v>
      </c>
    </row>
    <row r="62" spans="1:20" x14ac:dyDescent="0.25">
      <c r="A62">
        <v>61</v>
      </c>
      <c r="B62" t="str">
        <f t="shared" si="0"/>
        <v>61@2012/7/23</v>
      </c>
      <c r="C62" s="1">
        <f t="shared" si="1"/>
        <v>41113.611354166671</v>
      </c>
      <c r="D62">
        <v>1343054421</v>
      </c>
      <c r="E62" t="s">
        <v>76</v>
      </c>
      <c r="F62" t="s">
        <v>77</v>
      </c>
      <c r="G62">
        <v>94</v>
      </c>
      <c r="H62">
        <v>94</v>
      </c>
      <c r="I62">
        <v>640</v>
      </c>
      <c r="J62">
        <v>644</v>
      </c>
      <c r="K62">
        <v>0</v>
      </c>
      <c r="L62">
        <v>0</v>
      </c>
      <c r="M62">
        <v>4</v>
      </c>
      <c r="N62">
        <v>0</v>
      </c>
      <c r="O62">
        <v>0</v>
      </c>
      <c r="P62">
        <v>0</v>
      </c>
      <c r="Q62">
        <v>0</v>
      </c>
      <c r="R62">
        <v>0</v>
      </c>
      <c r="S62">
        <f t="shared" si="2"/>
        <v>4</v>
      </c>
      <c r="T62">
        <f t="shared" si="3"/>
        <v>1.9645390070921986E-2</v>
      </c>
    </row>
    <row r="63" spans="1:20" x14ac:dyDescent="0.25">
      <c r="A63">
        <v>62</v>
      </c>
      <c r="B63" t="str">
        <f t="shared" si="0"/>
        <v>62@2012/7/24</v>
      </c>
      <c r="C63" s="1">
        <f t="shared" si="1"/>
        <v>41114.552175925928</v>
      </c>
      <c r="D63">
        <v>1343135708</v>
      </c>
      <c r="E63" t="s">
        <v>77</v>
      </c>
      <c r="F63" t="s">
        <v>78</v>
      </c>
      <c r="G63">
        <v>94</v>
      </c>
      <c r="H63">
        <v>94</v>
      </c>
      <c r="I63">
        <v>644</v>
      </c>
      <c r="J63">
        <v>644</v>
      </c>
      <c r="K63">
        <v>0</v>
      </c>
      <c r="L63">
        <v>0</v>
      </c>
      <c r="M63">
        <v>0</v>
      </c>
      <c r="N63">
        <v>0</v>
      </c>
      <c r="O63">
        <v>6</v>
      </c>
      <c r="P63">
        <v>0</v>
      </c>
      <c r="Q63">
        <v>0</v>
      </c>
      <c r="R63">
        <v>0</v>
      </c>
      <c r="S63">
        <f t="shared" si="2"/>
        <v>6</v>
      </c>
      <c r="T63">
        <f t="shared" si="3"/>
        <v>0.960839243498818</v>
      </c>
    </row>
    <row r="64" spans="1:20" x14ac:dyDescent="0.25">
      <c r="A64">
        <v>63</v>
      </c>
      <c r="B64" t="str">
        <f t="shared" si="0"/>
        <v>63@2012/7/25</v>
      </c>
      <c r="C64" s="1">
        <f t="shared" si="1"/>
        <v>41115.508333333331</v>
      </c>
      <c r="D64">
        <v>1343218320</v>
      </c>
      <c r="E64" t="s">
        <v>78</v>
      </c>
      <c r="F64" t="s">
        <v>79</v>
      </c>
      <c r="G64">
        <v>94</v>
      </c>
      <c r="H64">
        <v>94</v>
      </c>
      <c r="I64">
        <v>644</v>
      </c>
      <c r="J64">
        <v>644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f t="shared" si="2"/>
        <v>2</v>
      </c>
      <c r="T64">
        <f t="shared" si="3"/>
        <v>0.97650118203309688</v>
      </c>
    </row>
    <row r="65" spans="1:20" x14ac:dyDescent="0.25">
      <c r="A65">
        <v>64</v>
      </c>
      <c r="B65" t="str">
        <f t="shared" si="0"/>
        <v>64@2012/8/4</v>
      </c>
      <c r="C65" s="1">
        <f t="shared" si="1"/>
        <v>41125.792708333334</v>
      </c>
      <c r="D65">
        <v>1344106890</v>
      </c>
      <c r="E65" t="s">
        <v>79</v>
      </c>
      <c r="F65" t="s">
        <v>80</v>
      </c>
      <c r="G65">
        <v>94</v>
      </c>
      <c r="H65">
        <v>94</v>
      </c>
      <c r="I65">
        <v>644</v>
      </c>
      <c r="J65">
        <v>644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2"/>
        <v>0</v>
      </c>
      <c r="T65">
        <f t="shared" si="3"/>
        <v>10.503191489361702</v>
      </c>
    </row>
    <row r="66" spans="1:20" x14ac:dyDescent="0.25">
      <c r="A66">
        <v>65</v>
      </c>
      <c r="B66" t="str">
        <f t="shared" si="0"/>
        <v>65@2012/8/10</v>
      </c>
      <c r="C66" s="1">
        <f t="shared" si="1"/>
        <v>41131.46565972222</v>
      </c>
      <c r="D66">
        <v>1344597033</v>
      </c>
      <c r="E66" t="s">
        <v>80</v>
      </c>
      <c r="F66" t="s">
        <v>81</v>
      </c>
      <c r="G66">
        <v>94</v>
      </c>
      <c r="H66">
        <v>94</v>
      </c>
      <c r="I66">
        <v>644</v>
      </c>
      <c r="J66">
        <v>647</v>
      </c>
      <c r="K66">
        <v>0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2"/>
        <v>3</v>
      </c>
      <c r="T66">
        <f t="shared" si="3"/>
        <v>5.7936524822695032</v>
      </c>
    </row>
    <row r="67" spans="1:20" x14ac:dyDescent="0.25">
      <c r="A67">
        <v>66</v>
      </c>
      <c r="B67" t="str">
        <f t="shared" ref="B67:B130" si="4">CONCATENATE(A67,"@",YEAR(C67),"/",MONTH(C67),"/",DAY(C67))</f>
        <v>66@2012/8/11</v>
      </c>
      <c r="C67" s="1">
        <f t="shared" ref="C67:C130" si="5">(D67/86400)+25569</f>
        <v>41132.666180555556</v>
      </c>
      <c r="D67">
        <v>1344700758</v>
      </c>
      <c r="E67" t="s">
        <v>81</v>
      </c>
      <c r="F67" t="s">
        <v>82</v>
      </c>
      <c r="G67">
        <v>94</v>
      </c>
      <c r="H67">
        <v>93</v>
      </c>
      <c r="I67">
        <v>647</v>
      </c>
      <c r="J67">
        <v>644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f t="shared" ref="S67:S130" si="6">SUM(M67:R67)</f>
        <v>3</v>
      </c>
      <c r="T67">
        <f t="shared" si="3"/>
        <v>1.2260638297872339</v>
      </c>
    </row>
    <row r="68" spans="1:20" x14ac:dyDescent="0.25">
      <c r="A68">
        <v>67</v>
      </c>
      <c r="B68" t="str">
        <f t="shared" si="4"/>
        <v>67@2012/8/11</v>
      </c>
      <c r="C68" s="1">
        <f t="shared" si="5"/>
        <v>41132.931273148148</v>
      </c>
      <c r="D68">
        <v>1344723662</v>
      </c>
      <c r="E68" t="s">
        <v>82</v>
      </c>
      <c r="F68" t="s">
        <v>83</v>
      </c>
      <c r="G68">
        <v>93</v>
      </c>
      <c r="H68">
        <v>94</v>
      </c>
      <c r="I68">
        <v>644</v>
      </c>
      <c r="J68">
        <v>647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3</v>
      </c>
      <c r="R68">
        <v>0</v>
      </c>
      <c r="S68">
        <f t="shared" si="6"/>
        <v>3</v>
      </c>
      <c r="T68">
        <f t="shared" ref="T68:T131" si="7">(D68-D67)/84600</f>
        <v>0.27073286052009454</v>
      </c>
    </row>
    <row r="69" spans="1:20" x14ac:dyDescent="0.25">
      <c r="A69">
        <v>68</v>
      </c>
      <c r="B69" t="str">
        <f t="shared" si="4"/>
        <v>68@2012/8/13</v>
      </c>
      <c r="C69" s="1">
        <f t="shared" si="5"/>
        <v>41134.55846064815</v>
      </c>
      <c r="D69">
        <v>1344864251</v>
      </c>
      <c r="E69" t="s">
        <v>83</v>
      </c>
      <c r="F69" t="s">
        <v>84</v>
      </c>
      <c r="G69">
        <v>94</v>
      </c>
      <c r="H69">
        <v>94</v>
      </c>
      <c r="I69">
        <v>647</v>
      </c>
      <c r="J69">
        <v>647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6"/>
        <v>0</v>
      </c>
      <c r="T69">
        <f t="shared" si="7"/>
        <v>1.6618085106382978</v>
      </c>
    </row>
    <row r="70" spans="1:20" x14ac:dyDescent="0.25">
      <c r="A70">
        <v>69</v>
      </c>
      <c r="B70" t="str">
        <f t="shared" si="4"/>
        <v>69@2012/8/13</v>
      </c>
      <c r="C70" s="1">
        <f t="shared" si="5"/>
        <v>41134.583854166667</v>
      </c>
      <c r="D70">
        <v>1344866445</v>
      </c>
      <c r="E70" t="s">
        <v>84</v>
      </c>
      <c r="F70" t="s">
        <v>85</v>
      </c>
      <c r="G70">
        <v>94</v>
      </c>
      <c r="H70">
        <v>93</v>
      </c>
      <c r="I70">
        <v>647</v>
      </c>
      <c r="J70">
        <v>644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f t="shared" si="6"/>
        <v>3</v>
      </c>
      <c r="T70">
        <f t="shared" si="7"/>
        <v>2.5933806146572105E-2</v>
      </c>
    </row>
    <row r="71" spans="1:20" x14ac:dyDescent="0.25">
      <c r="A71">
        <v>70</v>
      </c>
      <c r="B71" t="str">
        <f t="shared" si="4"/>
        <v>70@2012/8/13</v>
      </c>
      <c r="C71" s="1">
        <f t="shared" si="5"/>
        <v>41134.621724537035</v>
      </c>
      <c r="D71">
        <v>1344869717</v>
      </c>
      <c r="E71" t="s">
        <v>85</v>
      </c>
      <c r="F71" t="s">
        <v>86</v>
      </c>
      <c r="G71">
        <v>93</v>
      </c>
      <c r="H71">
        <v>93</v>
      </c>
      <c r="I71">
        <v>644</v>
      </c>
      <c r="J71">
        <v>644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6"/>
        <v>0</v>
      </c>
      <c r="T71">
        <f t="shared" si="7"/>
        <v>3.8676122931442083E-2</v>
      </c>
    </row>
    <row r="72" spans="1:20" x14ac:dyDescent="0.25">
      <c r="A72">
        <v>71</v>
      </c>
      <c r="B72" t="str">
        <f t="shared" si="4"/>
        <v>71@2012/8/13</v>
      </c>
      <c r="C72" s="1">
        <f t="shared" si="5"/>
        <v>41134.672048611115</v>
      </c>
      <c r="D72">
        <v>1344874065</v>
      </c>
      <c r="E72" t="s">
        <v>86</v>
      </c>
      <c r="F72" t="s">
        <v>87</v>
      </c>
      <c r="G72">
        <v>93</v>
      </c>
      <c r="H72">
        <v>93</v>
      </c>
      <c r="I72">
        <v>644</v>
      </c>
      <c r="J72">
        <v>644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f t="shared" si="6"/>
        <v>1</v>
      </c>
      <c r="T72">
        <f t="shared" si="7"/>
        <v>5.1394799054373524E-2</v>
      </c>
    </row>
    <row r="73" spans="1:20" x14ac:dyDescent="0.25">
      <c r="A73">
        <v>72</v>
      </c>
      <c r="B73" t="str">
        <f t="shared" si="4"/>
        <v>72@2012/8/14</v>
      </c>
      <c r="C73" s="1">
        <f t="shared" si="5"/>
        <v>41135.3596875</v>
      </c>
      <c r="D73">
        <v>1344933477</v>
      </c>
      <c r="E73" t="s">
        <v>87</v>
      </c>
      <c r="F73" t="s">
        <v>88</v>
      </c>
      <c r="G73">
        <v>93</v>
      </c>
      <c r="H73">
        <v>93</v>
      </c>
      <c r="I73">
        <v>644</v>
      </c>
      <c r="J73">
        <v>644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6"/>
        <v>0</v>
      </c>
      <c r="T73">
        <f t="shared" si="7"/>
        <v>0.70226950354609929</v>
      </c>
    </row>
    <row r="74" spans="1:20" x14ac:dyDescent="0.25">
      <c r="A74">
        <v>73</v>
      </c>
      <c r="B74" t="str">
        <f t="shared" si="4"/>
        <v>73@2012/8/20</v>
      </c>
      <c r="C74" s="1">
        <f t="shared" si="5"/>
        <v>41141.787349537037</v>
      </c>
      <c r="D74">
        <v>1345488827</v>
      </c>
      <c r="E74" t="s">
        <v>88</v>
      </c>
      <c r="F74" t="s">
        <v>89</v>
      </c>
      <c r="G74">
        <v>93</v>
      </c>
      <c r="H74">
        <v>93</v>
      </c>
      <c r="I74">
        <v>644</v>
      </c>
      <c r="J74">
        <v>644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 t="shared" si="6"/>
        <v>0</v>
      </c>
      <c r="T74">
        <f t="shared" si="7"/>
        <v>6.5644208037825056</v>
      </c>
    </row>
    <row r="75" spans="1:20" x14ac:dyDescent="0.25">
      <c r="A75">
        <v>74</v>
      </c>
      <c r="B75" t="str">
        <f t="shared" si="4"/>
        <v>74@2012/8/23</v>
      </c>
      <c r="C75" s="1">
        <f t="shared" si="5"/>
        <v>41144.472812499997</v>
      </c>
      <c r="D75">
        <v>1345720851</v>
      </c>
      <c r="E75" t="s">
        <v>89</v>
      </c>
      <c r="F75" t="s">
        <v>90</v>
      </c>
      <c r="G75">
        <v>93</v>
      </c>
      <c r="H75">
        <v>93</v>
      </c>
      <c r="I75">
        <v>644</v>
      </c>
      <c r="J75">
        <v>644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6"/>
        <v>0</v>
      </c>
      <c r="T75">
        <f t="shared" si="7"/>
        <v>2.7426004728132387</v>
      </c>
    </row>
    <row r="76" spans="1:20" x14ac:dyDescent="0.25">
      <c r="A76">
        <v>75</v>
      </c>
      <c r="B76" t="str">
        <f t="shared" si="4"/>
        <v>75@2012/8/23</v>
      </c>
      <c r="C76" s="1">
        <f t="shared" si="5"/>
        <v>41144.699479166666</v>
      </c>
      <c r="D76">
        <v>1345740435</v>
      </c>
      <c r="E76" t="s">
        <v>90</v>
      </c>
      <c r="F76" t="s">
        <v>91</v>
      </c>
      <c r="G76">
        <v>93</v>
      </c>
      <c r="H76">
        <v>93</v>
      </c>
      <c r="I76">
        <v>644</v>
      </c>
      <c r="J76">
        <v>644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 t="shared" si="6"/>
        <v>0</v>
      </c>
      <c r="T76">
        <f t="shared" si="7"/>
        <v>0.23148936170212767</v>
      </c>
    </row>
    <row r="77" spans="1:20" x14ac:dyDescent="0.25">
      <c r="A77">
        <v>76</v>
      </c>
      <c r="B77" t="str">
        <f t="shared" si="4"/>
        <v>76@2012/8/27</v>
      </c>
      <c r="C77" s="1">
        <f t="shared" si="5"/>
        <v>41148.250960648147</v>
      </c>
      <c r="D77">
        <v>1346047283</v>
      </c>
      <c r="E77" t="s">
        <v>91</v>
      </c>
      <c r="F77" t="s">
        <v>92</v>
      </c>
      <c r="G77">
        <v>93</v>
      </c>
      <c r="H77">
        <v>93</v>
      </c>
      <c r="I77">
        <v>644</v>
      </c>
      <c r="J77">
        <v>644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f t="shared" si="6"/>
        <v>1</v>
      </c>
      <c r="T77">
        <f t="shared" si="7"/>
        <v>3.6270449172576833</v>
      </c>
    </row>
    <row r="78" spans="1:20" x14ac:dyDescent="0.25">
      <c r="A78">
        <v>77</v>
      </c>
      <c r="B78" t="str">
        <f t="shared" si="4"/>
        <v>77@2012/8/30</v>
      </c>
      <c r="C78" s="1">
        <f t="shared" si="5"/>
        <v>41151.342361111107</v>
      </c>
      <c r="D78">
        <v>1346314380</v>
      </c>
      <c r="E78" t="s">
        <v>92</v>
      </c>
      <c r="F78" t="s">
        <v>93</v>
      </c>
      <c r="G78">
        <v>93</v>
      </c>
      <c r="H78">
        <v>93</v>
      </c>
      <c r="I78">
        <v>644</v>
      </c>
      <c r="J78">
        <v>644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 t="shared" si="6"/>
        <v>0</v>
      </c>
      <c r="T78">
        <f t="shared" si="7"/>
        <v>3.1571749408983449</v>
      </c>
    </row>
    <row r="79" spans="1:20" x14ac:dyDescent="0.25">
      <c r="A79">
        <v>78</v>
      </c>
      <c r="B79" t="str">
        <f t="shared" si="4"/>
        <v>78@2012/8/30</v>
      </c>
      <c r="C79" s="1">
        <f t="shared" si="5"/>
        <v>41151.690324074072</v>
      </c>
      <c r="D79">
        <v>1346344444</v>
      </c>
      <c r="E79" t="s">
        <v>93</v>
      </c>
      <c r="F79" t="s">
        <v>94</v>
      </c>
      <c r="G79">
        <v>93</v>
      </c>
      <c r="H79">
        <v>93</v>
      </c>
      <c r="I79">
        <v>644</v>
      </c>
      <c r="J79">
        <v>644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 t="shared" si="6"/>
        <v>0</v>
      </c>
      <c r="T79">
        <f t="shared" si="7"/>
        <v>0.35536643026004727</v>
      </c>
    </row>
    <row r="80" spans="1:20" x14ac:dyDescent="0.25">
      <c r="A80">
        <v>79</v>
      </c>
      <c r="B80" t="str">
        <f t="shared" si="4"/>
        <v>79@2012/8/31</v>
      </c>
      <c r="C80" s="1">
        <f t="shared" si="5"/>
        <v>41152.271967592591</v>
      </c>
      <c r="D80">
        <v>1346394698</v>
      </c>
      <c r="E80" t="s">
        <v>94</v>
      </c>
      <c r="F80" t="s">
        <v>95</v>
      </c>
      <c r="G80">
        <v>93</v>
      </c>
      <c r="H80">
        <v>93</v>
      </c>
      <c r="I80">
        <v>644</v>
      </c>
      <c r="J80">
        <v>644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 t="shared" si="6"/>
        <v>0</v>
      </c>
      <c r="T80">
        <f t="shared" si="7"/>
        <v>0.59401891252955086</v>
      </c>
    </row>
    <row r="81" spans="1:20" x14ac:dyDescent="0.25">
      <c r="A81">
        <v>80</v>
      </c>
      <c r="B81" t="str">
        <f t="shared" si="4"/>
        <v>80@2012/9/1</v>
      </c>
      <c r="C81" s="1">
        <f t="shared" si="5"/>
        <v>41153.351377314815</v>
      </c>
      <c r="D81">
        <v>1346487959</v>
      </c>
      <c r="E81" t="s">
        <v>95</v>
      </c>
      <c r="F81" t="s">
        <v>96</v>
      </c>
      <c r="G81">
        <v>93</v>
      </c>
      <c r="H81">
        <v>93</v>
      </c>
      <c r="I81">
        <v>644</v>
      </c>
      <c r="J81">
        <v>644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 t="shared" si="6"/>
        <v>0</v>
      </c>
      <c r="T81">
        <f t="shared" si="7"/>
        <v>1.1023758865248228</v>
      </c>
    </row>
    <row r="82" spans="1:20" x14ac:dyDescent="0.25">
      <c r="A82">
        <v>81</v>
      </c>
      <c r="B82" t="str">
        <f t="shared" si="4"/>
        <v>81@2012/9/2</v>
      </c>
      <c r="C82" s="1">
        <f t="shared" si="5"/>
        <v>41154.142974537041</v>
      </c>
      <c r="D82">
        <v>1346556353</v>
      </c>
      <c r="E82" t="s">
        <v>96</v>
      </c>
      <c r="F82" t="s">
        <v>97</v>
      </c>
      <c r="G82">
        <v>93</v>
      </c>
      <c r="H82">
        <v>93</v>
      </c>
      <c r="I82">
        <v>644</v>
      </c>
      <c r="J82">
        <v>644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6"/>
        <v>0</v>
      </c>
      <c r="T82">
        <f t="shared" si="7"/>
        <v>0.80843971631205669</v>
      </c>
    </row>
    <row r="83" spans="1:20" x14ac:dyDescent="0.25">
      <c r="A83">
        <v>82</v>
      </c>
      <c r="B83" t="str">
        <f t="shared" si="4"/>
        <v>82@2012/9/2</v>
      </c>
      <c r="C83" s="1">
        <f t="shared" si="5"/>
        <v>41154.161863425928</v>
      </c>
      <c r="D83">
        <v>1346557985</v>
      </c>
      <c r="E83" t="s">
        <v>97</v>
      </c>
      <c r="F83" t="s">
        <v>98</v>
      </c>
      <c r="G83">
        <v>93</v>
      </c>
      <c r="H83">
        <v>93</v>
      </c>
      <c r="I83">
        <v>644</v>
      </c>
      <c r="J83">
        <v>644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6"/>
        <v>0</v>
      </c>
      <c r="T83">
        <f t="shared" si="7"/>
        <v>1.9290780141843971E-2</v>
      </c>
    </row>
    <row r="84" spans="1:20" x14ac:dyDescent="0.25">
      <c r="A84">
        <v>83</v>
      </c>
      <c r="B84" t="str">
        <f t="shared" si="4"/>
        <v>83@2012/9/5</v>
      </c>
      <c r="C84" s="1">
        <f t="shared" si="5"/>
        <v>41157.808738425927</v>
      </c>
      <c r="D84">
        <v>1346873075</v>
      </c>
      <c r="E84" t="s">
        <v>98</v>
      </c>
      <c r="F84" t="s">
        <v>99</v>
      </c>
      <c r="G84">
        <v>93</v>
      </c>
      <c r="H84">
        <v>93</v>
      </c>
      <c r="I84">
        <v>644</v>
      </c>
      <c r="J84">
        <v>644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6"/>
        <v>0</v>
      </c>
      <c r="T84">
        <f t="shared" si="7"/>
        <v>3.7244680851063832</v>
      </c>
    </row>
    <row r="85" spans="1:20" x14ac:dyDescent="0.25">
      <c r="A85">
        <v>84</v>
      </c>
      <c r="B85" t="str">
        <f t="shared" si="4"/>
        <v>84@2012/9/9</v>
      </c>
      <c r="C85" s="1">
        <f t="shared" si="5"/>
        <v>41161.650833333333</v>
      </c>
      <c r="D85">
        <v>1347205032</v>
      </c>
      <c r="E85" t="s">
        <v>99</v>
      </c>
      <c r="F85" t="s">
        <v>100</v>
      </c>
      <c r="G85">
        <v>93</v>
      </c>
      <c r="H85">
        <v>98</v>
      </c>
      <c r="I85">
        <v>644</v>
      </c>
      <c r="J85">
        <v>659</v>
      </c>
      <c r="K85">
        <v>5</v>
      </c>
      <c r="L85">
        <v>0</v>
      </c>
      <c r="M85">
        <v>1</v>
      </c>
      <c r="N85">
        <v>0</v>
      </c>
      <c r="O85">
        <v>0</v>
      </c>
      <c r="P85">
        <v>0</v>
      </c>
      <c r="Q85">
        <v>14</v>
      </c>
      <c r="R85">
        <v>0</v>
      </c>
      <c r="S85">
        <f t="shared" si="6"/>
        <v>15</v>
      </c>
      <c r="T85">
        <f t="shared" si="7"/>
        <v>3.923841607565012</v>
      </c>
    </row>
    <row r="86" spans="1:20" x14ac:dyDescent="0.25">
      <c r="A86">
        <v>85</v>
      </c>
      <c r="B86" t="str">
        <f t="shared" si="4"/>
        <v>85@2012/9/20</v>
      </c>
      <c r="C86" s="1">
        <f t="shared" si="5"/>
        <v>41172.442708333336</v>
      </c>
      <c r="D86">
        <v>1348137450</v>
      </c>
      <c r="E86" t="s">
        <v>100</v>
      </c>
      <c r="F86" t="s">
        <v>101</v>
      </c>
      <c r="G86">
        <v>98</v>
      </c>
      <c r="H86">
        <v>99</v>
      </c>
      <c r="I86">
        <v>659</v>
      </c>
      <c r="J86">
        <v>662</v>
      </c>
      <c r="K86">
        <v>1</v>
      </c>
      <c r="L86">
        <v>0</v>
      </c>
      <c r="M86">
        <v>2</v>
      </c>
      <c r="N86">
        <v>1</v>
      </c>
      <c r="O86">
        <v>0</v>
      </c>
      <c r="P86">
        <v>0</v>
      </c>
      <c r="Q86">
        <v>2</v>
      </c>
      <c r="R86">
        <v>0</v>
      </c>
      <c r="S86">
        <f t="shared" si="6"/>
        <v>5</v>
      </c>
      <c r="T86">
        <f t="shared" si="7"/>
        <v>11.021489361702127</v>
      </c>
    </row>
    <row r="87" spans="1:20" x14ac:dyDescent="0.25">
      <c r="A87">
        <v>86</v>
      </c>
      <c r="B87" t="str">
        <f t="shared" si="4"/>
        <v>86@2012/9/24</v>
      </c>
      <c r="C87" s="1">
        <f t="shared" si="5"/>
        <v>41176.668124999997</v>
      </c>
      <c r="D87">
        <v>1348502526</v>
      </c>
      <c r="E87" t="s">
        <v>101</v>
      </c>
      <c r="F87" t="s">
        <v>102</v>
      </c>
      <c r="G87">
        <v>99</v>
      </c>
      <c r="H87">
        <v>99</v>
      </c>
      <c r="I87">
        <v>662</v>
      </c>
      <c r="J87">
        <v>663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f t="shared" si="6"/>
        <v>1</v>
      </c>
      <c r="T87">
        <f t="shared" si="7"/>
        <v>4.3153191489361706</v>
      </c>
    </row>
    <row r="88" spans="1:20" x14ac:dyDescent="0.25">
      <c r="A88">
        <v>87</v>
      </c>
      <c r="B88" t="str">
        <f t="shared" si="4"/>
        <v>87@2012/9/28</v>
      </c>
      <c r="C88" s="1">
        <f t="shared" si="5"/>
        <v>41180.676932870367</v>
      </c>
      <c r="D88">
        <v>1348848887</v>
      </c>
      <c r="E88" t="s">
        <v>102</v>
      </c>
      <c r="F88" t="s">
        <v>103</v>
      </c>
      <c r="G88">
        <v>99</v>
      </c>
      <c r="H88">
        <v>99</v>
      </c>
      <c r="I88">
        <v>663</v>
      </c>
      <c r="J88">
        <v>663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6"/>
        <v>0</v>
      </c>
      <c r="T88">
        <f t="shared" si="7"/>
        <v>4.0941016548463356</v>
      </c>
    </row>
    <row r="89" spans="1:20" x14ac:dyDescent="0.25">
      <c r="A89">
        <v>88</v>
      </c>
      <c r="B89" t="str">
        <f t="shared" si="4"/>
        <v>88@2012/10/12</v>
      </c>
      <c r="C89" s="1">
        <f t="shared" si="5"/>
        <v>41194.037245370375</v>
      </c>
      <c r="D89">
        <v>1350003218</v>
      </c>
      <c r="E89" t="s">
        <v>103</v>
      </c>
      <c r="F89" t="s">
        <v>104</v>
      </c>
      <c r="G89">
        <v>99</v>
      </c>
      <c r="H89">
        <v>99</v>
      </c>
      <c r="I89">
        <v>663</v>
      </c>
      <c r="J89">
        <v>663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6"/>
        <v>0</v>
      </c>
      <c r="T89">
        <f t="shared" si="7"/>
        <v>13.644574468085107</v>
      </c>
    </row>
    <row r="90" spans="1:20" x14ac:dyDescent="0.25">
      <c r="A90">
        <v>89</v>
      </c>
      <c r="B90" t="str">
        <f t="shared" si="4"/>
        <v>89@2012/11/20</v>
      </c>
      <c r="C90" s="1">
        <f t="shared" si="5"/>
        <v>41233.377523148149</v>
      </c>
      <c r="D90">
        <v>1353402218</v>
      </c>
      <c r="E90" t="s">
        <v>104</v>
      </c>
      <c r="F90" t="s">
        <v>105</v>
      </c>
      <c r="G90">
        <v>99</v>
      </c>
      <c r="H90">
        <v>99</v>
      </c>
      <c r="I90">
        <v>663</v>
      </c>
      <c r="J90">
        <v>663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6"/>
        <v>0</v>
      </c>
      <c r="T90">
        <f t="shared" si="7"/>
        <v>40.177304964539005</v>
      </c>
    </row>
    <row r="91" spans="1:20" x14ac:dyDescent="0.25">
      <c r="A91">
        <v>90</v>
      </c>
      <c r="B91" t="str">
        <f t="shared" si="4"/>
        <v>90@2012/11/30</v>
      </c>
      <c r="C91" s="1">
        <f t="shared" si="5"/>
        <v>41243.22493055556</v>
      </c>
      <c r="D91">
        <v>1354253034</v>
      </c>
      <c r="E91" t="s">
        <v>105</v>
      </c>
      <c r="F91" t="s">
        <v>106</v>
      </c>
      <c r="G91">
        <v>99</v>
      </c>
      <c r="H91">
        <v>99</v>
      </c>
      <c r="I91">
        <v>663</v>
      </c>
      <c r="J91">
        <v>663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6"/>
        <v>0</v>
      </c>
      <c r="T91">
        <f t="shared" si="7"/>
        <v>10.056926713947991</v>
      </c>
    </row>
    <row r="92" spans="1:20" x14ac:dyDescent="0.25">
      <c r="A92">
        <v>91</v>
      </c>
      <c r="B92" t="str">
        <f t="shared" si="4"/>
        <v>91@2012/12/2</v>
      </c>
      <c r="C92" s="1">
        <f t="shared" si="5"/>
        <v>41245.383611111109</v>
      </c>
      <c r="D92">
        <v>1354439544</v>
      </c>
      <c r="E92" t="s">
        <v>106</v>
      </c>
      <c r="F92" t="s">
        <v>107</v>
      </c>
      <c r="G92">
        <v>99</v>
      </c>
      <c r="H92">
        <v>100</v>
      </c>
      <c r="I92">
        <v>663</v>
      </c>
      <c r="J92">
        <v>666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3</v>
      </c>
      <c r="R92">
        <v>0</v>
      </c>
      <c r="S92">
        <f t="shared" si="6"/>
        <v>3</v>
      </c>
      <c r="T92">
        <f t="shared" si="7"/>
        <v>2.2046099290780141</v>
      </c>
    </row>
    <row r="93" spans="1:20" x14ac:dyDescent="0.25">
      <c r="A93">
        <v>92</v>
      </c>
      <c r="B93" t="str">
        <f t="shared" si="4"/>
        <v>92@2012/12/2</v>
      </c>
      <c r="C93" s="1">
        <f t="shared" si="5"/>
        <v>41245.410787037035</v>
      </c>
      <c r="D93">
        <v>1354441892</v>
      </c>
      <c r="E93" t="s">
        <v>107</v>
      </c>
      <c r="F93" t="s">
        <v>108</v>
      </c>
      <c r="G93">
        <v>100</v>
      </c>
      <c r="H93">
        <v>100</v>
      </c>
      <c r="I93">
        <v>666</v>
      </c>
      <c r="J93">
        <v>666</v>
      </c>
      <c r="K93">
        <v>0</v>
      </c>
      <c r="L93">
        <v>0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f t="shared" si="6"/>
        <v>2</v>
      </c>
      <c r="T93">
        <f t="shared" si="7"/>
        <v>2.7754137115839243E-2</v>
      </c>
    </row>
    <row r="94" spans="1:20" x14ac:dyDescent="0.25">
      <c r="A94">
        <v>93</v>
      </c>
      <c r="B94" t="str">
        <f t="shared" si="4"/>
        <v>93@2012/12/3</v>
      </c>
      <c r="C94" s="1">
        <f t="shared" si="5"/>
        <v>41246.629444444443</v>
      </c>
      <c r="D94">
        <v>1354547184</v>
      </c>
      <c r="E94" t="s">
        <v>108</v>
      </c>
      <c r="F94" t="s">
        <v>109</v>
      </c>
      <c r="G94">
        <v>100</v>
      </c>
      <c r="H94">
        <v>100</v>
      </c>
      <c r="I94">
        <v>666</v>
      </c>
      <c r="J94">
        <v>666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 t="shared" si="6"/>
        <v>0</v>
      </c>
      <c r="T94">
        <f t="shared" si="7"/>
        <v>1.2445862884160757</v>
      </c>
    </row>
    <row r="95" spans="1:20" x14ac:dyDescent="0.25">
      <c r="A95">
        <v>94</v>
      </c>
      <c r="B95" t="str">
        <f t="shared" si="4"/>
        <v>94@2012/12/4</v>
      </c>
      <c r="C95" s="1">
        <f t="shared" si="5"/>
        <v>41247.123726851853</v>
      </c>
      <c r="D95">
        <v>1354589890</v>
      </c>
      <c r="E95" t="s">
        <v>109</v>
      </c>
      <c r="F95" t="s">
        <v>110</v>
      </c>
      <c r="G95">
        <v>100</v>
      </c>
      <c r="H95">
        <v>100</v>
      </c>
      <c r="I95">
        <v>666</v>
      </c>
      <c r="J95">
        <v>666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6"/>
        <v>0</v>
      </c>
      <c r="T95">
        <f t="shared" si="7"/>
        <v>0.50479905437352246</v>
      </c>
    </row>
    <row r="96" spans="1:20" x14ac:dyDescent="0.25">
      <c r="A96">
        <v>95</v>
      </c>
      <c r="B96" t="str">
        <f t="shared" si="4"/>
        <v>95@2012/12/5</v>
      </c>
      <c r="C96" s="1">
        <f t="shared" si="5"/>
        <v>41248.569467592592</v>
      </c>
      <c r="D96">
        <v>1354714802</v>
      </c>
      <c r="E96" t="s">
        <v>110</v>
      </c>
      <c r="F96" t="s">
        <v>111</v>
      </c>
      <c r="G96">
        <v>100</v>
      </c>
      <c r="H96">
        <v>100</v>
      </c>
      <c r="I96">
        <v>666</v>
      </c>
      <c r="J96">
        <v>666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 t="shared" si="6"/>
        <v>0</v>
      </c>
      <c r="T96">
        <f t="shared" si="7"/>
        <v>1.4765011820330969</v>
      </c>
    </row>
    <row r="97" spans="1:20" x14ac:dyDescent="0.25">
      <c r="A97">
        <v>96</v>
      </c>
      <c r="B97" t="str">
        <f t="shared" si="4"/>
        <v>96@2012/12/8</v>
      </c>
      <c r="C97" s="1">
        <f t="shared" si="5"/>
        <v>41251.680752314816</v>
      </c>
      <c r="D97">
        <v>1354983617</v>
      </c>
      <c r="E97" t="s">
        <v>111</v>
      </c>
      <c r="F97" t="s">
        <v>112</v>
      </c>
      <c r="G97">
        <v>100</v>
      </c>
      <c r="H97">
        <v>101</v>
      </c>
      <c r="I97">
        <v>666</v>
      </c>
      <c r="J97">
        <v>668</v>
      </c>
      <c r="K97">
        <v>3</v>
      </c>
      <c r="L97">
        <v>2</v>
      </c>
      <c r="M97">
        <v>2</v>
      </c>
      <c r="N97">
        <v>0</v>
      </c>
      <c r="O97">
        <v>0</v>
      </c>
      <c r="P97">
        <v>0</v>
      </c>
      <c r="Q97">
        <v>7</v>
      </c>
      <c r="R97">
        <v>7</v>
      </c>
      <c r="S97">
        <f t="shared" si="6"/>
        <v>16</v>
      </c>
      <c r="T97">
        <f t="shared" si="7"/>
        <v>3.1774822695035461</v>
      </c>
    </row>
    <row r="98" spans="1:20" x14ac:dyDescent="0.25">
      <c r="A98">
        <v>97</v>
      </c>
      <c r="B98" t="str">
        <f t="shared" si="4"/>
        <v>97@2012/12/9</v>
      </c>
      <c r="C98" s="1">
        <f t="shared" si="5"/>
        <v>41252.637615740743</v>
      </c>
      <c r="D98">
        <v>1355066290</v>
      </c>
      <c r="E98" t="s">
        <v>112</v>
      </c>
      <c r="F98" t="s">
        <v>113</v>
      </c>
      <c r="G98">
        <v>101</v>
      </c>
      <c r="H98">
        <v>101</v>
      </c>
      <c r="I98">
        <v>668</v>
      </c>
      <c r="J98">
        <v>667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f t="shared" si="6"/>
        <v>1</v>
      </c>
      <c r="T98">
        <f t="shared" si="7"/>
        <v>0.97722222222222221</v>
      </c>
    </row>
    <row r="99" spans="1:20" x14ac:dyDescent="0.25">
      <c r="A99">
        <v>98</v>
      </c>
      <c r="B99" t="str">
        <f t="shared" si="4"/>
        <v>98@2012/12/13</v>
      </c>
      <c r="C99" s="1">
        <f t="shared" si="5"/>
        <v>41256.313796296294</v>
      </c>
      <c r="D99">
        <v>1355383912</v>
      </c>
      <c r="E99" t="s">
        <v>113</v>
      </c>
      <c r="F99" t="s">
        <v>114</v>
      </c>
      <c r="G99">
        <v>101</v>
      </c>
      <c r="H99">
        <v>101</v>
      </c>
      <c r="I99">
        <v>667</v>
      </c>
      <c r="J99">
        <v>665</v>
      </c>
      <c r="K99">
        <v>0</v>
      </c>
      <c r="L99">
        <v>0</v>
      </c>
      <c r="M99">
        <v>0</v>
      </c>
      <c r="N99">
        <v>2</v>
      </c>
      <c r="O99">
        <v>0</v>
      </c>
      <c r="P99">
        <v>0</v>
      </c>
      <c r="Q99">
        <v>0</v>
      </c>
      <c r="R99">
        <v>0</v>
      </c>
      <c r="S99">
        <f t="shared" si="6"/>
        <v>2</v>
      </c>
      <c r="T99">
        <f t="shared" si="7"/>
        <v>3.7543971631205673</v>
      </c>
    </row>
    <row r="100" spans="1:20" x14ac:dyDescent="0.25">
      <c r="A100">
        <v>99</v>
      </c>
      <c r="B100" t="str">
        <f t="shared" si="4"/>
        <v>99@2012/12/13</v>
      </c>
      <c r="C100" s="1">
        <f t="shared" si="5"/>
        <v>41256.957476851851</v>
      </c>
      <c r="D100">
        <v>1355439526</v>
      </c>
      <c r="E100" t="s">
        <v>114</v>
      </c>
      <c r="F100" t="s">
        <v>115</v>
      </c>
      <c r="G100">
        <v>101</v>
      </c>
      <c r="H100">
        <v>101</v>
      </c>
      <c r="I100">
        <v>665</v>
      </c>
      <c r="J100">
        <v>665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6"/>
        <v>0</v>
      </c>
      <c r="T100">
        <f t="shared" si="7"/>
        <v>0.65737588652482271</v>
      </c>
    </row>
    <row r="101" spans="1:20" x14ac:dyDescent="0.25">
      <c r="A101">
        <v>100</v>
      </c>
      <c r="B101" t="str">
        <f t="shared" si="4"/>
        <v>100@2012/12/14</v>
      </c>
      <c r="C101" s="1">
        <f t="shared" si="5"/>
        <v>41257.611504629633</v>
      </c>
      <c r="D101">
        <v>1355496034</v>
      </c>
      <c r="E101" t="s">
        <v>115</v>
      </c>
      <c r="F101" t="s">
        <v>116</v>
      </c>
      <c r="G101">
        <v>101</v>
      </c>
      <c r="H101">
        <v>101</v>
      </c>
      <c r="I101">
        <v>665</v>
      </c>
      <c r="J101">
        <v>665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6"/>
        <v>0</v>
      </c>
      <c r="T101">
        <f t="shared" si="7"/>
        <v>0.66794326241134749</v>
      </c>
    </row>
    <row r="102" spans="1:20" x14ac:dyDescent="0.25">
      <c r="A102">
        <v>101</v>
      </c>
      <c r="B102" t="str">
        <f t="shared" si="4"/>
        <v>101@2012/12/15</v>
      </c>
      <c r="C102" s="1">
        <f t="shared" si="5"/>
        <v>41258.176574074074</v>
      </c>
      <c r="D102">
        <v>1355544856</v>
      </c>
      <c r="E102" t="s">
        <v>116</v>
      </c>
      <c r="F102" t="s">
        <v>117</v>
      </c>
      <c r="G102">
        <v>101</v>
      </c>
      <c r="H102">
        <v>102</v>
      </c>
      <c r="I102">
        <v>665</v>
      </c>
      <c r="J102">
        <v>669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0</v>
      </c>
      <c r="S102">
        <f t="shared" si="6"/>
        <v>4</v>
      </c>
      <c r="T102">
        <f t="shared" si="7"/>
        <v>0.57709219858156025</v>
      </c>
    </row>
    <row r="103" spans="1:20" x14ac:dyDescent="0.25">
      <c r="A103">
        <v>102</v>
      </c>
      <c r="B103" t="str">
        <f t="shared" si="4"/>
        <v>102@2012/12/15</v>
      </c>
      <c r="C103" s="1">
        <f t="shared" si="5"/>
        <v>41258.694745370369</v>
      </c>
      <c r="D103">
        <v>1355589626</v>
      </c>
      <c r="E103" t="s">
        <v>117</v>
      </c>
      <c r="F103" t="s">
        <v>118</v>
      </c>
      <c r="G103">
        <v>102</v>
      </c>
      <c r="H103">
        <v>109</v>
      </c>
      <c r="I103">
        <v>669</v>
      </c>
      <c r="J103">
        <v>699</v>
      </c>
      <c r="K103">
        <v>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30</v>
      </c>
      <c r="R103">
        <v>0</v>
      </c>
      <c r="S103">
        <f t="shared" si="6"/>
        <v>30</v>
      </c>
      <c r="T103">
        <f t="shared" si="7"/>
        <v>0.52919621749408985</v>
      </c>
    </row>
    <row r="104" spans="1:20" x14ac:dyDescent="0.25">
      <c r="A104">
        <v>103</v>
      </c>
      <c r="B104" t="str">
        <f t="shared" si="4"/>
        <v>103@2012/12/17</v>
      </c>
      <c r="C104" s="1">
        <f t="shared" si="5"/>
        <v>41260.720949074072</v>
      </c>
      <c r="D104">
        <v>1355764690</v>
      </c>
      <c r="E104" t="s">
        <v>118</v>
      </c>
      <c r="F104" t="s">
        <v>119</v>
      </c>
      <c r="G104">
        <v>109</v>
      </c>
      <c r="H104">
        <v>109</v>
      </c>
      <c r="I104">
        <v>699</v>
      </c>
      <c r="J104">
        <v>699</v>
      </c>
      <c r="K104">
        <v>0</v>
      </c>
      <c r="L104">
        <v>0</v>
      </c>
      <c r="M104">
        <v>0</v>
      </c>
      <c r="N104">
        <v>0</v>
      </c>
      <c r="O104">
        <v>33</v>
      </c>
      <c r="P104">
        <v>0</v>
      </c>
      <c r="Q104">
        <v>0</v>
      </c>
      <c r="R104">
        <v>0</v>
      </c>
      <c r="S104">
        <f t="shared" si="6"/>
        <v>33</v>
      </c>
      <c r="T104">
        <f t="shared" si="7"/>
        <v>2.0693144208037824</v>
      </c>
    </row>
    <row r="105" spans="1:20" x14ac:dyDescent="0.25">
      <c r="A105">
        <v>104</v>
      </c>
      <c r="B105" t="str">
        <f t="shared" si="4"/>
        <v>104@2012/12/18</v>
      </c>
      <c r="C105" s="1">
        <f t="shared" si="5"/>
        <v>41261.182581018518</v>
      </c>
      <c r="D105">
        <v>1355804575</v>
      </c>
      <c r="E105" t="s">
        <v>119</v>
      </c>
      <c r="F105" t="s">
        <v>120</v>
      </c>
      <c r="G105">
        <v>109</v>
      </c>
      <c r="H105">
        <v>109</v>
      </c>
      <c r="I105">
        <v>699</v>
      </c>
      <c r="J105">
        <v>699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6"/>
        <v>0</v>
      </c>
      <c r="T105">
        <f t="shared" si="7"/>
        <v>0.47145390070921983</v>
      </c>
    </row>
    <row r="106" spans="1:20" x14ac:dyDescent="0.25">
      <c r="A106">
        <v>105</v>
      </c>
      <c r="B106" t="str">
        <f t="shared" si="4"/>
        <v>105@2012/12/18</v>
      </c>
      <c r="C106" s="1">
        <f t="shared" si="5"/>
        <v>41261.421759259261</v>
      </c>
      <c r="D106">
        <v>1355825240</v>
      </c>
      <c r="E106" t="s">
        <v>120</v>
      </c>
      <c r="F106" t="s">
        <v>121</v>
      </c>
      <c r="G106">
        <v>109</v>
      </c>
      <c r="H106">
        <v>109</v>
      </c>
      <c r="I106">
        <v>699</v>
      </c>
      <c r="J106">
        <v>699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6"/>
        <v>0</v>
      </c>
      <c r="T106">
        <f t="shared" si="7"/>
        <v>0.24426713947990544</v>
      </c>
    </row>
    <row r="107" spans="1:20" x14ac:dyDescent="0.25">
      <c r="A107">
        <v>106</v>
      </c>
      <c r="B107" t="str">
        <f t="shared" si="4"/>
        <v>106@2012/12/23</v>
      </c>
      <c r="C107" s="1">
        <f t="shared" si="5"/>
        <v>41266.520381944443</v>
      </c>
      <c r="D107">
        <v>1356265761</v>
      </c>
      <c r="E107" t="s">
        <v>121</v>
      </c>
      <c r="F107" t="s">
        <v>122</v>
      </c>
      <c r="G107">
        <v>109</v>
      </c>
      <c r="H107">
        <v>109</v>
      </c>
      <c r="I107">
        <v>699</v>
      </c>
      <c r="J107">
        <v>699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6"/>
        <v>0</v>
      </c>
      <c r="T107">
        <f t="shared" si="7"/>
        <v>5.2071040189125295</v>
      </c>
    </row>
    <row r="108" spans="1:20" x14ac:dyDescent="0.25">
      <c r="A108">
        <v>107</v>
      </c>
      <c r="B108" t="str">
        <f t="shared" si="4"/>
        <v>107@2012/12/26</v>
      </c>
      <c r="C108" s="1">
        <f t="shared" si="5"/>
        <v>41269.42496527778</v>
      </c>
      <c r="D108">
        <v>1356516717</v>
      </c>
      <c r="E108" t="s">
        <v>122</v>
      </c>
      <c r="F108" t="s">
        <v>123</v>
      </c>
      <c r="G108">
        <v>109</v>
      </c>
      <c r="H108">
        <v>109</v>
      </c>
      <c r="I108">
        <v>699</v>
      </c>
      <c r="J108">
        <v>699</v>
      </c>
      <c r="K108">
        <v>1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2</v>
      </c>
      <c r="R108">
        <v>2</v>
      </c>
      <c r="S108">
        <f t="shared" si="6"/>
        <v>4</v>
      </c>
      <c r="T108">
        <f t="shared" si="7"/>
        <v>2.9663829787234044</v>
      </c>
    </row>
    <row r="109" spans="1:20" x14ac:dyDescent="0.25">
      <c r="A109">
        <v>108</v>
      </c>
      <c r="B109" t="str">
        <f t="shared" si="4"/>
        <v>108@2012/12/27</v>
      </c>
      <c r="C109" s="1">
        <f t="shared" si="5"/>
        <v>41270.178888888891</v>
      </c>
      <c r="D109">
        <v>1356581856</v>
      </c>
      <c r="E109" t="s">
        <v>123</v>
      </c>
      <c r="F109" t="s">
        <v>124</v>
      </c>
      <c r="G109">
        <v>109</v>
      </c>
      <c r="H109">
        <v>109</v>
      </c>
      <c r="I109">
        <v>699</v>
      </c>
      <c r="J109">
        <v>699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6"/>
        <v>0</v>
      </c>
      <c r="T109">
        <f t="shared" si="7"/>
        <v>0.76996453900709216</v>
      </c>
    </row>
    <row r="110" spans="1:20" x14ac:dyDescent="0.25">
      <c r="A110">
        <v>109</v>
      </c>
      <c r="B110" t="str">
        <f t="shared" si="4"/>
        <v>109@2012/12/27</v>
      </c>
      <c r="C110" s="1">
        <f t="shared" si="5"/>
        <v>41270.334722222222</v>
      </c>
      <c r="D110">
        <v>1356595320</v>
      </c>
      <c r="E110" t="s">
        <v>124</v>
      </c>
      <c r="F110" t="s">
        <v>125</v>
      </c>
      <c r="G110">
        <v>109</v>
      </c>
      <c r="H110">
        <v>109</v>
      </c>
      <c r="I110">
        <v>699</v>
      </c>
      <c r="J110">
        <v>699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 t="shared" si="6"/>
        <v>0</v>
      </c>
      <c r="T110">
        <f t="shared" si="7"/>
        <v>0.15914893617021278</v>
      </c>
    </row>
    <row r="111" spans="1:20" x14ac:dyDescent="0.25">
      <c r="A111">
        <v>110</v>
      </c>
      <c r="B111" t="str">
        <f t="shared" si="4"/>
        <v>110@2013/1/3</v>
      </c>
      <c r="C111" s="1">
        <f t="shared" si="5"/>
        <v>41277.577303240745</v>
      </c>
      <c r="D111">
        <v>1357221079</v>
      </c>
      <c r="E111" t="s">
        <v>125</v>
      </c>
      <c r="F111" t="s">
        <v>126</v>
      </c>
      <c r="G111">
        <v>109</v>
      </c>
      <c r="H111">
        <v>110</v>
      </c>
      <c r="I111">
        <v>699</v>
      </c>
      <c r="J111">
        <v>701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</v>
      </c>
      <c r="R111">
        <v>0</v>
      </c>
      <c r="S111">
        <f t="shared" si="6"/>
        <v>2</v>
      </c>
      <c r="T111">
        <f t="shared" si="7"/>
        <v>7.3966784869976356</v>
      </c>
    </row>
    <row r="112" spans="1:20" x14ac:dyDescent="0.25">
      <c r="A112">
        <v>111</v>
      </c>
      <c r="B112" t="str">
        <f t="shared" si="4"/>
        <v>111@2013/1/3</v>
      </c>
      <c r="C112" s="1">
        <f t="shared" si="5"/>
        <v>41277.703738425924</v>
      </c>
      <c r="D112">
        <v>1357232003</v>
      </c>
      <c r="E112" t="s">
        <v>126</v>
      </c>
      <c r="F112" t="s">
        <v>127</v>
      </c>
      <c r="G112">
        <v>110</v>
      </c>
      <c r="H112">
        <v>110</v>
      </c>
      <c r="I112">
        <v>701</v>
      </c>
      <c r="J112">
        <v>701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f t="shared" si="6"/>
        <v>1</v>
      </c>
      <c r="T112">
        <f t="shared" si="7"/>
        <v>0.12912529550827423</v>
      </c>
    </row>
    <row r="113" spans="1:20" x14ac:dyDescent="0.25">
      <c r="A113">
        <v>112</v>
      </c>
      <c r="B113" t="str">
        <f t="shared" si="4"/>
        <v>112@2013/1/4</v>
      </c>
      <c r="C113" s="1">
        <f t="shared" si="5"/>
        <v>41278.075844907406</v>
      </c>
      <c r="D113">
        <v>1357264153</v>
      </c>
      <c r="E113" t="s">
        <v>127</v>
      </c>
      <c r="F113" t="s">
        <v>128</v>
      </c>
      <c r="G113">
        <v>110</v>
      </c>
      <c r="H113">
        <v>110</v>
      </c>
      <c r="I113">
        <v>701</v>
      </c>
      <c r="J113">
        <v>701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6"/>
        <v>0</v>
      </c>
      <c r="T113">
        <f t="shared" si="7"/>
        <v>0.38002364066193856</v>
      </c>
    </row>
    <row r="114" spans="1:20" x14ac:dyDescent="0.25">
      <c r="A114">
        <v>113</v>
      </c>
      <c r="B114" t="str">
        <f t="shared" si="4"/>
        <v>113@2013/1/4</v>
      </c>
      <c r="C114" s="1">
        <f t="shared" si="5"/>
        <v>41278.296678240738</v>
      </c>
      <c r="D114">
        <v>1357283233</v>
      </c>
      <c r="E114" t="s">
        <v>128</v>
      </c>
      <c r="F114" t="s">
        <v>129</v>
      </c>
      <c r="G114">
        <v>110</v>
      </c>
      <c r="H114">
        <v>110</v>
      </c>
      <c r="I114">
        <v>701</v>
      </c>
      <c r="J114">
        <v>702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6"/>
        <v>1</v>
      </c>
      <c r="T114">
        <f t="shared" si="7"/>
        <v>0.22553191489361701</v>
      </c>
    </row>
    <row r="115" spans="1:20" x14ac:dyDescent="0.25">
      <c r="A115">
        <v>114</v>
      </c>
      <c r="B115" t="str">
        <f t="shared" si="4"/>
        <v>114@2013/1/10</v>
      </c>
      <c r="C115" s="1">
        <f t="shared" si="5"/>
        <v>41284.035127314812</v>
      </c>
      <c r="D115">
        <v>1357779035</v>
      </c>
      <c r="E115" t="s">
        <v>129</v>
      </c>
      <c r="F115" t="s">
        <v>130</v>
      </c>
      <c r="G115">
        <v>110</v>
      </c>
      <c r="H115">
        <v>110</v>
      </c>
      <c r="I115">
        <v>702</v>
      </c>
      <c r="J115">
        <v>702</v>
      </c>
      <c r="K115">
        <v>0</v>
      </c>
      <c r="L115">
        <v>0</v>
      </c>
      <c r="M115">
        <v>0</v>
      </c>
      <c r="N115">
        <v>0</v>
      </c>
      <c r="O115">
        <v>19</v>
      </c>
      <c r="P115">
        <v>0</v>
      </c>
      <c r="Q115">
        <v>0</v>
      </c>
      <c r="R115">
        <v>0</v>
      </c>
      <c r="S115">
        <f t="shared" si="6"/>
        <v>19</v>
      </c>
      <c r="T115">
        <f t="shared" si="7"/>
        <v>5.8605437352245859</v>
      </c>
    </row>
    <row r="116" spans="1:20" x14ac:dyDescent="0.25">
      <c r="A116">
        <v>115</v>
      </c>
      <c r="B116" t="str">
        <f t="shared" si="4"/>
        <v>115@2013/1/14</v>
      </c>
      <c r="C116" s="1">
        <f t="shared" si="5"/>
        <v>41288.544583333336</v>
      </c>
      <c r="D116">
        <v>1358168652</v>
      </c>
      <c r="E116" t="s">
        <v>130</v>
      </c>
      <c r="F116" t="s">
        <v>131</v>
      </c>
      <c r="G116">
        <v>110</v>
      </c>
      <c r="H116">
        <v>110</v>
      </c>
      <c r="I116">
        <v>702</v>
      </c>
      <c r="J116">
        <v>702</v>
      </c>
      <c r="K116">
        <v>0</v>
      </c>
      <c r="L116">
        <v>0</v>
      </c>
      <c r="M116">
        <v>0</v>
      </c>
      <c r="N116">
        <v>0</v>
      </c>
      <c r="O116">
        <v>19</v>
      </c>
      <c r="P116">
        <v>0</v>
      </c>
      <c r="Q116">
        <v>0</v>
      </c>
      <c r="R116">
        <v>0</v>
      </c>
      <c r="S116">
        <f t="shared" si="6"/>
        <v>19</v>
      </c>
      <c r="T116">
        <f t="shared" si="7"/>
        <v>4.6054018912529555</v>
      </c>
    </row>
    <row r="117" spans="1:20" x14ac:dyDescent="0.25">
      <c r="A117">
        <v>116</v>
      </c>
      <c r="B117" t="str">
        <f t="shared" si="4"/>
        <v>116@2013/1/18</v>
      </c>
      <c r="C117" s="1">
        <f t="shared" si="5"/>
        <v>41292.38894675926</v>
      </c>
      <c r="D117">
        <v>1358500805</v>
      </c>
      <c r="E117" t="s">
        <v>131</v>
      </c>
      <c r="F117" t="s">
        <v>132</v>
      </c>
      <c r="G117">
        <v>110</v>
      </c>
      <c r="H117">
        <v>109</v>
      </c>
      <c r="I117">
        <v>702</v>
      </c>
      <c r="J117">
        <v>700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f t="shared" si="6"/>
        <v>2</v>
      </c>
      <c r="T117">
        <f t="shared" si="7"/>
        <v>3.9261583924349881</v>
      </c>
    </row>
    <row r="118" spans="1:20" x14ac:dyDescent="0.25">
      <c r="A118">
        <v>117</v>
      </c>
      <c r="B118" t="str">
        <f t="shared" si="4"/>
        <v>117@2013/1/19</v>
      </c>
      <c r="C118" s="1">
        <f t="shared" si="5"/>
        <v>41293.628171296295</v>
      </c>
      <c r="D118">
        <v>1358607874</v>
      </c>
      <c r="E118" t="s">
        <v>132</v>
      </c>
      <c r="F118" t="s">
        <v>133</v>
      </c>
      <c r="G118">
        <v>109</v>
      </c>
      <c r="H118">
        <v>109</v>
      </c>
      <c r="I118">
        <v>700</v>
      </c>
      <c r="J118">
        <v>700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2</v>
      </c>
      <c r="R118">
        <v>2</v>
      </c>
      <c r="S118">
        <f t="shared" si="6"/>
        <v>4</v>
      </c>
      <c r="T118">
        <f t="shared" si="7"/>
        <v>1.2655910165484634</v>
      </c>
    </row>
    <row r="119" spans="1:20" x14ac:dyDescent="0.25">
      <c r="A119">
        <v>118</v>
      </c>
      <c r="B119" t="str">
        <f t="shared" si="4"/>
        <v>118@2013/1/24</v>
      </c>
      <c r="C119" s="1">
        <f t="shared" si="5"/>
        <v>41298.419432870374</v>
      </c>
      <c r="D119">
        <v>1359021839</v>
      </c>
      <c r="E119" t="s">
        <v>133</v>
      </c>
      <c r="F119" t="s">
        <v>134</v>
      </c>
      <c r="G119">
        <v>109</v>
      </c>
      <c r="H119">
        <v>110</v>
      </c>
      <c r="I119">
        <v>700</v>
      </c>
      <c r="J119">
        <v>698</v>
      </c>
      <c r="K119">
        <v>1</v>
      </c>
      <c r="L119">
        <v>0</v>
      </c>
      <c r="M119">
        <v>0</v>
      </c>
      <c r="N119">
        <v>5</v>
      </c>
      <c r="O119">
        <v>0</v>
      </c>
      <c r="P119">
        <v>0</v>
      </c>
      <c r="Q119">
        <v>3</v>
      </c>
      <c r="R119">
        <v>0</v>
      </c>
      <c r="S119">
        <f t="shared" si="6"/>
        <v>8</v>
      </c>
      <c r="T119">
        <f t="shared" si="7"/>
        <v>4.8932033096926713</v>
      </c>
    </row>
    <row r="120" spans="1:20" x14ac:dyDescent="0.25">
      <c r="A120">
        <v>119</v>
      </c>
      <c r="B120" t="str">
        <f t="shared" si="4"/>
        <v>119@2013/1/25</v>
      </c>
      <c r="C120" s="1">
        <f t="shared" si="5"/>
        <v>41299.789722222224</v>
      </c>
      <c r="D120">
        <v>1359140232</v>
      </c>
      <c r="E120" t="s">
        <v>134</v>
      </c>
      <c r="F120" t="s">
        <v>135</v>
      </c>
      <c r="G120">
        <v>110</v>
      </c>
      <c r="H120">
        <v>110</v>
      </c>
      <c r="I120">
        <v>698</v>
      </c>
      <c r="J120">
        <v>698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 t="shared" si="6"/>
        <v>0</v>
      </c>
      <c r="T120">
        <f t="shared" si="7"/>
        <v>1.3994444444444445</v>
      </c>
    </row>
    <row r="121" spans="1:20" x14ac:dyDescent="0.25">
      <c r="A121">
        <v>120</v>
      </c>
      <c r="B121" t="str">
        <f t="shared" si="4"/>
        <v>120@2013/1/25</v>
      </c>
      <c r="C121" s="1">
        <f t="shared" si="5"/>
        <v>41299.807592592595</v>
      </c>
      <c r="D121">
        <v>1359141776</v>
      </c>
      <c r="E121" t="s">
        <v>135</v>
      </c>
      <c r="F121" t="s">
        <v>136</v>
      </c>
      <c r="G121">
        <v>110</v>
      </c>
      <c r="H121">
        <v>110</v>
      </c>
      <c r="I121">
        <v>698</v>
      </c>
      <c r="J121">
        <v>698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 t="shared" si="6"/>
        <v>0</v>
      </c>
      <c r="T121">
        <f t="shared" si="7"/>
        <v>1.8250591016548464E-2</v>
      </c>
    </row>
    <row r="122" spans="1:20" x14ac:dyDescent="0.25">
      <c r="A122">
        <v>121</v>
      </c>
      <c r="B122" t="str">
        <f t="shared" si="4"/>
        <v>121@2013/1/25</v>
      </c>
      <c r="C122" s="1">
        <f t="shared" si="5"/>
        <v>41299.811018518521</v>
      </c>
      <c r="D122">
        <v>1359142072</v>
      </c>
      <c r="E122" t="s">
        <v>136</v>
      </c>
      <c r="F122" t="s">
        <v>137</v>
      </c>
      <c r="G122">
        <v>110</v>
      </c>
      <c r="H122">
        <v>110</v>
      </c>
      <c r="I122">
        <v>698</v>
      </c>
      <c r="J122">
        <v>698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 t="shared" si="6"/>
        <v>0</v>
      </c>
      <c r="T122">
        <f t="shared" si="7"/>
        <v>3.4988179669030732E-3</v>
      </c>
    </row>
    <row r="123" spans="1:20" x14ac:dyDescent="0.25">
      <c r="A123">
        <v>122</v>
      </c>
      <c r="B123" t="str">
        <f t="shared" si="4"/>
        <v>122@2013/1/25</v>
      </c>
      <c r="C123" s="1">
        <f t="shared" si="5"/>
        <v>41299.833252314813</v>
      </c>
      <c r="D123">
        <v>1359143993</v>
      </c>
      <c r="E123" t="s">
        <v>137</v>
      </c>
      <c r="F123" t="s">
        <v>138</v>
      </c>
      <c r="G123">
        <v>110</v>
      </c>
      <c r="H123">
        <v>110</v>
      </c>
      <c r="I123">
        <v>698</v>
      </c>
      <c r="J123">
        <v>698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 t="shared" si="6"/>
        <v>0</v>
      </c>
      <c r="T123">
        <f t="shared" si="7"/>
        <v>2.2706855791962174E-2</v>
      </c>
    </row>
    <row r="124" spans="1:20" x14ac:dyDescent="0.25">
      <c r="A124">
        <v>123</v>
      </c>
      <c r="B124" t="str">
        <f t="shared" si="4"/>
        <v>123@2013/1/26</v>
      </c>
      <c r="C124" s="1">
        <f t="shared" si="5"/>
        <v>41300.118055555555</v>
      </c>
      <c r="D124">
        <v>1359168600</v>
      </c>
      <c r="E124" t="s">
        <v>138</v>
      </c>
      <c r="F124" t="s">
        <v>139</v>
      </c>
      <c r="G124">
        <v>110</v>
      </c>
      <c r="H124">
        <v>110</v>
      </c>
      <c r="I124">
        <v>698</v>
      </c>
      <c r="J124">
        <v>698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6"/>
        <v>0</v>
      </c>
      <c r="T124">
        <f t="shared" si="7"/>
        <v>0.29086288416075651</v>
      </c>
    </row>
    <row r="125" spans="1:20" x14ac:dyDescent="0.25">
      <c r="A125">
        <v>124</v>
      </c>
      <c r="B125" t="str">
        <f t="shared" si="4"/>
        <v>124@2013/1/27</v>
      </c>
      <c r="C125" s="1">
        <f t="shared" si="5"/>
        <v>41301.446689814817</v>
      </c>
      <c r="D125">
        <v>1359283394</v>
      </c>
      <c r="E125" t="s">
        <v>139</v>
      </c>
      <c r="F125" t="s">
        <v>140</v>
      </c>
      <c r="G125">
        <v>110</v>
      </c>
      <c r="H125">
        <v>110</v>
      </c>
      <c r="I125">
        <v>698</v>
      </c>
      <c r="J125">
        <v>698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f t="shared" si="6"/>
        <v>1</v>
      </c>
      <c r="T125">
        <f t="shared" si="7"/>
        <v>1.3569030732860521</v>
      </c>
    </row>
    <row r="126" spans="1:20" x14ac:dyDescent="0.25">
      <c r="A126">
        <v>125</v>
      </c>
      <c r="B126" t="str">
        <f t="shared" si="4"/>
        <v>125@2013/1/28</v>
      </c>
      <c r="C126" s="1">
        <f t="shared" si="5"/>
        <v>41302.544432870374</v>
      </c>
      <c r="D126">
        <v>1359378239</v>
      </c>
      <c r="E126" t="s">
        <v>140</v>
      </c>
      <c r="F126" t="s">
        <v>141</v>
      </c>
      <c r="G126">
        <v>110</v>
      </c>
      <c r="H126">
        <v>110</v>
      </c>
      <c r="I126">
        <v>698</v>
      </c>
      <c r="J126">
        <v>698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6"/>
        <v>0</v>
      </c>
      <c r="T126">
        <f t="shared" si="7"/>
        <v>1.1210992907801418</v>
      </c>
    </row>
    <row r="127" spans="1:20" x14ac:dyDescent="0.25">
      <c r="A127">
        <v>126</v>
      </c>
      <c r="B127" t="str">
        <f t="shared" si="4"/>
        <v>126@2013/1/28</v>
      </c>
      <c r="C127" s="1">
        <f t="shared" si="5"/>
        <v>41302.710555555554</v>
      </c>
      <c r="D127">
        <v>1359392592</v>
      </c>
      <c r="E127" t="s">
        <v>141</v>
      </c>
      <c r="F127" t="s">
        <v>142</v>
      </c>
      <c r="G127">
        <v>110</v>
      </c>
      <c r="H127">
        <v>110</v>
      </c>
      <c r="I127">
        <v>698</v>
      </c>
      <c r="J127">
        <v>698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 t="shared" si="6"/>
        <v>0</v>
      </c>
      <c r="T127">
        <f t="shared" si="7"/>
        <v>0.16965721040189125</v>
      </c>
    </row>
    <row r="128" spans="1:20" x14ac:dyDescent="0.25">
      <c r="A128">
        <v>127</v>
      </c>
      <c r="B128" t="str">
        <f t="shared" si="4"/>
        <v>127@2013/1/29</v>
      </c>
      <c r="C128" s="1">
        <f t="shared" si="5"/>
        <v>41303.518923611111</v>
      </c>
      <c r="D128">
        <v>1359462435</v>
      </c>
      <c r="E128" t="s">
        <v>142</v>
      </c>
      <c r="F128" t="s">
        <v>143</v>
      </c>
      <c r="G128">
        <v>110</v>
      </c>
      <c r="H128">
        <v>110</v>
      </c>
      <c r="I128">
        <v>698</v>
      </c>
      <c r="J128">
        <v>698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 t="shared" si="6"/>
        <v>0</v>
      </c>
      <c r="T128">
        <f t="shared" si="7"/>
        <v>0.82556737588652485</v>
      </c>
    </row>
    <row r="129" spans="1:20" x14ac:dyDescent="0.25">
      <c r="A129">
        <v>128</v>
      </c>
      <c r="B129" t="str">
        <f t="shared" si="4"/>
        <v>128@2013/1/30</v>
      </c>
      <c r="C129" s="1">
        <f t="shared" si="5"/>
        <v>41304.449560185181</v>
      </c>
      <c r="D129">
        <v>1359542842</v>
      </c>
      <c r="E129" t="s">
        <v>143</v>
      </c>
      <c r="F129" t="s">
        <v>144</v>
      </c>
      <c r="G129">
        <v>110</v>
      </c>
      <c r="H129">
        <v>110</v>
      </c>
      <c r="I129">
        <v>698</v>
      </c>
      <c r="J129">
        <v>698</v>
      </c>
      <c r="K129">
        <v>0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f t="shared" si="6"/>
        <v>2</v>
      </c>
      <c r="T129">
        <f t="shared" si="7"/>
        <v>0.9504373522458629</v>
      </c>
    </row>
    <row r="130" spans="1:20" x14ac:dyDescent="0.25">
      <c r="A130">
        <v>129</v>
      </c>
      <c r="B130" t="str">
        <f t="shared" si="4"/>
        <v>129@2013/1/30</v>
      </c>
      <c r="C130" s="1">
        <f t="shared" si="5"/>
        <v>41304.485162037039</v>
      </c>
      <c r="D130">
        <v>1359545918</v>
      </c>
      <c r="E130" t="s">
        <v>144</v>
      </c>
      <c r="F130" t="s">
        <v>145</v>
      </c>
      <c r="G130">
        <v>110</v>
      </c>
      <c r="H130">
        <v>110</v>
      </c>
      <c r="I130">
        <v>698</v>
      </c>
      <c r="J130">
        <v>698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6"/>
        <v>0</v>
      </c>
      <c r="T130">
        <f t="shared" si="7"/>
        <v>3.6359338061465719E-2</v>
      </c>
    </row>
    <row r="131" spans="1:20" x14ac:dyDescent="0.25">
      <c r="A131">
        <v>130</v>
      </c>
      <c r="B131" t="str">
        <f t="shared" ref="B131:B167" si="8">CONCATENATE(A131,"@",YEAR(C131),"/",MONTH(C131),"/",DAY(C131))</f>
        <v>130@2013/2/3</v>
      </c>
      <c r="C131" s="1">
        <f t="shared" ref="C131:C167" si="9">(D131/86400)+25569</f>
        <v>41308.664016203707</v>
      </c>
      <c r="D131">
        <v>1359906971</v>
      </c>
      <c r="E131" t="s">
        <v>145</v>
      </c>
      <c r="F131" t="s">
        <v>146</v>
      </c>
      <c r="G131">
        <v>110</v>
      </c>
      <c r="H131">
        <v>110</v>
      </c>
      <c r="I131">
        <v>698</v>
      </c>
      <c r="J131">
        <v>694</v>
      </c>
      <c r="K131">
        <v>0</v>
      </c>
      <c r="L131">
        <v>0</v>
      </c>
      <c r="M131">
        <v>0</v>
      </c>
      <c r="N131">
        <v>4</v>
      </c>
      <c r="O131">
        <v>0</v>
      </c>
      <c r="P131">
        <v>0</v>
      </c>
      <c r="Q131">
        <v>0</v>
      </c>
      <c r="R131">
        <v>0</v>
      </c>
      <c r="S131">
        <f t="shared" ref="S131:S167" si="10">SUM(M131:R131)</f>
        <v>4</v>
      </c>
      <c r="T131">
        <f t="shared" si="7"/>
        <v>4.2677659574468088</v>
      </c>
    </row>
    <row r="132" spans="1:20" x14ac:dyDescent="0.25">
      <c r="A132">
        <v>131</v>
      </c>
      <c r="B132" t="str">
        <f t="shared" si="8"/>
        <v>131@2013/2/4</v>
      </c>
      <c r="C132" s="1">
        <f t="shared" si="9"/>
        <v>41309.200208333335</v>
      </c>
      <c r="D132">
        <v>1359953298</v>
      </c>
      <c r="E132" t="s">
        <v>146</v>
      </c>
      <c r="F132" t="s">
        <v>147</v>
      </c>
      <c r="G132">
        <v>110</v>
      </c>
      <c r="H132">
        <v>110</v>
      </c>
      <c r="I132">
        <v>694</v>
      </c>
      <c r="J132">
        <v>694</v>
      </c>
      <c r="K132">
        <v>0</v>
      </c>
      <c r="L132">
        <v>0</v>
      </c>
      <c r="M132">
        <v>0</v>
      </c>
      <c r="N132">
        <v>0</v>
      </c>
      <c r="O132">
        <v>4</v>
      </c>
      <c r="P132">
        <v>0</v>
      </c>
      <c r="Q132">
        <v>0</v>
      </c>
      <c r="R132">
        <v>0</v>
      </c>
      <c r="S132">
        <f t="shared" si="10"/>
        <v>4</v>
      </c>
      <c r="T132">
        <f t="shared" ref="T132:T167" si="11">(D132-D131)/84600</f>
        <v>0.54760047281323876</v>
      </c>
    </row>
    <row r="133" spans="1:20" x14ac:dyDescent="0.25">
      <c r="A133">
        <v>132</v>
      </c>
      <c r="B133" t="str">
        <f t="shared" si="8"/>
        <v>132@2013/2/4</v>
      </c>
      <c r="C133" s="1">
        <f t="shared" si="9"/>
        <v>41309.6012037037</v>
      </c>
      <c r="D133">
        <v>1359987944</v>
      </c>
      <c r="E133" t="s">
        <v>147</v>
      </c>
      <c r="F133" t="s">
        <v>148</v>
      </c>
      <c r="G133">
        <v>110</v>
      </c>
      <c r="H133">
        <v>110</v>
      </c>
      <c r="I133">
        <v>694</v>
      </c>
      <c r="J133">
        <v>694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10"/>
        <v>0</v>
      </c>
      <c r="T133">
        <f t="shared" si="11"/>
        <v>0.40952718676122929</v>
      </c>
    </row>
    <row r="134" spans="1:20" x14ac:dyDescent="0.25">
      <c r="A134">
        <v>133</v>
      </c>
      <c r="B134" t="str">
        <f t="shared" si="8"/>
        <v>133@2013/2/4</v>
      </c>
      <c r="C134" s="1">
        <f t="shared" si="9"/>
        <v>41309.625613425924</v>
      </c>
      <c r="D134">
        <v>1359990053</v>
      </c>
      <c r="E134" t="s">
        <v>148</v>
      </c>
      <c r="F134" t="s">
        <v>149</v>
      </c>
      <c r="G134">
        <v>110</v>
      </c>
      <c r="H134">
        <v>110</v>
      </c>
      <c r="I134">
        <v>694</v>
      </c>
      <c r="J134">
        <v>694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10"/>
        <v>0</v>
      </c>
      <c r="T134">
        <f t="shared" si="11"/>
        <v>2.4929078014184397E-2</v>
      </c>
    </row>
    <row r="135" spans="1:20" x14ac:dyDescent="0.25">
      <c r="A135">
        <v>134</v>
      </c>
      <c r="B135" t="str">
        <f t="shared" si="8"/>
        <v>134@2013/2/8</v>
      </c>
      <c r="C135" s="1">
        <f t="shared" si="9"/>
        <v>41313.45177083333</v>
      </c>
      <c r="D135">
        <v>1360320633</v>
      </c>
      <c r="E135" t="s">
        <v>149</v>
      </c>
      <c r="F135" t="s">
        <v>150</v>
      </c>
      <c r="G135">
        <v>110</v>
      </c>
      <c r="H135">
        <v>110</v>
      </c>
      <c r="I135">
        <v>694</v>
      </c>
      <c r="J135">
        <v>695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0"/>
        <v>1</v>
      </c>
      <c r="T135">
        <f t="shared" si="11"/>
        <v>3.9075650118203309</v>
      </c>
    </row>
    <row r="136" spans="1:20" x14ac:dyDescent="0.25">
      <c r="A136">
        <v>135</v>
      </c>
      <c r="B136" t="str">
        <f t="shared" si="8"/>
        <v>135@2013/2/10</v>
      </c>
      <c r="C136" s="1">
        <f t="shared" si="9"/>
        <v>41315.558449074073</v>
      </c>
      <c r="D136">
        <v>1360502650</v>
      </c>
      <c r="E136" t="s">
        <v>150</v>
      </c>
      <c r="F136" t="s">
        <v>151</v>
      </c>
      <c r="G136">
        <v>110</v>
      </c>
      <c r="H136">
        <v>110</v>
      </c>
      <c r="I136">
        <v>695</v>
      </c>
      <c r="J136">
        <v>695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 t="shared" si="10"/>
        <v>0</v>
      </c>
      <c r="T136">
        <f t="shared" si="11"/>
        <v>2.1515011820330971</v>
      </c>
    </row>
    <row r="137" spans="1:20" x14ac:dyDescent="0.25">
      <c r="A137">
        <v>136</v>
      </c>
      <c r="B137" t="str">
        <f t="shared" si="8"/>
        <v>136@2013/2/10</v>
      </c>
      <c r="C137" s="1">
        <f t="shared" si="9"/>
        <v>41315.560347222221</v>
      </c>
      <c r="D137">
        <v>1360502814</v>
      </c>
      <c r="E137" t="s">
        <v>151</v>
      </c>
      <c r="F137" t="s">
        <v>152</v>
      </c>
      <c r="G137">
        <v>110</v>
      </c>
      <c r="H137">
        <v>110</v>
      </c>
      <c r="I137">
        <v>695</v>
      </c>
      <c r="J137">
        <v>695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 t="shared" si="10"/>
        <v>0</v>
      </c>
      <c r="T137">
        <f t="shared" si="11"/>
        <v>1.9385342789598108E-3</v>
      </c>
    </row>
    <row r="138" spans="1:20" x14ac:dyDescent="0.25">
      <c r="A138">
        <v>137</v>
      </c>
      <c r="B138" t="str">
        <f t="shared" si="8"/>
        <v>137@2013/2/14</v>
      </c>
      <c r="C138" s="1">
        <f t="shared" si="9"/>
        <v>41319.895752314813</v>
      </c>
      <c r="D138">
        <v>1360877393</v>
      </c>
      <c r="E138" t="s">
        <v>152</v>
      </c>
      <c r="F138" t="s">
        <v>153</v>
      </c>
      <c r="G138">
        <v>110</v>
      </c>
      <c r="H138">
        <v>110</v>
      </c>
      <c r="I138">
        <v>695</v>
      </c>
      <c r="J138">
        <v>695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 t="shared" si="10"/>
        <v>0</v>
      </c>
      <c r="T138">
        <f t="shared" si="11"/>
        <v>4.4276477541371158</v>
      </c>
    </row>
    <row r="139" spans="1:20" x14ac:dyDescent="0.25">
      <c r="A139">
        <v>138</v>
      </c>
      <c r="B139" t="str">
        <f t="shared" si="8"/>
        <v>138@2013/2/16</v>
      </c>
      <c r="C139" s="1">
        <f t="shared" si="9"/>
        <v>41321.50273148148</v>
      </c>
      <c r="D139">
        <v>1361016236</v>
      </c>
      <c r="E139" t="s">
        <v>153</v>
      </c>
      <c r="F139" t="s">
        <v>154</v>
      </c>
      <c r="G139">
        <v>110</v>
      </c>
      <c r="H139">
        <v>110</v>
      </c>
      <c r="I139">
        <v>695</v>
      </c>
      <c r="J139">
        <v>695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 t="shared" si="10"/>
        <v>0</v>
      </c>
      <c r="T139">
        <f t="shared" si="11"/>
        <v>1.6411702127659575</v>
      </c>
    </row>
    <row r="140" spans="1:20" x14ac:dyDescent="0.25">
      <c r="A140">
        <v>139</v>
      </c>
      <c r="B140" t="str">
        <f t="shared" si="8"/>
        <v>139@2013/2/19</v>
      </c>
      <c r="C140" s="1">
        <f t="shared" si="9"/>
        <v>41324.212592592594</v>
      </c>
      <c r="D140">
        <v>1361250368</v>
      </c>
      <c r="E140" t="s">
        <v>154</v>
      </c>
      <c r="F140" t="s">
        <v>155</v>
      </c>
      <c r="G140">
        <v>110</v>
      </c>
      <c r="H140">
        <v>111</v>
      </c>
      <c r="I140">
        <v>695</v>
      </c>
      <c r="J140">
        <v>707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12</v>
      </c>
      <c r="R140">
        <v>0</v>
      </c>
      <c r="S140">
        <f t="shared" si="10"/>
        <v>12</v>
      </c>
      <c r="T140">
        <f t="shared" si="11"/>
        <v>2.7675177304964538</v>
      </c>
    </row>
    <row r="141" spans="1:20" x14ac:dyDescent="0.25">
      <c r="A141">
        <v>140</v>
      </c>
      <c r="B141" t="str">
        <f t="shared" si="8"/>
        <v>140@2013/2/19</v>
      </c>
      <c r="C141" s="1">
        <f t="shared" si="9"/>
        <v>41324.447268518517</v>
      </c>
      <c r="D141">
        <v>1361270644</v>
      </c>
      <c r="E141" t="s">
        <v>155</v>
      </c>
      <c r="F141" t="s">
        <v>156</v>
      </c>
      <c r="G141">
        <v>111</v>
      </c>
      <c r="H141">
        <v>111</v>
      </c>
      <c r="I141">
        <v>707</v>
      </c>
      <c r="J141">
        <v>707</v>
      </c>
      <c r="K141">
        <v>0</v>
      </c>
      <c r="L141">
        <v>0</v>
      </c>
      <c r="M141">
        <v>2</v>
      </c>
      <c r="N141">
        <v>2</v>
      </c>
      <c r="O141">
        <v>0</v>
      </c>
      <c r="P141">
        <v>1</v>
      </c>
      <c r="Q141">
        <v>0</v>
      </c>
      <c r="R141">
        <v>0</v>
      </c>
      <c r="S141">
        <f t="shared" si="10"/>
        <v>5</v>
      </c>
      <c r="T141">
        <f t="shared" si="11"/>
        <v>0.23966903073286053</v>
      </c>
    </row>
    <row r="142" spans="1:20" x14ac:dyDescent="0.25">
      <c r="A142">
        <v>141</v>
      </c>
      <c r="B142" t="str">
        <f t="shared" si="8"/>
        <v>141@2013/2/19</v>
      </c>
      <c r="C142" s="1">
        <f t="shared" si="9"/>
        <v>41324.479907407411</v>
      </c>
      <c r="D142">
        <v>1361273464</v>
      </c>
      <c r="E142" t="s">
        <v>156</v>
      </c>
      <c r="F142" t="s">
        <v>157</v>
      </c>
      <c r="G142">
        <v>111</v>
      </c>
      <c r="H142">
        <v>111</v>
      </c>
      <c r="I142">
        <v>707</v>
      </c>
      <c r="J142">
        <v>707</v>
      </c>
      <c r="K142">
        <v>0</v>
      </c>
      <c r="L142">
        <v>0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f t="shared" si="10"/>
        <v>2</v>
      </c>
      <c r="T142">
        <f t="shared" si="11"/>
        <v>3.3333333333333333E-2</v>
      </c>
    </row>
    <row r="143" spans="1:20" x14ac:dyDescent="0.25">
      <c r="A143">
        <v>142</v>
      </c>
      <c r="B143" t="str">
        <f t="shared" si="8"/>
        <v>142@2013/2/19</v>
      </c>
      <c r="C143" s="1">
        <f t="shared" si="9"/>
        <v>41324.731180555558</v>
      </c>
      <c r="D143">
        <v>1361295174</v>
      </c>
      <c r="E143" t="s">
        <v>157</v>
      </c>
      <c r="F143" t="s">
        <v>158</v>
      </c>
      <c r="G143">
        <v>111</v>
      </c>
      <c r="H143">
        <v>111</v>
      </c>
      <c r="I143">
        <v>707</v>
      </c>
      <c r="J143">
        <v>707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0"/>
        <v>0</v>
      </c>
      <c r="T143">
        <f t="shared" si="11"/>
        <v>0.25661938534278961</v>
      </c>
    </row>
    <row r="144" spans="1:20" x14ac:dyDescent="0.25">
      <c r="A144">
        <v>143</v>
      </c>
      <c r="B144" t="str">
        <f t="shared" si="8"/>
        <v>143@2013/2/19</v>
      </c>
      <c r="C144" s="1">
        <f t="shared" si="9"/>
        <v>41324.75990740741</v>
      </c>
      <c r="D144">
        <v>1361297656</v>
      </c>
      <c r="E144" t="s">
        <v>158</v>
      </c>
      <c r="F144" t="s">
        <v>159</v>
      </c>
      <c r="G144">
        <v>111</v>
      </c>
      <c r="H144">
        <v>111</v>
      </c>
      <c r="I144">
        <v>707</v>
      </c>
      <c r="J144">
        <v>707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f t="shared" si="10"/>
        <v>1</v>
      </c>
      <c r="T144">
        <f t="shared" si="11"/>
        <v>2.933806146572104E-2</v>
      </c>
    </row>
    <row r="145" spans="1:20" x14ac:dyDescent="0.25">
      <c r="A145">
        <v>144</v>
      </c>
      <c r="B145" t="str">
        <f t="shared" si="8"/>
        <v>144@2013/2/20</v>
      </c>
      <c r="C145" s="1">
        <f t="shared" si="9"/>
        <v>41325.021898148145</v>
      </c>
      <c r="D145">
        <v>1361320292</v>
      </c>
      <c r="E145" t="s">
        <v>159</v>
      </c>
      <c r="F145" t="s">
        <v>160</v>
      </c>
      <c r="G145">
        <v>111</v>
      </c>
      <c r="H145">
        <v>111</v>
      </c>
      <c r="I145">
        <v>707</v>
      </c>
      <c r="J145">
        <v>707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0"/>
        <v>0</v>
      </c>
      <c r="T145">
        <f t="shared" si="11"/>
        <v>0.26756501182033099</v>
      </c>
    </row>
    <row r="146" spans="1:20" x14ac:dyDescent="0.25">
      <c r="A146">
        <v>145</v>
      </c>
      <c r="B146" t="str">
        <f t="shared" si="8"/>
        <v>145@2013/2/23</v>
      </c>
      <c r="C146" s="1">
        <f t="shared" si="9"/>
        <v>41328.53969907407</v>
      </c>
      <c r="D146">
        <v>1361624230</v>
      </c>
      <c r="E146" t="s">
        <v>160</v>
      </c>
      <c r="F146" t="s">
        <v>161</v>
      </c>
      <c r="G146">
        <v>111</v>
      </c>
      <c r="H146">
        <v>111</v>
      </c>
      <c r="I146">
        <v>707</v>
      </c>
      <c r="J146">
        <v>707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10"/>
        <v>0</v>
      </c>
      <c r="T146">
        <f t="shared" si="11"/>
        <v>3.5926477541371158</v>
      </c>
    </row>
    <row r="147" spans="1:20" x14ac:dyDescent="0.25">
      <c r="A147">
        <v>146</v>
      </c>
      <c r="B147" t="str">
        <f t="shared" si="8"/>
        <v>146@2013/2/27</v>
      </c>
      <c r="C147" s="1">
        <f t="shared" si="9"/>
        <v>41332.70511574074</v>
      </c>
      <c r="D147">
        <v>1361984122</v>
      </c>
      <c r="E147" t="s">
        <v>161</v>
      </c>
      <c r="F147" t="s">
        <v>162</v>
      </c>
      <c r="G147">
        <v>111</v>
      </c>
      <c r="H147">
        <v>112</v>
      </c>
      <c r="I147">
        <v>707</v>
      </c>
      <c r="J147">
        <v>714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7</v>
      </c>
      <c r="R147">
        <v>0</v>
      </c>
      <c r="S147">
        <f t="shared" si="10"/>
        <v>7</v>
      </c>
      <c r="T147">
        <f t="shared" si="11"/>
        <v>4.2540425531914892</v>
      </c>
    </row>
    <row r="148" spans="1:20" x14ac:dyDescent="0.25">
      <c r="A148">
        <v>147</v>
      </c>
      <c r="B148" t="str">
        <f t="shared" si="8"/>
        <v>147@2013/3/1</v>
      </c>
      <c r="C148" s="1">
        <f t="shared" si="9"/>
        <v>41334.199965277774</v>
      </c>
      <c r="D148">
        <v>1362113277</v>
      </c>
      <c r="E148" t="s">
        <v>162</v>
      </c>
      <c r="F148" t="s">
        <v>163</v>
      </c>
      <c r="G148">
        <v>112</v>
      </c>
      <c r="H148">
        <v>112</v>
      </c>
      <c r="I148">
        <v>714</v>
      </c>
      <c r="J148">
        <v>715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10"/>
        <v>1</v>
      </c>
      <c r="T148">
        <f t="shared" si="11"/>
        <v>1.5266548463356975</v>
      </c>
    </row>
    <row r="149" spans="1:20" x14ac:dyDescent="0.25">
      <c r="A149">
        <v>148</v>
      </c>
      <c r="B149" t="str">
        <f t="shared" si="8"/>
        <v>148@2013/3/2</v>
      </c>
      <c r="C149" s="1">
        <f t="shared" si="9"/>
        <v>41335.762199074074</v>
      </c>
      <c r="D149">
        <v>1362248254</v>
      </c>
      <c r="E149" t="s">
        <v>163</v>
      </c>
      <c r="F149" t="s">
        <v>164</v>
      </c>
      <c r="G149">
        <v>112</v>
      </c>
      <c r="H149">
        <v>112</v>
      </c>
      <c r="I149">
        <v>715</v>
      </c>
      <c r="J149">
        <v>715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10"/>
        <v>0</v>
      </c>
      <c r="T149">
        <f t="shared" si="11"/>
        <v>1.5954728132387708</v>
      </c>
    </row>
    <row r="150" spans="1:20" x14ac:dyDescent="0.25">
      <c r="A150">
        <v>149</v>
      </c>
      <c r="B150" t="str">
        <f t="shared" si="8"/>
        <v>149@2013/3/11</v>
      </c>
      <c r="C150" s="1">
        <f t="shared" si="9"/>
        <v>41344.096770833334</v>
      </c>
      <c r="D150">
        <v>1362968361</v>
      </c>
      <c r="E150" t="s">
        <v>164</v>
      </c>
      <c r="F150" t="s">
        <v>165</v>
      </c>
      <c r="G150">
        <v>112</v>
      </c>
      <c r="H150">
        <v>112</v>
      </c>
      <c r="I150">
        <v>715</v>
      </c>
      <c r="J150">
        <v>715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10"/>
        <v>0</v>
      </c>
      <c r="T150">
        <f t="shared" si="11"/>
        <v>8.5119030732860512</v>
      </c>
    </row>
    <row r="151" spans="1:20" x14ac:dyDescent="0.25">
      <c r="A151">
        <v>150</v>
      </c>
      <c r="B151" t="str">
        <f t="shared" si="8"/>
        <v>150@2013/3/15</v>
      </c>
      <c r="C151" s="1">
        <f t="shared" si="9"/>
        <v>41348.25304398148</v>
      </c>
      <c r="D151">
        <v>1363327463</v>
      </c>
      <c r="E151" t="s">
        <v>165</v>
      </c>
      <c r="F151" t="s">
        <v>166</v>
      </c>
      <c r="G151">
        <v>112</v>
      </c>
      <c r="H151">
        <v>112</v>
      </c>
      <c r="I151">
        <v>715</v>
      </c>
      <c r="J151">
        <v>715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10"/>
        <v>0</v>
      </c>
      <c r="T151">
        <f t="shared" si="11"/>
        <v>4.2447044917257681</v>
      </c>
    </row>
    <row r="152" spans="1:20" x14ac:dyDescent="0.25">
      <c r="A152">
        <v>151</v>
      </c>
      <c r="B152" t="str">
        <f t="shared" si="8"/>
        <v>151@2013/3/16</v>
      </c>
      <c r="C152" s="1">
        <f t="shared" si="9"/>
        <v>41349.667349537034</v>
      </c>
      <c r="D152">
        <v>1363449659</v>
      </c>
      <c r="E152" t="s">
        <v>166</v>
      </c>
      <c r="F152" t="s">
        <v>167</v>
      </c>
      <c r="G152">
        <v>112</v>
      </c>
      <c r="H152">
        <v>112</v>
      </c>
      <c r="I152">
        <v>715</v>
      </c>
      <c r="J152">
        <v>715</v>
      </c>
      <c r="K152">
        <v>0</v>
      </c>
      <c r="L152">
        <v>0</v>
      </c>
      <c r="M152">
        <v>1</v>
      </c>
      <c r="N152">
        <v>1</v>
      </c>
      <c r="O152">
        <v>1</v>
      </c>
      <c r="P152">
        <v>0</v>
      </c>
      <c r="Q152">
        <v>0</v>
      </c>
      <c r="R152">
        <v>0</v>
      </c>
      <c r="S152">
        <f t="shared" si="10"/>
        <v>3</v>
      </c>
      <c r="T152">
        <f t="shared" si="11"/>
        <v>1.4443971631205674</v>
      </c>
    </row>
    <row r="153" spans="1:20" x14ac:dyDescent="0.25">
      <c r="A153">
        <v>152</v>
      </c>
      <c r="B153" t="str">
        <f t="shared" si="8"/>
        <v>152@2013/3/22</v>
      </c>
      <c r="C153" s="1">
        <f t="shared" si="9"/>
        <v>41355.469189814816</v>
      </c>
      <c r="D153">
        <v>1363950938</v>
      </c>
      <c r="E153" t="s">
        <v>167</v>
      </c>
      <c r="F153" t="s">
        <v>168</v>
      </c>
      <c r="G153">
        <v>112</v>
      </c>
      <c r="H153">
        <v>112</v>
      </c>
      <c r="I153">
        <v>715</v>
      </c>
      <c r="J153">
        <v>716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10"/>
        <v>1</v>
      </c>
      <c r="T153">
        <f t="shared" si="11"/>
        <v>5.9252836879432627</v>
      </c>
    </row>
    <row r="154" spans="1:20" x14ac:dyDescent="0.25">
      <c r="A154">
        <v>153</v>
      </c>
      <c r="B154" t="str">
        <f t="shared" si="8"/>
        <v>153@2013/5/9</v>
      </c>
      <c r="C154" s="1">
        <f t="shared" si="9"/>
        <v>41403.223032407404</v>
      </c>
      <c r="D154">
        <v>1368076870</v>
      </c>
      <c r="E154" t="s">
        <v>168</v>
      </c>
      <c r="F154" t="s">
        <v>169</v>
      </c>
      <c r="G154">
        <v>112</v>
      </c>
      <c r="H154">
        <v>112</v>
      </c>
      <c r="I154">
        <v>716</v>
      </c>
      <c r="J154">
        <v>717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10"/>
        <v>1</v>
      </c>
      <c r="T154">
        <f t="shared" si="11"/>
        <v>48.769881796690306</v>
      </c>
    </row>
    <row r="155" spans="1:20" x14ac:dyDescent="0.25">
      <c r="A155">
        <v>154</v>
      </c>
      <c r="B155" t="str">
        <f t="shared" si="8"/>
        <v>154@2013/6/15</v>
      </c>
      <c r="C155" s="1">
        <f t="shared" si="9"/>
        <v>41440.20722222222</v>
      </c>
      <c r="D155">
        <v>1371272304</v>
      </c>
      <c r="E155" t="s">
        <v>169</v>
      </c>
      <c r="F155" t="s">
        <v>170</v>
      </c>
      <c r="G155">
        <v>112</v>
      </c>
      <c r="H155">
        <v>112</v>
      </c>
      <c r="I155">
        <v>717</v>
      </c>
      <c r="J155">
        <v>718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0"/>
        <v>1</v>
      </c>
      <c r="T155">
        <f t="shared" si="11"/>
        <v>37.771087470449174</v>
      </c>
    </row>
    <row r="156" spans="1:20" x14ac:dyDescent="0.25">
      <c r="A156">
        <v>155</v>
      </c>
      <c r="B156" t="str">
        <f t="shared" si="8"/>
        <v>155@2013/6/16</v>
      </c>
      <c r="C156" s="1">
        <f t="shared" si="9"/>
        <v>41441.637916666667</v>
      </c>
      <c r="D156">
        <v>1371395916</v>
      </c>
      <c r="E156" t="s">
        <v>170</v>
      </c>
      <c r="F156" t="s">
        <v>171</v>
      </c>
      <c r="G156">
        <v>112</v>
      </c>
      <c r="H156">
        <v>113</v>
      </c>
      <c r="I156">
        <v>718</v>
      </c>
      <c r="J156">
        <v>725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6</v>
      </c>
      <c r="R156">
        <v>0</v>
      </c>
      <c r="S156">
        <f t="shared" si="10"/>
        <v>7</v>
      </c>
      <c r="T156">
        <f t="shared" si="11"/>
        <v>1.4611347517730497</v>
      </c>
    </row>
    <row r="157" spans="1:20" x14ac:dyDescent="0.25">
      <c r="A157">
        <v>156</v>
      </c>
      <c r="B157" t="str">
        <f t="shared" si="8"/>
        <v>156@2013/6/17</v>
      </c>
      <c r="C157" s="1">
        <f t="shared" si="9"/>
        <v>41442.523368055554</v>
      </c>
      <c r="D157">
        <v>1371472419</v>
      </c>
      <c r="E157" t="s">
        <v>171</v>
      </c>
      <c r="F157" t="s">
        <v>172</v>
      </c>
      <c r="G157">
        <v>113</v>
      </c>
      <c r="H157">
        <v>113</v>
      </c>
      <c r="I157">
        <v>725</v>
      </c>
      <c r="J157">
        <v>725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0"/>
        <v>0</v>
      </c>
      <c r="T157">
        <f t="shared" si="11"/>
        <v>0.90429078014184394</v>
      </c>
    </row>
    <row r="158" spans="1:20" x14ac:dyDescent="0.25">
      <c r="A158">
        <v>157</v>
      </c>
      <c r="B158" t="str">
        <f t="shared" si="8"/>
        <v>157@2013/6/18</v>
      </c>
      <c r="C158" s="1">
        <f t="shared" si="9"/>
        <v>41443.302546296298</v>
      </c>
      <c r="D158">
        <v>1371539740</v>
      </c>
      <c r="E158" t="s">
        <v>172</v>
      </c>
      <c r="F158" t="s">
        <v>173</v>
      </c>
      <c r="G158">
        <v>113</v>
      </c>
      <c r="H158">
        <v>113</v>
      </c>
      <c r="I158">
        <v>725</v>
      </c>
      <c r="J158">
        <v>725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10"/>
        <v>0</v>
      </c>
      <c r="T158">
        <f t="shared" si="11"/>
        <v>0.79575650118203312</v>
      </c>
    </row>
    <row r="159" spans="1:20" x14ac:dyDescent="0.25">
      <c r="A159">
        <v>158</v>
      </c>
      <c r="B159" t="str">
        <f t="shared" si="8"/>
        <v>158@2013/6/18</v>
      </c>
      <c r="C159" s="1">
        <f t="shared" si="9"/>
        <v>41443.341365740736</v>
      </c>
      <c r="D159">
        <v>1371543094</v>
      </c>
      <c r="E159" t="s">
        <v>173</v>
      </c>
      <c r="F159" t="s">
        <v>174</v>
      </c>
      <c r="G159">
        <v>113</v>
      </c>
      <c r="H159">
        <v>113</v>
      </c>
      <c r="I159">
        <v>725</v>
      </c>
      <c r="J159">
        <v>725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10"/>
        <v>0</v>
      </c>
      <c r="T159">
        <f t="shared" si="11"/>
        <v>3.9645390070921986E-2</v>
      </c>
    </row>
    <row r="160" spans="1:20" x14ac:dyDescent="0.25">
      <c r="A160">
        <v>159</v>
      </c>
      <c r="B160" t="str">
        <f t="shared" si="8"/>
        <v>159@2013/6/18</v>
      </c>
      <c r="C160" s="1">
        <f t="shared" si="9"/>
        <v>41443.343159722222</v>
      </c>
      <c r="D160">
        <v>1371543249</v>
      </c>
      <c r="E160" t="s">
        <v>174</v>
      </c>
      <c r="F160" t="s">
        <v>175</v>
      </c>
      <c r="G160">
        <v>113</v>
      </c>
      <c r="H160">
        <v>113</v>
      </c>
      <c r="I160">
        <v>725</v>
      </c>
      <c r="J160">
        <v>725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10"/>
        <v>0</v>
      </c>
      <c r="T160">
        <f t="shared" si="11"/>
        <v>1.8321513002364067E-3</v>
      </c>
    </row>
    <row r="161" spans="1:20" x14ac:dyDescent="0.25">
      <c r="A161">
        <v>160</v>
      </c>
      <c r="B161" t="str">
        <f t="shared" si="8"/>
        <v>160@2013/6/18</v>
      </c>
      <c r="C161" s="1">
        <f t="shared" si="9"/>
        <v>41443.557476851856</v>
      </c>
      <c r="D161">
        <v>1371561766</v>
      </c>
      <c r="E161" t="s">
        <v>175</v>
      </c>
      <c r="F161" t="s">
        <v>176</v>
      </c>
      <c r="G161">
        <v>113</v>
      </c>
      <c r="H161">
        <v>113</v>
      </c>
      <c r="I161">
        <v>725</v>
      </c>
      <c r="J161">
        <v>725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 t="shared" si="10"/>
        <v>0</v>
      </c>
      <c r="T161">
        <f t="shared" si="11"/>
        <v>0.21887706855791964</v>
      </c>
    </row>
    <row r="162" spans="1:20" x14ac:dyDescent="0.25">
      <c r="A162">
        <v>161</v>
      </c>
      <c r="B162" t="str">
        <f t="shared" si="8"/>
        <v>161@2013/6/25</v>
      </c>
      <c r="C162" s="1">
        <f t="shared" si="9"/>
        <v>41450.226319444446</v>
      </c>
      <c r="D162">
        <v>1372137954</v>
      </c>
      <c r="E162" t="s">
        <v>176</v>
      </c>
      <c r="F162" t="s">
        <v>177</v>
      </c>
      <c r="G162">
        <v>113</v>
      </c>
      <c r="H162">
        <v>113</v>
      </c>
      <c r="I162">
        <v>725</v>
      </c>
      <c r="J162">
        <v>725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10"/>
        <v>0</v>
      </c>
      <c r="T162">
        <f t="shared" si="11"/>
        <v>6.810732860520095</v>
      </c>
    </row>
    <row r="163" spans="1:20" x14ac:dyDescent="0.25">
      <c r="A163">
        <v>162</v>
      </c>
      <c r="B163" t="str">
        <f t="shared" si="8"/>
        <v>162@2013/6/30</v>
      </c>
      <c r="C163" s="1">
        <f t="shared" si="9"/>
        <v>41455.26457175926</v>
      </c>
      <c r="D163">
        <v>1372573259</v>
      </c>
      <c r="E163" t="s">
        <v>177</v>
      </c>
      <c r="F163" t="s">
        <v>178</v>
      </c>
      <c r="G163">
        <v>113</v>
      </c>
      <c r="H163">
        <v>113</v>
      </c>
      <c r="I163">
        <v>725</v>
      </c>
      <c r="J163">
        <v>725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10"/>
        <v>0</v>
      </c>
      <c r="T163">
        <f t="shared" si="11"/>
        <v>5.1454491725768321</v>
      </c>
    </row>
    <row r="164" spans="1:20" x14ac:dyDescent="0.25">
      <c r="A164">
        <v>163</v>
      </c>
      <c r="B164" t="str">
        <f t="shared" si="8"/>
        <v>163@2013/7/4</v>
      </c>
      <c r="C164" s="1">
        <f t="shared" si="9"/>
        <v>41459.271331018521</v>
      </c>
      <c r="D164">
        <v>1372919443</v>
      </c>
      <c r="E164" t="s">
        <v>178</v>
      </c>
      <c r="F164" t="s">
        <v>179</v>
      </c>
      <c r="G164">
        <v>113</v>
      </c>
      <c r="H164">
        <v>113</v>
      </c>
      <c r="I164">
        <v>725</v>
      </c>
      <c r="J164">
        <v>726</v>
      </c>
      <c r="K164">
        <v>0</v>
      </c>
      <c r="L164">
        <v>0</v>
      </c>
      <c r="M164">
        <v>3</v>
      </c>
      <c r="N164">
        <v>2</v>
      </c>
      <c r="O164">
        <v>0</v>
      </c>
      <c r="P164">
        <v>0</v>
      </c>
      <c r="Q164">
        <v>0</v>
      </c>
      <c r="R164">
        <v>0</v>
      </c>
      <c r="S164">
        <f t="shared" si="10"/>
        <v>5</v>
      </c>
      <c r="T164">
        <f t="shared" si="11"/>
        <v>4.0920094562647753</v>
      </c>
    </row>
    <row r="165" spans="1:20" x14ac:dyDescent="0.25">
      <c r="A165">
        <v>164</v>
      </c>
      <c r="B165" t="str">
        <f t="shared" si="8"/>
        <v>164@2013/7/4</v>
      </c>
      <c r="C165" s="1">
        <f t="shared" si="9"/>
        <v>41459.50953703704</v>
      </c>
      <c r="D165">
        <v>1372940024</v>
      </c>
      <c r="E165" t="s">
        <v>179</v>
      </c>
      <c r="F165" t="s">
        <v>180</v>
      </c>
      <c r="G165">
        <v>113</v>
      </c>
      <c r="H165">
        <v>113</v>
      </c>
      <c r="I165">
        <v>726</v>
      </c>
      <c r="J165">
        <v>726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 t="shared" si="10"/>
        <v>0</v>
      </c>
      <c r="T165">
        <f t="shared" si="11"/>
        <v>0.243274231678487</v>
      </c>
    </row>
    <row r="166" spans="1:20" x14ac:dyDescent="0.25">
      <c r="A166">
        <v>165</v>
      </c>
      <c r="B166" t="str">
        <f t="shared" si="8"/>
        <v>165@2013/7/8</v>
      </c>
      <c r="C166" s="1">
        <f t="shared" si="9"/>
        <v>41463.17015046296</v>
      </c>
      <c r="D166">
        <v>1373256301</v>
      </c>
      <c r="E166" t="s">
        <v>180</v>
      </c>
      <c r="F166" t="s">
        <v>181</v>
      </c>
      <c r="G166">
        <v>113</v>
      </c>
      <c r="H166">
        <v>114</v>
      </c>
      <c r="I166">
        <v>726</v>
      </c>
      <c r="J166">
        <v>731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</v>
      </c>
      <c r="R166">
        <v>0</v>
      </c>
      <c r="S166">
        <f t="shared" si="10"/>
        <v>5</v>
      </c>
      <c r="T166">
        <f t="shared" si="11"/>
        <v>3.738498817966903</v>
      </c>
    </row>
    <row r="167" spans="1:20" x14ac:dyDescent="0.25">
      <c r="A167">
        <v>166</v>
      </c>
      <c r="B167" t="str">
        <f t="shared" si="8"/>
        <v>166@2013/7/17</v>
      </c>
      <c r="C167" s="1">
        <f t="shared" si="9"/>
        <v>41472.321840277778</v>
      </c>
      <c r="D167">
        <v>1374047007</v>
      </c>
      <c r="E167" t="s">
        <v>181</v>
      </c>
      <c r="F167" t="s">
        <v>182</v>
      </c>
      <c r="G167">
        <v>114</v>
      </c>
      <c r="H167">
        <v>114</v>
      </c>
      <c r="I167">
        <v>731</v>
      </c>
      <c r="J167">
        <v>731</v>
      </c>
      <c r="K167">
        <v>0</v>
      </c>
      <c r="L167">
        <v>0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f t="shared" si="10"/>
        <v>2</v>
      </c>
      <c r="T167">
        <f t="shared" si="11"/>
        <v>9.346406619385343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3:W201"/>
  <sheetViews>
    <sheetView topLeftCell="A75" zoomScale="90" zoomScaleNormal="90" workbookViewId="0">
      <selection activeCell="C89" sqref="C89:E91"/>
    </sheetView>
  </sheetViews>
  <sheetFormatPr defaultColWidth="11" defaultRowHeight="15.75" x14ac:dyDescent="0.25"/>
  <cols>
    <col min="8" max="8" width="6.875" customWidth="1"/>
    <col min="9" max="9" width="9.375" bestFit="1" customWidth="1"/>
    <col min="10" max="10" width="4.875" bestFit="1" customWidth="1"/>
    <col min="11" max="13" width="3.875" bestFit="1" customWidth="1"/>
    <col min="14" max="14" width="5.875" bestFit="1" customWidth="1"/>
    <col min="15" max="15" width="10.5" bestFit="1" customWidth="1"/>
    <col min="17" max="17" width="9.375" bestFit="1" customWidth="1"/>
    <col min="18" max="18" width="11.875" bestFit="1" customWidth="1"/>
    <col min="19" max="19" width="3.875" bestFit="1" customWidth="1"/>
    <col min="21" max="22" width="11.875" bestFit="1" customWidth="1"/>
  </cols>
  <sheetData>
    <row r="33" spans="1:23" x14ac:dyDescent="0.25">
      <c r="I33" s="16" t="s">
        <v>232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</row>
    <row r="34" spans="1:23" ht="24" customHeight="1" x14ac:dyDescent="0.25">
      <c r="A34" s="11" t="s">
        <v>186</v>
      </c>
      <c r="B34" s="11"/>
      <c r="C34" s="11"/>
      <c r="D34" s="9" t="s">
        <v>240</v>
      </c>
      <c r="E34" s="11" t="s">
        <v>187</v>
      </c>
      <c r="F34" s="11"/>
      <c r="G34" s="11"/>
      <c r="I34" s="13" t="s">
        <v>198</v>
      </c>
      <c r="J34" s="13"/>
      <c r="K34" s="13"/>
      <c r="L34" s="13"/>
      <c r="M34" s="13"/>
      <c r="N34" s="13"/>
      <c r="O34" s="13"/>
      <c r="Q34" s="13" t="s">
        <v>198</v>
      </c>
      <c r="R34" s="13"/>
      <c r="S34" s="13"/>
      <c r="T34" s="13"/>
      <c r="U34" s="13"/>
      <c r="V34" s="13"/>
      <c r="W34" s="13"/>
    </row>
    <row r="35" spans="1:23" x14ac:dyDescent="0.25">
      <c r="A35">
        <v>0</v>
      </c>
      <c r="B35">
        <v>10</v>
      </c>
      <c r="C35">
        <v>659</v>
      </c>
      <c r="D35" s="10">
        <v>1</v>
      </c>
      <c r="E35">
        <v>0</v>
      </c>
      <c r="F35">
        <v>7</v>
      </c>
      <c r="G35">
        <v>75</v>
      </c>
      <c r="I35" t="s">
        <v>199</v>
      </c>
      <c r="J35" t="s">
        <v>200</v>
      </c>
      <c r="K35" t="s">
        <v>201</v>
      </c>
      <c r="N35" t="s">
        <v>195</v>
      </c>
      <c r="O35" t="s">
        <v>202</v>
      </c>
      <c r="Q35" t="s">
        <v>199</v>
      </c>
      <c r="R35" t="s">
        <v>200</v>
      </c>
      <c r="S35" t="s">
        <v>201</v>
      </c>
      <c r="V35" t="s">
        <v>195</v>
      </c>
      <c r="W35" t="s">
        <v>202</v>
      </c>
    </row>
    <row r="36" spans="1:23" x14ac:dyDescent="0.25">
      <c r="A36">
        <v>11</v>
      </c>
      <c r="B36">
        <v>15</v>
      </c>
      <c r="C36">
        <v>25</v>
      </c>
      <c r="D36" s="10">
        <v>2</v>
      </c>
      <c r="E36">
        <v>8</v>
      </c>
      <c r="F36">
        <v>9</v>
      </c>
      <c r="G36">
        <v>584</v>
      </c>
      <c r="I36" s="12" t="s">
        <v>203</v>
      </c>
      <c r="J36">
        <f>659/11</f>
        <v>59.909090909090907</v>
      </c>
      <c r="K36">
        <f>Sheet1!S2</f>
        <v>75</v>
      </c>
      <c r="L36">
        <f>ABS(J36-K36)</f>
        <v>15.090909090909093</v>
      </c>
      <c r="M36">
        <f>POWER(L36,1)</f>
        <v>15.090909090909093</v>
      </c>
      <c r="Q36" s="12" t="s">
        <v>213</v>
      </c>
      <c r="R36">
        <f>75/8</f>
        <v>9.375</v>
      </c>
      <c r="S36">
        <f>Sheet1!S2</f>
        <v>75</v>
      </c>
      <c r="T36">
        <f>ABS(R36-S36)</f>
        <v>65.625</v>
      </c>
      <c r="U36">
        <f>POWER(T36,1)</f>
        <v>65.625</v>
      </c>
    </row>
    <row r="37" spans="1:23" x14ac:dyDescent="0.25">
      <c r="A37">
        <v>16</v>
      </c>
      <c r="B37">
        <v>17</v>
      </c>
      <c r="C37">
        <v>1211</v>
      </c>
      <c r="D37" s="10">
        <v>3</v>
      </c>
      <c r="E37">
        <v>10</v>
      </c>
      <c r="F37">
        <v>15</v>
      </c>
      <c r="G37">
        <v>25</v>
      </c>
      <c r="I37" s="12"/>
      <c r="J37">
        <f t="shared" ref="J37:J46" si="0">659/11</f>
        <v>59.909090909090907</v>
      </c>
      <c r="K37">
        <f>Sheet1!S3</f>
        <v>0</v>
      </c>
      <c r="L37">
        <f t="shared" ref="L37:L100" si="1">ABS(J37-K37)</f>
        <v>59.909090909090907</v>
      </c>
      <c r="M37">
        <f t="shared" ref="M37:M100" si="2">POWER(L37,1)</f>
        <v>59.909090909090907</v>
      </c>
      <c r="Q37" s="12"/>
      <c r="R37">
        <f t="shared" ref="R37:R43" si="3">75/8</f>
        <v>9.375</v>
      </c>
      <c r="S37">
        <f>Sheet1!S3</f>
        <v>0</v>
      </c>
      <c r="T37">
        <f t="shared" ref="T37:T100" si="4">ABS(R37-S37)</f>
        <v>9.375</v>
      </c>
      <c r="U37">
        <f t="shared" ref="U37:U100" si="5">POWER(T37,1)</f>
        <v>9.375</v>
      </c>
    </row>
    <row r="38" spans="1:23" x14ac:dyDescent="0.25">
      <c r="A38">
        <v>18</v>
      </c>
      <c r="B38">
        <v>20</v>
      </c>
      <c r="C38">
        <v>44</v>
      </c>
      <c r="D38" s="10">
        <v>4</v>
      </c>
      <c r="E38">
        <v>16</v>
      </c>
      <c r="F38">
        <v>17</v>
      </c>
      <c r="G38">
        <v>1211</v>
      </c>
      <c r="I38" s="12"/>
      <c r="J38">
        <f t="shared" si="0"/>
        <v>59.909090909090907</v>
      </c>
      <c r="K38">
        <f>Sheet1!S4</f>
        <v>0</v>
      </c>
      <c r="L38">
        <f t="shared" si="1"/>
        <v>59.909090909090907</v>
      </c>
      <c r="M38">
        <f t="shared" si="2"/>
        <v>59.909090909090907</v>
      </c>
      <c r="Q38" s="12"/>
      <c r="R38">
        <f t="shared" si="3"/>
        <v>9.375</v>
      </c>
      <c r="S38">
        <f>Sheet1!S4</f>
        <v>0</v>
      </c>
      <c r="T38">
        <f t="shared" si="4"/>
        <v>9.375</v>
      </c>
      <c r="U38">
        <f t="shared" si="5"/>
        <v>9.375</v>
      </c>
    </row>
    <row r="39" spans="1:23" x14ac:dyDescent="0.25">
      <c r="A39">
        <v>21</v>
      </c>
      <c r="B39">
        <v>22</v>
      </c>
      <c r="C39">
        <v>711</v>
      </c>
      <c r="D39" s="10">
        <v>5</v>
      </c>
      <c r="E39">
        <v>18</v>
      </c>
      <c r="F39">
        <v>21</v>
      </c>
      <c r="G39">
        <v>44</v>
      </c>
      <c r="I39" s="12"/>
      <c r="J39">
        <f t="shared" si="0"/>
        <v>59.909090909090907</v>
      </c>
      <c r="K39">
        <f>Sheet1!S5</f>
        <v>0</v>
      </c>
      <c r="L39">
        <f t="shared" si="1"/>
        <v>59.909090909090907</v>
      </c>
      <c r="M39">
        <f t="shared" si="2"/>
        <v>59.909090909090907</v>
      </c>
      <c r="Q39" s="12"/>
      <c r="R39">
        <f t="shared" si="3"/>
        <v>9.375</v>
      </c>
      <c r="S39">
        <f>Sheet1!S5</f>
        <v>0</v>
      </c>
      <c r="T39">
        <f t="shared" si="4"/>
        <v>9.375</v>
      </c>
      <c r="U39">
        <f t="shared" si="5"/>
        <v>9.375</v>
      </c>
    </row>
    <row r="40" spans="1:23" x14ac:dyDescent="0.25">
      <c r="A40">
        <v>23</v>
      </c>
      <c r="B40">
        <v>32</v>
      </c>
      <c r="C40">
        <v>26</v>
      </c>
      <c r="D40" s="10">
        <v>6</v>
      </c>
      <c r="E40">
        <v>22</v>
      </c>
      <c r="F40">
        <v>22</v>
      </c>
      <c r="G40">
        <v>711</v>
      </c>
      <c r="I40" s="12"/>
      <c r="J40">
        <f t="shared" si="0"/>
        <v>59.909090909090907</v>
      </c>
      <c r="K40">
        <f>Sheet1!S6</f>
        <v>0</v>
      </c>
      <c r="L40">
        <f t="shared" si="1"/>
        <v>59.909090909090907</v>
      </c>
      <c r="M40">
        <f t="shared" si="2"/>
        <v>59.909090909090907</v>
      </c>
      <c r="Q40" s="12"/>
      <c r="R40">
        <f t="shared" si="3"/>
        <v>9.375</v>
      </c>
      <c r="S40">
        <f>Sheet1!S6</f>
        <v>0</v>
      </c>
      <c r="T40">
        <f t="shared" si="4"/>
        <v>9.375</v>
      </c>
      <c r="U40">
        <f t="shared" si="5"/>
        <v>9.375</v>
      </c>
    </row>
    <row r="41" spans="1:23" x14ac:dyDescent="0.25">
      <c r="A41">
        <v>33</v>
      </c>
      <c r="B41">
        <v>36</v>
      </c>
      <c r="C41">
        <v>283</v>
      </c>
      <c r="D41" s="10">
        <v>7</v>
      </c>
      <c r="E41">
        <v>23</v>
      </c>
      <c r="F41">
        <v>32</v>
      </c>
      <c r="G41">
        <v>26</v>
      </c>
      <c r="I41" s="12"/>
      <c r="J41">
        <f t="shared" si="0"/>
        <v>59.909090909090907</v>
      </c>
      <c r="K41">
        <f>Sheet1!S7</f>
        <v>0</v>
      </c>
      <c r="L41">
        <f t="shared" si="1"/>
        <v>59.909090909090907</v>
      </c>
      <c r="M41">
        <f t="shared" si="2"/>
        <v>59.909090909090907</v>
      </c>
      <c r="Q41" s="12"/>
      <c r="R41">
        <f t="shared" si="3"/>
        <v>9.375</v>
      </c>
      <c r="S41">
        <f>Sheet1!S7</f>
        <v>0</v>
      </c>
      <c r="T41">
        <f t="shared" si="4"/>
        <v>9.375</v>
      </c>
      <c r="U41">
        <f t="shared" si="5"/>
        <v>9.375</v>
      </c>
    </row>
    <row r="42" spans="1:23" x14ac:dyDescent="0.25">
      <c r="A42">
        <v>37</v>
      </c>
      <c r="B42">
        <v>56</v>
      </c>
      <c r="C42">
        <v>39</v>
      </c>
      <c r="D42" s="10">
        <v>8</v>
      </c>
      <c r="E42">
        <v>33</v>
      </c>
      <c r="F42">
        <v>56</v>
      </c>
      <c r="G42">
        <v>322</v>
      </c>
      <c r="I42" s="12"/>
      <c r="J42">
        <f t="shared" si="0"/>
        <v>59.909090909090907</v>
      </c>
      <c r="K42">
        <f>Sheet1!S8</f>
        <v>0</v>
      </c>
      <c r="L42">
        <f t="shared" si="1"/>
        <v>59.909090909090907</v>
      </c>
      <c r="M42">
        <f t="shared" si="2"/>
        <v>59.909090909090907</v>
      </c>
      <c r="Q42" s="12"/>
      <c r="R42">
        <f t="shared" si="3"/>
        <v>9.375</v>
      </c>
      <c r="S42">
        <f>Sheet1!S8</f>
        <v>0</v>
      </c>
      <c r="T42">
        <f t="shared" si="4"/>
        <v>9.375</v>
      </c>
      <c r="U42">
        <f t="shared" si="5"/>
        <v>9.375</v>
      </c>
    </row>
    <row r="43" spans="1:23" x14ac:dyDescent="0.25">
      <c r="A43">
        <v>57</v>
      </c>
      <c r="B43">
        <v>164</v>
      </c>
      <c r="C43">
        <v>402</v>
      </c>
      <c r="D43" s="10">
        <v>9</v>
      </c>
      <c r="E43">
        <v>57</v>
      </c>
      <c r="F43">
        <v>151</v>
      </c>
      <c r="G43">
        <v>383</v>
      </c>
      <c r="I43" s="12"/>
      <c r="J43">
        <f t="shared" si="0"/>
        <v>59.909090909090907</v>
      </c>
      <c r="K43">
        <f>Sheet1!S9</f>
        <v>0</v>
      </c>
      <c r="L43">
        <f t="shared" si="1"/>
        <v>59.909090909090907</v>
      </c>
      <c r="M43">
        <f t="shared" si="2"/>
        <v>59.909090909090907</v>
      </c>
      <c r="Q43" s="12"/>
      <c r="R43">
        <f t="shared" si="3"/>
        <v>9.375</v>
      </c>
      <c r="S43">
        <f>Sheet1!S9</f>
        <v>0</v>
      </c>
      <c r="T43">
        <f t="shared" si="4"/>
        <v>9.375</v>
      </c>
      <c r="U43">
        <f t="shared" si="5"/>
        <v>9.375</v>
      </c>
      <c r="V43" s="6">
        <f>SUM(U36:U43)</f>
        <v>131.25</v>
      </c>
    </row>
    <row r="44" spans="1:23" x14ac:dyDescent="0.25">
      <c r="A44">
        <v>165</v>
      </c>
      <c r="B44">
        <v>165</v>
      </c>
      <c r="C44">
        <v>2</v>
      </c>
      <c r="D44" s="10">
        <v>10</v>
      </c>
      <c r="E44">
        <v>152</v>
      </c>
      <c r="F44">
        <v>165</v>
      </c>
      <c r="G44">
        <v>21</v>
      </c>
      <c r="I44" s="12"/>
      <c r="J44">
        <f t="shared" si="0"/>
        <v>59.909090909090907</v>
      </c>
      <c r="K44">
        <f>Sheet1!S10</f>
        <v>292</v>
      </c>
      <c r="L44">
        <f t="shared" si="1"/>
        <v>232.09090909090909</v>
      </c>
      <c r="M44">
        <f t="shared" si="2"/>
        <v>232.09090909090909</v>
      </c>
      <c r="Q44" s="14" t="s">
        <v>214</v>
      </c>
      <c r="R44">
        <f>584/2</f>
        <v>292</v>
      </c>
      <c r="S44">
        <f>Sheet1!S10</f>
        <v>292</v>
      </c>
      <c r="T44">
        <f t="shared" si="4"/>
        <v>0</v>
      </c>
      <c r="U44">
        <f t="shared" si="5"/>
        <v>0</v>
      </c>
    </row>
    <row r="45" spans="1:23" x14ac:dyDescent="0.25">
      <c r="I45" s="12"/>
      <c r="J45">
        <f t="shared" si="0"/>
        <v>59.909090909090907</v>
      </c>
      <c r="K45">
        <f>Sheet1!S11</f>
        <v>292</v>
      </c>
      <c r="L45">
        <f t="shared" si="1"/>
        <v>232.09090909090909</v>
      </c>
      <c r="M45">
        <f t="shared" si="2"/>
        <v>232.09090909090909</v>
      </c>
      <c r="Q45" s="14"/>
      <c r="R45">
        <f>584/2</f>
        <v>292</v>
      </c>
      <c r="S45">
        <f>Sheet1!S11</f>
        <v>292</v>
      </c>
      <c r="T45">
        <f t="shared" si="4"/>
        <v>0</v>
      </c>
      <c r="U45">
        <f t="shared" si="5"/>
        <v>0</v>
      </c>
      <c r="V45" s="6">
        <f>SUM(U44:U45)</f>
        <v>0</v>
      </c>
    </row>
    <row r="46" spans="1:23" x14ac:dyDescent="0.25">
      <c r="I46" s="12"/>
      <c r="J46">
        <f t="shared" si="0"/>
        <v>59.909090909090907</v>
      </c>
      <c r="K46">
        <f>Sheet1!S12</f>
        <v>0</v>
      </c>
      <c r="L46">
        <f t="shared" si="1"/>
        <v>59.909090909090907</v>
      </c>
      <c r="M46">
        <f t="shared" si="2"/>
        <v>59.909090909090907</v>
      </c>
      <c r="N46" s="6">
        <f>SUM(M36:M46)</f>
        <v>958.5454545454545</v>
      </c>
      <c r="Q46" s="14" t="s">
        <v>215</v>
      </c>
      <c r="R46">
        <f>25/6</f>
        <v>4.166666666666667</v>
      </c>
      <c r="S46">
        <f>Sheet1!S12</f>
        <v>0</v>
      </c>
      <c r="T46">
        <f t="shared" si="4"/>
        <v>4.166666666666667</v>
      </c>
      <c r="U46">
        <f t="shared" si="5"/>
        <v>4.166666666666667</v>
      </c>
    </row>
    <row r="47" spans="1:23" ht="34.5" customHeight="1" x14ac:dyDescent="0.25">
      <c r="A47" s="11" t="s">
        <v>188</v>
      </c>
      <c r="B47" s="11"/>
      <c r="C47" s="11"/>
      <c r="E47" s="11" t="s">
        <v>189</v>
      </c>
      <c r="F47" s="11"/>
      <c r="G47" s="11"/>
      <c r="I47" s="14" t="s">
        <v>204</v>
      </c>
      <c r="J47">
        <f>25/5</f>
        <v>5</v>
      </c>
      <c r="K47">
        <f>Sheet1!S13</f>
        <v>2</v>
      </c>
      <c r="L47">
        <f t="shared" si="1"/>
        <v>3</v>
      </c>
      <c r="M47">
        <f t="shared" si="2"/>
        <v>3</v>
      </c>
      <c r="Q47" s="14"/>
      <c r="R47">
        <f t="shared" ref="R47:R51" si="6">25/6</f>
        <v>4.166666666666667</v>
      </c>
      <c r="S47">
        <f>Sheet1!S13</f>
        <v>2</v>
      </c>
      <c r="T47">
        <f t="shared" si="4"/>
        <v>2.166666666666667</v>
      </c>
      <c r="U47">
        <f t="shared" si="5"/>
        <v>2.166666666666667</v>
      </c>
    </row>
    <row r="48" spans="1:23" x14ac:dyDescent="0.25">
      <c r="A48">
        <v>0</v>
      </c>
      <c r="B48">
        <v>10</v>
      </c>
      <c r="C48">
        <v>659</v>
      </c>
      <c r="E48">
        <v>0</v>
      </c>
      <c r="F48">
        <v>7</v>
      </c>
      <c r="G48">
        <v>75</v>
      </c>
      <c r="I48" s="14"/>
      <c r="J48">
        <f t="shared" ref="J48:J51" si="7">25/5</f>
        <v>5</v>
      </c>
      <c r="K48">
        <f>Sheet1!S14</f>
        <v>5</v>
      </c>
      <c r="L48">
        <f t="shared" si="1"/>
        <v>0</v>
      </c>
      <c r="M48">
        <f t="shared" si="2"/>
        <v>0</v>
      </c>
      <c r="Q48" s="14"/>
      <c r="R48">
        <f t="shared" si="6"/>
        <v>4.166666666666667</v>
      </c>
      <c r="S48">
        <f>Sheet1!S14</f>
        <v>5</v>
      </c>
      <c r="T48">
        <f t="shared" si="4"/>
        <v>0.83333333333333304</v>
      </c>
      <c r="U48">
        <f t="shared" si="5"/>
        <v>0.83333333333333304</v>
      </c>
    </row>
    <row r="49" spans="1:22" x14ac:dyDescent="0.25">
      <c r="A49">
        <v>11</v>
      </c>
      <c r="B49">
        <v>15</v>
      </c>
      <c r="C49">
        <v>25</v>
      </c>
      <c r="E49">
        <v>8</v>
      </c>
      <c r="F49">
        <v>9</v>
      </c>
      <c r="G49">
        <v>584</v>
      </c>
      <c r="I49" s="14"/>
      <c r="J49">
        <f t="shared" si="7"/>
        <v>5</v>
      </c>
      <c r="K49">
        <f>Sheet1!S15</f>
        <v>10</v>
      </c>
      <c r="L49">
        <f t="shared" si="1"/>
        <v>5</v>
      </c>
      <c r="M49">
        <f t="shared" si="2"/>
        <v>5</v>
      </c>
      <c r="Q49" s="14"/>
      <c r="R49">
        <f t="shared" si="6"/>
        <v>4.166666666666667</v>
      </c>
      <c r="S49">
        <f>Sheet1!S15</f>
        <v>10</v>
      </c>
      <c r="T49">
        <f t="shared" si="4"/>
        <v>5.833333333333333</v>
      </c>
      <c r="U49">
        <f t="shared" si="5"/>
        <v>5.833333333333333</v>
      </c>
    </row>
    <row r="50" spans="1:22" x14ac:dyDescent="0.25">
      <c r="A50">
        <v>16</v>
      </c>
      <c r="B50">
        <v>17</v>
      </c>
      <c r="C50">
        <v>1211</v>
      </c>
      <c r="E50">
        <v>10</v>
      </c>
      <c r="F50">
        <v>15</v>
      </c>
      <c r="G50">
        <v>25</v>
      </c>
      <c r="I50" s="14"/>
      <c r="J50">
        <f t="shared" si="7"/>
        <v>5</v>
      </c>
      <c r="K50">
        <f>Sheet1!S16</f>
        <v>6</v>
      </c>
      <c r="L50">
        <f t="shared" si="1"/>
        <v>1</v>
      </c>
      <c r="M50">
        <f t="shared" si="2"/>
        <v>1</v>
      </c>
      <c r="Q50" s="14"/>
      <c r="R50">
        <f t="shared" si="6"/>
        <v>4.166666666666667</v>
      </c>
      <c r="S50">
        <f>Sheet1!S16</f>
        <v>6</v>
      </c>
      <c r="T50">
        <f t="shared" si="4"/>
        <v>1.833333333333333</v>
      </c>
      <c r="U50">
        <f t="shared" si="5"/>
        <v>1.833333333333333</v>
      </c>
    </row>
    <row r="51" spans="1:22" x14ac:dyDescent="0.25">
      <c r="A51">
        <v>18</v>
      </c>
      <c r="B51">
        <v>20</v>
      </c>
      <c r="C51">
        <v>44</v>
      </c>
      <c r="E51">
        <v>16</v>
      </c>
      <c r="F51">
        <v>17</v>
      </c>
      <c r="G51">
        <v>1211</v>
      </c>
      <c r="I51" s="14"/>
      <c r="J51">
        <f t="shared" si="7"/>
        <v>5</v>
      </c>
      <c r="K51">
        <f>Sheet1!S17</f>
        <v>2</v>
      </c>
      <c r="L51">
        <f t="shared" si="1"/>
        <v>3</v>
      </c>
      <c r="M51">
        <f t="shared" si="2"/>
        <v>3</v>
      </c>
      <c r="N51" s="6">
        <f>SUM(M47:M51)</f>
        <v>12</v>
      </c>
      <c r="Q51" s="14"/>
      <c r="R51">
        <f t="shared" si="6"/>
        <v>4.166666666666667</v>
      </c>
      <c r="S51">
        <f>Sheet1!S17</f>
        <v>2</v>
      </c>
      <c r="T51">
        <f t="shared" si="4"/>
        <v>2.166666666666667</v>
      </c>
      <c r="U51">
        <f t="shared" si="5"/>
        <v>2.166666666666667</v>
      </c>
      <c r="V51" s="6">
        <f>SUM(U46:U51)</f>
        <v>17</v>
      </c>
    </row>
    <row r="52" spans="1:22" x14ac:dyDescent="0.25">
      <c r="A52">
        <v>21</v>
      </c>
      <c r="B52">
        <v>22</v>
      </c>
      <c r="C52">
        <v>711</v>
      </c>
      <c r="E52">
        <v>18</v>
      </c>
      <c r="F52">
        <v>21</v>
      </c>
      <c r="G52">
        <v>44</v>
      </c>
      <c r="I52" s="15" t="s">
        <v>205</v>
      </c>
      <c r="J52">
        <f>1211/2</f>
        <v>605.5</v>
      </c>
      <c r="K52">
        <f>Sheet1!S18</f>
        <v>602</v>
      </c>
      <c r="L52">
        <f t="shared" si="1"/>
        <v>3.5</v>
      </c>
      <c r="M52">
        <f t="shared" si="2"/>
        <v>3.5</v>
      </c>
      <c r="Q52" s="12" t="s">
        <v>205</v>
      </c>
      <c r="R52">
        <f>1211/2</f>
        <v>605.5</v>
      </c>
      <c r="S52">
        <f>Sheet1!S18</f>
        <v>602</v>
      </c>
      <c r="T52">
        <f t="shared" si="4"/>
        <v>3.5</v>
      </c>
      <c r="U52">
        <f t="shared" si="5"/>
        <v>3.5</v>
      </c>
    </row>
    <row r="53" spans="1:22" x14ac:dyDescent="0.25">
      <c r="A53">
        <v>23</v>
      </c>
      <c r="B53">
        <v>32</v>
      </c>
      <c r="C53">
        <v>26</v>
      </c>
      <c r="E53">
        <v>22</v>
      </c>
      <c r="F53">
        <v>22</v>
      </c>
      <c r="G53">
        <v>711</v>
      </c>
      <c r="I53" s="15"/>
      <c r="J53">
        <f>1211/2</f>
        <v>605.5</v>
      </c>
      <c r="K53">
        <f>Sheet1!S19</f>
        <v>609</v>
      </c>
      <c r="L53">
        <f t="shared" si="1"/>
        <v>3.5</v>
      </c>
      <c r="M53">
        <f t="shared" si="2"/>
        <v>3.5</v>
      </c>
      <c r="N53" s="6">
        <f>SUM(M52:M53)</f>
        <v>7</v>
      </c>
      <c r="Q53" s="12"/>
      <c r="R53">
        <f>1211/2</f>
        <v>605.5</v>
      </c>
      <c r="S53">
        <f>Sheet1!S19</f>
        <v>609</v>
      </c>
      <c r="T53">
        <f t="shared" si="4"/>
        <v>3.5</v>
      </c>
      <c r="U53">
        <f t="shared" si="5"/>
        <v>3.5</v>
      </c>
      <c r="V53" s="6">
        <f>SUM(U52:U53)</f>
        <v>7</v>
      </c>
    </row>
    <row r="54" spans="1:22" x14ac:dyDescent="0.25">
      <c r="A54">
        <v>33</v>
      </c>
      <c r="B54">
        <v>36</v>
      </c>
      <c r="C54">
        <v>283</v>
      </c>
      <c r="E54">
        <v>23</v>
      </c>
      <c r="F54">
        <v>33</v>
      </c>
      <c r="G54">
        <v>28</v>
      </c>
      <c r="I54" s="12" t="s">
        <v>206</v>
      </c>
      <c r="J54">
        <f>44/3</f>
        <v>14.666666666666666</v>
      </c>
      <c r="K54">
        <f>Sheet1!S20</f>
        <v>23</v>
      </c>
      <c r="L54">
        <f t="shared" si="1"/>
        <v>8.3333333333333339</v>
      </c>
      <c r="M54">
        <f t="shared" si="2"/>
        <v>8.3333333333333339</v>
      </c>
      <c r="Q54" s="12" t="s">
        <v>216</v>
      </c>
      <c r="R54">
        <f>44/4</f>
        <v>11</v>
      </c>
      <c r="S54">
        <f>Sheet1!S20</f>
        <v>23</v>
      </c>
      <c r="T54">
        <f t="shared" si="4"/>
        <v>12</v>
      </c>
      <c r="U54">
        <f t="shared" si="5"/>
        <v>12</v>
      </c>
    </row>
    <row r="55" spans="1:22" x14ac:dyDescent="0.25">
      <c r="A55">
        <v>37</v>
      </c>
      <c r="B55">
        <v>56</v>
      </c>
      <c r="C55">
        <v>39</v>
      </c>
      <c r="E55">
        <v>34</v>
      </c>
      <c r="F55">
        <v>34</v>
      </c>
      <c r="G55">
        <v>268</v>
      </c>
      <c r="I55" s="12"/>
      <c r="J55">
        <f t="shared" ref="J55:J56" si="8">44/3</f>
        <v>14.666666666666666</v>
      </c>
      <c r="K55">
        <f>Sheet1!S21</f>
        <v>7</v>
      </c>
      <c r="L55">
        <f t="shared" si="1"/>
        <v>7.6666666666666661</v>
      </c>
      <c r="M55">
        <f t="shared" si="2"/>
        <v>7.6666666666666661</v>
      </c>
      <c r="Q55" s="12"/>
      <c r="R55">
        <f t="shared" ref="R55:R57" si="9">44/4</f>
        <v>11</v>
      </c>
      <c r="S55">
        <f>Sheet1!S21</f>
        <v>7</v>
      </c>
      <c r="T55">
        <f t="shared" si="4"/>
        <v>4</v>
      </c>
      <c r="U55">
        <f t="shared" si="5"/>
        <v>4</v>
      </c>
    </row>
    <row r="56" spans="1:22" x14ac:dyDescent="0.25">
      <c r="A56">
        <v>57</v>
      </c>
      <c r="B56">
        <v>108</v>
      </c>
      <c r="C56">
        <v>283</v>
      </c>
      <c r="E56">
        <v>35</v>
      </c>
      <c r="F56">
        <v>56</v>
      </c>
      <c r="G56">
        <v>52</v>
      </c>
      <c r="I56" s="12"/>
      <c r="J56">
        <f t="shared" si="8"/>
        <v>14.666666666666666</v>
      </c>
      <c r="K56">
        <f>Sheet1!S22</f>
        <v>14</v>
      </c>
      <c r="L56">
        <f t="shared" si="1"/>
        <v>0.66666666666666607</v>
      </c>
      <c r="M56">
        <f t="shared" si="2"/>
        <v>0.66666666666666607</v>
      </c>
      <c r="N56" s="6">
        <f>SUM(M54:M56)</f>
        <v>16.666666666666664</v>
      </c>
      <c r="Q56" s="12"/>
      <c r="R56">
        <f t="shared" si="9"/>
        <v>11</v>
      </c>
      <c r="S56">
        <f>Sheet1!S22</f>
        <v>14</v>
      </c>
      <c r="T56">
        <f t="shared" si="4"/>
        <v>3</v>
      </c>
      <c r="U56">
        <f t="shared" si="5"/>
        <v>3</v>
      </c>
    </row>
    <row r="57" spans="1:22" x14ac:dyDescent="0.25">
      <c r="A57">
        <v>109</v>
      </c>
      <c r="B57">
        <v>165</v>
      </c>
      <c r="C57">
        <v>121</v>
      </c>
      <c r="E57">
        <v>57</v>
      </c>
      <c r="F57">
        <v>165</v>
      </c>
      <c r="G57">
        <v>404</v>
      </c>
      <c r="I57" s="12" t="s">
        <v>207</v>
      </c>
      <c r="J57">
        <f>711/2</f>
        <v>355.5</v>
      </c>
      <c r="K57">
        <f>Sheet1!S23</f>
        <v>0</v>
      </c>
      <c r="L57">
        <f t="shared" si="1"/>
        <v>355.5</v>
      </c>
      <c r="M57">
        <f t="shared" si="2"/>
        <v>355.5</v>
      </c>
      <c r="Q57" s="12"/>
      <c r="R57">
        <f t="shared" si="9"/>
        <v>11</v>
      </c>
      <c r="S57">
        <f>Sheet1!S23</f>
        <v>0</v>
      </c>
      <c r="T57">
        <f t="shared" si="4"/>
        <v>11</v>
      </c>
      <c r="U57">
        <f t="shared" si="5"/>
        <v>11</v>
      </c>
      <c r="V57" s="6">
        <f>SUM(U54:U57)</f>
        <v>30</v>
      </c>
    </row>
    <row r="58" spans="1:22" x14ac:dyDescent="0.25">
      <c r="I58" s="12"/>
      <c r="J58">
        <f>711/2</f>
        <v>355.5</v>
      </c>
      <c r="K58">
        <f>Sheet1!S24</f>
        <v>711</v>
      </c>
      <c r="L58">
        <f t="shared" si="1"/>
        <v>355.5</v>
      </c>
      <c r="M58">
        <f t="shared" si="2"/>
        <v>355.5</v>
      </c>
      <c r="N58" s="6">
        <f>SUM(M57:M58)</f>
        <v>711</v>
      </c>
      <c r="Q58" s="4" t="s">
        <v>217</v>
      </c>
      <c r="R58">
        <v>711</v>
      </c>
      <c r="S58">
        <f>Sheet1!S24</f>
        <v>711</v>
      </c>
      <c r="T58">
        <f t="shared" si="4"/>
        <v>0</v>
      </c>
      <c r="U58">
        <f t="shared" si="5"/>
        <v>0</v>
      </c>
      <c r="V58" s="6">
        <f>SUM(U58)</f>
        <v>0</v>
      </c>
    </row>
    <row r="59" spans="1:22" x14ac:dyDescent="0.25">
      <c r="I59" s="12" t="s">
        <v>208</v>
      </c>
      <c r="J59">
        <f>26/10</f>
        <v>2.6</v>
      </c>
      <c r="K59">
        <f>Sheet1!S25</f>
        <v>1</v>
      </c>
      <c r="L59">
        <f t="shared" si="1"/>
        <v>1.6</v>
      </c>
      <c r="M59">
        <f t="shared" si="2"/>
        <v>1.6</v>
      </c>
      <c r="Q59" s="12" t="s">
        <v>208</v>
      </c>
      <c r="R59">
        <f>26/10</f>
        <v>2.6</v>
      </c>
      <c r="S59">
        <f>Sheet1!S25</f>
        <v>1</v>
      </c>
      <c r="T59">
        <f t="shared" si="4"/>
        <v>1.6</v>
      </c>
      <c r="U59">
        <f t="shared" si="5"/>
        <v>1.6</v>
      </c>
    </row>
    <row r="60" spans="1:22" ht="36" customHeight="1" x14ac:dyDescent="0.25">
      <c r="A60" s="11" t="s">
        <v>190</v>
      </c>
      <c r="B60" s="11"/>
      <c r="C60" s="11"/>
      <c r="E60" s="11" t="s">
        <v>191</v>
      </c>
      <c r="F60" s="11"/>
      <c r="G60" s="11"/>
      <c r="I60" s="12"/>
      <c r="J60">
        <f t="shared" ref="J60:J68" si="10">26/10</f>
        <v>2.6</v>
      </c>
      <c r="K60">
        <f>Sheet1!S26</f>
        <v>0</v>
      </c>
      <c r="L60">
        <f t="shared" si="1"/>
        <v>2.6</v>
      </c>
      <c r="M60">
        <f t="shared" si="2"/>
        <v>2.6</v>
      </c>
      <c r="Q60" s="12"/>
      <c r="R60">
        <f t="shared" ref="R60:R68" si="11">26/10</f>
        <v>2.6</v>
      </c>
      <c r="S60">
        <f>Sheet1!S26</f>
        <v>0</v>
      </c>
      <c r="T60">
        <f t="shared" si="4"/>
        <v>2.6</v>
      </c>
      <c r="U60">
        <f t="shared" si="5"/>
        <v>2.6</v>
      </c>
    </row>
    <row r="61" spans="1:22" x14ac:dyDescent="0.25">
      <c r="A61">
        <v>0</v>
      </c>
      <c r="B61">
        <v>15</v>
      </c>
      <c r="C61">
        <v>684</v>
      </c>
      <c r="E61">
        <v>0</v>
      </c>
      <c r="F61">
        <v>15</v>
      </c>
      <c r="G61">
        <v>684</v>
      </c>
      <c r="I61" s="12"/>
      <c r="J61">
        <f t="shared" si="10"/>
        <v>2.6</v>
      </c>
      <c r="K61">
        <f>Sheet1!S27</f>
        <v>4</v>
      </c>
      <c r="L61">
        <f t="shared" si="1"/>
        <v>1.4</v>
      </c>
      <c r="M61">
        <f t="shared" si="2"/>
        <v>1.4</v>
      </c>
      <c r="Q61" s="12"/>
      <c r="R61">
        <f t="shared" si="11"/>
        <v>2.6</v>
      </c>
      <c r="S61">
        <f>Sheet1!S27</f>
        <v>4</v>
      </c>
      <c r="T61">
        <f t="shared" si="4"/>
        <v>1.4</v>
      </c>
      <c r="U61">
        <f t="shared" si="5"/>
        <v>1.4</v>
      </c>
    </row>
    <row r="62" spans="1:22" x14ac:dyDescent="0.25">
      <c r="A62">
        <v>16</v>
      </c>
      <c r="B62">
        <v>16</v>
      </c>
      <c r="C62">
        <v>602</v>
      </c>
      <c r="E62">
        <v>16</v>
      </c>
      <c r="F62">
        <v>17</v>
      </c>
      <c r="G62">
        <v>1211</v>
      </c>
      <c r="I62" s="12"/>
      <c r="J62">
        <f t="shared" si="10"/>
        <v>2.6</v>
      </c>
      <c r="K62">
        <f>Sheet1!S28</f>
        <v>0</v>
      </c>
      <c r="L62">
        <f t="shared" si="1"/>
        <v>2.6</v>
      </c>
      <c r="M62">
        <f t="shared" si="2"/>
        <v>2.6</v>
      </c>
      <c r="Q62" s="12"/>
      <c r="R62">
        <f t="shared" si="11"/>
        <v>2.6</v>
      </c>
      <c r="S62">
        <f>Sheet1!S28</f>
        <v>0</v>
      </c>
      <c r="T62">
        <f t="shared" si="4"/>
        <v>2.6</v>
      </c>
      <c r="U62">
        <f t="shared" si="5"/>
        <v>2.6</v>
      </c>
    </row>
    <row r="63" spans="1:22" x14ac:dyDescent="0.25">
      <c r="A63">
        <v>17</v>
      </c>
      <c r="B63">
        <v>17</v>
      </c>
      <c r="C63">
        <v>609</v>
      </c>
      <c r="E63">
        <v>18</v>
      </c>
      <c r="F63">
        <v>20</v>
      </c>
      <c r="G63">
        <v>44</v>
      </c>
      <c r="I63" s="12"/>
      <c r="J63">
        <f t="shared" si="10"/>
        <v>2.6</v>
      </c>
      <c r="K63">
        <f>Sheet1!S29</f>
        <v>10</v>
      </c>
      <c r="L63">
        <f t="shared" si="1"/>
        <v>7.4</v>
      </c>
      <c r="M63">
        <f t="shared" si="2"/>
        <v>7.4</v>
      </c>
      <c r="Q63" s="12"/>
      <c r="R63">
        <f t="shared" si="11"/>
        <v>2.6</v>
      </c>
      <c r="S63">
        <f>Sheet1!S29</f>
        <v>10</v>
      </c>
      <c r="T63">
        <f t="shared" si="4"/>
        <v>7.4</v>
      </c>
      <c r="U63">
        <f t="shared" si="5"/>
        <v>7.4</v>
      </c>
    </row>
    <row r="64" spans="1:22" x14ac:dyDescent="0.25">
      <c r="A64">
        <v>18</v>
      </c>
      <c r="B64">
        <v>20</v>
      </c>
      <c r="C64">
        <v>44</v>
      </c>
      <c r="E64">
        <v>21</v>
      </c>
      <c r="F64">
        <v>27</v>
      </c>
      <c r="G64">
        <v>726</v>
      </c>
      <c r="I64" s="12"/>
      <c r="J64">
        <f t="shared" si="10"/>
        <v>2.6</v>
      </c>
      <c r="K64">
        <f>Sheet1!S30</f>
        <v>9</v>
      </c>
      <c r="L64">
        <f t="shared" si="1"/>
        <v>6.4</v>
      </c>
      <c r="M64">
        <f t="shared" si="2"/>
        <v>6.4</v>
      </c>
      <c r="Q64" s="12"/>
      <c r="R64">
        <f t="shared" si="11"/>
        <v>2.6</v>
      </c>
      <c r="S64">
        <f>Sheet1!S30</f>
        <v>9</v>
      </c>
      <c r="T64">
        <f t="shared" si="4"/>
        <v>6.4</v>
      </c>
      <c r="U64">
        <f t="shared" si="5"/>
        <v>6.4</v>
      </c>
    </row>
    <row r="65" spans="1:22" x14ac:dyDescent="0.25">
      <c r="A65">
        <v>21</v>
      </c>
      <c r="B65">
        <v>27</v>
      </c>
      <c r="C65">
        <v>726</v>
      </c>
      <c r="E65">
        <v>28</v>
      </c>
      <c r="F65">
        <v>29</v>
      </c>
      <c r="G65">
        <v>9</v>
      </c>
      <c r="I65" s="12"/>
      <c r="J65">
        <f t="shared" si="10"/>
        <v>2.6</v>
      </c>
      <c r="K65">
        <f>Sheet1!S31</f>
        <v>0</v>
      </c>
      <c r="L65">
        <f t="shared" si="1"/>
        <v>2.6</v>
      </c>
      <c r="M65">
        <f t="shared" si="2"/>
        <v>2.6</v>
      </c>
      <c r="Q65" s="12"/>
      <c r="R65">
        <f t="shared" si="11"/>
        <v>2.6</v>
      </c>
      <c r="S65">
        <f>Sheet1!S31</f>
        <v>0</v>
      </c>
      <c r="T65">
        <f t="shared" si="4"/>
        <v>2.6</v>
      </c>
      <c r="U65">
        <f t="shared" si="5"/>
        <v>2.6</v>
      </c>
    </row>
    <row r="66" spans="1:22" x14ac:dyDescent="0.25">
      <c r="A66">
        <v>28</v>
      </c>
      <c r="B66">
        <v>29</v>
      </c>
      <c r="C66">
        <v>9</v>
      </c>
      <c r="E66">
        <v>30</v>
      </c>
      <c r="F66">
        <v>30</v>
      </c>
      <c r="G66">
        <v>2</v>
      </c>
      <c r="I66" s="12"/>
      <c r="J66">
        <f t="shared" si="10"/>
        <v>2.6</v>
      </c>
      <c r="K66">
        <f>Sheet1!S32</f>
        <v>2</v>
      </c>
      <c r="L66">
        <f t="shared" si="1"/>
        <v>0.60000000000000009</v>
      </c>
      <c r="M66">
        <f t="shared" si="2"/>
        <v>0.60000000000000009</v>
      </c>
      <c r="Q66" s="12"/>
      <c r="R66">
        <f t="shared" si="11"/>
        <v>2.6</v>
      </c>
      <c r="S66">
        <f>Sheet1!S32</f>
        <v>2</v>
      </c>
      <c r="T66">
        <f t="shared" si="4"/>
        <v>0.60000000000000009</v>
      </c>
      <c r="U66">
        <f t="shared" si="5"/>
        <v>0.60000000000000009</v>
      </c>
    </row>
    <row r="67" spans="1:22" x14ac:dyDescent="0.25">
      <c r="A67">
        <v>30</v>
      </c>
      <c r="B67">
        <v>30</v>
      </c>
      <c r="C67">
        <v>2</v>
      </c>
      <c r="E67">
        <v>31</v>
      </c>
      <c r="F67">
        <v>32</v>
      </c>
      <c r="G67">
        <v>0</v>
      </c>
      <c r="I67" s="12"/>
      <c r="J67">
        <f t="shared" si="10"/>
        <v>2.6</v>
      </c>
      <c r="K67">
        <f>Sheet1!S33</f>
        <v>0</v>
      </c>
      <c r="L67">
        <f t="shared" si="1"/>
        <v>2.6</v>
      </c>
      <c r="M67">
        <f t="shared" si="2"/>
        <v>2.6</v>
      </c>
      <c r="Q67" s="12"/>
      <c r="R67">
        <f t="shared" si="11"/>
        <v>2.6</v>
      </c>
      <c r="S67">
        <f>Sheet1!S33</f>
        <v>0</v>
      </c>
      <c r="T67">
        <f t="shared" si="4"/>
        <v>2.6</v>
      </c>
      <c r="U67">
        <f t="shared" si="5"/>
        <v>2.6</v>
      </c>
    </row>
    <row r="68" spans="1:22" x14ac:dyDescent="0.25">
      <c r="A68">
        <v>31</v>
      </c>
      <c r="B68">
        <v>32</v>
      </c>
      <c r="C68">
        <v>0</v>
      </c>
      <c r="E68">
        <v>33</v>
      </c>
      <c r="F68">
        <v>56</v>
      </c>
      <c r="G68">
        <v>322</v>
      </c>
      <c r="I68" s="12"/>
      <c r="J68">
        <f t="shared" si="10"/>
        <v>2.6</v>
      </c>
      <c r="K68">
        <f>Sheet1!S34</f>
        <v>0</v>
      </c>
      <c r="L68">
        <f t="shared" si="1"/>
        <v>2.6</v>
      </c>
      <c r="M68">
        <f t="shared" si="2"/>
        <v>2.6</v>
      </c>
      <c r="N68" s="6">
        <f>SUM(M59:M68)</f>
        <v>30.400000000000006</v>
      </c>
      <c r="Q68" s="12"/>
      <c r="R68">
        <f t="shared" si="11"/>
        <v>2.6</v>
      </c>
      <c r="S68">
        <f>Sheet1!S34</f>
        <v>0</v>
      </c>
      <c r="T68">
        <f t="shared" si="4"/>
        <v>2.6</v>
      </c>
      <c r="U68">
        <f t="shared" si="5"/>
        <v>2.6</v>
      </c>
      <c r="V68" s="6">
        <f>SUM(U59:U68)</f>
        <v>30.400000000000006</v>
      </c>
    </row>
    <row r="69" spans="1:22" x14ac:dyDescent="0.25">
      <c r="A69">
        <v>33</v>
      </c>
      <c r="B69">
        <v>56</v>
      </c>
      <c r="C69">
        <v>322</v>
      </c>
      <c r="E69">
        <v>57</v>
      </c>
      <c r="F69">
        <v>151</v>
      </c>
      <c r="G69">
        <v>383</v>
      </c>
      <c r="I69" s="12" t="s">
        <v>209</v>
      </c>
      <c r="J69">
        <f>283/4</f>
        <v>70.75</v>
      </c>
      <c r="K69">
        <f>Sheet1!S35</f>
        <v>2</v>
      </c>
      <c r="L69">
        <f t="shared" si="1"/>
        <v>68.75</v>
      </c>
      <c r="M69">
        <f t="shared" si="2"/>
        <v>68.75</v>
      </c>
      <c r="Q69" s="12" t="s">
        <v>218</v>
      </c>
      <c r="R69">
        <f>322/24</f>
        <v>13.416666666666666</v>
      </c>
      <c r="S69">
        <f>Sheet1!S35</f>
        <v>2</v>
      </c>
      <c r="T69">
        <f t="shared" si="4"/>
        <v>11.416666666666666</v>
      </c>
      <c r="U69">
        <f t="shared" si="5"/>
        <v>11.416666666666666</v>
      </c>
    </row>
    <row r="70" spans="1:22" x14ac:dyDescent="0.25">
      <c r="A70">
        <v>57</v>
      </c>
      <c r="B70">
        <v>165</v>
      </c>
      <c r="C70">
        <v>404</v>
      </c>
      <c r="E70">
        <v>152</v>
      </c>
      <c r="F70">
        <v>165</v>
      </c>
      <c r="G70">
        <v>21</v>
      </c>
      <c r="I70" s="12"/>
      <c r="J70">
        <f t="shared" ref="J70:J72" si="12">283/4</f>
        <v>70.75</v>
      </c>
      <c r="K70">
        <f>Sheet1!S36</f>
        <v>268</v>
      </c>
      <c r="L70">
        <f t="shared" si="1"/>
        <v>197.25</v>
      </c>
      <c r="M70">
        <f t="shared" si="2"/>
        <v>197.25</v>
      </c>
      <c r="Q70" s="12"/>
      <c r="R70">
        <f t="shared" ref="R70:R92" si="13">322/24</f>
        <v>13.416666666666666</v>
      </c>
      <c r="S70">
        <f>Sheet1!S36</f>
        <v>268</v>
      </c>
      <c r="T70">
        <f t="shared" si="4"/>
        <v>254.58333333333334</v>
      </c>
      <c r="U70">
        <f t="shared" si="5"/>
        <v>254.58333333333334</v>
      </c>
    </row>
    <row r="71" spans="1:22" x14ac:dyDescent="0.25">
      <c r="I71" s="12"/>
      <c r="J71">
        <f t="shared" si="12"/>
        <v>70.75</v>
      </c>
      <c r="K71">
        <f>Sheet1!S37</f>
        <v>0</v>
      </c>
      <c r="L71">
        <f t="shared" si="1"/>
        <v>70.75</v>
      </c>
      <c r="M71">
        <f t="shared" si="2"/>
        <v>70.75</v>
      </c>
      <c r="Q71" s="12"/>
      <c r="R71">
        <f t="shared" si="13"/>
        <v>13.416666666666666</v>
      </c>
      <c r="S71">
        <f>Sheet1!S37</f>
        <v>0</v>
      </c>
      <c r="T71">
        <f t="shared" si="4"/>
        <v>13.416666666666666</v>
      </c>
      <c r="U71">
        <f t="shared" si="5"/>
        <v>13.416666666666666</v>
      </c>
    </row>
    <row r="72" spans="1:22" ht="48" customHeight="1" x14ac:dyDescent="0.25">
      <c r="A72" s="11" t="s">
        <v>192</v>
      </c>
      <c r="B72" s="11"/>
      <c r="C72" s="11"/>
      <c r="E72" s="11" t="s">
        <v>193</v>
      </c>
      <c r="F72" s="11"/>
      <c r="G72" s="11"/>
      <c r="I72" s="12"/>
      <c r="J72">
        <f t="shared" si="12"/>
        <v>70.75</v>
      </c>
      <c r="K72">
        <f>Sheet1!S38</f>
        <v>13</v>
      </c>
      <c r="L72">
        <f t="shared" si="1"/>
        <v>57.75</v>
      </c>
      <c r="M72">
        <f t="shared" si="2"/>
        <v>57.75</v>
      </c>
      <c r="N72" s="6">
        <f>SUM(M69:M72)</f>
        <v>394.5</v>
      </c>
      <c r="Q72" s="12"/>
      <c r="R72">
        <f t="shared" si="13"/>
        <v>13.416666666666666</v>
      </c>
      <c r="S72">
        <f>Sheet1!S38</f>
        <v>13</v>
      </c>
      <c r="T72">
        <f t="shared" si="4"/>
        <v>0.41666666666666607</v>
      </c>
      <c r="U72">
        <f t="shared" si="5"/>
        <v>0.41666666666666607</v>
      </c>
    </row>
    <row r="73" spans="1:22" x14ac:dyDescent="0.25">
      <c r="A73">
        <v>0</v>
      </c>
      <c r="B73">
        <v>10</v>
      </c>
      <c r="C73">
        <v>659</v>
      </c>
      <c r="E73">
        <v>0</v>
      </c>
      <c r="F73">
        <v>7</v>
      </c>
      <c r="G73">
        <v>75</v>
      </c>
      <c r="I73" s="12" t="s">
        <v>210</v>
      </c>
      <c r="J73">
        <f>39/20</f>
        <v>1.95</v>
      </c>
      <c r="K73">
        <f>Sheet1!S39</f>
        <v>1</v>
      </c>
      <c r="L73">
        <f t="shared" si="1"/>
        <v>0.95</v>
      </c>
      <c r="M73">
        <f t="shared" si="2"/>
        <v>0.95</v>
      </c>
      <c r="Q73" s="12"/>
      <c r="R73">
        <f t="shared" si="13"/>
        <v>13.416666666666666</v>
      </c>
      <c r="S73">
        <f>Sheet1!S39</f>
        <v>1</v>
      </c>
      <c r="T73">
        <f t="shared" si="4"/>
        <v>12.416666666666666</v>
      </c>
      <c r="U73">
        <f t="shared" si="5"/>
        <v>12.416666666666666</v>
      </c>
    </row>
    <row r="74" spans="1:22" x14ac:dyDescent="0.25">
      <c r="A74">
        <v>11</v>
      </c>
      <c r="B74">
        <v>15</v>
      </c>
      <c r="C74">
        <v>25</v>
      </c>
      <c r="E74">
        <v>8</v>
      </c>
      <c r="F74">
        <v>9</v>
      </c>
      <c r="G74">
        <v>584</v>
      </c>
      <c r="I74" s="12"/>
      <c r="J74">
        <f t="shared" ref="J74:J92" si="14">39/20</f>
        <v>1.95</v>
      </c>
      <c r="K74">
        <f>Sheet1!S40</f>
        <v>6</v>
      </c>
      <c r="L74">
        <f t="shared" si="1"/>
        <v>4.05</v>
      </c>
      <c r="M74">
        <f t="shared" si="2"/>
        <v>4.05</v>
      </c>
      <c r="Q74" s="12"/>
      <c r="R74">
        <f t="shared" si="13"/>
        <v>13.416666666666666</v>
      </c>
      <c r="S74">
        <f>Sheet1!S40</f>
        <v>6</v>
      </c>
      <c r="T74">
        <f t="shared" si="4"/>
        <v>7.4166666666666661</v>
      </c>
      <c r="U74">
        <f t="shared" si="5"/>
        <v>7.4166666666666661</v>
      </c>
    </row>
    <row r="75" spans="1:22" x14ac:dyDescent="0.25">
      <c r="A75">
        <v>16</v>
      </c>
      <c r="B75">
        <v>17</v>
      </c>
      <c r="C75">
        <v>1211</v>
      </c>
      <c r="E75">
        <v>10</v>
      </c>
      <c r="F75">
        <v>15</v>
      </c>
      <c r="G75">
        <v>25</v>
      </c>
      <c r="I75" s="12"/>
      <c r="J75">
        <f t="shared" si="14"/>
        <v>1.95</v>
      </c>
      <c r="K75">
        <f>Sheet1!S41</f>
        <v>0</v>
      </c>
      <c r="L75">
        <f t="shared" si="1"/>
        <v>1.95</v>
      </c>
      <c r="M75">
        <f t="shared" si="2"/>
        <v>1.95</v>
      </c>
      <c r="Q75" s="12"/>
      <c r="R75">
        <f t="shared" si="13"/>
        <v>13.416666666666666</v>
      </c>
      <c r="S75">
        <f>Sheet1!S41</f>
        <v>0</v>
      </c>
      <c r="T75">
        <f t="shared" si="4"/>
        <v>13.416666666666666</v>
      </c>
      <c r="U75">
        <f t="shared" si="5"/>
        <v>13.416666666666666</v>
      </c>
    </row>
    <row r="76" spans="1:22" x14ac:dyDescent="0.25">
      <c r="A76">
        <v>18</v>
      </c>
      <c r="B76">
        <v>20</v>
      </c>
      <c r="C76">
        <v>44</v>
      </c>
      <c r="E76">
        <v>16</v>
      </c>
      <c r="F76">
        <v>17</v>
      </c>
      <c r="G76">
        <v>1211</v>
      </c>
      <c r="I76" s="12"/>
      <c r="J76">
        <f t="shared" si="14"/>
        <v>1.95</v>
      </c>
      <c r="K76">
        <f>Sheet1!S42</f>
        <v>2</v>
      </c>
      <c r="L76">
        <f t="shared" si="1"/>
        <v>5.0000000000000044E-2</v>
      </c>
      <c r="M76">
        <f t="shared" si="2"/>
        <v>5.0000000000000044E-2</v>
      </c>
      <c r="Q76" s="12"/>
      <c r="R76">
        <f t="shared" si="13"/>
        <v>13.416666666666666</v>
      </c>
      <c r="S76">
        <f>Sheet1!S42</f>
        <v>2</v>
      </c>
      <c r="T76">
        <f t="shared" si="4"/>
        <v>11.416666666666666</v>
      </c>
      <c r="U76">
        <f t="shared" si="5"/>
        <v>11.416666666666666</v>
      </c>
    </row>
    <row r="77" spans="1:22" x14ac:dyDescent="0.25">
      <c r="A77">
        <v>21</v>
      </c>
      <c r="B77">
        <v>22</v>
      </c>
      <c r="C77">
        <v>711</v>
      </c>
      <c r="E77">
        <v>18</v>
      </c>
      <c r="F77">
        <v>21</v>
      </c>
      <c r="G77">
        <v>44</v>
      </c>
      <c r="I77" s="12"/>
      <c r="J77">
        <f t="shared" si="14"/>
        <v>1.95</v>
      </c>
      <c r="K77">
        <f>Sheet1!S43</f>
        <v>0</v>
      </c>
      <c r="L77">
        <f t="shared" si="1"/>
        <v>1.95</v>
      </c>
      <c r="M77">
        <f t="shared" si="2"/>
        <v>1.95</v>
      </c>
      <c r="Q77" s="12"/>
      <c r="R77">
        <f t="shared" si="13"/>
        <v>13.416666666666666</v>
      </c>
      <c r="S77">
        <f>Sheet1!S43</f>
        <v>0</v>
      </c>
      <c r="T77">
        <f t="shared" si="4"/>
        <v>13.416666666666666</v>
      </c>
      <c r="U77">
        <f t="shared" si="5"/>
        <v>13.416666666666666</v>
      </c>
    </row>
    <row r="78" spans="1:22" x14ac:dyDescent="0.25">
      <c r="A78">
        <v>23</v>
      </c>
      <c r="B78">
        <v>32</v>
      </c>
      <c r="C78">
        <v>26</v>
      </c>
      <c r="E78">
        <v>22</v>
      </c>
      <c r="F78">
        <v>22</v>
      </c>
      <c r="G78">
        <v>711</v>
      </c>
      <c r="I78" s="12"/>
      <c r="J78">
        <f t="shared" si="14"/>
        <v>1.95</v>
      </c>
      <c r="K78">
        <f>Sheet1!S44</f>
        <v>0</v>
      </c>
      <c r="L78">
        <f t="shared" si="1"/>
        <v>1.95</v>
      </c>
      <c r="M78">
        <f t="shared" si="2"/>
        <v>1.95</v>
      </c>
      <c r="Q78" s="12"/>
      <c r="R78">
        <f t="shared" si="13"/>
        <v>13.416666666666666</v>
      </c>
      <c r="S78">
        <f>Sheet1!S44</f>
        <v>0</v>
      </c>
      <c r="T78">
        <f t="shared" si="4"/>
        <v>13.416666666666666</v>
      </c>
      <c r="U78">
        <f t="shared" si="5"/>
        <v>13.416666666666666</v>
      </c>
    </row>
    <row r="79" spans="1:22" x14ac:dyDescent="0.25">
      <c r="A79">
        <v>33</v>
      </c>
      <c r="B79">
        <v>36</v>
      </c>
      <c r="C79">
        <v>283</v>
      </c>
      <c r="E79">
        <v>23</v>
      </c>
      <c r="F79">
        <v>32</v>
      </c>
      <c r="G79">
        <v>26</v>
      </c>
      <c r="I79" s="12"/>
      <c r="J79">
        <f t="shared" si="14"/>
        <v>1.95</v>
      </c>
      <c r="K79">
        <f>Sheet1!S45</f>
        <v>0</v>
      </c>
      <c r="L79">
        <f t="shared" si="1"/>
        <v>1.95</v>
      </c>
      <c r="M79">
        <f t="shared" si="2"/>
        <v>1.95</v>
      </c>
      <c r="Q79" s="12"/>
      <c r="R79">
        <f t="shared" si="13"/>
        <v>13.416666666666666</v>
      </c>
      <c r="S79">
        <f>Sheet1!S45</f>
        <v>0</v>
      </c>
      <c r="T79">
        <f t="shared" si="4"/>
        <v>13.416666666666666</v>
      </c>
      <c r="U79">
        <f t="shared" si="5"/>
        <v>13.416666666666666</v>
      </c>
    </row>
    <row r="80" spans="1:22" x14ac:dyDescent="0.25">
      <c r="A80">
        <v>37</v>
      </c>
      <c r="B80">
        <v>56</v>
      </c>
      <c r="C80">
        <v>39</v>
      </c>
      <c r="E80">
        <v>33</v>
      </c>
      <c r="F80">
        <v>56</v>
      </c>
      <c r="G80">
        <v>322</v>
      </c>
      <c r="I80" s="12"/>
      <c r="J80">
        <f t="shared" si="14"/>
        <v>1.95</v>
      </c>
      <c r="K80">
        <f>Sheet1!S46</f>
        <v>0</v>
      </c>
      <c r="L80">
        <f t="shared" si="1"/>
        <v>1.95</v>
      </c>
      <c r="M80">
        <f t="shared" si="2"/>
        <v>1.95</v>
      </c>
      <c r="Q80" s="12"/>
      <c r="R80">
        <f t="shared" si="13"/>
        <v>13.416666666666666</v>
      </c>
      <c r="S80">
        <f>Sheet1!S46</f>
        <v>0</v>
      </c>
      <c r="T80">
        <f t="shared" si="4"/>
        <v>13.416666666666666</v>
      </c>
      <c r="U80">
        <f t="shared" si="5"/>
        <v>13.416666666666666</v>
      </c>
    </row>
    <row r="81" spans="1:22" x14ac:dyDescent="0.25">
      <c r="A81">
        <v>57</v>
      </c>
      <c r="B81">
        <v>147</v>
      </c>
      <c r="C81">
        <v>379</v>
      </c>
      <c r="E81">
        <v>57</v>
      </c>
      <c r="F81">
        <v>164</v>
      </c>
      <c r="G81">
        <v>402</v>
      </c>
      <c r="I81" s="12"/>
      <c r="J81">
        <f t="shared" si="14"/>
        <v>1.95</v>
      </c>
      <c r="K81">
        <f>Sheet1!S47</f>
        <v>0</v>
      </c>
      <c r="L81">
        <f t="shared" si="1"/>
        <v>1.95</v>
      </c>
      <c r="M81">
        <f t="shared" si="2"/>
        <v>1.95</v>
      </c>
      <c r="Q81" s="12"/>
      <c r="R81">
        <f t="shared" si="13"/>
        <v>13.416666666666666</v>
      </c>
      <c r="S81">
        <f>Sheet1!S47</f>
        <v>0</v>
      </c>
      <c r="T81">
        <f t="shared" si="4"/>
        <v>13.416666666666666</v>
      </c>
      <c r="U81">
        <f t="shared" si="5"/>
        <v>13.416666666666666</v>
      </c>
    </row>
    <row r="82" spans="1:22" x14ac:dyDescent="0.25">
      <c r="A82">
        <v>148</v>
      </c>
      <c r="B82">
        <v>165</v>
      </c>
      <c r="C82">
        <v>25</v>
      </c>
      <c r="E82">
        <v>165</v>
      </c>
      <c r="F82">
        <v>165</v>
      </c>
      <c r="G82">
        <v>2</v>
      </c>
      <c r="I82" s="12"/>
      <c r="J82">
        <f t="shared" si="14"/>
        <v>1.95</v>
      </c>
      <c r="K82">
        <f>Sheet1!S48</f>
        <v>0</v>
      </c>
      <c r="L82">
        <f t="shared" si="1"/>
        <v>1.95</v>
      </c>
      <c r="M82">
        <f t="shared" si="2"/>
        <v>1.95</v>
      </c>
      <c r="Q82" s="12"/>
      <c r="R82">
        <f t="shared" si="13"/>
        <v>13.416666666666666</v>
      </c>
      <c r="S82">
        <f>Sheet1!S48</f>
        <v>0</v>
      </c>
      <c r="T82">
        <f t="shared" si="4"/>
        <v>13.416666666666666</v>
      </c>
      <c r="U82">
        <f t="shared" si="5"/>
        <v>13.416666666666666</v>
      </c>
    </row>
    <row r="83" spans="1:22" x14ac:dyDescent="0.25">
      <c r="I83" s="12"/>
      <c r="J83">
        <f t="shared" si="14"/>
        <v>1.95</v>
      </c>
      <c r="K83">
        <f>Sheet1!S49</f>
        <v>28</v>
      </c>
      <c r="L83">
        <f t="shared" si="1"/>
        <v>26.05</v>
      </c>
      <c r="M83">
        <f t="shared" si="2"/>
        <v>26.05</v>
      </c>
      <c r="Q83" s="12"/>
      <c r="R83">
        <f t="shared" si="13"/>
        <v>13.416666666666666</v>
      </c>
      <c r="S83">
        <f>Sheet1!S49</f>
        <v>28</v>
      </c>
      <c r="T83">
        <f t="shared" si="4"/>
        <v>14.583333333333334</v>
      </c>
      <c r="U83">
        <f t="shared" si="5"/>
        <v>14.583333333333334</v>
      </c>
    </row>
    <row r="84" spans="1:22" x14ac:dyDescent="0.25">
      <c r="I84" s="12"/>
      <c r="J84">
        <f t="shared" si="14"/>
        <v>1.95</v>
      </c>
      <c r="K84">
        <f>Sheet1!S50</f>
        <v>0</v>
      </c>
      <c r="L84">
        <f t="shared" si="1"/>
        <v>1.95</v>
      </c>
      <c r="M84">
        <f t="shared" si="2"/>
        <v>1.95</v>
      </c>
      <c r="Q84" s="12"/>
      <c r="R84">
        <f t="shared" si="13"/>
        <v>13.416666666666666</v>
      </c>
      <c r="S84">
        <f>Sheet1!S50</f>
        <v>0</v>
      </c>
      <c r="T84">
        <f t="shared" si="4"/>
        <v>13.416666666666666</v>
      </c>
      <c r="U84">
        <f t="shared" si="5"/>
        <v>13.416666666666666</v>
      </c>
    </row>
    <row r="85" spans="1:22" x14ac:dyDescent="0.25">
      <c r="I85" s="12"/>
      <c r="J85">
        <f t="shared" si="14"/>
        <v>1.95</v>
      </c>
      <c r="K85">
        <f>Sheet1!S51</f>
        <v>0</v>
      </c>
      <c r="L85">
        <f t="shared" si="1"/>
        <v>1.95</v>
      </c>
      <c r="M85">
        <f t="shared" si="2"/>
        <v>1.95</v>
      </c>
      <c r="Q85" s="12"/>
      <c r="R85">
        <f t="shared" si="13"/>
        <v>13.416666666666666</v>
      </c>
      <c r="S85">
        <f>Sheet1!S51</f>
        <v>0</v>
      </c>
      <c r="T85">
        <f t="shared" si="4"/>
        <v>13.416666666666666</v>
      </c>
      <c r="U85">
        <f t="shared" si="5"/>
        <v>13.416666666666666</v>
      </c>
    </row>
    <row r="86" spans="1:22" x14ac:dyDescent="0.25">
      <c r="I86" s="12"/>
      <c r="J86">
        <f t="shared" si="14"/>
        <v>1.95</v>
      </c>
      <c r="K86">
        <f>Sheet1!S52</f>
        <v>1</v>
      </c>
      <c r="L86">
        <f t="shared" si="1"/>
        <v>0.95</v>
      </c>
      <c r="M86">
        <f t="shared" si="2"/>
        <v>0.95</v>
      </c>
      <c r="Q86" s="12"/>
      <c r="R86">
        <f t="shared" si="13"/>
        <v>13.416666666666666</v>
      </c>
      <c r="S86">
        <f>Sheet1!S52</f>
        <v>1</v>
      </c>
      <c r="T86">
        <f t="shared" si="4"/>
        <v>12.416666666666666</v>
      </c>
      <c r="U86">
        <f t="shared" si="5"/>
        <v>12.416666666666666</v>
      </c>
    </row>
    <row r="87" spans="1:22" x14ac:dyDescent="0.25">
      <c r="I87" s="12"/>
      <c r="J87">
        <f t="shared" si="14"/>
        <v>1.95</v>
      </c>
      <c r="K87">
        <f>Sheet1!S53</f>
        <v>0</v>
      </c>
      <c r="L87">
        <f t="shared" si="1"/>
        <v>1.95</v>
      </c>
      <c r="M87">
        <f t="shared" si="2"/>
        <v>1.95</v>
      </c>
      <c r="Q87" s="12"/>
      <c r="R87">
        <f t="shared" si="13"/>
        <v>13.416666666666666</v>
      </c>
      <c r="S87">
        <f>Sheet1!S53</f>
        <v>0</v>
      </c>
      <c r="T87">
        <f t="shared" si="4"/>
        <v>13.416666666666666</v>
      </c>
      <c r="U87">
        <f t="shared" si="5"/>
        <v>13.416666666666666</v>
      </c>
    </row>
    <row r="88" spans="1:22" x14ac:dyDescent="0.25">
      <c r="I88" s="12"/>
      <c r="J88">
        <f t="shared" si="14"/>
        <v>1.95</v>
      </c>
      <c r="K88">
        <f>Sheet1!S54</f>
        <v>0</v>
      </c>
      <c r="L88">
        <f t="shared" si="1"/>
        <v>1.95</v>
      </c>
      <c r="M88">
        <f t="shared" si="2"/>
        <v>1.95</v>
      </c>
      <c r="Q88" s="12"/>
      <c r="R88">
        <f t="shared" si="13"/>
        <v>13.416666666666666</v>
      </c>
      <c r="S88">
        <f>Sheet1!S54</f>
        <v>0</v>
      </c>
      <c r="T88">
        <f t="shared" si="4"/>
        <v>13.416666666666666</v>
      </c>
      <c r="U88">
        <f t="shared" si="5"/>
        <v>13.416666666666666</v>
      </c>
    </row>
    <row r="89" spans="1:22" x14ac:dyDescent="0.25">
      <c r="C89" s="16" t="s">
        <v>227</v>
      </c>
      <c r="D89" s="16"/>
      <c r="E89" s="16"/>
      <c r="I89" s="12"/>
      <c r="J89">
        <f t="shared" si="14"/>
        <v>1.95</v>
      </c>
      <c r="K89">
        <f>Sheet1!S55</f>
        <v>0</v>
      </c>
      <c r="L89">
        <f t="shared" si="1"/>
        <v>1.95</v>
      </c>
      <c r="M89">
        <f t="shared" si="2"/>
        <v>1.95</v>
      </c>
      <c r="Q89" s="12"/>
      <c r="R89">
        <f t="shared" si="13"/>
        <v>13.416666666666666</v>
      </c>
      <c r="S89">
        <f>Sheet1!S55</f>
        <v>0</v>
      </c>
      <c r="T89">
        <f t="shared" si="4"/>
        <v>13.416666666666666</v>
      </c>
      <c r="U89">
        <f t="shared" si="5"/>
        <v>13.416666666666666</v>
      </c>
    </row>
    <row r="90" spans="1:22" x14ac:dyDescent="0.25">
      <c r="C90" s="17" t="s">
        <v>228</v>
      </c>
      <c r="D90" s="17"/>
      <c r="E90" s="17"/>
      <c r="I90" s="12"/>
      <c r="J90">
        <f t="shared" si="14"/>
        <v>1.95</v>
      </c>
      <c r="K90">
        <f>Sheet1!S56</f>
        <v>0</v>
      </c>
      <c r="L90">
        <f t="shared" si="1"/>
        <v>1.95</v>
      </c>
      <c r="M90">
        <f t="shared" si="2"/>
        <v>1.95</v>
      </c>
      <c r="Q90" s="12"/>
      <c r="R90">
        <f t="shared" si="13"/>
        <v>13.416666666666666</v>
      </c>
      <c r="S90">
        <f>Sheet1!S56</f>
        <v>0</v>
      </c>
      <c r="T90">
        <f t="shared" si="4"/>
        <v>13.416666666666666</v>
      </c>
      <c r="U90">
        <f t="shared" si="5"/>
        <v>13.416666666666666</v>
      </c>
    </row>
    <row r="91" spans="1:22" ht="26.25" x14ac:dyDescent="0.45">
      <c r="C91" s="7" t="s">
        <v>229</v>
      </c>
      <c r="D91" s="7" t="s">
        <v>230</v>
      </c>
      <c r="E91" s="7" t="s">
        <v>231</v>
      </c>
      <c r="I91" s="12"/>
      <c r="J91">
        <f t="shared" si="14"/>
        <v>1.95</v>
      </c>
      <c r="K91">
        <f>Sheet1!S57</f>
        <v>0</v>
      </c>
      <c r="L91">
        <f t="shared" si="1"/>
        <v>1.95</v>
      </c>
      <c r="M91">
        <f t="shared" si="2"/>
        <v>1.95</v>
      </c>
      <c r="Q91" s="12"/>
      <c r="R91">
        <f t="shared" si="13"/>
        <v>13.416666666666666</v>
      </c>
      <c r="S91">
        <f>Sheet1!S57</f>
        <v>0</v>
      </c>
      <c r="T91">
        <f t="shared" si="4"/>
        <v>13.416666666666666</v>
      </c>
      <c r="U91">
        <f t="shared" si="5"/>
        <v>13.416666666666666</v>
      </c>
    </row>
    <row r="92" spans="1:22" x14ac:dyDescent="0.25">
      <c r="C92" s="8" t="s">
        <v>233</v>
      </c>
      <c r="D92">
        <f>ABS(Sheet1!D10-Sheet1!D9)/84600</f>
        <v>1.0729078014184397</v>
      </c>
      <c r="E92">
        <f>ABS(Sheet1!S10-Sheet1!S9)</f>
        <v>292</v>
      </c>
      <c r="I92" s="12"/>
      <c r="J92">
        <f t="shared" si="14"/>
        <v>1.95</v>
      </c>
      <c r="K92">
        <f>Sheet1!S58</f>
        <v>1</v>
      </c>
      <c r="L92">
        <f t="shared" si="1"/>
        <v>0.95</v>
      </c>
      <c r="M92">
        <f t="shared" si="2"/>
        <v>0.95</v>
      </c>
      <c r="N92" s="6">
        <f>SUM(M73:M92)</f>
        <v>60.300000000000026</v>
      </c>
      <c r="Q92" s="12"/>
      <c r="R92">
        <f t="shared" si="13"/>
        <v>13.416666666666666</v>
      </c>
      <c r="S92">
        <f>Sheet1!S58</f>
        <v>1</v>
      </c>
      <c r="T92">
        <f t="shared" si="4"/>
        <v>12.416666666666666</v>
      </c>
      <c r="U92">
        <f t="shared" si="5"/>
        <v>12.416666666666666</v>
      </c>
      <c r="V92" s="6">
        <f>SUM(U69:U92)</f>
        <v>538.3333333333336</v>
      </c>
    </row>
    <row r="93" spans="1:22" x14ac:dyDescent="0.25">
      <c r="C93" s="8" t="s">
        <v>234</v>
      </c>
      <c r="D93">
        <f>ABS(Sheet1!D11-Sheet1!D12)/84600</f>
        <v>1.4361702127659574E-2</v>
      </c>
      <c r="E93">
        <f>ABS(Sheet1!S11-Sheet1!S12)</f>
        <v>292</v>
      </c>
      <c r="I93" s="12" t="s">
        <v>211</v>
      </c>
      <c r="J93">
        <f>402/108</f>
        <v>3.7222222222222223</v>
      </c>
      <c r="K93">
        <f>Sheet1!S59</f>
        <v>135</v>
      </c>
      <c r="L93">
        <f t="shared" si="1"/>
        <v>131.27777777777777</v>
      </c>
      <c r="M93">
        <f t="shared" si="2"/>
        <v>131.27777777777777</v>
      </c>
      <c r="Q93" s="12" t="s">
        <v>219</v>
      </c>
      <c r="R93">
        <f>383/95</f>
        <v>4.0315789473684207</v>
      </c>
      <c r="S93">
        <f>Sheet1!S59</f>
        <v>135</v>
      </c>
      <c r="T93">
        <f t="shared" si="4"/>
        <v>130.96842105263158</v>
      </c>
      <c r="U93">
        <f t="shared" si="5"/>
        <v>130.96842105263158</v>
      </c>
    </row>
    <row r="94" spans="1:22" x14ac:dyDescent="0.25">
      <c r="C94" s="8" t="s">
        <v>235</v>
      </c>
      <c r="D94">
        <f>ABS(Sheet1!D18-Sheet1!D17)/84600</f>
        <v>43.107210401891251</v>
      </c>
      <c r="E94">
        <f>ABS(Sheet1!S18-Sheet1!S17)</f>
        <v>600</v>
      </c>
      <c r="I94" s="12"/>
      <c r="J94">
        <f t="shared" ref="J94:J157" si="15">402/108</f>
        <v>3.7222222222222223</v>
      </c>
      <c r="K94">
        <f>Sheet1!S60</f>
        <v>5</v>
      </c>
      <c r="L94">
        <f t="shared" si="1"/>
        <v>1.2777777777777777</v>
      </c>
      <c r="M94">
        <f t="shared" si="2"/>
        <v>1.2777777777777777</v>
      </c>
      <c r="Q94" s="12"/>
      <c r="R94">
        <f t="shared" ref="R94:R157" si="16">383/95</f>
        <v>4.0315789473684207</v>
      </c>
      <c r="S94">
        <f>Sheet1!S60</f>
        <v>5</v>
      </c>
      <c r="T94">
        <f t="shared" si="4"/>
        <v>0.96842105263157929</v>
      </c>
      <c r="U94">
        <f t="shared" si="5"/>
        <v>0.96842105263157929</v>
      </c>
    </row>
    <row r="95" spans="1:22" x14ac:dyDescent="0.25">
      <c r="C95" s="8" t="s">
        <v>236</v>
      </c>
      <c r="D95">
        <f>ABS(Sheet1!D20-Sheet1!D19)/84600</f>
        <v>108.18312056737588</v>
      </c>
      <c r="E95">
        <f>ABS(Sheet1!S20-Sheet1!S19)</f>
        <v>586</v>
      </c>
      <c r="I95" s="12"/>
      <c r="J95">
        <f t="shared" si="15"/>
        <v>3.7222222222222223</v>
      </c>
      <c r="K95">
        <f>Sheet1!S61</f>
        <v>1</v>
      </c>
      <c r="L95">
        <f t="shared" si="1"/>
        <v>2.7222222222222223</v>
      </c>
      <c r="M95">
        <f t="shared" si="2"/>
        <v>2.7222222222222223</v>
      </c>
      <c r="Q95" s="12"/>
      <c r="R95">
        <f t="shared" si="16"/>
        <v>4.0315789473684207</v>
      </c>
      <c r="S95">
        <f>Sheet1!S61</f>
        <v>1</v>
      </c>
      <c r="T95">
        <f t="shared" si="4"/>
        <v>3.0315789473684207</v>
      </c>
      <c r="U95">
        <f t="shared" si="5"/>
        <v>3.0315789473684207</v>
      </c>
    </row>
    <row r="96" spans="1:22" x14ac:dyDescent="0.25">
      <c r="C96" s="8" t="s">
        <v>222</v>
      </c>
      <c r="D96">
        <f>ABS(Sheet1!D24-Sheet1!D23)/84600</f>
        <v>2.6631205673758866E-2</v>
      </c>
      <c r="E96">
        <f>ABS(Sheet1!S24-Sheet1!S23)</f>
        <v>711</v>
      </c>
      <c r="I96" s="12"/>
      <c r="J96">
        <f t="shared" si="15"/>
        <v>3.7222222222222223</v>
      </c>
      <c r="K96">
        <f>Sheet1!S62</f>
        <v>4</v>
      </c>
      <c r="L96">
        <f t="shared" si="1"/>
        <v>0.27777777777777768</v>
      </c>
      <c r="M96">
        <f t="shared" si="2"/>
        <v>0.27777777777777768</v>
      </c>
      <c r="Q96" s="12"/>
      <c r="R96">
        <f t="shared" si="16"/>
        <v>4.0315789473684207</v>
      </c>
      <c r="S96">
        <f>Sheet1!S62</f>
        <v>4</v>
      </c>
      <c r="T96">
        <f t="shared" si="4"/>
        <v>3.1578947368420707E-2</v>
      </c>
      <c r="U96">
        <f t="shared" si="5"/>
        <v>3.1578947368420707E-2</v>
      </c>
    </row>
    <row r="97" spans="3:21" x14ac:dyDescent="0.25">
      <c r="C97" s="8" t="s">
        <v>237</v>
      </c>
      <c r="D97">
        <f>ABS(Sheet1!D25-Sheet1!D24)/84600</f>
        <v>3.2329787234042553</v>
      </c>
      <c r="E97">
        <f>ABS(Sheet1!S25-Sheet1!S24)</f>
        <v>710</v>
      </c>
      <c r="I97" s="12"/>
      <c r="J97">
        <f t="shared" si="15"/>
        <v>3.7222222222222223</v>
      </c>
      <c r="K97">
        <f>Sheet1!S63</f>
        <v>6</v>
      </c>
      <c r="L97">
        <f t="shared" si="1"/>
        <v>2.2777777777777777</v>
      </c>
      <c r="M97">
        <f t="shared" si="2"/>
        <v>2.2777777777777777</v>
      </c>
      <c r="Q97" s="12"/>
      <c r="R97">
        <f t="shared" si="16"/>
        <v>4.0315789473684207</v>
      </c>
      <c r="S97">
        <f>Sheet1!S63</f>
        <v>6</v>
      </c>
      <c r="T97">
        <f t="shared" si="4"/>
        <v>1.9684210526315793</v>
      </c>
      <c r="U97">
        <f t="shared" si="5"/>
        <v>1.9684210526315793</v>
      </c>
    </row>
    <row r="98" spans="3:21" x14ac:dyDescent="0.25">
      <c r="C98" s="8" t="s">
        <v>238</v>
      </c>
      <c r="D98">
        <f>ABS(Sheet1!D35-Sheet1!D34)/84600</f>
        <v>160.39056737588652</v>
      </c>
      <c r="E98">
        <f>ABS(Sheet1!S35-Sheet1!S34)</f>
        <v>2</v>
      </c>
      <c r="I98" s="12"/>
      <c r="J98">
        <f t="shared" si="15"/>
        <v>3.7222222222222223</v>
      </c>
      <c r="K98">
        <f>Sheet1!S64</f>
        <v>2</v>
      </c>
      <c r="L98">
        <f t="shared" si="1"/>
        <v>1.7222222222222223</v>
      </c>
      <c r="M98">
        <f t="shared" si="2"/>
        <v>1.7222222222222223</v>
      </c>
      <c r="Q98" s="12"/>
      <c r="R98">
        <f t="shared" si="16"/>
        <v>4.0315789473684207</v>
      </c>
      <c r="S98">
        <f>Sheet1!S64</f>
        <v>2</v>
      </c>
      <c r="T98">
        <f t="shared" si="4"/>
        <v>2.0315789473684207</v>
      </c>
      <c r="U98">
        <f t="shared" si="5"/>
        <v>2.0315789473684207</v>
      </c>
    </row>
    <row r="99" spans="3:21" x14ac:dyDescent="0.25">
      <c r="C99" s="8" t="s">
        <v>214</v>
      </c>
      <c r="D99">
        <f>ABS(Sheet1!D59-Sheet1!D58)/84600</f>
        <v>341.62001182033094</v>
      </c>
      <c r="E99">
        <f>ABS(Sheet1!S59-Sheet1!S58)</f>
        <v>134</v>
      </c>
      <c r="I99" s="12"/>
      <c r="J99">
        <f t="shared" si="15"/>
        <v>3.7222222222222223</v>
      </c>
      <c r="K99">
        <f>Sheet1!S65</f>
        <v>0</v>
      </c>
      <c r="L99">
        <f t="shared" si="1"/>
        <v>3.7222222222222223</v>
      </c>
      <c r="M99">
        <f t="shared" si="2"/>
        <v>3.7222222222222223</v>
      </c>
      <c r="Q99" s="12"/>
      <c r="R99">
        <f t="shared" si="16"/>
        <v>4.0315789473684207</v>
      </c>
      <c r="S99">
        <f>Sheet1!S65</f>
        <v>0</v>
      </c>
      <c r="T99">
        <f t="shared" si="4"/>
        <v>4.0315789473684207</v>
      </c>
      <c r="U99">
        <f t="shared" si="5"/>
        <v>4.0315789473684207</v>
      </c>
    </row>
    <row r="100" spans="3:21" x14ac:dyDescent="0.25">
      <c r="C100" s="8" t="s">
        <v>239</v>
      </c>
      <c r="D100">
        <f>ABS(Sheet1!D154-Sheet1!D153)/84600</f>
        <v>48.769881796690306</v>
      </c>
      <c r="E100">
        <f>ABS(Sheet1!S154-Sheet1!S153)</f>
        <v>0</v>
      </c>
      <c r="I100" s="12"/>
      <c r="J100">
        <f t="shared" si="15"/>
        <v>3.7222222222222223</v>
      </c>
      <c r="K100">
        <f>Sheet1!S66</f>
        <v>3</v>
      </c>
      <c r="L100">
        <f t="shared" si="1"/>
        <v>0.72222222222222232</v>
      </c>
      <c r="M100">
        <f t="shared" si="2"/>
        <v>0.72222222222222232</v>
      </c>
      <c r="Q100" s="12"/>
      <c r="R100">
        <f t="shared" si="16"/>
        <v>4.0315789473684207</v>
      </c>
      <c r="S100">
        <f>Sheet1!S66</f>
        <v>3</v>
      </c>
      <c r="T100">
        <f t="shared" si="4"/>
        <v>1.0315789473684207</v>
      </c>
      <c r="U100">
        <f t="shared" si="5"/>
        <v>1.0315789473684207</v>
      </c>
    </row>
    <row r="101" spans="3:21" x14ac:dyDescent="0.25">
      <c r="C101" s="8"/>
      <c r="I101" s="12"/>
      <c r="J101">
        <f t="shared" si="15"/>
        <v>3.7222222222222223</v>
      </c>
      <c r="K101">
        <f>Sheet1!S67</f>
        <v>3</v>
      </c>
      <c r="L101">
        <f t="shared" ref="L101:L164" si="17">ABS(J101-K101)</f>
        <v>0.72222222222222232</v>
      </c>
      <c r="M101">
        <f t="shared" ref="M101:M164" si="18">POWER(L101,1)</f>
        <v>0.72222222222222232</v>
      </c>
      <c r="Q101" s="12"/>
      <c r="R101">
        <f t="shared" si="16"/>
        <v>4.0315789473684207</v>
      </c>
      <c r="S101">
        <f>Sheet1!S67</f>
        <v>3</v>
      </c>
      <c r="T101">
        <f t="shared" ref="T101:T164" si="19">ABS(R101-S101)</f>
        <v>1.0315789473684207</v>
      </c>
      <c r="U101">
        <f t="shared" ref="U101:U164" si="20">POWER(T101,1)</f>
        <v>1.0315789473684207</v>
      </c>
    </row>
    <row r="102" spans="3:21" x14ac:dyDescent="0.25">
      <c r="C102" s="8"/>
      <c r="I102" s="12"/>
      <c r="J102">
        <f t="shared" si="15"/>
        <v>3.7222222222222223</v>
      </c>
      <c r="K102">
        <f>Sheet1!S68</f>
        <v>3</v>
      </c>
      <c r="L102">
        <f t="shared" si="17"/>
        <v>0.72222222222222232</v>
      </c>
      <c r="M102">
        <f t="shared" si="18"/>
        <v>0.72222222222222232</v>
      </c>
      <c r="Q102" s="12"/>
      <c r="R102">
        <f t="shared" si="16"/>
        <v>4.0315789473684207</v>
      </c>
      <c r="S102">
        <f>Sheet1!S68</f>
        <v>3</v>
      </c>
      <c r="T102">
        <f t="shared" si="19"/>
        <v>1.0315789473684207</v>
      </c>
      <c r="U102">
        <f t="shared" si="20"/>
        <v>1.0315789473684207</v>
      </c>
    </row>
    <row r="103" spans="3:21" x14ac:dyDescent="0.25">
      <c r="C103" s="8"/>
      <c r="I103" s="12"/>
      <c r="J103">
        <f t="shared" si="15"/>
        <v>3.7222222222222223</v>
      </c>
      <c r="K103">
        <f>Sheet1!S69</f>
        <v>0</v>
      </c>
      <c r="L103">
        <f t="shared" si="17"/>
        <v>3.7222222222222223</v>
      </c>
      <c r="M103">
        <f t="shared" si="18"/>
        <v>3.7222222222222223</v>
      </c>
      <c r="Q103" s="12"/>
      <c r="R103">
        <f t="shared" si="16"/>
        <v>4.0315789473684207</v>
      </c>
      <c r="S103">
        <f>Sheet1!S69</f>
        <v>0</v>
      </c>
      <c r="T103">
        <f t="shared" si="19"/>
        <v>4.0315789473684207</v>
      </c>
      <c r="U103">
        <f t="shared" si="20"/>
        <v>4.0315789473684207</v>
      </c>
    </row>
    <row r="104" spans="3:21" x14ac:dyDescent="0.25">
      <c r="I104" s="12"/>
      <c r="J104">
        <f t="shared" si="15"/>
        <v>3.7222222222222223</v>
      </c>
      <c r="K104">
        <f>Sheet1!S70</f>
        <v>3</v>
      </c>
      <c r="L104">
        <f t="shared" si="17"/>
        <v>0.72222222222222232</v>
      </c>
      <c r="M104">
        <f t="shared" si="18"/>
        <v>0.72222222222222232</v>
      </c>
      <c r="Q104" s="12"/>
      <c r="R104">
        <f t="shared" si="16"/>
        <v>4.0315789473684207</v>
      </c>
      <c r="S104">
        <f>Sheet1!S70</f>
        <v>3</v>
      </c>
      <c r="T104">
        <f t="shared" si="19"/>
        <v>1.0315789473684207</v>
      </c>
      <c r="U104">
        <f t="shared" si="20"/>
        <v>1.0315789473684207</v>
      </c>
    </row>
    <row r="105" spans="3:21" x14ac:dyDescent="0.25">
      <c r="I105" s="12"/>
      <c r="J105">
        <f t="shared" si="15"/>
        <v>3.7222222222222223</v>
      </c>
      <c r="K105">
        <f>Sheet1!S71</f>
        <v>0</v>
      </c>
      <c r="L105">
        <f t="shared" si="17"/>
        <v>3.7222222222222223</v>
      </c>
      <c r="M105">
        <f t="shared" si="18"/>
        <v>3.7222222222222223</v>
      </c>
      <c r="Q105" s="12"/>
      <c r="R105">
        <f t="shared" si="16"/>
        <v>4.0315789473684207</v>
      </c>
      <c r="S105">
        <f>Sheet1!S71</f>
        <v>0</v>
      </c>
      <c r="T105">
        <f t="shared" si="19"/>
        <v>4.0315789473684207</v>
      </c>
      <c r="U105">
        <f t="shared" si="20"/>
        <v>4.0315789473684207</v>
      </c>
    </row>
    <row r="106" spans="3:21" x14ac:dyDescent="0.25">
      <c r="I106" s="12"/>
      <c r="J106">
        <f t="shared" si="15"/>
        <v>3.7222222222222223</v>
      </c>
      <c r="K106">
        <f>Sheet1!S72</f>
        <v>1</v>
      </c>
      <c r="L106">
        <f t="shared" si="17"/>
        <v>2.7222222222222223</v>
      </c>
      <c r="M106">
        <f t="shared" si="18"/>
        <v>2.7222222222222223</v>
      </c>
      <c r="Q106" s="12"/>
      <c r="R106">
        <f t="shared" si="16"/>
        <v>4.0315789473684207</v>
      </c>
      <c r="S106">
        <f>Sheet1!S72</f>
        <v>1</v>
      </c>
      <c r="T106">
        <f t="shared" si="19"/>
        <v>3.0315789473684207</v>
      </c>
      <c r="U106">
        <f t="shared" si="20"/>
        <v>3.0315789473684207</v>
      </c>
    </row>
    <row r="107" spans="3:21" x14ac:dyDescent="0.25">
      <c r="I107" s="12"/>
      <c r="J107">
        <f t="shared" si="15"/>
        <v>3.7222222222222223</v>
      </c>
      <c r="K107">
        <f>Sheet1!S73</f>
        <v>0</v>
      </c>
      <c r="L107">
        <f t="shared" si="17"/>
        <v>3.7222222222222223</v>
      </c>
      <c r="M107">
        <f t="shared" si="18"/>
        <v>3.7222222222222223</v>
      </c>
      <c r="Q107" s="12"/>
      <c r="R107">
        <f t="shared" si="16"/>
        <v>4.0315789473684207</v>
      </c>
      <c r="S107">
        <f>Sheet1!S73</f>
        <v>0</v>
      </c>
      <c r="T107">
        <f t="shared" si="19"/>
        <v>4.0315789473684207</v>
      </c>
      <c r="U107">
        <f t="shared" si="20"/>
        <v>4.0315789473684207</v>
      </c>
    </row>
    <row r="108" spans="3:21" x14ac:dyDescent="0.25">
      <c r="I108" s="12"/>
      <c r="J108">
        <f t="shared" si="15"/>
        <v>3.7222222222222223</v>
      </c>
      <c r="K108">
        <f>Sheet1!S74</f>
        <v>0</v>
      </c>
      <c r="L108">
        <f t="shared" si="17"/>
        <v>3.7222222222222223</v>
      </c>
      <c r="M108">
        <f t="shared" si="18"/>
        <v>3.7222222222222223</v>
      </c>
      <c r="Q108" s="12"/>
      <c r="R108">
        <f t="shared" si="16"/>
        <v>4.0315789473684207</v>
      </c>
      <c r="S108">
        <f>Sheet1!S74</f>
        <v>0</v>
      </c>
      <c r="T108">
        <f t="shared" si="19"/>
        <v>4.0315789473684207</v>
      </c>
      <c r="U108">
        <f t="shared" si="20"/>
        <v>4.0315789473684207</v>
      </c>
    </row>
    <row r="109" spans="3:21" x14ac:dyDescent="0.25">
      <c r="I109" s="12"/>
      <c r="J109">
        <f t="shared" si="15"/>
        <v>3.7222222222222223</v>
      </c>
      <c r="K109">
        <f>Sheet1!S75</f>
        <v>0</v>
      </c>
      <c r="L109">
        <f t="shared" si="17"/>
        <v>3.7222222222222223</v>
      </c>
      <c r="M109">
        <f t="shared" si="18"/>
        <v>3.7222222222222223</v>
      </c>
      <c r="Q109" s="12"/>
      <c r="R109">
        <f t="shared" si="16"/>
        <v>4.0315789473684207</v>
      </c>
      <c r="S109">
        <f>Sheet1!S75</f>
        <v>0</v>
      </c>
      <c r="T109">
        <f t="shared" si="19"/>
        <v>4.0315789473684207</v>
      </c>
      <c r="U109">
        <f t="shared" si="20"/>
        <v>4.0315789473684207</v>
      </c>
    </row>
    <row r="110" spans="3:21" x14ac:dyDescent="0.25">
      <c r="I110" s="12"/>
      <c r="J110">
        <f t="shared" si="15"/>
        <v>3.7222222222222223</v>
      </c>
      <c r="K110">
        <f>Sheet1!S76</f>
        <v>0</v>
      </c>
      <c r="L110">
        <f t="shared" si="17"/>
        <v>3.7222222222222223</v>
      </c>
      <c r="M110">
        <f t="shared" si="18"/>
        <v>3.7222222222222223</v>
      </c>
      <c r="Q110" s="12"/>
      <c r="R110">
        <f t="shared" si="16"/>
        <v>4.0315789473684207</v>
      </c>
      <c r="S110">
        <f>Sheet1!S76</f>
        <v>0</v>
      </c>
      <c r="T110">
        <f t="shared" si="19"/>
        <v>4.0315789473684207</v>
      </c>
      <c r="U110">
        <f t="shared" si="20"/>
        <v>4.0315789473684207</v>
      </c>
    </row>
    <row r="111" spans="3:21" x14ac:dyDescent="0.25">
      <c r="I111" s="12"/>
      <c r="J111">
        <f t="shared" si="15"/>
        <v>3.7222222222222223</v>
      </c>
      <c r="K111">
        <f>Sheet1!S77</f>
        <v>1</v>
      </c>
      <c r="L111">
        <f t="shared" si="17"/>
        <v>2.7222222222222223</v>
      </c>
      <c r="M111">
        <f t="shared" si="18"/>
        <v>2.7222222222222223</v>
      </c>
      <c r="Q111" s="12"/>
      <c r="R111">
        <f t="shared" si="16"/>
        <v>4.0315789473684207</v>
      </c>
      <c r="S111">
        <f>Sheet1!S77</f>
        <v>1</v>
      </c>
      <c r="T111">
        <f t="shared" si="19"/>
        <v>3.0315789473684207</v>
      </c>
      <c r="U111">
        <f t="shared" si="20"/>
        <v>3.0315789473684207</v>
      </c>
    </row>
    <row r="112" spans="3:21" x14ac:dyDescent="0.25">
      <c r="I112" s="12"/>
      <c r="J112">
        <f t="shared" si="15"/>
        <v>3.7222222222222223</v>
      </c>
      <c r="K112">
        <f>Sheet1!S78</f>
        <v>0</v>
      </c>
      <c r="L112">
        <f t="shared" si="17"/>
        <v>3.7222222222222223</v>
      </c>
      <c r="M112">
        <f t="shared" si="18"/>
        <v>3.7222222222222223</v>
      </c>
      <c r="Q112" s="12"/>
      <c r="R112">
        <f t="shared" si="16"/>
        <v>4.0315789473684207</v>
      </c>
      <c r="S112">
        <f>Sheet1!S78</f>
        <v>0</v>
      </c>
      <c r="T112">
        <f t="shared" si="19"/>
        <v>4.0315789473684207</v>
      </c>
      <c r="U112">
        <f t="shared" si="20"/>
        <v>4.0315789473684207</v>
      </c>
    </row>
    <row r="113" spans="9:21" x14ac:dyDescent="0.25">
      <c r="I113" s="12"/>
      <c r="J113">
        <f t="shared" si="15"/>
        <v>3.7222222222222223</v>
      </c>
      <c r="K113">
        <f>Sheet1!S79</f>
        <v>0</v>
      </c>
      <c r="L113">
        <f t="shared" si="17"/>
        <v>3.7222222222222223</v>
      </c>
      <c r="M113">
        <f t="shared" si="18"/>
        <v>3.7222222222222223</v>
      </c>
      <c r="Q113" s="12"/>
      <c r="R113">
        <f t="shared" si="16"/>
        <v>4.0315789473684207</v>
      </c>
      <c r="S113">
        <f>Sheet1!S79</f>
        <v>0</v>
      </c>
      <c r="T113">
        <f t="shared" si="19"/>
        <v>4.0315789473684207</v>
      </c>
      <c r="U113">
        <f t="shared" si="20"/>
        <v>4.0315789473684207</v>
      </c>
    </row>
    <row r="114" spans="9:21" x14ac:dyDescent="0.25">
      <c r="I114" s="12"/>
      <c r="J114">
        <f t="shared" si="15"/>
        <v>3.7222222222222223</v>
      </c>
      <c r="K114">
        <f>Sheet1!S80</f>
        <v>0</v>
      </c>
      <c r="L114">
        <f t="shared" si="17"/>
        <v>3.7222222222222223</v>
      </c>
      <c r="M114">
        <f t="shared" si="18"/>
        <v>3.7222222222222223</v>
      </c>
      <c r="Q114" s="12"/>
      <c r="R114">
        <f t="shared" si="16"/>
        <v>4.0315789473684207</v>
      </c>
      <c r="S114">
        <f>Sheet1!S80</f>
        <v>0</v>
      </c>
      <c r="T114">
        <f t="shared" si="19"/>
        <v>4.0315789473684207</v>
      </c>
      <c r="U114">
        <f t="shared" si="20"/>
        <v>4.0315789473684207</v>
      </c>
    </row>
    <row r="115" spans="9:21" x14ac:dyDescent="0.25">
      <c r="I115" s="12"/>
      <c r="J115">
        <f t="shared" si="15"/>
        <v>3.7222222222222223</v>
      </c>
      <c r="K115">
        <f>Sheet1!S81</f>
        <v>0</v>
      </c>
      <c r="L115">
        <f t="shared" si="17"/>
        <v>3.7222222222222223</v>
      </c>
      <c r="M115">
        <f t="shared" si="18"/>
        <v>3.7222222222222223</v>
      </c>
      <c r="Q115" s="12"/>
      <c r="R115">
        <f t="shared" si="16"/>
        <v>4.0315789473684207</v>
      </c>
      <c r="S115">
        <f>Sheet1!S81</f>
        <v>0</v>
      </c>
      <c r="T115">
        <f t="shared" si="19"/>
        <v>4.0315789473684207</v>
      </c>
      <c r="U115">
        <f t="shared" si="20"/>
        <v>4.0315789473684207</v>
      </c>
    </row>
    <row r="116" spans="9:21" x14ac:dyDescent="0.25">
      <c r="I116" s="12"/>
      <c r="J116">
        <f t="shared" si="15"/>
        <v>3.7222222222222223</v>
      </c>
      <c r="K116">
        <f>Sheet1!S82</f>
        <v>0</v>
      </c>
      <c r="L116">
        <f t="shared" si="17"/>
        <v>3.7222222222222223</v>
      </c>
      <c r="M116">
        <f t="shared" si="18"/>
        <v>3.7222222222222223</v>
      </c>
      <c r="Q116" s="12"/>
      <c r="R116">
        <f t="shared" si="16"/>
        <v>4.0315789473684207</v>
      </c>
      <c r="S116">
        <f>Sheet1!S82</f>
        <v>0</v>
      </c>
      <c r="T116">
        <f t="shared" si="19"/>
        <v>4.0315789473684207</v>
      </c>
      <c r="U116">
        <f t="shared" si="20"/>
        <v>4.0315789473684207</v>
      </c>
    </row>
    <row r="117" spans="9:21" x14ac:dyDescent="0.25">
      <c r="I117" s="12"/>
      <c r="J117">
        <f t="shared" si="15"/>
        <v>3.7222222222222223</v>
      </c>
      <c r="K117">
        <f>Sheet1!S83</f>
        <v>0</v>
      </c>
      <c r="L117">
        <f t="shared" si="17"/>
        <v>3.7222222222222223</v>
      </c>
      <c r="M117">
        <f t="shared" si="18"/>
        <v>3.7222222222222223</v>
      </c>
      <c r="Q117" s="12"/>
      <c r="R117">
        <f t="shared" si="16"/>
        <v>4.0315789473684207</v>
      </c>
      <c r="S117">
        <f>Sheet1!S83</f>
        <v>0</v>
      </c>
      <c r="T117">
        <f t="shared" si="19"/>
        <v>4.0315789473684207</v>
      </c>
      <c r="U117">
        <f t="shared" si="20"/>
        <v>4.0315789473684207</v>
      </c>
    </row>
    <row r="118" spans="9:21" x14ac:dyDescent="0.25">
      <c r="I118" s="12"/>
      <c r="J118">
        <f t="shared" si="15"/>
        <v>3.7222222222222223</v>
      </c>
      <c r="K118">
        <f>Sheet1!S84</f>
        <v>0</v>
      </c>
      <c r="L118">
        <f t="shared" si="17"/>
        <v>3.7222222222222223</v>
      </c>
      <c r="M118">
        <f t="shared" si="18"/>
        <v>3.7222222222222223</v>
      </c>
      <c r="Q118" s="12"/>
      <c r="R118">
        <f t="shared" si="16"/>
        <v>4.0315789473684207</v>
      </c>
      <c r="S118">
        <f>Sheet1!S84</f>
        <v>0</v>
      </c>
      <c r="T118">
        <f t="shared" si="19"/>
        <v>4.0315789473684207</v>
      </c>
      <c r="U118">
        <f t="shared" si="20"/>
        <v>4.0315789473684207</v>
      </c>
    </row>
    <row r="119" spans="9:21" x14ac:dyDescent="0.25">
      <c r="I119" s="12"/>
      <c r="J119">
        <f t="shared" si="15"/>
        <v>3.7222222222222223</v>
      </c>
      <c r="K119">
        <f>Sheet1!S85</f>
        <v>15</v>
      </c>
      <c r="L119">
        <f t="shared" si="17"/>
        <v>11.277777777777779</v>
      </c>
      <c r="M119">
        <f t="shared" si="18"/>
        <v>11.277777777777779</v>
      </c>
      <c r="Q119" s="12"/>
      <c r="R119">
        <f t="shared" si="16"/>
        <v>4.0315789473684207</v>
      </c>
      <c r="S119">
        <f>Sheet1!S85</f>
        <v>15</v>
      </c>
      <c r="T119">
        <f t="shared" si="19"/>
        <v>10.96842105263158</v>
      </c>
      <c r="U119">
        <f t="shared" si="20"/>
        <v>10.96842105263158</v>
      </c>
    </row>
    <row r="120" spans="9:21" x14ac:dyDescent="0.25">
      <c r="I120" s="12"/>
      <c r="J120">
        <f t="shared" si="15"/>
        <v>3.7222222222222223</v>
      </c>
      <c r="K120">
        <f>Sheet1!S86</f>
        <v>5</v>
      </c>
      <c r="L120">
        <f t="shared" si="17"/>
        <v>1.2777777777777777</v>
      </c>
      <c r="M120">
        <f t="shared" si="18"/>
        <v>1.2777777777777777</v>
      </c>
      <c r="Q120" s="12"/>
      <c r="R120">
        <f t="shared" si="16"/>
        <v>4.0315789473684207</v>
      </c>
      <c r="S120">
        <f>Sheet1!S86</f>
        <v>5</v>
      </c>
      <c r="T120">
        <f t="shared" si="19"/>
        <v>0.96842105263157929</v>
      </c>
      <c r="U120">
        <f t="shared" si="20"/>
        <v>0.96842105263157929</v>
      </c>
    </row>
    <row r="121" spans="9:21" x14ac:dyDescent="0.25">
      <c r="I121" s="12"/>
      <c r="J121">
        <f t="shared" si="15"/>
        <v>3.7222222222222223</v>
      </c>
      <c r="K121">
        <f>Sheet1!S87</f>
        <v>1</v>
      </c>
      <c r="L121">
        <f t="shared" si="17"/>
        <v>2.7222222222222223</v>
      </c>
      <c r="M121">
        <f t="shared" si="18"/>
        <v>2.7222222222222223</v>
      </c>
      <c r="Q121" s="12"/>
      <c r="R121">
        <f t="shared" si="16"/>
        <v>4.0315789473684207</v>
      </c>
      <c r="S121">
        <f>Sheet1!S87</f>
        <v>1</v>
      </c>
      <c r="T121">
        <f t="shared" si="19"/>
        <v>3.0315789473684207</v>
      </c>
      <c r="U121">
        <f t="shared" si="20"/>
        <v>3.0315789473684207</v>
      </c>
    </row>
    <row r="122" spans="9:21" x14ac:dyDescent="0.25">
      <c r="I122" s="12"/>
      <c r="J122">
        <f t="shared" si="15"/>
        <v>3.7222222222222223</v>
      </c>
      <c r="K122">
        <f>Sheet1!S88</f>
        <v>0</v>
      </c>
      <c r="L122">
        <f t="shared" si="17"/>
        <v>3.7222222222222223</v>
      </c>
      <c r="M122">
        <f t="shared" si="18"/>
        <v>3.7222222222222223</v>
      </c>
      <c r="Q122" s="12"/>
      <c r="R122">
        <f t="shared" si="16"/>
        <v>4.0315789473684207</v>
      </c>
      <c r="S122">
        <f>Sheet1!S88</f>
        <v>0</v>
      </c>
      <c r="T122">
        <f t="shared" si="19"/>
        <v>4.0315789473684207</v>
      </c>
      <c r="U122">
        <f t="shared" si="20"/>
        <v>4.0315789473684207</v>
      </c>
    </row>
    <row r="123" spans="9:21" x14ac:dyDescent="0.25">
      <c r="I123" s="12"/>
      <c r="J123">
        <f t="shared" si="15"/>
        <v>3.7222222222222223</v>
      </c>
      <c r="K123">
        <f>Sheet1!S89</f>
        <v>0</v>
      </c>
      <c r="L123">
        <f t="shared" si="17"/>
        <v>3.7222222222222223</v>
      </c>
      <c r="M123">
        <f t="shared" si="18"/>
        <v>3.7222222222222223</v>
      </c>
      <c r="Q123" s="12"/>
      <c r="R123">
        <f t="shared" si="16"/>
        <v>4.0315789473684207</v>
      </c>
      <c r="S123">
        <f>Sheet1!S89</f>
        <v>0</v>
      </c>
      <c r="T123">
        <f t="shared" si="19"/>
        <v>4.0315789473684207</v>
      </c>
      <c r="U123">
        <f t="shared" si="20"/>
        <v>4.0315789473684207</v>
      </c>
    </row>
    <row r="124" spans="9:21" x14ac:dyDescent="0.25">
      <c r="I124" s="12"/>
      <c r="J124">
        <f t="shared" si="15"/>
        <v>3.7222222222222223</v>
      </c>
      <c r="K124">
        <f>Sheet1!S90</f>
        <v>0</v>
      </c>
      <c r="L124">
        <f t="shared" si="17"/>
        <v>3.7222222222222223</v>
      </c>
      <c r="M124">
        <f t="shared" si="18"/>
        <v>3.7222222222222223</v>
      </c>
      <c r="Q124" s="12"/>
      <c r="R124">
        <f t="shared" si="16"/>
        <v>4.0315789473684207</v>
      </c>
      <c r="S124">
        <f>Sheet1!S90</f>
        <v>0</v>
      </c>
      <c r="T124">
        <f t="shared" si="19"/>
        <v>4.0315789473684207</v>
      </c>
      <c r="U124">
        <f t="shared" si="20"/>
        <v>4.0315789473684207</v>
      </c>
    </row>
    <row r="125" spans="9:21" x14ac:dyDescent="0.25">
      <c r="I125" s="12"/>
      <c r="J125">
        <f t="shared" si="15"/>
        <v>3.7222222222222223</v>
      </c>
      <c r="K125">
        <f>Sheet1!S91</f>
        <v>0</v>
      </c>
      <c r="L125">
        <f t="shared" si="17"/>
        <v>3.7222222222222223</v>
      </c>
      <c r="M125">
        <f t="shared" si="18"/>
        <v>3.7222222222222223</v>
      </c>
      <c r="Q125" s="12"/>
      <c r="R125">
        <f t="shared" si="16"/>
        <v>4.0315789473684207</v>
      </c>
      <c r="S125">
        <f>Sheet1!S91</f>
        <v>0</v>
      </c>
      <c r="T125">
        <f t="shared" si="19"/>
        <v>4.0315789473684207</v>
      </c>
      <c r="U125">
        <f t="shared" si="20"/>
        <v>4.0315789473684207</v>
      </c>
    </row>
    <row r="126" spans="9:21" x14ac:dyDescent="0.25">
      <c r="I126" s="12"/>
      <c r="J126">
        <f t="shared" si="15"/>
        <v>3.7222222222222223</v>
      </c>
      <c r="K126">
        <f>Sheet1!S92</f>
        <v>3</v>
      </c>
      <c r="L126">
        <f t="shared" si="17"/>
        <v>0.72222222222222232</v>
      </c>
      <c r="M126">
        <f t="shared" si="18"/>
        <v>0.72222222222222232</v>
      </c>
      <c r="Q126" s="12"/>
      <c r="R126">
        <f t="shared" si="16"/>
        <v>4.0315789473684207</v>
      </c>
      <c r="S126">
        <f>Sheet1!S92</f>
        <v>3</v>
      </c>
      <c r="T126">
        <f t="shared" si="19"/>
        <v>1.0315789473684207</v>
      </c>
      <c r="U126">
        <f t="shared" si="20"/>
        <v>1.0315789473684207</v>
      </c>
    </row>
    <row r="127" spans="9:21" x14ac:dyDescent="0.25">
      <c r="I127" s="12"/>
      <c r="J127">
        <f t="shared" si="15"/>
        <v>3.7222222222222223</v>
      </c>
      <c r="K127">
        <f>Sheet1!S93</f>
        <v>2</v>
      </c>
      <c r="L127">
        <f t="shared" si="17"/>
        <v>1.7222222222222223</v>
      </c>
      <c r="M127">
        <f t="shared" si="18"/>
        <v>1.7222222222222223</v>
      </c>
      <c r="Q127" s="12"/>
      <c r="R127">
        <f t="shared" si="16"/>
        <v>4.0315789473684207</v>
      </c>
      <c r="S127">
        <f>Sheet1!S93</f>
        <v>2</v>
      </c>
      <c r="T127">
        <f t="shared" si="19"/>
        <v>2.0315789473684207</v>
      </c>
      <c r="U127">
        <f t="shared" si="20"/>
        <v>2.0315789473684207</v>
      </c>
    </row>
    <row r="128" spans="9:21" x14ac:dyDescent="0.25">
      <c r="I128" s="12"/>
      <c r="J128">
        <f t="shared" si="15"/>
        <v>3.7222222222222223</v>
      </c>
      <c r="K128">
        <f>Sheet1!S94</f>
        <v>0</v>
      </c>
      <c r="L128">
        <f t="shared" si="17"/>
        <v>3.7222222222222223</v>
      </c>
      <c r="M128">
        <f t="shared" si="18"/>
        <v>3.7222222222222223</v>
      </c>
      <c r="Q128" s="12"/>
      <c r="R128">
        <f t="shared" si="16"/>
        <v>4.0315789473684207</v>
      </c>
      <c r="S128">
        <f>Sheet1!S94</f>
        <v>0</v>
      </c>
      <c r="T128">
        <f t="shared" si="19"/>
        <v>4.0315789473684207</v>
      </c>
      <c r="U128">
        <f t="shared" si="20"/>
        <v>4.0315789473684207</v>
      </c>
    </row>
    <row r="129" spans="9:21" x14ac:dyDescent="0.25">
      <c r="I129" s="12"/>
      <c r="J129">
        <f t="shared" si="15"/>
        <v>3.7222222222222223</v>
      </c>
      <c r="K129">
        <f>Sheet1!S95</f>
        <v>0</v>
      </c>
      <c r="L129">
        <f t="shared" si="17"/>
        <v>3.7222222222222223</v>
      </c>
      <c r="M129">
        <f t="shared" si="18"/>
        <v>3.7222222222222223</v>
      </c>
      <c r="Q129" s="12"/>
      <c r="R129">
        <f t="shared" si="16"/>
        <v>4.0315789473684207</v>
      </c>
      <c r="S129">
        <f>Sheet1!S95</f>
        <v>0</v>
      </c>
      <c r="T129">
        <f t="shared" si="19"/>
        <v>4.0315789473684207</v>
      </c>
      <c r="U129">
        <f t="shared" si="20"/>
        <v>4.0315789473684207</v>
      </c>
    </row>
    <row r="130" spans="9:21" x14ac:dyDescent="0.25">
      <c r="I130" s="12"/>
      <c r="J130">
        <f t="shared" si="15"/>
        <v>3.7222222222222223</v>
      </c>
      <c r="K130">
        <f>Sheet1!S96</f>
        <v>0</v>
      </c>
      <c r="L130">
        <f t="shared" si="17"/>
        <v>3.7222222222222223</v>
      </c>
      <c r="M130">
        <f t="shared" si="18"/>
        <v>3.7222222222222223</v>
      </c>
      <c r="Q130" s="12"/>
      <c r="R130">
        <f t="shared" si="16"/>
        <v>4.0315789473684207</v>
      </c>
      <c r="S130">
        <f>Sheet1!S96</f>
        <v>0</v>
      </c>
      <c r="T130">
        <f t="shared" si="19"/>
        <v>4.0315789473684207</v>
      </c>
      <c r="U130">
        <f t="shared" si="20"/>
        <v>4.0315789473684207</v>
      </c>
    </row>
    <row r="131" spans="9:21" x14ac:dyDescent="0.25">
      <c r="I131" s="12"/>
      <c r="J131">
        <f t="shared" si="15"/>
        <v>3.7222222222222223</v>
      </c>
      <c r="K131">
        <f>Sheet1!S97</f>
        <v>16</v>
      </c>
      <c r="L131">
        <f t="shared" si="17"/>
        <v>12.277777777777779</v>
      </c>
      <c r="M131">
        <f t="shared" si="18"/>
        <v>12.277777777777779</v>
      </c>
      <c r="Q131" s="12"/>
      <c r="R131">
        <f t="shared" si="16"/>
        <v>4.0315789473684207</v>
      </c>
      <c r="S131">
        <f>Sheet1!S97</f>
        <v>16</v>
      </c>
      <c r="T131">
        <f t="shared" si="19"/>
        <v>11.96842105263158</v>
      </c>
      <c r="U131">
        <f t="shared" si="20"/>
        <v>11.96842105263158</v>
      </c>
    </row>
    <row r="132" spans="9:21" x14ac:dyDescent="0.25">
      <c r="I132" s="12"/>
      <c r="J132">
        <f t="shared" si="15"/>
        <v>3.7222222222222223</v>
      </c>
      <c r="K132">
        <f>Sheet1!S98</f>
        <v>1</v>
      </c>
      <c r="L132">
        <f t="shared" si="17"/>
        <v>2.7222222222222223</v>
      </c>
      <c r="M132">
        <f t="shared" si="18"/>
        <v>2.7222222222222223</v>
      </c>
      <c r="Q132" s="12"/>
      <c r="R132">
        <f t="shared" si="16"/>
        <v>4.0315789473684207</v>
      </c>
      <c r="S132">
        <f>Sheet1!S98</f>
        <v>1</v>
      </c>
      <c r="T132">
        <f t="shared" si="19"/>
        <v>3.0315789473684207</v>
      </c>
      <c r="U132">
        <f t="shared" si="20"/>
        <v>3.0315789473684207</v>
      </c>
    </row>
    <row r="133" spans="9:21" x14ac:dyDescent="0.25">
      <c r="I133" s="12"/>
      <c r="J133">
        <f t="shared" si="15"/>
        <v>3.7222222222222223</v>
      </c>
      <c r="K133">
        <f>Sheet1!S99</f>
        <v>2</v>
      </c>
      <c r="L133">
        <f t="shared" si="17"/>
        <v>1.7222222222222223</v>
      </c>
      <c r="M133">
        <f t="shared" si="18"/>
        <v>1.7222222222222223</v>
      </c>
      <c r="Q133" s="12"/>
      <c r="R133">
        <f t="shared" si="16"/>
        <v>4.0315789473684207</v>
      </c>
      <c r="S133">
        <f>Sheet1!S99</f>
        <v>2</v>
      </c>
      <c r="T133">
        <f t="shared" si="19"/>
        <v>2.0315789473684207</v>
      </c>
      <c r="U133">
        <f t="shared" si="20"/>
        <v>2.0315789473684207</v>
      </c>
    </row>
    <row r="134" spans="9:21" x14ac:dyDescent="0.25">
      <c r="I134" s="12"/>
      <c r="J134">
        <f t="shared" si="15"/>
        <v>3.7222222222222223</v>
      </c>
      <c r="K134">
        <f>Sheet1!S100</f>
        <v>0</v>
      </c>
      <c r="L134">
        <f t="shared" si="17"/>
        <v>3.7222222222222223</v>
      </c>
      <c r="M134">
        <f t="shared" si="18"/>
        <v>3.7222222222222223</v>
      </c>
      <c r="Q134" s="12"/>
      <c r="R134">
        <f t="shared" si="16"/>
        <v>4.0315789473684207</v>
      </c>
      <c r="S134">
        <f>Sheet1!S100</f>
        <v>0</v>
      </c>
      <c r="T134">
        <f t="shared" si="19"/>
        <v>4.0315789473684207</v>
      </c>
      <c r="U134">
        <f t="shared" si="20"/>
        <v>4.0315789473684207</v>
      </c>
    </row>
    <row r="135" spans="9:21" x14ac:dyDescent="0.25">
      <c r="I135" s="12"/>
      <c r="J135">
        <f t="shared" si="15"/>
        <v>3.7222222222222223</v>
      </c>
      <c r="K135">
        <f>Sheet1!S101</f>
        <v>0</v>
      </c>
      <c r="L135">
        <f t="shared" si="17"/>
        <v>3.7222222222222223</v>
      </c>
      <c r="M135">
        <f t="shared" si="18"/>
        <v>3.7222222222222223</v>
      </c>
      <c r="Q135" s="12"/>
      <c r="R135">
        <f t="shared" si="16"/>
        <v>4.0315789473684207</v>
      </c>
      <c r="S135">
        <f>Sheet1!S101</f>
        <v>0</v>
      </c>
      <c r="T135">
        <f t="shared" si="19"/>
        <v>4.0315789473684207</v>
      </c>
      <c r="U135">
        <f t="shared" si="20"/>
        <v>4.0315789473684207</v>
      </c>
    </row>
    <row r="136" spans="9:21" x14ac:dyDescent="0.25">
      <c r="I136" s="12"/>
      <c r="J136">
        <f t="shared" si="15"/>
        <v>3.7222222222222223</v>
      </c>
      <c r="K136">
        <f>Sheet1!S102</f>
        <v>4</v>
      </c>
      <c r="L136">
        <f t="shared" si="17"/>
        <v>0.27777777777777768</v>
      </c>
      <c r="M136">
        <f t="shared" si="18"/>
        <v>0.27777777777777768</v>
      </c>
      <c r="Q136" s="12"/>
      <c r="R136">
        <f t="shared" si="16"/>
        <v>4.0315789473684207</v>
      </c>
      <c r="S136">
        <f>Sheet1!S102</f>
        <v>4</v>
      </c>
      <c r="T136">
        <f t="shared" si="19"/>
        <v>3.1578947368420707E-2</v>
      </c>
      <c r="U136">
        <f t="shared" si="20"/>
        <v>3.1578947368420707E-2</v>
      </c>
    </row>
    <row r="137" spans="9:21" x14ac:dyDescent="0.25">
      <c r="I137" s="12"/>
      <c r="J137">
        <f t="shared" si="15"/>
        <v>3.7222222222222223</v>
      </c>
      <c r="K137">
        <f>Sheet1!S103</f>
        <v>30</v>
      </c>
      <c r="L137">
        <f t="shared" si="17"/>
        <v>26.277777777777779</v>
      </c>
      <c r="M137">
        <f t="shared" si="18"/>
        <v>26.277777777777779</v>
      </c>
      <c r="Q137" s="12"/>
      <c r="R137">
        <f t="shared" si="16"/>
        <v>4.0315789473684207</v>
      </c>
      <c r="S137">
        <f>Sheet1!S103</f>
        <v>30</v>
      </c>
      <c r="T137">
        <f t="shared" si="19"/>
        <v>25.96842105263158</v>
      </c>
      <c r="U137">
        <f t="shared" si="20"/>
        <v>25.96842105263158</v>
      </c>
    </row>
    <row r="138" spans="9:21" x14ac:dyDescent="0.25">
      <c r="I138" s="12"/>
      <c r="J138">
        <f t="shared" si="15"/>
        <v>3.7222222222222223</v>
      </c>
      <c r="K138">
        <f>Sheet1!S104</f>
        <v>33</v>
      </c>
      <c r="L138">
        <f t="shared" si="17"/>
        <v>29.277777777777779</v>
      </c>
      <c r="M138">
        <f t="shared" si="18"/>
        <v>29.277777777777779</v>
      </c>
      <c r="Q138" s="12"/>
      <c r="R138">
        <f t="shared" si="16"/>
        <v>4.0315789473684207</v>
      </c>
      <c r="S138">
        <f>Sheet1!S104</f>
        <v>33</v>
      </c>
      <c r="T138">
        <f t="shared" si="19"/>
        <v>28.96842105263158</v>
      </c>
      <c r="U138">
        <f t="shared" si="20"/>
        <v>28.96842105263158</v>
      </c>
    </row>
    <row r="139" spans="9:21" x14ac:dyDescent="0.25">
      <c r="I139" s="12"/>
      <c r="J139">
        <f t="shared" si="15"/>
        <v>3.7222222222222223</v>
      </c>
      <c r="K139">
        <f>Sheet1!S105</f>
        <v>0</v>
      </c>
      <c r="L139">
        <f t="shared" si="17"/>
        <v>3.7222222222222223</v>
      </c>
      <c r="M139">
        <f t="shared" si="18"/>
        <v>3.7222222222222223</v>
      </c>
      <c r="Q139" s="12"/>
      <c r="R139">
        <f t="shared" si="16"/>
        <v>4.0315789473684207</v>
      </c>
      <c r="S139">
        <f>Sheet1!S105</f>
        <v>0</v>
      </c>
      <c r="T139">
        <f t="shared" si="19"/>
        <v>4.0315789473684207</v>
      </c>
      <c r="U139">
        <f t="shared" si="20"/>
        <v>4.0315789473684207</v>
      </c>
    </row>
    <row r="140" spans="9:21" x14ac:dyDescent="0.25">
      <c r="I140" s="12"/>
      <c r="J140">
        <f t="shared" si="15"/>
        <v>3.7222222222222223</v>
      </c>
      <c r="K140">
        <f>Sheet1!S106</f>
        <v>0</v>
      </c>
      <c r="L140">
        <f t="shared" si="17"/>
        <v>3.7222222222222223</v>
      </c>
      <c r="M140">
        <f t="shared" si="18"/>
        <v>3.7222222222222223</v>
      </c>
      <c r="Q140" s="12"/>
      <c r="R140">
        <f t="shared" si="16"/>
        <v>4.0315789473684207</v>
      </c>
      <c r="S140">
        <f>Sheet1!S106</f>
        <v>0</v>
      </c>
      <c r="T140">
        <f t="shared" si="19"/>
        <v>4.0315789473684207</v>
      </c>
      <c r="U140">
        <f t="shared" si="20"/>
        <v>4.0315789473684207</v>
      </c>
    </row>
    <row r="141" spans="9:21" x14ac:dyDescent="0.25">
      <c r="I141" s="12"/>
      <c r="J141">
        <f t="shared" si="15"/>
        <v>3.7222222222222223</v>
      </c>
      <c r="K141">
        <f>Sheet1!S107</f>
        <v>0</v>
      </c>
      <c r="L141">
        <f t="shared" si="17"/>
        <v>3.7222222222222223</v>
      </c>
      <c r="M141">
        <f t="shared" si="18"/>
        <v>3.7222222222222223</v>
      </c>
      <c r="Q141" s="12"/>
      <c r="R141">
        <f t="shared" si="16"/>
        <v>4.0315789473684207</v>
      </c>
      <c r="S141">
        <f>Sheet1!S107</f>
        <v>0</v>
      </c>
      <c r="T141">
        <f t="shared" si="19"/>
        <v>4.0315789473684207</v>
      </c>
      <c r="U141">
        <f t="shared" si="20"/>
        <v>4.0315789473684207</v>
      </c>
    </row>
    <row r="142" spans="9:21" x14ac:dyDescent="0.25">
      <c r="I142" s="12"/>
      <c r="J142">
        <f t="shared" si="15"/>
        <v>3.7222222222222223</v>
      </c>
      <c r="K142">
        <f>Sheet1!S108</f>
        <v>4</v>
      </c>
      <c r="L142">
        <f t="shared" si="17"/>
        <v>0.27777777777777768</v>
      </c>
      <c r="M142">
        <f t="shared" si="18"/>
        <v>0.27777777777777768</v>
      </c>
      <c r="Q142" s="12"/>
      <c r="R142">
        <f t="shared" si="16"/>
        <v>4.0315789473684207</v>
      </c>
      <c r="S142">
        <f>Sheet1!S108</f>
        <v>4</v>
      </c>
      <c r="T142">
        <f t="shared" si="19"/>
        <v>3.1578947368420707E-2</v>
      </c>
      <c r="U142">
        <f t="shared" si="20"/>
        <v>3.1578947368420707E-2</v>
      </c>
    </row>
    <row r="143" spans="9:21" x14ac:dyDescent="0.25">
      <c r="I143" s="12"/>
      <c r="J143">
        <f t="shared" si="15"/>
        <v>3.7222222222222223</v>
      </c>
      <c r="K143">
        <f>Sheet1!S109</f>
        <v>0</v>
      </c>
      <c r="L143">
        <f t="shared" si="17"/>
        <v>3.7222222222222223</v>
      </c>
      <c r="M143">
        <f t="shared" si="18"/>
        <v>3.7222222222222223</v>
      </c>
      <c r="Q143" s="12"/>
      <c r="R143">
        <f t="shared" si="16"/>
        <v>4.0315789473684207</v>
      </c>
      <c r="S143">
        <f>Sheet1!S109</f>
        <v>0</v>
      </c>
      <c r="T143">
        <f t="shared" si="19"/>
        <v>4.0315789473684207</v>
      </c>
      <c r="U143">
        <f t="shared" si="20"/>
        <v>4.0315789473684207</v>
      </c>
    </row>
    <row r="144" spans="9:21" x14ac:dyDescent="0.25">
      <c r="I144" s="12"/>
      <c r="J144">
        <f t="shared" si="15"/>
        <v>3.7222222222222223</v>
      </c>
      <c r="K144">
        <f>Sheet1!S110</f>
        <v>0</v>
      </c>
      <c r="L144">
        <f t="shared" si="17"/>
        <v>3.7222222222222223</v>
      </c>
      <c r="M144">
        <f t="shared" si="18"/>
        <v>3.7222222222222223</v>
      </c>
      <c r="Q144" s="12"/>
      <c r="R144">
        <f t="shared" si="16"/>
        <v>4.0315789473684207</v>
      </c>
      <c r="S144">
        <f>Sheet1!S110</f>
        <v>0</v>
      </c>
      <c r="T144">
        <f t="shared" si="19"/>
        <v>4.0315789473684207</v>
      </c>
      <c r="U144">
        <f t="shared" si="20"/>
        <v>4.0315789473684207</v>
      </c>
    </row>
    <row r="145" spans="9:21" x14ac:dyDescent="0.25">
      <c r="I145" s="12"/>
      <c r="J145">
        <f t="shared" si="15"/>
        <v>3.7222222222222223</v>
      </c>
      <c r="K145">
        <f>Sheet1!S111</f>
        <v>2</v>
      </c>
      <c r="L145">
        <f t="shared" si="17"/>
        <v>1.7222222222222223</v>
      </c>
      <c r="M145">
        <f t="shared" si="18"/>
        <v>1.7222222222222223</v>
      </c>
      <c r="Q145" s="12"/>
      <c r="R145">
        <f t="shared" si="16"/>
        <v>4.0315789473684207</v>
      </c>
      <c r="S145">
        <f>Sheet1!S111</f>
        <v>2</v>
      </c>
      <c r="T145">
        <f t="shared" si="19"/>
        <v>2.0315789473684207</v>
      </c>
      <c r="U145">
        <f t="shared" si="20"/>
        <v>2.0315789473684207</v>
      </c>
    </row>
    <row r="146" spans="9:21" x14ac:dyDescent="0.25">
      <c r="I146" s="12"/>
      <c r="J146">
        <f t="shared" si="15"/>
        <v>3.7222222222222223</v>
      </c>
      <c r="K146">
        <f>Sheet1!S112</f>
        <v>1</v>
      </c>
      <c r="L146">
        <f t="shared" si="17"/>
        <v>2.7222222222222223</v>
      </c>
      <c r="M146">
        <f t="shared" si="18"/>
        <v>2.7222222222222223</v>
      </c>
      <c r="Q146" s="12"/>
      <c r="R146">
        <f t="shared" si="16"/>
        <v>4.0315789473684207</v>
      </c>
      <c r="S146">
        <f>Sheet1!S112</f>
        <v>1</v>
      </c>
      <c r="T146">
        <f t="shared" si="19"/>
        <v>3.0315789473684207</v>
      </c>
      <c r="U146">
        <f t="shared" si="20"/>
        <v>3.0315789473684207</v>
      </c>
    </row>
    <row r="147" spans="9:21" x14ac:dyDescent="0.25">
      <c r="I147" s="12"/>
      <c r="J147">
        <f t="shared" si="15"/>
        <v>3.7222222222222223</v>
      </c>
      <c r="K147">
        <f>Sheet1!S113</f>
        <v>0</v>
      </c>
      <c r="L147">
        <f t="shared" si="17"/>
        <v>3.7222222222222223</v>
      </c>
      <c r="M147">
        <f t="shared" si="18"/>
        <v>3.7222222222222223</v>
      </c>
      <c r="Q147" s="12"/>
      <c r="R147">
        <f t="shared" si="16"/>
        <v>4.0315789473684207</v>
      </c>
      <c r="S147">
        <f>Sheet1!S113</f>
        <v>0</v>
      </c>
      <c r="T147">
        <f t="shared" si="19"/>
        <v>4.0315789473684207</v>
      </c>
      <c r="U147">
        <f t="shared" si="20"/>
        <v>4.0315789473684207</v>
      </c>
    </row>
    <row r="148" spans="9:21" x14ac:dyDescent="0.25">
      <c r="I148" s="12"/>
      <c r="J148">
        <f t="shared" si="15"/>
        <v>3.7222222222222223</v>
      </c>
      <c r="K148">
        <f>Sheet1!S114</f>
        <v>1</v>
      </c>
      <c r="L148">
        <f t="shared" si="17"/>
        <v>2.7222222222222223</v>
      </c>
      <c r="M148">
        <f t="shared" si="18"/>
        <v>2.7222222222222223</v>
      </c>
      <c r="Q148" s="12"/>
      <c r="R148">
        <f t="shared" si="16"/>
        <v>4.0315789473684207</v>
      </c>
      <c r="S148">
        <f>Sheet1!S114</f>
        <v>1</v>
      </c>
      <c r="T148">
        <f t="shared" si="19"/>
        <v>3.0315789473684207</v>
      </c>
      <c r="U148">
        <f t="shared" si="20"/>
        <v>3.0315789473684207</v>
      </c>
    </row>
    <row r="149" spans="9:21" x14ac:dyDescent="0.25">
      <c r="I149" s="12"/>
      <c r="J149">
        <f t="shared" si="15"/>
        <v>3.7222222222222223</v>
      </c>
      <c r="K149">
        <f>Sheet1!S115</f>
        <v>19</v>
      </c>
      <c r="L149">
        <f t="shared" si="17"/>
        <v>15.277777777777779</v>
      </c>
      <c r="M149">
        <f t="shared" si="18"/>
        <v>15.277777777777779</v>
      </c>
      <c r="Q149" s="12"/>
      <c r="R149">
        <f t="shared" si="16"/>
        <v>4.0315789473684207</v>
      </c>
      <c r="S149">
        <f>Sheet1!S115</f>
        <v>19</v>
      </c>
      <c r="T149">
        <f t="shared" si="19"/>
        <v>14.96842105263158</v>
      </c>
      <c r="U149">
        <f t="shared" si="20"/>
        <v>14.96842105263158</v>
      </c>
    </row>
    <row r="150" spans="9:21" x14ac:dyDescent="0.25">
      <c r="I150" s="12"/>
      <c r="J150">
        <f t="shared" si="15"/>
        <v>3.7222222222222223</v>
      </c>
      <c r="K150">
        <f>Sheet1!S116</f>
        <v>19</v>
      </c>
      <c r="L150">
        <f t="shared" si="17"/>
        <v>15.277777777777779</v>
      </c>
      <c r="M150">
        <f t="shared" si="18"/>
        <v>15.277777777777779</v>
      </c>
      <c r="Q150" s="12"/>
      <c r="R150">
        <f t="shared" si="16"/>
        <v>4.0315789473684207</v>
      </c>
      <c r="S150">
        <f>Sheet1!S116</f>
        <v>19</v>
      </c>
      <c r="T150">
        <f t="shared" si="19"/>
        <v>14.96842105263158</v>
      </c>
      <c r="U150">
        <f t="shared" si="20"/>
        <v>14.96842105263158</v>
      </c>
    </row>
    <row r="151" spans="9:21" x14ac:dyDescent="0.25">
      <c r="I151" s="12"/>
      <c r="J151">
        <f t="shared" si="15"/>
        <v>3.7222222222222223</v>
      </c>
      <c r="K151">
        <f>Sheet1!S117</f>
        <v>2</v>
      </c>
      <c r="L151">
        <f t="shared" si="17"/>
        <v>1.7222222222222223</v>
      </c>
      <c r="M151">
        <f t="shared" si="18"/>
        <v>1.7222222222222223</v>
      </c>
      <c r="Q151" s="12"/>
      <c r="R151">
        <f t="shared" si="16"/>
        <v>4.0315789473684207</v>
      </c>
      <c r="S151">
        <f>Sheet1!S117</f>
        <v>2</v>
      </c>
      <c r="T151">
        <f t="shared" si="19"/>
        <v>2.0315789473684207</v>
      </c>
      <c r="U151">
        <f t="shared" si="20"/>
        <v>2.0315789473684207</v>
      </c>
    </row>
    <row r="152" spans="9:21" x14ac:dyDescent="0.25">
      <c r="I152" s="12"/>
      <c r="J152">
        <f t="shared" si="15"/>
        <v>3.7222222222222223</v>
      </c>
      <c r="K152">
        <f>Sheet1!S118</f>
        <v>4</v>
      </c>
      <c r="L152">
        <f t="shared" si="17"/>
        <v>0.27777777777777768</v>
      </c>
      <c r="M152">
        <f t="shared" si="18"/>
        <v>0.27777777777777768</v>
      </c>
      <c r="Q152" s="12"/>
      <c r="R152">
        <f t="shared" si="16"/>
        <v>4.0315789473684207</v>
      </c>
      <c r="S152">
        <f>Sheet1!S118</f>
        <v>4</v>
      </c>
      <c r="T152">
        <f t="shared" si="19"/>
        <v>3.1578947368420707E-2</v>
      </c>
      <c r="U152">
        <f t="shared" si="20"/>
        <v>3.1578947368420707E-2</v>
      </c>
    </row>
    <row r="153" spans="9:21" x14ac:dyDescent="0.25">
      <c r="I153" s="12"/>
      <c r="J153">
        <f t="shared" si="15"/>
        <v>3.7222222222222223</v>
      </c>
      <c r="K153">
        <f>Sheet1!S119</f>
        <v>8</v>
      </c>
      <c r="L153">
        <f t="shared" si="17"/>
        <v>4.2777777777777777</v>
      </c>
      <c r="M153">
        <f t="shared" si="18"/>
        <v>4.2777777777777777</v>
      </c>
      <c r="Q153" s="12"/>
      <c r="R153">
        <f t="shared" si="16"/>
        <v>4.0315789473684207</v>
      </c>
      <c r="S153">
        <f>Sheet1!S119</f>
        <v>8</v>
      </c>
      <c r="T153">
        <f t="shared" si="19"/>
        <v>3.9684210526315793</v>
      </c>
      <c r="U153">
        <f t="shared" si="20"/>
        <v>3.9684210526315793</v>
      </c>
    </row>
    <row r="154" spans="9:21" x14ac:dyDescent="0.25">
      <c r="I154" s="12"/>
      <c r="J154">
        <f t="shared" si="15"/>
        <v>3.7222222222222223</v>
      </c>
      <c r="K154">
        <f>Sheet1!S120</f>
        <v>0</v>
      </c>
      <c r="L154">
        <f t="shared" si="17"/>
        <v>3.7222222222222223</v>
      </c>
      <c r="M154">
        <f t="shared" si="18"/>
        <v>3.7222222222222223</v>
      </c>
      <c r="Q154" s="12"/>
      <c r="R154">
        <f t="shared" si="16"/>
        <v>4.0315789473684207</v>
      </c>
      <c r="S154">
        <f>Sheet1!S120</f>
        <v>0</v>
      </c>
      <c r="T154">
        <f t="shared" si="19"/>
        <v>4.0315789473684207</v>
      </c>
      <c r="U154">
        <f t="shared" si="20"/>
        <v>4.0315789473684207</v>
      </c>
    </row>
    <row r="155" spans="9:21" x14ac:dyDescent="0.25">
      <c r="I155" s="12"/>
      <c r="J155">
        <f t="shared" si="15"/>
        <v>3.7222222222222223</v>
      </c>
      <c r="K155">
        <f>Sheet1!S121</f>
        <v>0</v>
      </c>
      <c r="L155">
        <f t="shared" si="17"/>
        <v>3.7222222222222223</v>
      </c>
      <c r="M155">
        <f t="shared" si="18"/>
        <v>3.7222222222222223</v>
      </c>
      <c r="Q155" s="12"/>
      <c r="R155">
        <f t="shared" si="16"/>
        <v>4.0315789473684207</v>
      </c>
      <c r="S155">
        <f>Sheet1!S121</f>
        <v>0</v>
      </c>
      <c r="T155">
        <f t="shared" si="19"/>
        <v>4.0315789473684207</v>
      </c>
      <c r="U155">
        <f t="shared" si="20"/>
        <v>4.0315789473684207</v>
      </c>
    </row>
    <row r="156" spans="9:21" x14ac:dyDescent="0.25">
      <c r="I156" s="12"/>
      <c r="J156">
        <f t="shared" si="15"/>
        <v>3.7222222222222223</v>
      </c>
      <c r="K156">
        <f>Sheet1!S122</f>
        <v>0</v>
      </c>
      <c r="L156">
        <f t="shared" si="17"/>
        <v>3.7222222222222223</v>
      </c>
      <c r="M156">
        <f t="shared" si="18"/>
        <v>3.7222222222222223</v>
      </c>
      <c r="Q156" s="12"/>
      <c r="R156">
        <f t="shared" si="16"/>
        <v>4.0315789473684207</v>
      </c>
      <c r="S156">
        <f>Sheet1!S122</f>
        <v>0</v>
      </c>
      <c r="T156">
        <f t="shared" si="19"/>
        <v>4.0315789473684207</v>
      </c>
      <c r="U156">
        <f t="shared" si="20"/>
        <v>4.0315789473684207</v>
      </c>
    </row>
    <row r="157" spans="9:21" x14ac:dyDescent="0.25">
      <c r="I157" s="12"/>
      <c r="J157">
        <f t="shared" si="15"/>
        <v>3.7222222222222223</v>
      </c>
      <c r="K157">
        <f>Sheet1!S123</f>
        <v>0</v>
      </c>
      <c r="L157">
        <f t="shared" si="17"/>
        <v>3.7222222222222223</v>
      </c>
      <c r="M157">
        <f t="shared" si="18"/>
        <v>3.7222222222222223</v>
      </c>
      <c r="Q157" s="12"/>
      <c r="R157">
        <f t="shared" si="16"/>
        <v>4.0315789473684207</v>
      </c>
      <c r="S157">
        <f>Sheet1!S123</f>
        <v>0</v>
      </c>
      <c r="T157">
        <f t="shared" si="19"/>
        <v>4.0315789473684207</v>
      </c>
      <c r="U157">
        <f t="shared" si="20"/>
        <v>4.0315789473684207</v>
      </c>
    </row>
    <row r="158" spans="9:21" x14ac:dyDescent="0.25">
      <c r="I158" s="12"/>
      <c r="J158">
        <f t="shared" ref="J158:J200" si="21">402/108</f>
        <v>3.7222222222222223</v>
      </c>
      <c r="K158">
        <f>Sheet1!S124</f>
        <v>0</v>
      </c>
      <c r="L158">
        <f t="shared" si="17"/>
        <v>3.7222222222222223</v>
      </c>
      <c r="M158">
        <f t="shared" si="18"/>
        <v>3.7222222222222223</v>
      </c>
      <c r="Q158" s="12"/>
      <c r="R158">
        <f t="shared" ref="R158:R187" si="22">383/95</f>
        <v>4.0315789473684207</v>
      </c>
      <c r="S158">
        <f>Sheet1!S124</f>
        <v>0</v>
      </c>
      <c r="T158">
        <f t="shared" si="19"/>
        <v>4.0315789473684207</v>
      </c>
      <c r="U158">
        <f t="shared" si="20"/>
        <v>4.0315789473684207</v>
      </c>
    </row>
    <row r="159" spans="9:21" x14ac:dyDescent="0.25">
      <c r="I159" s="12"/>
      <c r="J159">
        <f t="shared" si="21"/>
        <v>3.7222222222222223</v>
      </c>
      <c r="K159">
        <f>Sheet1!S125</f>
        <v>1</v>
      </c>
      <c r="L159">
        <f t="shared" si="17"/>
        <v>2.7222222222222223</v>
      </c>
      <c r="M159">
        <f t="shared" si="18"/>
        <v>2.7222222222222223</v>
      </c>
      <c r="Q159" s="12"/>
      <c r="R159">
        <f t="shared" si="22"/>
        <v>4.0315789473684207</v>
      </c>
      <c r="S159">
        <f>Sheet1!S125</f>
        <v>1</v>
      </c>
      <c r="T159">
        <f t="shared" si="19"/>
        <v>3.0315789473684207</v>
      </c>
      <c r="U159">
        <f t="shared" si="20"/>
        <v>3.0315789473684207</v>
      </c>
    </row>
    <row r="160" spans="9:21" x14ac:dyDescent="0.25">
      <c r="I160" s="12"/>
      <c r="J160">
        <f t="shared" si="21"/>
        <v>3.7222222222222223</v>
      </c>
      <c r="K160">
        <f>Sheet1!S126</f>
        <v>0</v>
      </c>
      <c r="L160">
        <f t="shared" si="17"/>
        <v>3.7222222222222223</v>
      </c>
      <c r="M160">
        <f t="shared" si="18"/>
        <v>3.7222222222222223</v>
      </c>
      <c r="Q160" s="12"/>
      <c r="R160">
        <f t="shared" si="22"/>
        <v>4.0315789473684207</v>
      </c>
      <c r="S160">
        <f>Sheet1!S126</f>
        <v>0</v>
      </c>
      <c r="T160">
        <f t="shared" si="19"/>
        <v>4.0315789473684207</v>
      </c>
      <c r="U160">
        <f t="shared" si="20"/>
        <v>4.0315789473684207</v>
      </c>
    </row>
    <row r="161" spans="9:21" x14ac:dyDescent="0.25">
      <c r="I161" s="12"/>
      <c r="J161">
        <f t="shared" si="21"/>
        <v>3.7222222222222223</v>
      </c>
      <c r="K161">
        <f>Sheet1!S127</f>
        <v>0</v>
      </c>
      <c r="L161">
        <f t="shared" si="17"/>
        <v>3.7222222222222223</v>
      </c>
      <c r="M161">
        <f t="shared" si="18"/>
        <v>3.7222222222222223</v>
      </c>
      <c r="Q161" s="12"/>
      <c r="R161">
        <f t="shared" si="22"/>
        <v>4.0315789473684207</v>
      </c>
      <c r="S161">
        <f>Sheet1!S127</f>
        <v>0</v>
      </c>
      <c r="T161">
        <f t="shared" si="19"/>
        <v>4.0315789473684207</v>
      </c>
      <c r="U161">
        <f t="shared" si="20"/>
        <v>4.0315789473684207</v>
      </c>
    </row>
    <row r="162" spans="9:21" x14ac:dyDescent="0.25">
      <c r="I162" s="12"/>
      <c r="J162">
        <f t="shared" si="21"/>
        <v>3.7222222222222223</v>
      </c>
      <c r="K162">
        <f>Sheet1!S128</f>
        <v>0</v>
      </c>
      <c r="L162">
        <f t="shared" si="17"/>
        <v>3.7222222222222223</v>
      </c>
      <c r="M162">
        <f t="shared" si="18"/>
        <v>3.7222222222222223</v>
      </c>
      <c r="Q162" s="12"/>
      <c r="R162">
        <f t="shared" si="22"/>
        <v>4.0315789473684207</v>
      </c>
      <c r="S162">
        <f>Sheet1!S128</f>
        <v>0</v>
      </c>
      <c r="T162">
        <f t="shared" si="19"/>
        <v>4.0315789473684207</v>
      </c>
      <c r="U162">
        <f t="shared" si="20"/>
        <v>4.0315789473684207</v>
      </c>
    </row>
    <row r="163" spans="9:21" x14ac:dyDescent="0.25">
      <c r="I163" s="12"/>
      <c r="J163">
        <f t="shared" si="21"/>
        <v>3.7222222222222223</v>
      </c>
      <c r="K163">
        <f>Sheet1!S129</f>
        <v>2</v>
      </c>
      <c r="L163">
        <f t="shared" si="17"/>
        <v>1.7222222222222223</v>
      </c>
      <c r="M163">
        <f t="shared" si="18"/>
        <v>1.7222222222222223</v>
      </c>
      <c r="Q163" s="12"/>
      <c r="R163">
        <f t="shared" si="22"/>
        <v>4.0315789473684207</v>
      </c>
      <c r="S163">
        <f>Sheet1!S129</f>
        <v>2</v>
      </c>
      <c r="T163">
        <f t="shared" si="19"/>
        <v>2.0315789473684207</v>
      </c>
      <c r="U163">
        <f t="shared" si="20"/>
        <v>2.0315789473684207</v>
      </c>
    </row>
    <row r="164" spans="9:21" x14ac:dyDescent="0.25">
      <c r="I164" s="12"/>
      <c r="J164">
        <f t="shared" si="21"/>
        <v>3.7222222222222223</v>
      </c>
      <c r="K164">
        <f>Sheet1!S130</f>
        <v>0</v>
      </c>
      <c r="L164">
        <f t="shared" si="17"/>
        <v>3.7222222222222223</v>
      </c>
      <c r="M164">
        <f t="shared" si="18"/>
        <v>3.7222222222222223</v>
      </c>
      <c r="Q164" s="12"/>
      <c r="R164">
        <f t="shared" si="22"/>
        <v>4.0315789473684207</v>
      </c>
      <c r="S164">
        <f>Sheet1!S130</f>
        <v>0</v>
      </c>
      <c r="T164">
        <f t="shared" si="19"/>
        <v>4.0315789473684207</v>
      </c>
      <c r="U164">
        <f t="shared" si="20"/>
        <v>4.0315789473684207</v>
      </c>
    </row>
    <row r="165" spans="9:21" x14ac:dyDescent="0.25">
      <c r="I165" s="12"/>
      <c r="J165">
        <f t="shared" si="21"/>
        <v>3.7222222222222223</v>
      </c>
      <c r="K165">
        <f>Sheet1!S131</f>
        <v>4</v>
      </c>
      <c r="L165">
        <f t="shared" ref="L165:L201" si="23">ABS(J165-K165)</f>
        <v>0.27777777777777768</v>
      </c>
      <c r="M165">
        <f t="shared" ref="M165:M201" si="24">POWER(L165,1)</f>
        <v>0.27777777777777768</v>
      </c>
      <c r="Q165" s="12"/>
      <c r="R165">
        <f t="shared" si="22"/>
        <v>4.0315789473684207</v>
      </c>
      <c r="S165">
        <f>Sheet1!S131</f>
        <v>4</v>
      </c>
      <c r="T165">
        <f t="shared" ref="T165:T201" si="25">ABS(R165-S165)</f>
        <v>3.1578947368420707E-2</v>
      </c>
      <c r="U165">
        <f t="shared" ref="U165:U201" si="26">POWER(T165,1)</f>
        <v>3.1578947368420707E-2</v>
      </c>
    </row>
    <row r="166" spans="9:21" x14ac:dyDescent="0.25">
      <c r="I166" s="12"/>
      <c r="J166">
        <f t="shared" si="21"/>
        <v>3.7222222222222223</v>
      </c>
      <c r="K166">
        <f>Sheet1!S132</f>
        <v>4</v>
      </c>
      <c r="L166">
        <f t="shared" si="23"/>
        <v>0.27777777777777768</v>
      </c>
      <c r="M166">
        <f t="shared" si="24"/>
        <v>0.27777777777777768</v>
      </c>
      <c r="Q166" s="12"/>
      <c r="R166">
        <f t="shared" si="22"/>
        <v>4.0315789473684207</v>
      </c>
      <c r="S166">
        <f>Sheet1!S132</f>
        <v>4</v>
      </c>
      <c r="T166">
        <f t="shared" si="25"/>
        <v>3.1578947368420707E-2</v>
      </c>
      <c r="U166">
        <f t="shared" si="26"/>
        <v>3.1578947368420707E-2</v>
      </c>
    </row>
    <row r="167" spans="9:21" x14ac:dyDescent="0.25">
      <c r="I167" s="12"/>
      <c r="J167">
        <f t="shared" si="21"/>
        <v>3.7222222222222223</v>
      </c>
      <c r="K167">
        <f>Sheet1!S133</f>
        <v>0</v>
      </c>
      <c r="L167">
        <f t="shared" si="23"/>
        <v>3.7222222222222223</v>
      </c>
      <c r="M167">
        <f t="shared" si="24"/>
        <v>3.7222222222222223</v>
      </c>
      <c r="Q167" s="12"/>
      <c r="R167">
        <f t="shared" si="22"/>
        <v>4.0315789473684207</v>
      </c>
      <c r="S167">
        <f>Sheet1!S133</f>
        <v>0</v>
      </c>
      <c r="T167">
        <f t="shared" si="25"/>
        <v>4.0315789473684207</v>
      </c>
      <c r="U167">
        <f t="shared" si="26"/>
        <v>4.0315789473684207</v>
      </c>
    </row>
    <row r="168" spans="9:21" x14ac:dyDescent="0.25">
      <c r="I168" s="12"/>
      <c r="J168">
        <f t="shared" si="21"/>
        <v>3.7222222222222223</v>
      </c>
      <c r="K168">
        <f>Sheet1!S134</f>
        <v>0</v>
      </c>
      <c r="L168">
        <f t="shared" si="23"/>
        <v>3.7222222222222223</v>
      </c>
      <c r="M168">
        <f t="shared" si="24"/>
        <v>3.7222222222222223</v>
      </c>
      <c r="Q168" s="12"/>
      <c r="R168">
        <f t="shared" si="22"/>
        <v>4.0315789473684207</v>
      </c>
      <c r="S168">
        <f>Sheet1!S134</f>
        <v>0</v>
      </c>
      <c r="T168">
        <f t="shared" si="25"/>
        <v>4.0315789473684207</v>
      </c>
      <c r="U168">
        <f t="shared" si="26"/>
        <v>4.0315789473684207</v>
      </c>
    </row>
    <row r="169" spans="9:21" x14ac:dyDescent="0.25">
      <c r="I169" s="12"/>
      <c r="J169">
        <f t="shared" si="21"/>
        <v>3.7222222222222223</v>
      </c>
      <c r="K169">
        <f>Sheet1!S135</f>
        <v>1</v>
      </c>
      <c r="L169">
        <f t="shared" si="23"/>
        <v>2.7222222222222223</v>
      </c>
      <c r="M169">
        <f t="shared" si="24"/>
        <v>2.7222222222222223</v>
      </c>
      <c r="Q169" s="12"/>
      <c r="R169">
        <f t="shared" si="22"/>
        <v>4.0315789473684207</v>
      </c>
      <c r="S169">
        <f>Sheet1!S135</f>
        <v>1</v>
      </c>
      <c r="T169">
        <f t="shared" si="25"/>
        <v>3.0315789473684207</v>
      </c>
      <c r="U169">
        <f t="shared" si="26"/>
        <v>3.0315789473684207</v>
      </c>
    </row>
    <row r="170" spans="9:21" x14ac:dyDescent="0.25">
      <c r="I170" s="12"/>
      <c r="J170">
        <f t="shared" si="21"/>
        <v>3.7222222222222223</v>
      </c>
      <c r="K170">
        <f>Sheet1!S136</f>
        <v>0</v>
      </c>
      <c r="L170">
        <f t="shared" si="23"/>
        <v>3.7222222222222223</v>
      </c>
      <c r="M170">
        <f t="shared" si="24"/>
        <v>3.7222222222222223</v>
      </c>
      <c r="Q170" s="12"/>
      <c r="R170">
        <f t="shared" si="22"/>
        <v>4.0315789473684207</v>
      </c>
      <c r="S170">
        <f>Sheet1!S136</f>
        <v>0</v>
      </c>
      <c r="T170">
        <f t="shared" si="25"/>
        <v>4.0315789473684207</v>
      </c>
      <c r="U170">
        <f t="shared" si="26"/>
        <v>4.0315789473684207</v>
      </c>
    </row>
    <row r="171" spans="9:21" x14ac:dyDescent="0.25">
      <c r="I171" s="12"/>
      <c r="J171">
        <f t="shared" si="21"/>
        <v>3.7222222222222223</v>
      </c>
      <c r="K171">
        <f>Sheet1!S137</f>
        <v>0</v>
      </c>
      <c r="L171">
        <f t="shared" si="23"/>
        <v>3.7222222222222223</v>
      </c>
      <c r="M171">
        <f t="shared" si="24"/>
        <v>3.7222222222222223</v>
      </c>
      <c r="Q171" s="12"/>
      <c r="R171">
        <f t="shared" si="22"/>
        <v>4.0315789473684207</v>
      </c>
      <c r="S171">
        <f>Sheet1!S137</f>
        <v>0</v>
      </c>
      <c r="T171">
        <f t="shared" si="25"/>
        <v>4.0315789473684207</v>
      </c>
      <c r="U171">
        <f t="shared" si="26"/>
        <v>4.0315789473684207</v>
      </c>
    </row>
    <row r="172" spans="9:21" x14ac:dyDescent="0.25">
      <c r="I172" s="12"/>
      <c r="J172">
        <f t="shared" si="21"/>
        <v>3.7222222222222223</v>
      </c>
      <c r="K172">
        <f>Sheet1!S138</f>
        <v>0</v>
      </c>
      <c r="L172">
        <f t="shared" si="23"/>
        <v>3.7222222222222223</v>
      </c>
      <c r="M172">
        <f t="shared" si="24"/>
        <v>3.7222222222222223</v>
      </c>
      <c r="Q172" s="12"/>
      <c r="R172">
        <f t="shared" si="22"/>
        <v>4.0315789473684207</v>
      </c>
      <c r="S172">
        <f>Sheet1!S138</f>
        <v>0</v>
      </c>
      <c r="T172">
        <f t="shared" si="25"/>
        <v>4.0315789473684207</v>
      </c>
      <c r="U172">
        <f t="shared" si="26"/>
        <v>4.0315789473684207</v>
      </c>
    </row>
    <row r="173" spans="9:21" x14ac:dyDescent="0.25">
      <c r="I173" s="12"/>
      <c r="J173">
        <f t="shared" si="21"/>
        <v>3.7222222222222223</v>
      </c>
      <c r="K173">
        <f>Sheet1!S139</f>
        <v>0</v>
      </c>
      <c r="L173">
        <f t="shared" si="23"/>
        <v>3.7222222222222223</v>
      </c>
      <c r="M173">
        <f t="shared" si="24"/>
        <v>3.7222222222222223</v>
      </c>
      <c r="Q173" s="12"/>
      <c r="R173">
        <f t="shared" si="22"/>
        <v>4.0315789473684207</v>
      </c>
      <c r="S173">
        <f>Sheet1!S139</f>
        <v>0</v>
      </c>
      <c r="T173">
        <f t="shared" si="25"/>
        <v>4.0315789473684207</v>
      </c>
      <c r="U173">
        <f t="shared" si="26"/>
        <v>4.0315789473684207</v>
      </c>
    </row>
    <row r="174" spans="9:21" x14ac:dyDescent="0.25">
      <c r="I174" s="12"/>
      <c r="J174">
        <f t="shared" si="21"/>
        <v>3.7222222222222223</v>
      </c>
      <c r="K174">
        <f>Sheet1!S140</f>
        <v>12</v>
      </c>
      <c r="L174">
        <f t="shared" si="23"/>
        <v>8.2777777777777786</v>
      </c>
      <c r="M174">
        <f t="shared" si="24"/>
        <v>8.2777777777777786</v>
      </c>
      <c r="Q174" s="12"/>
      <c r="R174">
        <f t="shared" si="22"/>
        <v>4.0315789473684207</v>
      </c>
      <c r="S174">
        <f>Sheet1!S140</f>
        <v>12</v>
      </c>
      <c r="T174">
        <f t="shared" si="25"/>
        <v>7.9684210526315793</v>
      </c>
      <c r="U174">
        <f t="shared" si="26"/>
        <v>7.9684210526315793</v>
      </c>
    </row>
    <row r="175" spans="9:21" x14ac:dyDescent="0.25">
      <c r="I175" s="12"/>
      <c r="J175">
        <f t="shared" si="21"/>
        <v>3.7222222222222223</v>
      </c>
      <c r="K175">
        <f>Sheet1!S141</f>
        <v>5</v>
      </c>
      <c r="L175">
        <f t="shared" si="23"/>
        <v>1.2777777777777777</v>
      </c>
      <c r="M175">
        <f t="shared" si="24"/>
        <v>1.2777777777777777</v>
      </c>
      <c r="Q175" s="12"/>
      <c r="R175">
        <f t="shared" si="22"/>
        <v>4.0315789473684207</v>
      </c>
      <c r="S175">
        <f>Sheet1!S141</f>
        <v>5</v>
      </c>
      <c r="T175">
        <f t="shared" si="25"/>
        <v>0.96842105263157929</v>
      </c>
      <c r="U175">
        <f t="shared" si="26"/>
        <v>0.96842105263157929</v>
      </c>
    </row>
    <row r="176" spans="9:21" x14ac:dyDescent="0.25">
      <c r="I176" s="12"/>
      <c r="J176">
        <f t="shared" si="21"/>
        <v>3.7222222222222223</v>
      </c>
      <c r="K176">
        <f>Sheet1!S142</f>
        <v>2</v>
      </c>
      <c r="L176">
        <f t="shared" si="23"/>
        <v>1.7222222222222223</v>
      </c>
      <c r="M176">
        <f t="shared" si="24"/>
        <v>1.7222222222222223</v>
      </c>
      <c r="Q176" s="12"/>
      <c r="R176">
        <f t="shared" si="22"/>
        <v>4.0315789473684207</v>
      </c>
      <c r="S176">
        <f>Sheet1!S142</f>
        <v>2</v>
      </c>
      <c r="T176">
        <f t="shared" si="25"/>
        <v>2.0315789473684207</v>
      </c>
      <c r="U176">
        <f t="shared" si="26"/>
        <v>2.0315789473684207</v>
      </c>
    </row>
    <row r="177" spans="9:22" x14ac:dyDescent="0.25">
      <c r="I177" s="12"/>
      <c r="J177">
        <f t="shared" si="21"/>
        <v>3.7222222222222223</v>
      </c>
      <c r="K177">
        <f>Sheet1!S143</f>
        <v>0</v>
      </c>
      <c r="L177">
        <f t="shared" si="23"/>
        <v>3.7222222222222223</v>
      </c>
      <c r="M177">
        <f t="shared" si="24"/>
        <v>3.7222222222222223</v>
      </c>
      <c r="Q177" s="12"/>
      <c r="R177">
        <f t="shared" si="22"/>
        <v>4.0315789473684207</v>
      </c>
      <c r="S177">
        <f>Sheet1!S143</f>
        <v>0</v>
      </c>
      <c r="T177">
        <f t="shared" si="25"/>
        <v>4.0315789473684207</v>
      </c>
      <c r="U177">
        <f t="shared" si="26"/>
        <v>4.0315789473684207</v>
      </c>
    </row>
    <row r="178" spans="9:22" x14ac:dyDescent="0.25">
      <c r="I178" s="12"/>
      <c r="J178">
        <f t="shared" si="21"/>
        <v>3.7222222222222223</v>
      </c>
      <c r="K178">
        <f>Sheet1!S144</f>
        <v>1</v>
      </c>
      <c r="L178">
        <f t="shared" si="23"/>
        <v>2.7222222222222223</v>
      </c>
      <c r="M178">
        <f t="shared" si="24"/>
        <v>2.7222222222222223</v>
      </c>
      <c r="Q178" s="12"/>
      <c r="R178">
        <f t="shared" si="22"/>
        <v>4.0315789473684207</v>
      </c>
      <c r="S178">
        <f>Sheet1!S144</f>
        <v>1</v>
      </c>
      <c r="T178">
        <f t="shared" si="25"/>
        <v>3.0315789473684207</v>
      </c>
      <c r="U178">
        <f t="shared" si="26"/>
        <v>3.0315789473684207</v>
      </c>
    </row>
    <row r="179" spans="9:22" x14ac:dyDescent="0.25">
      <c r="I179" s="12"/>
      <c r="J179">
        <f t="shared" si="21"/>
        <v>3.7222222222222223</v>
      </c>
      <c r="K179">
        <f>Sheet1!S145</f>
        <v>0</v>
      </c>
      <c r="L179">
        <f t="shared" si="23"/>
        <v>3.7222222222222223</v>
      </c>
      <c r="M179">
        <f t="shared" si="24"/>
        <v>3.7222222222222223</v>
      </c>
      <c r="Q179" s="12"/>
      <c r="R179">
        <f t="shared" si="22"/>
        <v>4.0315789473684207</v>
      </c>
      <c r="S179">
        <f>Sheet1!S145</f>
        <v>0</v>
      </c>
      <c r="T179">
        <f t="shared" si="25"/>
        <v>4.0315789473684207</v>
      </c>
      <c r="U179">
        <f t="shared" si="26"/>
        <v>4.0315789473684207</v>
      </c>
    </row>
    <row r="180" spans="9:22" x14ac:dyDescent="0.25">
      <c r="I180" s="12"/>
      <c r="J180">
        <f t="shared" si="21"/>
        <v>3.7222222222222223</v>
      </c>
      <c r="K180">
        <f>Sheet1!S146</f>
        <v>0</v>
      </c>
      <c r="L180">
        <f t="shared" si="23"/>
        <v>3.7222222222222223</v>
      </c>
      <c r="M180">
        <f t="shared" si="24"/>
        <v>3.7222222222222223</v>
      </c>
      <c r="Q180" s="12"/>
      <c r="R180">
        <f t="shared" si="22"/>
        <v>4.0315789473684207</v>
      </c>
      <c r="S180">
        <f>Sheet1!S146</f>
        <v>0</v>
      </c>
      <c r="T180">
        <f t="shared" si="25"/>
        <v>4.0315789473684207</v>
      </c>
      <c r="U180">
        <f t="shared" si="26"/>
        <v>4.0315789473684207</v>
      </c>
    </row>
    <row r="181" spans="9:22" x14ac:dyDescent="0.25">
      <c r="I181" s="12"/>
      <c r="J181">
        <f t="shared" si="21"/>
        <v>3.7222222222222223</v>
      </c>
      <c r="K181">
        <f>Sheet1!S147</f>
        <v>7</v>
      </c>
      <c r="L181">
        <f t="shared" si="23"/>
        <v>3.2777777777777777</v>
      </c>
      <c r="M181">
        <f t="shared" si="24"/>
        <v>3.2777777777777777</v>
      </c>
      <c r="Q181" s="12"/>
      <c r="R181">
        <f t="shared" si="22"/>
        <v>4.0315789473684207</v>
      </c>
      <c r="S181">
        <f>Sheet1!S147</f>
        <v>7</v>
      </c>
      <c r="T181">
        <f t="shared" si="25"/>
        <v>2.9684210526315793</v>
      </c>
      <c r="U181">
        <f t="shared" si="26"/>
        <v>2.9684210526315793</v>
      </c>
    </row>
    <row r="182" spans="9:22" x14ac:dyDescent="0.25">
      <c r="I182" s="12"/>
      <c r="J182">
        <f t="shared" si="21"/>
        <v>3.7222222222222223</v>
      </c>
      <c r="K182">
        <f>Sheet1!S148</f>
        <v>1</v>
      </c>
      <c r="L182">
        <f t="shared" si="23"/>
        <v>2.7222222222222223</v>
      </c>
      <c r="M182">
        <f t="shared" si="24"/>
        <v>2.7222222222222223</v>
      </c>
      <c r="Q182" s="12"/>
      <c r="R182">
        <f t="shared" si="22"/>
        <v>4.0315789473684207</v>
      </c>
      <c r="S182">
        <f>Sheet1!S148</f>
        <v>1</v>
      </c>
      <c r="T182">
        <f t="shared" si="25"/>
        <v>3.0315789473684207</v>
      </c>
      <c r="U182">
        <f t="shared" si="26"/>
        <v>3.0315789473684207</v>
      </c>
    </row>
    <row r="183" spans="9:22" x14ac:dyDescent="0.25">
      <c r="I183" s="12"/>
      <c r="J183">
        <f t="shared" si="21"/>
        <v>3.7222222222222223</v>
      </c>
      <c r="K183">
        <f>Sheet1!S149</f>
        <v>0</v>
      </c>
      <c r="L183">
        <f t="shared" si="23"/>
        <v>3.7222222222222223</v>
      </c>
      <c r="M183">
        <f t="shared" si="24"/>
        <v>3.7222222222222223</v>
      </c>
      <c r="Q183" s="12"/>
      <c r="R183">
        <f t="shared" si="22"/>
        <v>4.0315789473684207</v>
      </c>
      <c r="S183">
        <f>Sheet1!S149</f>
        <v>0</v>
      </c>
      <c r="T183">
        <f t="shared" si="25"/>
        <v>4.0315789473684207</v>
      </c>
      <c r="U183">
        <f t="shared" si="26"/>
        <v>4.0315789473684207</v>
      </c>
    </row>
    <row r="184" spans="9:22" x14ac:dyDescent="0.25">
      <c r="I184" s="12"/>
      <c r="J184">
        <f t="shared" si="21"/>
        <v>3.7222222222222223</v>
      </c>
      <c r="K184">
        <f>Sheet1!S150</f>
        <v>0</v>
      </c>
      <c r="L184">
        <f t="shared" si="23"/>
        <v>3.7222222222222223</v>
      </c>
      <c r="M184">
        <f t="shared" si="24"/>
        <v>3.7222222222222223</v>
      </c>
      <c r="Q184" s="12"/>
      <c r="R184">
        <f t="shared" si="22"/>
        <v>4.0315789473684207</v>
      </c>
      <c r="S184">
        <f>Sheet1!S150</f>
        <v>0</v>
      </c>
      <c r="T184">
        <f t="shared" si="25"/>
        <v>4.0315789473684207</v>
      </c>
      <c r="U184">
        <f t="shared" si="26"/>
        <v>4.0315789473684207</v>
      </c>
    </row>
    <row r="185" spans="9:22" x14ac:dyDescent="0.25">
      <c r="I185" s="12"/>
      <c r="J185">
        <f t="shared" si="21"/>
        <v>3.7222222222222223</v>
      </c>
      <c r="K185">
        <f>Sheet1!S151</f>
        <v>0</v>
      </c>
      <c r="L185">
        <f t="shared" si="23"/>
        <v>3.7222222222222223</v>
      </c>
      <c r="M185">
        <f t="shared" si="24"/>
        <v>3.7222222222222223</v>
      </c>
      <c r="Q185" s="12"/>
      <c r="R185">
        <f t="shared" si="22"/>
        <v>4.0315789473684207</v>
      </c>
      <c r="S185">
        <f>Sheet1!S151</f>
        <v>0</v>
      </c>
      <c r="T185">
        <f t="shared" si="25"/>
        <v>4.0315789473684207</v>
      </c>
      <c r="U185">
        <f t="shared" si="26"/>
        <v>4.0315789473684207</v>
      </c>
    </row>
    <row r="186" spans="9:22" x14ac:dyDescent="0.25">
      <c r="I186" s="12"/>
      <c r="J186">
        <f t="shared" si="21"/>
        <v>3.7222222222222223</v>
      </c>
      <c r="K186">
        <f>Sheet1!S152</f>
        <v>3</v>
      </c>
      <c r="L186">
        <f t="shared" si="23"/>
        <v>0.72222222222222232</v>
      </c>
      <c r="M186">
        <f t="shared" si="24"/>
        <v>0.72222222222222232</v>
      </c>
      <c r="Q186" s="12"/>
      <c r="R186">
        <f t="shared" si="22"/>
        <v>4.0315789473684207</v>
      </c>
      <c r="S186">
        <f>Sheet1!S152</f>
        <v>3</v>
      </c>
      <c r="T186">
        <f t="shared" si="25"/>
        <v>1.0315789473684207</v>
      </c>
      <c r="U186">
        <f t="shared" si="26"/>
        <v>1.0315789473684207</v>
      </c>
    </row>
    <row r="187" spans="9:22" x14ac:dyDescent="0.25">
      <c r="I187" s="12"/>
      <c r="J187">
        <f t="shared" si="21"/>
        <v>3.7222222222222223</v>
      </c>
      <c r="K187">
        <f>Sheet1!S153</f>
        <v>1</v>
      </c>
      <c r="L187">
        <f t="shared" si="23"/>
        <v>2.7222222222222223</v>
      </c>
      <c r="M187">
        <f t="shared" si="24"/>
        <v>2.7222222222222223</v>
      </c>
      <c r="Q187" s="12"/>
      <c r="R187">
        <f t="shared" si="22"/>
        <v>4.0315789473684207</v>
      </c>
      <c r="S187">
        <f>Sheet1!S153</f>
        <v>1</v>
      </c>
      <c r="T187">
        <f t="shared" si="25"/>
        <v>3.0315789473684207</v>
      </c>
      <c r="U187">
        <f t="shared" si="26"/>
        <v>3.0315789473684207</v>
      </c>
      <c r="V187" s="6">
        <f>SUM(U93:U187)</f>
        <v>517.11578947368389</v>
      </c>
    </row>
    <row r="188" spans="9:22" x14ac:dyDescent="0.25">
      <c r="I188" s="12"/>
      <c r="J188">
        <f t="shared" si="21"/>
        <v>3.7222222222222223</v>
      </c>
      <c r="K188">
        <f>Sheet1!S154</f>
        <v>1</v>
      </c>
      <c r="L188">
        <f t="shared" si="23"/>
        <v>2.7222222222222223</v>
      </c>
      <c r="M188">
        <f t="shared" si="24"/>
        <v>2.7222222222222223</v>
      </c>
      <c r="Q188" s="12" t="s">
        <v>220</v>
      </c>
      <c r="R188">
        <f>21/14</f>
        <v>1.5</v>
      </c>
      <c r="S188">
        <f>Sheet1!S154</f>
        <v>1</v>
      </c>
      <c r="T188">
        <f t="shared" si="25"/>
        <v>0.5</v>
      </c>
      <c r="U188">
        <f t="shared" si="26"/>
        <v>0.5</v>
      </c>
    </row>
    <row r="189" spans="9:22" x14ac:dyDescent="0.25">
      <c r="I189" s="12"/>
      <c r="J189">
        <f t="shared" si="21"/>
        <v>3.7222222222222223</v>
      </c>
      <c r="K189">
        <f>Sheet1!S155</f>
        <v>1</v>
      </c>
      <c r="L189">
        <f t="shared" si="23"/>
        <v>2.7222222222222223</v>
      </c>
      <c r="M189">
        <f t="shared" si="24"/>
        <v>2.7222222222222223</v>
      </c>
      <c r="Q189" s="12"/>
      <c r="R189">
        <f t="shared" ref="R189:R201" si="27">21/14</f>
        <v>1.5</v>
      </c>
      <c r="S189">
        <f>Sheet1!S155</f>
        <v>1</v>
      </c>
      <c r="T189">
        <f t="shared" si="25"/>
        <v>0.5</v>
      </c>
      <c r="U189">
        <f t="shared" si="26"/>
        <v>0.5</v>
      </c>
    </row>
    <row r="190" spans="9:22" x14ac:dyDescent="0.25">
      <c r="I190" s="12"/>
      <c r="J190">
        <f t="shared" si="21"/>
        <v>3.7222222222222223</v>
      </c>
      <c r="K190">
        <f>Sheet1!S156</f>
        <v>7</v>
      </c>
      <c r="L190">
        <f t="shared" si="23"/>
        <v>3.2777777777777777</v>
      </c>
      <c r="M190">
        <f t="shared" si="24"/>
        <v>3.2777777777777777</v>
      </c>
      <c r="Q190" s="12"/>
      <c r="R190">
        <f t="shared" si="27"/>
        <v>1.5</v>
      </c>
      <c r="S190">
        <f>Sheet1!S156</f>
        <v>7</v>
      </c>
      <c r="T190">
        <f t="shared" si="25"/>
        <v>5.5</v>
      </c>
      <c r="U190">
        <f t="shared" si="26"/>
        <v>5.5</v>
      </c>
    </row>
    <row r="191" spans="9:22" x14ac:dyDescent="0.25">
      <c r="I191" s="12"/>
      <c r="J191">
        <f t="shared" si="21"/>
        <v>3.7222222222222223</v>
      </c>
      <c r="K191">
        <f>Sheet1!S157</f>
        <v>0</v>
      </c>
      <c r="L191">
        <f t="shared" si="23"/>
        <v>3.7222222222222223</v>
      </c>
      <c r="M191">
        <f t="shared" si="24"/>
        <v>3.7222222222222223</v>
      </c>
      <c r="Q191" s="12"/>
      <c r="R191">
        <f t="shared" si="27"/>
        <v>1.5</v>
      </c>
      <c r="S191">
        <f>Sheet1!S157</f>
        <v>0</v>
      </c>
      <c r="T191">
        <f t="shared" si="25"/>
        <v>1.5</v>
      </c>
      <c r="U191">
        <f t="shared" si="26"/>
        <v>1.5</v>
      </c>
    </row>
    <row r="192" spans="9:22" x14ac:dyDescent="0.25">
      <c r="I192" s="12"/>
      <c r="J192">
        <f t="shared" si="21"/>
        <v>3.7222222222222223</v>
      </c>
      <c r="K192">
        <f>Sheet1!S158</f>
        <v>0</v>
      </c>
      <c r="L192">
        <f t="shared" si="23"/>
        <v>3.7222222222222223</v>
      </c>
      <c r="M192">
        <f t="shared" si="24"/>
        <v>3.7222222222222223</v>
      </c>
      <c r="Q192" s="12"/>
      <c r="R192">
        <f t="shared" si="27"/>
        <v>1.5</v>
      </c>
      <c r="S192">
        <f>Sheet1!S158</f>
        <v>0</v>
      </c>
      <c r="T192">
        <f t="shared" si="25"/>
        <v>1.5</v>
      </c>
      <c r="U192">
        <f t="shared" si="26"/>
        <v>1.5</v>
      </c>
    </row>
    <row r="193" spans="9:23" x14ac:dyDescent="0.25">
      <c r="I193" s="12"/>
      <c r="J193">
        <f t="shared" si="21"/>
        <v>3.7222222222222223</v>
      </c>
      <c r="K193">
        <f>Sheet1!S159</f>
        <v>0</v>
      </c>
      <c r="L193">
        <f t="shared" si="23"/>
        <v>3.7222222222222223</v>
      </c>
      <c r="M193">
        <f t="shared" si="24"/>
        <v>3.7222222222222223</v>
      </c>
      <c r="Q193" s="12"/>
      <c r="R193">
        <f t="shared" si="27"/>
        <v>1.5</v>
      </c>
      <c r="S193">
        <f>Sheet1!S159</f>
        <v>0</v>
      </c>
      <c r="T193">
        <f t="shared" si="25"/>
        <v>1.5</v>
      </c>
      <c r="U193">
        <f t="shared" si="26"/>
        <v>1.5</v>
      </c>
    </row>
    <row r="194" spans="9:23" x14ac:dyDescent="0.25">
      <c r="I194" s="12"/>
      <c r="J194">
        <f t="shared" si="21"/>
        <v>3.7222222222222223</v>
      </c>
      <c r="K194">
        <f>Sheet1!S160</f>
        <v>0</v>
      </c>
      <c r="L194">
        <f t="shared" si="23"/>
        <v>3.7222222222222223</v>
      </c>
      <c r="M194">
        <f t="shared" si="24"/>
        <v>3.7222222222222223</v>
      </c>
      <c r="Q194" s="12"/>
      <c r="R194">
        <f t="shared" si="27"/>
        <v>1.5</v>
      </c>
      <c r="S194">
        <f>Sheet1!S160</f>
        <v>0</v>
      </c>
      <c r="T194">
        <f t="shared" si="25"/>
        <v>1.5</v>
      </c>
      <c r="U194">
        <f t="shared" si="26"/>
        <v>1.5</v>
      </c>
    </row>
    <row r="195" spans="9:23" x14ac:dyDescent="0.25">
      <c r="I195" s="12"/>
      <c r="J195">
        <f t="shared" si="21"/>
        <v>3.7222222222222223</v>
      </c>
      <c r="K195">
        <f>Sheet1!S161</f>
        <v>0</v>
      </c>
      <c r="L195">
        <f t="shared" si="23"/>
        <v>3.7222222222222223</v>
      </c>
      <c r="M195">
        <f t="shared" si="24"/>
        <v>3.7222222222222223</v>
      </c>
      <c r="Q195" s="12"/>
      <c r="R195">
        <f t="shared" si="27"/>
        <v>1.5</v>
      </c>
      <c r="S195">
        <f>Sheet1!S161</f>
        <v>0</v>
      </c>
      <c r="T195">
        <f t="shared" si="25"/>
        <v>1.5</v>
      </c>
      <c r="U195">
        <f t="shared" si="26"/>
        <v>1.5</v>
      </c>
    </row>
    <row r="196" spans="9:23" x14ac:dyDescent="0.25">
      <c r="I196" s="12"/>
      <c r="J196">
        <f t="shared" si="21"/>
        <v>3.7222222222222223</v>
      </c>
      <c r="K196">
        <f>Sheet1!S162</f>
        <v>0</v>
      </c>
      <c r="L196">
        <f t="shared" si="23"/>
        <v>3.7222222222222223</v>
      </c>
      <c r="M196">
        <f t="shared" si="24"/>
        <v>3.7222222222222223</v>
      </c>
      <c r="Q196" s="12"/>
      <c r="R196">
        <f t="shared" si="27"/>
        <v>1.5</v>
      </c>
      <c r="S196">
        <f>Sheet1!S162</f>
        <v>0</v>
      </c>
      <c r="T196">
        <f t="shared" si="25"/>
        <v>1.5</v>
      </c>
      <c r="U196">
        <f t="shared" si="26"/>
        <v>1.5</v>
      </c>
    </row>
    <row r="197" spans="9:23" x14ac:dyDescent="0.25">
      <c r="I197" s="12"/>
      <c r="J197">
        <f t="shared" si="21"/>
        <v>3.7222222222222223</v>
      </c>
      <c r="K197">
        <f>Sheet1!S163</f>
        <v>0</v>
      </c>
      <c r="L197">
        <f t="shared" si="23"/>
        <v>3.7222222222222223</v>
      </c>
      <c r="M197">
        <f t="shared" si="24"/>
        <v>3.7222222222222223</v>
      </c>
      <c r="Q197" s="12"/>
      <c r="R197">
        <f t="shared" si="27"/>
        <v>1.5</v>
      </c>
      <c r="S197">
        <f>Sheet1!S163</f>
        <v>0</v>
      </c>
      <c r="T197">
        <f t="shared" si="25"/>
        <v>1.5</v>
      </c>
      <c r="U197">
        <f t="shared" si="26"/>
        <v>1.5</v>
      </c>
    </row>
    <row r="198" spans="9:23" x14ac:dyDescent="0.25">
      <c r="I198" s="12"/>
      <c r="J198">
        <f t="shared" si="21"/>
        <v>3.7222222222222223</v>
      </c>
      <c r="K198">
        <f>Sheet1!S164</f>
        <v>5</v>
      </c>
      <c r="L198">
        <f t="shared" si="23"/>
        <v>1.2777777777777777</v>
      </c>
      <c r="M198">
        <f t="shared" si="24"/>
        <v>1.2777777777777777</v>
      </c>
      <c r="Q198" s="12"/>
      <c r="R198">
        <f t="shared" si="27"/>
        <v>1.5</v>
      </c>
      <c r="S198">
        <f>Sheet1!S164</f>
        <v>5</v>
      </c>
      <c r="T198">
        <f t="shared" si="25"/>
        <v>3.5</v>
      </c>
      <c r="U198">
        <f t="shared" si="26"/>
        <v>3.5</v>
      </c>
    </row>
    <row r="199" spans="9:23" x14ac:dyDescent="0.25">
      <c r="I199" s="12"/>
      <c r="J199">
        <f t="shared" si="21"/>
        <v>3.7222222222222223</v>
      </c>
      <c r="K199">
        <f>Sheet1!S165</f>
        <v>0</v>
      </c>
      <c r="L199">
        <f t="shared" si="23"/>
        <v>3.7222222222222223</v>
      </c>
      <c r="M199">
        <f t="shared" si="24"/>
        <v>3.7222222222222223</v>
      </c>
      <c r="Q199" s="12"/>
      <c r="R199">
        <f t="shared" si="27"/>
        <v>1.5</v>
      </c>
      <c r="S199">
        <f>Sheet1!S165</f>
        <v>0</v>
      </c>
      <c r="T199">
        <f t="shared" si="25"/>
        <v>1.5</v>
      </c>
      <c r="U199">
        <f t="shared" si="26"/>
        <v>1.5</v>
      </c>
    </row>
    <row r="200" spans="9:23" x14ac:dyDescent="0.25">
      <c r="I200" s="12"/>
      <c r="J200">
        <f t="shared" si="21"/>
        <v>3.7222222222222223</v>
      </c>
      <c r="K200">
        <f>Sheet1!S166</f>
        <v>5</v>
      </c>
      <c r="L200">
        <f t="shared" si="23"/>
        <v>1.2777777777777777</v>
      </c>
      <c r="M200">
        <f t="shared" si="24"/>
        <v>1.2777777777777777</v>
      </c>
      <c r="N200" s="6">
        <f>SUM(M93:M200)</f>
        <v>540.77777777777783</v>
      </c>
      <c r="Q200" s="12"/>
      <c r="R200">
        <f t="shared" si="27"/>
        <v>1.5</v>
      </c>
      <c r="S200">
        <f>Sheet1!S166</f>
        <v>5</v>
      </c>
      <c r="T200">
        <f t="shared" si="25"/>
        <v>3.5</v>
      </c>
      <c r="U200">
        <f t="shared" si="26"/>
        <v>3.5</v>
      </c>
    </row>
    <row r="201" spans="9:23" x14ac:dyDescent="0.25">
      <c r="I201" t="s">
        <v>212</v>
      </c>
      <c r="J201">
        <v>2</v>
      </c>
      <c r="K201">
        <f>Sheet1!S167</f>
        <v>2</v>
      </c>
      <c r="L201">
        <f t="shared" si="23"/>
        <v>0</v>
      </c>
      <c r="M201">
        <f t="shared" si="24"/>
        <v>0</v>
      </c>
      <c r="N201" s="6">
        <f>SUM(M201)</f>
        <v>0</v>
      </c>
      <c r="O201" s="3">
        <f>SUM(N201,N200,N92,N72,N68,N58,N56,N53,N51,N46)</f>
        <v>2731.1898989898991</v>
      </c>
      <c r="Q201" s="12"/>
      <c r="R201">
        <f t="shared" si="27"/>
        <v>1.5</v>
      </c>
      <c r="S201">
        <f>Sheet1!S167</f>
        <v>2</v>
      </c>
      <c r="T201">
        <f t="shared" si="25"/>
        <v>0.5</v>
      </c>
      <c r="U201">
        <f t="shared" si="26"/>
        <v>0.5</v>
      </c>
      <c r="V201" s="6">
        <f>SUM(U188:U201)</f>
        <v>26</v>
      </c>
      <c r="W201" s="3">
        <f>SUM(V201,V187,V92,V68,V58,V57,V53,V51,V45,V43)</f>
        <v>1297.0991228070175</v>
      </c>
    </row>
  </sheetData>
  <mergeCells count="31">
    <mergeCell ref="C89:E89"/>
    <mergeCell ref="C90:E90"/>
    <mergeCell ref="I33:W33"/>
    <mergeCell ref="Q188:Q201"/>
    <mergeCell ref="Q46:Q51"/>
    <mergeCell ref="Q52:Q53"/>
    <mergeCell ref="Q54:Q57"/>
    <mergeCell ref="Q59:Q68"/>
    <mergeCell ref="Q69:Q92"/>
    <mergeCell ref="Q93:Q187"/>
    <mergeCell ref="Q34:W34"/>
    <mergeCell ref="Q36:Q43"/>
    <mergeCell ref="Q44:Q45"/>
    <mergeCell ref="I57:I58"/>
    <mergeCell ref="I59:I68"/>
    <mergeCell ref="I69:I72"/>
    <mergeCell ref="I73:I92"/>
    <mergeCell ref="I93:I200"/>
    <mergeCell ref="I34:O34"/>
    <mergeCell ref="I36:I46"/>
    <mergeCell ref="I47:I51"/>
    <mergeCell ref="I52:I53"/>
    <mergeCell ref="I54:I56"/>
    <mergeCell ref="A72:C72"/>
    <mergeCell ref="E72:G72"/>
    <mergeCell ref="A34:C34"/>
    <mergeCell ref="E34:G34"/>
    <mergeCell ref="A47:C47"/>
    <mergeCell ref="E47:G47"/>
    <mergeCell ref="A60:C60"/>
    <mergeCell ref="E60:G60"/>
  </mergeCells>
  <phoneticPr fontId="1" type="noConversion"/>
  <pageMargins left="0.75000000000000011" right="0.75000000000000011" top="1" bottom="1" header="0.5" footer="0.5"/>
  <pageSetup paperSize="9" scale="93" fitToWidth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7"/>
  <sheetViews>
    <sheetView topLeftCell="A37" zoomScale="70" zoomScaleNormal="70" workbookViewId="0">
      <selection activeCell="Z67" sqref="Z67"/>
    </sheetView>
  </sheetViews>
  <sheetFormatPr defaultRowHeight="15.75" x14ac:dyDescent="0.25"/>
  <cols>
    <col min="1" max="1" width="3.875" bestFit="1" customWidth="1"/>
    <col min="2" max="2" width="14.25" bestFit="1" customWidth="1"/>
    <col min="3" max="4" width="11.875" bestFit="1" customWidth="1"/>
    <col min="5" max="6" width="13.875" bestFit="1" customWidth="1"/>
    <col min="7" max="7" width="5.375" bestFit="1" customWidth="1"/>
    <col min="8" max="8" width="6.25" bestFit="1" customWidth="1"/>
    <col min="9" max="9" width="5.5" bestFit="1" customWidth="1"/>
    <col min="10" max="10" width="6.75" bestFit="1" customWidth="1"/>
    <col min="11" max="11" width="4.375" bestFit="1" customWidth="1"/>
    <col min="12" max="12" width="8" customWidth="1"/>
    <col min="13" max="13" width="4.75" bestFit="1" customWidth="1"/>
    <col min="14" max="14" width="5.125" bestFit="1" customWidth="1"/>
    <col min="15" max="15" width="8" bestFit="1" customWidth="1"/>
    <col min="16" max="16" width="6.375" bestFit="1" customWidth="1"/>
    <col min="17" max="17" width="7.25" bestFit="1" customWidth="1"/>
    <col min="18" max="18" width="7.625" bestFit="1" customWidth="1"/>
    <col min="19" max="19" width="10.125" bestFit="1" customWidth="1"/>
    <col min="24" max="24" width="13" bestFit="1" customWidth="1"/>
    <col min="25" max="25" width="9.75" bestFit="1" customWidth="1"/>
    <col min="27" max="27" width="10.125" bestFit="1" customWidth="1"/>
  </cols>
  <sheetData>
    <row r="1" spans="1:19" x14ac:dyDescent="0.25">
      <c r="A1" t="s">
        <v>0</v>
      </c>
      <c r="C1" t="s">
        <v>194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195</v>
      </c>
    </row>
    <row r="2" spans="1:19" x14ac:dyDescent="0.25">
      <c r="A2">
        <v>12</v>
      </c>
      <c r="B2" t="str">
        <f>CONCATENATE(A2,"@",YEAR(C2),"/",MONTH(C2),"/",DAY(C2))</f>
        <v>12@2010/1/22</v>
      </c>
      <c r="C2" s="1">
        <f>(D2/84600)+25569</f>
        <v>40200.884893617025</v>
      </c>
      <c r="D2">
        <v>1237857462</v>
      </c>
      <c r="E2" t="s">
        <v>27</v>
      </c>
      <c r="F2" t="s">
        <v>28</v>
      </c>
      <c r="G2">
        <v>46</v>
      </c>
      <c r="H2">
        <v>46</v>
      </c>
      <c r="I2">
        <v>292</v>
      </c>
      <c r="J2">
        <v>294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f>SUM(M2:R2)</f>
        <v>2</v>
      </c>
    </row>
    <row r="3" spans="1:19" x14ac:dyDescent="0.25">
      <c r="A3">
        <v>13</v>
      </c>
      <c r="B3" t="str">
        <f t="shared" ref="B3:B11" si="0">CONCATENATE(A3,"@",YEAR(C3),"/",MONTH(C3),"/",DAY(C3))</f>
        <v>13@2010/1/26</v>
      </c>
      <c r="C3" s="1">
        <f t="shared" ref="C3:C11" si="1">(D3/84600)+25569</f>
        <v>40204.009751773046</v>
      </c>
      <c r="D3">
        <v>1238121825</v>
      </c>
      <c r="E3" t="s">
        <v>28</v>
      </c>
      <c r="F3" t="s">
        <v>29</v>
      </c>
      <c r="G3">
        <v>46</v>
      </c>
      <c r="H3">
        <v>47</v>
      </c>
      <c r="I3">
        <v>294</v>
      </c>
      <c r="J3">
        <v>299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5</v>
      </c>
      <c r="R3">
        <v>0</v>
      </c>
      <c r="S3">
        <f t="shared" ref="S3:S11" si="2">SUM(M3:R3)</f>
        <v>5</v>
      </c>
    </row>
    <row r="4" spans="1:19" x14ac:dyDescent="0.25">
      <c r="A4">
        <v>14</v>
      </c>
      <c r="B4" t="str">
        <f t="shared" si="0"/>
        <v>14@2010/2/8</v>
      </c>
      <c r="C4" s="1">
        <f t="shared" si="1"/>
        <v>40217.171773049646</v>
      </c>
      <c r="D4">
        <v>1239235332</v>
      </c>
      <c r="E4" t="s">
        <v>29</v>
      </c>
      <c r="F4" t="s">
        <v>30</v>
      </c>
      <c r="G4">
        <v>47</v>
      </c>
      <c r="H4">
        <v>48</v>
      </c>
      <c r="I4">
        <v>299</v>
      </c>
      <c r="J4">
        <v>301</v>
      </c>
      <c r="K4">
        <v>1</v>
      </c>
      <c r="L4">
        <v>0</v>
      </c>
      <c r="M4">
        <v>1</v>
      </c>
      <c r="N4">
        <v>1</v>
      </c>
      <c r="O4">
        <v>6</v>
      </c>
      <c r="P4">
        <v>0</v>
      </c>
      <c r="Q4">
        <v>2</v>
      </c>
      <c r="R4">
        <v>0</v>
      </c>
      <c r="S4">
        <f t="shared" si="2"/>
        <v>10</v>
      </c>
    </row>
    <row r="5" spans="1:19" x14ac:dyDescent="0.25">
      <c r="A5">
        <v>15</v>
      </c>
      <c r="B5" t="str">
        <f t="shared" si="0"/>
        <v>15@2010/3/6</v>
      </c>
      <c r="C5" s="1">
        <f t="shared" si="1"/>
        <v>40243.174574468081</v>
      </c>
      <c r="D5">
        <v>1241435169</v>
      </c>
      <c r="E5" t="s">
        <v>30</v>
      </c>
      <c r="F5" t="s">
        <v>31</v>
      </c>
      <c r="G5">
        <v>48</v>
      </c>
      <c r="H5">
        <v>47</v>
      </c>
      <c r="I5">
        <v>301</v>
      </c>
      <c r="J5">
        <v>297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5</v>
      </c>
      <c r="S5">
        <f t="shared" si="2"/>
        <v>6</v>
      </c>
    </row>
    <row r="6" spans="1:19" x14ac:dyDescent="0.25">
      <c r="A6">
        <v>16</v>
      </c>
      <c r="B6" t="str">
        <f t="shared" si="0"/>
        <v>16@2010/3/9</v>
      </c>
      <c r="C6" s="1">
        <f t="shared" si="1"/>
        <v>40246.662104018913</v>
      </c>
      <c r="D6">
        <v>1241730214</v>
      </c>
      <c r="E6" t="s">
        <v>31</v>
      </c>
      <c r="F6" t="s">
        <v>32</v>
      </c>
      <c r="G6">
        <v>47</v>
      </c>
      <c r="H6">
        <v>47</v>
      </c>
      <c r="I6">
        <v>297</v>
      </c>
      <c r="J6">
        <v>297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f t="shared" si="2"/>
        <v>2</v>
      </c>
    </row>
    <row r="7" spans="1:19" x14ac:dyDescent="0.25">
      <c r="A7">
        <v>17</v>
      </c>
      <c r="B7" t="str">
        <f t="shared" si="0"/>
        <v>17@2010/4/21</v>
      </c>
      <c r="C7" s="1">
        <f t="shared" si="1"/>
        <v>40289.769314420802</v>
      </c>
      <c r="D7">
        <v>1245377084</v>
      </c>
      <c r="E7" t="s">
        <v>32</v>
      </c>
      <c r="F7" t="s">
        <v>33</v>
      </c>
      <c r="G7">
        <v>47</v>
      </c>
      <c r="H7">
        <v>48</v>
      </c>
      <c r="I7">
        <v>297</v>
      </c>
      <c r="J7">
        <v>305</v>
      </c>
      <c r="K7">
        <v>48</v>
      </c>
      <c r="L7">
        <v>47</v>
      </c>
      <c r="M7">
        <v>0</v>
      </c>
      <c r="N7">
        <v>0</v>
      </c>
      <c r="O7">
        <v>0</v>
      </c>
      <c r="P7">
        <v>0</v>
      </c>
      <c r="Q7">
        <v>305</v>
      </c>
      <c r="R7">
        <v>297</v>
      </c>
      <c r="S7">
        <f t="shared" si="2"/>
        <v>602</v>
      </c>
    </row>
    <row r="8" spans="1:19" x14ac:dyDescent="0.25">
      <c r="A8">
        <v>18</v>
      </c>
      <c r="B8" t="str">
        <f t="shared" si="0"/>
        <v>18@2010/5/25</v>
      </c>
      <c r="C8" s="1">
        <f t="shared" si="1"/>
        <v>40323.41572104019</v>
      </c>
      <c r="D8">
        <v>1248223570</v>
      </c>
      <c r="E8" t="s">
        <v>33</v>
      </c>
      <c r="F8" t="s">
        <v>34</v>
      </c>
      <c r="G8">
        <v>48</v>
      </c>
      <c r="H8">
        <v>48</v>
      </c>
      <c r="I8">
        <v>305</v>
      </c>
      <c r="J8">
        <v>304</v>
      </c>
      <c r="K8">
        <v>48</v>
      </c>
      <c r="L8">
        <v>48</v>
      </c>
      <c r="M8">
        <v>0</v>
      </c>
      <c r="N8">
        <v>0</v>
      </c>
      <c r="O8">
        <v>0</v>
      </c>
      <c r="P8">
        <v>0</v>
      </c>
      <c r="Q8">
        <v>304</v>
      </c>
      <c r="R8">
        <v>305</v>
      </c>
      <c r="S8">
        <f t="shared" si="2"/>
        <v>609</v>
      </c>
    </row>
    <row r="9" spans="1:19" x14ac:dyDescent="0.25">
      <c r="A9">
        <v>19</v>
      </c>
      <c r="B9" t="str">
        <f t="shared" si="0"/>
        <v>19@2010/9/10</v>
      </c>
      <c r="C9" s="1">
        <f t="shared" si="1"/>
        <v>40431.598841607563</v>
      </c>
      <c r="D9">
        <v>1257375862</v>
      </c>
      <c r="E9" t="s">
        <v>34</v>
      </c>
      <c r="F9" t="s">
        <v>35</v>
      </c>
      <c r="G9">
        <v>48</v>
      </c>
      <c r="H9">
        <v>50</v>
      </c>
      <c r="I9">
        <v>304</v>
      </c>
      <c r="J9">
        <v>313</v>
      </c>
      <c r="K9">
        <v>3</v>
      </c>
      <c r="L9">
        <v>1</v>
      </c>
      <c r="M9">
        <v>7</v>
      </c>
      <c r="N9">
        <v>2</v>
      </c>
      <c r="O9">
        <v>0</v>
      </c>
      <c r="P9">
        <v>0</v>
      </c>
      <c r="Q9">
        <v>9</v>
      </c>
      <c r="R9">
        <v>5</v>
      </c>
      <c r="S9">
        <f t="shared" si="2"/>
        <v>23</v>
      </c>
    </row>
    <row r="10" spans="1:19" x14ac:dyDescent="0.25">
      <c r="A10">
        <v>20</v>
      </c>
      <c r="B10" t="str">
        <f t="shared" si="0"/>
        <v>20@2010/9/10</v>
      </c>
      <c r="C10" s="1">
        <f t="shared" si="1"/>
        <v>40431.602482269504</v>
      </c>
      <c r="D10">
        <v>1257376170</v>
      </c>
      <c r="E10" t="s">
        <v>35</v>
      </c>
      <c r="F10" t="s">
        <v>36</v>
      </c>
      <c r="G10">
        <v>50</v>
      </c>
      <c r="H10">
        <v>51</v>
      </c>
      <c r="I10">
        <v>313</v>
      </c>
      <c r="J10">
        <v>320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7</v>
      </c>
      <c r="R10">
        <v>0</v>
      </c>
      <c r="S10">
        <f t="shared" si="2"/>
        <v>7</v>
      </c>
    </row>
    <row r="11" spans="1:19" x14ac:dyDescent="0.25">
      <c r="A11">
        <v>21</v>
      </c>
      <c r="B11" t="str">
        <f t="shared" si="0"/>
        <v>21@2010/9/10</v>
      </c>
      <c r="C11" s="1">
        <f t="shared" si="1"/>
        <v>40431.736938534275</v>
      </c>
      <c r="D11">
        <v>1257387545</v>
      </c>
      <c r="E11" t="s">
        <v>36</v>
      </c>
      <c r="F11" t="s">
        <v>37</v>
      </c>
      <c r="G11">
        <v>51</v>
      </c>
      <c r="H11">
        <v>51</v>
      </c>
      <c r="I11">
        <v>320</v>
      </c>
      <c r="J11">
        <v>329</v>
      </c>
      <c r="K11">
        <v>0</v>
      </c>
      <c r="L11">
        <v>0</v>
      </c>
      <c r="M11">
        <v>10</v>
      </c>
      <c r="N11">
        <v>1</v>
      </c>
      <c r="O11">
        <v>3</v>
      </c>
      <c r="P11">
        <v>0</v>
      </c>
      <c r="Q11">
        <v>0</v>
      </c>
      <c r="R11">
        <v>0</v>
      </c>
      <c r="S11">
        <f t="shared" si="2"/>
        <v>14</v>
      </c>
    </row>
    <row r="46" spans="1:33" ht="21" x14ac:dyDescent="0.25">
      <c r="A46" s="19" t="s">
        <v>196</v>
      </c>
      <c r="B46" s="19"/>
      <c r="C46" s="19"/>
      <c r="D46" s="19"/>
      <c r="E46" s="19"/>
      <c r="F46" s="19"/>
      <c r="G46" s="19"/>
      <c r="J46" s="19" t="s">
        <v>197</v>
      </c>
      <c r="K46" s="19"/>
      <c r="L46" s="19"/>
      <c r="M46" s="19"/>
      <c r="N46" s="19"/>
      <c r="O46" s="19"/>
      <c r="P46" s="19"/>
      <c r="S46" s="21" t="s">
        <v>241</v>
      </c>
      <c r="T46" s="21"/>
      <c r="U46" s="21"/>
      <c r="V46" s="21"/>
      <c r="W46" s="21"/>
      <c r="X46" s="21"/>
      <c r="Y46" s="21"/>
      <c r="AA46" s="21" t="s">
        <v>242</v>
      </c>
      <c r="AB46" s="21"/>
      <c r="AC46" s="21"/>
      <c r="AD46" s="21"/>
      <c r="AE46" s="21"/>
      <c r="AF46" s="21"/>
      <c r="AG46" s="21"/>
    </row>
    <row r="47" spans="1:33" ht="38.25" customHeight="1" x14ac:dyDescent="0.25">
      <c r="A47" s="11" t="s">
        <v>186</v>
      </c>
      <c r="B47" s="11"/>
      <c r="C47" s="11"/>
      <c r="E47" s="20" t="s">
        <v>187</v>
      </c>
      <c r="F47" s="20"/>
      <c r="G47" s="20"/>
      <c r="J47" s="11" t="s">
        <v>186</v>
      </c>
      <c r="K47" s="11"/>
      <c r="L47" s="11"/>
      <c r="N47" s="20" t="s">
        <v>187</v>
      </c>
      <c r="O47" s="20"/>
      <c r="P47" s="20"/>
      <c r="S47" s="13" t="s">
        <v>224</v>
      </c>
      <c r="T47" s="13"/>
      <c r="U47" s="13"/>
      <c r="V47" s="13"/>
      <c r="W47" s="13"/>
      <c r="X47" s="13"/>
      <c r="Y47" s="13"/>
      <c r="AA47" s="13" t="s">
        <v>225</v>
      </c>
      <c r="AB47" s="13"/>
      <c r="AC47" s="13"/>
      <c r="AD47" s="13"/>
      <c r="AE47" s="13"/>
      <c r="AF47" s="13"/>
      <c r="AG47" s="13"/>
    </row>
    <row r="48" spans="1:33" x14ac:dyDescent="0.25">
      <c r="A48">
        <v>0</v>
      </c>
      <c r="B48">
        <v>4</v>
      </c>
      <c r="C48">
        <v>25</v>
      </c>
      <c r="E48" s="2">
        <v>0</v>
      </c>
      <c r="F48" s="2">
        <v>4</v>
      </c>
      <c r="G48" s="2">
        <v>25</v>
      </c>
      <c r="J48">
        <v>0</v>
      </c>
      <c r="K48">
        <v>6</v>
      </c>
      <c r="L48">
        <v>1236</v>
      </c>
      <c r="N48" s="2">
        <v>0</v>
      </c>
      <c r="O48" s="2">
        <v>6</v>
      </c>
      <c r="P48" s="2">
        <v>1236</v>
      </c>
      <c r="S48" t="s">
        <v>199</v>
      </c>
      <c r="T48" t="s">
        <v>200</v>
      </c>
      <c r="U48" t="s">
        <v>201</v>
      </c>
      <c r="X48" t="s">
        <v>195</v>
      </c>
      <c r="Y48" t="s">
        <v>202</v>
      </c>
      <c r="AA48" t="s">
        <v>199</v>
      </c>
      <c r="AB48" t="s">
        <v>200</v>
      </c>
      <c r="AC48" t="s">
        <v>201</v>
      </c>
      <c r="AF48" t="s">
        <v>195</v>
      </c>
      <c r="AG48" t="s">
        <v>202</v>
      </c>
    </row>
    <row r="49" spans="1:33" x14ac:dyDescent="0.25">
      <c r="A49">
        <v>5</v>
      </c>
      <c r="B49">
        <v>6</v>
      </c>
      <c r="C49">
        <v>1211</v>
      </c>
      <c r="E49" s="2">
        <v>5</v>
      </c>
      <c r="F49" s="2">
        <v>6</v>
      </c>
      <c r="G49" s="2">
        <v>1211</v>
      </c>
      <c r="J49">
        <v>7</v>
      </c>
      <c r="K49">
        <v>9</v>
      </c>
      <c r="L49">
        <v>44</v>
      </c>
      <c r="N49" s="2">
        <v>7</v>
      </c>
      <c r="O49" s="2">
        <v>9</v>
      </c>
      <c r="P49" s="2">
        <v>44</v>
      </c>
      <c r="S49" s="12" t="s">
        <v>221</v>
      </c>
      <c r="T49">
        <f>25/5</f>
        <v>5</v>
      </c>
      <c r="U49">
        <f>Sheet1!S13</f>
        <v>2</v>
      </c>
      <c r="V49">
        <f>ABS(T49-U49)</f>
        <v>3</v>
      </c>
      <c r="W49">
        <f>POWER(V49,1)</f>
        <v>3</v>
      </c>
      <c r="AA49" s="12" t="s">
        <v>226</v>
      </c>
      <c r="AB49">
        <f>1236/7</f>
        <v>176.57142857142858</v>
      </c>
      <c r="AC49">
        <f>Sheet1!S13</f>
        <v>2</v>
      </c>
      <c r="AD49">
        <f>ABS(AB49-AC49)</f>
        <v>174.57142857142858</v>
      </c>
      <c r="AE49">
        <f>POWER(AD49,1)</f>
        <v>174.57142857142858</v>
      </c>
    </row>
    <row r="50" spans="1:33" x14ac:dyDescent="0.25">
      <c r="A50">
        <v>7</v>
      </c>
      <c r="B50">
        <v>9</v>
      </c>
      <c r="C50">
        <v>44</v>
      </c>
      <c r="E50" s="2">
        <v>7</v>
      </c>
      <c r="F50" s="2">
        <v>9</v>
      </c>
      <c r="G50" s="2">
        <v>44</v>
      </c>
      <c r="N50" s="2"/>
      <c r="O50" s="2"/>
      <c r="P50" s="2"/>
      <c r="S50" s="12"/>
      <c r="T50">
        <f t="shared" ref="T50:T53" si="3">25/5</f>
        <v>5</v>
      </c>
      <c r="U50">
        <f>Sheet1!S14</f>
        <v>5</v>
      </c>
      <c r="V50">
        <f t="shared" ref="V50:V58" si="4">ABS(T50-U50)</f>
        <v>0</v>
      </c>
      <c r="W50">
        <f t="shared" ref="W50:W58" si="5">POWER(V50,1)</f>
        <v>0</v>
      </c>
      <c r="AA50" s="12"/>
      <c r="AB50">
        <f t="shared" ref="AB50:AB55" si="6">1236/7</f>
        <v>176.57142857142858</v>
      </c>
      <c r="AC50">
        <f>Sheet1!S14</f>
        <v>5</v>
      </c>
      <c r="AD50">
        <f t="shared" ref="AD50:AD58" si="7">ABS(AB50-AC50)</f>
        <v>171.57142857142858</v>
      </c>
      <c r="AE50">
        <f t="shared" ref="AE50:AE58" si="8">POWER(AD50,1)</f>
        <v>171.57142857142858</v>
      </c>
    </row>
    <row r="51" spans="1:33" x14ac:dyDescent="0.25">
      <c r="A51" s="2"/>
      <c r="B51" s="2"/>
      <c r="C51" s="2"/>
      <c r="J51" s="2"/>
      <c r="K51" s="2"/>
      <c r="L51" s="2"/>
      <c r="S51" s="12"/>
      <c r="T51">
        <f t="shared" si="3"/>
        <v>5</v>
      </c>
      <c r="U51">
        <f>Sheet1!S15</f>
        <v>10</v>
      </c>
      <c r="V51">
        <f t="shared" si="4"/>
        <v>5</v>
      </c>
      <c r="W51">
        <f t="shared" si="5"/>
        <v>5</v>
      </c>
      <c r="AA51" s="12"/>
      <c r="AB51">
        <f t="shared" si="6"/>
        <v>176.57142857142858</v>
      </c>
      <c r="AC51">
        <f>Sheet1!S15</f>
        <v>10</v>
      </c>
      <c r="AD51">
        <f t="shared" si="7"/>
        <v>166.57142857142858</v>
      </c>
      <c r="AE51">
        <f t="shared" si="8"/>
        <v>166.57142857142858</v>
      </c>
    </row>
    <row r="52" spans="1:33" x14ac:dyDescent="0.25">
      <c r="A52" s="2"/>
      <c r="B52" s="2"/>
      <c r="C52" s="2"/>
      <c r="J52" s="2"/>
      <c r="K52" s="2"/>
      <c r="L52" s="2"/>
      <c r="S52" s="12"/>
      <c r="T52">
        <f t="shared" si="3"/>
        <v>5</v>
      </c>
      <c r="U52">
        <f>Sheet1!S16</f>
        <v>6</v>
      </c>
      <c r="V52">
        <f t="shared" si="4"/>
        <v>1</v>
      </c>
      <c r="W52">
        <f t="shared" si="5"/>
        <v>1</v>
      </c>
      <c r="AA52" s="12"/>
      <c r="AB52">
        <f t="shared" si="6"/>
        <v>176.57142857142858</v>
      </c>
      <c r="AC52">
        <f>Sheet1!S16</f>
        <v>6</v>
      </c>
      <c r="AD52">
        <f t="shared" si="7"/>
        <v>170.57142857142858</v>
      </c>
      <c r="AE52">
        <f t="shared" si="8"/>
        <v>170.57142857142858</v>
      </c>
    </row>
    <row r="53" spans="1:33" ht="31.5" customHeight="1" x14ac:dyDescent="0.25">
      <c r="A53" s="18" t="s">
        <v>188</v>
      </c>
      <c r="B53" s="18"/>
      <c r="C53" s="18"/>
      <c r="E53" s="11" t="s">
        <v>189</v>
      </c>
      <c r="F53" s="11"/>
      <c r="G53" s="11"/>
      <c r="J53" s="18" t="s">
        <v>188</v>
      </c>
      <c r="K53" s="18"/>
      <c r="L53" s="18"/>
      <c r="N53" s="11" t="s">
        <v>189</v>
      </c>
      <c r="O53" s="11"/>
      <c r="P53" s="11"/>
      <c r="S53" s="12"/>
      <c r="T53">
        <f t="shared" si="3"/>
        <v>5</v>
      </c>
      <c r="U53">
        <f>Sheet1!S17</f>
        <v>2</v>
      </c>
      <c r="V53">
        <f t="shared" si="4"/>
        <v>3</v>
      </c>
      <c r="W53">
        <f t="shared" si="5"/>
        <v>3</v>
      </c>
      <c r="X53" s="6">
        <f>SUM(W49:W53)</f>
        <v>12</v>
      </c>
      <c r="AA53" s="12"/>
      <c r="AB53">
        <f t="shared" si="6"/>
        <v>176.57142857142858</v>
      </c>
      <c r="AC53">
        <f>Sheet1!S17</f>
        <v>2</v>
      </c>
      <c r="AD53">
        <f t="shared" si="7"/>
        <v>174.57142857142858</v>
      </c>
      <c r="AE53">
        <f t="shared" si="8"/>
        <v>174.57142857142858</v>
      </c>
    </row>
    <row r="54" spans="1:33" x14ac:dyDescent="0.25">
      <c r="A54" s="2">
        <v>0</v>
      </c>
      <c r="B54" s="2">
        <v>4</v>
      </c>
      <c r="C54" s="2">
        <v>25</v>
      </c>
      <c r="E54">
        <v>0</v>
      </c>
      <c r="F54">
        <v>4</v>
      </c>
      <c r="G54">
        <v>25</v>
      </c>
      <c r="J54" s="2">
        <v>0</v>
      </c>
      <c r="K54" s="2">
        <v>4</v>
      </c>
      <c r="L54" s="2">
        <v>25</v>
      </c>
      <c r="N54">
        <v>0</v>
      </c>
      <c r="O54">
        <v>4</v>
      </c>
      <c r="P54">
        <v>25</v>
      </c>
      <c r="S54" s="14" t="s">
        <v>222</v>
      </c>
      <c r="T54">
        <f>1211/2</f>
        <v>605.5</v>
      </c>
      <c r="U54">
        <f>Sheet1!S18</f>
        <v>602</v>
      </c>
      <c r="V54">
        <f t="shared" si="4"/>
        <v>3.5</v>
      </c>
      <c r="W54">
        <f t="shared" si="5"/>
        <v>3.5</v>
      </c>
      <c r="AA54" s="12"/>
      <c r="AB54">
        <f t="shared" si="6"/>
        <v>176.57142857142858</v>
      </c>
      <c r="AC54">
        <f>Sheet1!S18</f>
        <v>602</v>
      </c>
      <c r="AD54">
        <f t="shared" si="7"/>
        <v>425.42857142857144</v>
      </c>
      <c r="AE54">
        <f t="shared" si="8"/>
        <v>425.42857142857144</v>
      </c>
    </row>
    <row r="55" spans="1:33" x14ac:dyDescent="0.25">
      <c r="A55" s="2">
        <v>5</v>
      </c>
      <c r="B55" s="2">
        <v>6</v>
      </c>
      <c r="C55" s="2">
        <v>1211</v>
      </c>
      <c r="E55">
        <v>5</v>
      </c>
      <c r="F55">
        <v>6</v>
      </c>
      <c r="G55">
        <v>1211</v>
      </c>
      <c r="J55" s="2">
        <v>5</v>
      </c>
      <c r="K55" s="2">
        <v>9</v>
      </c>
      <c r="L55" s="2">
        <v>1255</v>
      </c>
      <c r="N55">
        <v>5</v>
      </c>
      <c r="O55">
        <v>9</v>
      </c>
      <c r="P55">
        <v>1255</v>
      </c>
      <c r="S55" s="14"/>
      <c r="T55">
        <f>1211/2</f>
        <v>605.5</v>
      </c>
      <c r="U55">
        <f>Sheet1!S19</f>
        <v>609</v>
      </c>
      <c r="V55">
        <f t="shared" si="4"/>
        <v>3.5</v>
      </c>
      <c r="W55">
        <f t="shared" si="5"/>
        <v>3.5</v>
      </c>
      <c r="X55" s="6">
        <f>SUM(W54:W55)</f>
        <v>7</v>
      </c>
      <c r="AA55" s="12"/>
      <c r="AB55">
        <f t="shared" si="6"/>
        <v>176.57142857142858</v>
      </c>
      <c r="AC55">
        <f>Sheet1!S19</f>
        <v>609</v>
      </c>
      <c r="AD55">
        <f t="shared" si="7"/>
        <v>432.42857142857144</v>
      </c>
      <c r="AE55">
        <f t="shared" si="8"/>
        <v>432.42857142857144</v>
      </c>
      <c r="AF55" s="5">
        <f>SUM(AE49:AE55)</f>
        <v>1715.7142857142858</v>
      </c>
    </row>
    <row r="56" spans="1:33" x14ac:dyDescent="0.25">
      <c r="A56" s="2">
        <v>7</v>
      </c>
      <c r="B56" s="2">
        <v>9</v>
      </c>
      <c r="C56" s="2">
        <v>44</v>
      </c>
      <c r="E56">
        <v>7</v>
      </c>
      <c r="F56">
        <v>9</v>
      </c>
      <c r="G56">
        <v>44</v>
      </c>
      <c r="J56" s="2"/>
      <c r="K56" s="2"/>
      <c r="L56" s="2"/>
      <c r="S56" s="14" t="s">
        <v>223</v>
      </c>
      <c r="T56">
        <f>44/3</f>
        <v>14.666666666666666</v>
      </c>
      <c r="U56">
        <f>Sheet1!S20</f>
        <v>23</v>
      </c>
      <c r="V56">
        <f t="shared" si="4"/>
        <v>8.3333333333333339</v>
      </c>
      <c r="W56">
        <f t="shared" si="5"/>
        <v>8.3333333333333339</v>
      </c>
      <c r="AA56" s="14" t="s">
        <v>223</v>
      </c>
      <c r="AB56">
        <f>44/3</f>
        <v>14.666666666666666</v>
      </c>
      <c r="AC56">
        <f>Sheet1!S20</f>
        <v>23</v>
      </c>
      <c r="AD56">
        <f t="shared" si="7"/>
        <v>8.3333333333333339</v>
      </c>
      <c r="AE56">
        <f t="shared" si="8"/>
        <v>8.3333333333333339</v>
      </c>
    </row>
    <row r="57" spans="1:33" x14ac:dyDescent="0.25">
      <c r="A57" s="2"/>
      <c r="B57" s="2"/>
      <c r="C57" s="2"/>
      <c r="J57" s="2"/>
      <c r="K57" s="2"/>
      <c r="L57" s="2"/>
      <c r="S57" s="14"/>
      <c r="T57">
        <f t="shared" ref="T57:T58" si="9">44/3</f>
        <v>14.666666666666666</v>
      </c>
      <c r="U57">
        <f>Sheet1!S21</f>
        <v>7</v>
      </c>
      <c r="V57">
        <f t="shared" si="4"/>
        <v>7.6666666666666661</v>
      </c>
      <c r="W57">
        <f t="shared" si="5"/>
        <v>7.6666666666666661</v>
      </c>
      <c r="AA57" s="14"/>
      <c r="AB57">
        <f t="shared" ref="AB57:AB58" si="10">44/3</f>
        <v>14.666666666666666</v>
      </c>
      <c r="AC57">
        <f>Sheet1!S21</f>
        <v>7</v>
      </c>
      <c r="AD57">
        <f t="shared" si="7"/>
        <v>7.6666666666666661</v>
      </c>
      <c r="AE57">
        <f t="shared" si="8"/>
        <v>7.6666666666666661</v>
      </c>
    </row>
    <row r="58" spans="1:33" ht="33.75" customHeight="1" x14ac:dyDescent="0.25">
      <c r="A58" s="18" t="s">
        <v>190</v>
      </c>
      <c r="B58" s="18"/>
      <c r="C58" s="18"/>
      <c r="E58" s="11" t="s">
        <v>191</v>
      </c>
      <c r="F58" s="11"/>
      <c r="G58" s="11"/>
      <c r="J58" s="18" t="s">
        <v>190</v>
      </c>
      <c r="K58" s="18"/>
      <c r="L58" s="18"/>
      <c r="N58" s="11" t="s">
        <v>191</v>
      </c>
      <c r="O58" s="11"/>
      <c r="P58" s="11"/>
      <c r="S58" s="14"/>
      <c r="T58">
        <f t="shared" si="9"/>
        <v>14.666666666666666</v>
      </c>
      <c r="U58">
        <f>Sheet1!S22</f>
        <v>14</v>
      </c>
      <c r="V58">
        <f t="shared" si="4"/>
        <v>0.66666666666666607</v>
      </c>
      <c r="W58">
        <f t="shared" si="5"/>
        <v>0.66666666666666607</v>
      </c>
      <c r="X58" s="6">
        <f>SUM(W56:W58)</f>
        <v>16.666666666666664</v>
      </c>
      <c r="Y58" s="3">
        <f>SUM(X58,X55,X53)</f>
        <v>35.666666666666664</v>
      </c>
      <c r="AA58" s="14"/>
      <c r="AB58">
        <f t="shared" si="10"/>
        <v>14.666666666666666</v>
      </c>
      <c r="AC58">
        <f>Sheet1!S22</f>
        <v>14</v>
      </c>
      <c r="AD58">
        <f t="shared" si="7"/>
        <v>0.66666666666666607</v>
      </c>
      <c r="AE58">
        <f t="shared" si="8"/>
        <v>0.66666666666666607</v>
      </c>
      <c r="AF58" s="5">
        <f>SUM(AE56:AE58)</f>
        <v>16.666666666666664</v>
      </c>
      <c r="AG58" s="3">
        <f>SUM(AF58,AF55)</f>
        <v>1732.3809523809525</v>
      </c>
    </row>
    <row r="59" spans="1:33" x14ac:dyDescent="0.25">
      <c r="A59" s="2">
        <v>0</v>
      </c>
      <c r="B59" s="2">
        <v>4</v>
      </c>
      <c r="C59" s="2">
        <v>25</v>
      </c>
      <c r="E59">
        <v>0</v>
      </c>
      <c r="F59">
        <v>4</v>
      </c>
      <c r="G59">
        <v>25</v>
      </c>
      <c r="J59" s="2">
        <v>0</v>
      </c>
      <c r="K59" s="2">
        <v>6</v>
      </c>
      <c r="L59" s="2">
        <v>1236</v>
      </c>
      <c r="N59">
        <v>0</v>
      </c>
      <c r="O59">
        <v>6</v>
      </c>
      <c r="P59">
        <v>1236</v>
      </c>
    </row>
    <row r="60" spans="1:33" x14ac:dyDescent="0.25">
      <c r="A60" s="2">
        <v>5</v>
      </c>
      <c r="B60" s="2">
        <v>6</v>
      </c>
      <c r="C60" s="2">
        <v>1211</v>
      </c>
      <c r="E60">
        <v>5</v>
      </c>
      <c r="F60">
        <v>6</v>
      </c>
      <c r="G60">
        <v>1211</v>
      </c>
      <c r="J60" s="2">
        <v>7</v>
      </c>
      <c r="K60" s="2">
        <v>9</v>
      </c>
      <c r="L60" s="2">
        <v>44</v>
      </c>
      <c r="N60">
        <v>7</v>
      </c>
      <c r="O60">
        <v>9</v>
      </c>
      <c r="P60">
        <v>44</v>
      </c>
    </row>
    <row r="61" spans="1:33" x14ac:dyDescent="0.25">
      <c r="A61" s="2">
        <v>7</v>
      </c>
      <c r="B61" s="2">
        <v>9</v>
      </c>
      <c r="C61" s="2">
        <v>44</v>
      </c>
      <c r="E61">
        <v>7</v>
      </c>
      <c r="F61">
        <v>9</v>
      </c>
      <c r="G61">
        <v>44</v>
      </c>
      <c r="J61" s="2"/>
      <c r="K61" s="2"/>
      <c r="L61" s="2"/>
    </row>
    <row r="62" spans="1:33" x14ac:dyDescent="0.25">
      <c r="A62" s="2"/>
      <c r="B62" s="2"/>
      <c r="C62" s="2"/>
      <c r="J62" s="2"/>
      <c r="K62" s="2"/>
      <c r="L62" s="2"/>
    </row>
    <row r="63" spans="1:33" x14ac:dyDescent="0.25">
      <c r="A63" s="2"/>
      <c r="B63" s="2"/>
      <c r="C63" s="2"/>
      <c r="J63" s="2"/>
      <c r="K63" s="2"/>
      <c r="L63" s="2"/>
      <c r="S63" s="16" t="s">
        <v>243</v>
      </c>
      <c r="T63" s="16"/>
      <c r="U63" s="16"/>
      <c r="X63" s="16" t="s">
        <v>244</v>
      </c>
      <c r="Y63" s="16"/>
      <c r="Z63" s="16"/>
    </row>
    <row r="64" spans="1:33" ht="45.75" customHeight="1" x14ac:dyDescent="0.25">
      <c r="A64" s="18" t="s">
        <v>192</v>
      </c>
      <c r="B64" s="18"/>
      <c r="C64" s="18"/>
      <c r="E64" s="11" t="s">
        <v>193</v>
      </c>
      <c r="F64" s="11"/>
      <c r="G64" s="11"/>
      <c r="J64" s="18" t="s">
        <v>192</v>
      </c>
      <c r="K64" s="18"/>
      <c r="L64" s="18"/>
      <c r="N64" s="11" t="s">
        <v>193</v>
      </c>
      <c r="O64" s="11"/>
      <c r="P64" s="11"/>
      <c r="S64" s="17" t="s">
        <v>228</v>
      </c>
      <c r="T64" s="17"/>
      <c r="U64" s="17"/>
      <c r="X64" s="17" t="s">
        <v>228</v>
      </c>
      <c r="Y64" s="17"/>
      <c r="Z64" s="17"/>
    </row>
    <row r="65" spans="1:26" ht="26.25" x14ac:dyDescent="0.45">
      <c r="A65" s="2">
        <v>0</v>
      </c>
      <c r="B65" s="2">
        <v>4</v>
      </c>
      <c r="C65" s="2">
        <v>25</v>
      </c>
      <c r="E65">
        <v>0</v>
      </c>
      <c r="F65">
        <v>4</v>
      </c>
      <c r="G65">
        <v>25</v>
      </c>
      <c r="J65" s="2">
        <v>0</v>
      </c>
      <c r="K65" s="2">
        <v>6</v>
      </c>
      <c r="L65" s="2">
        <v>1236</v>
      </c>
      <c r="N65">
        <v>0</v>
      </c>
      <c r="O65">
        <v>6</v>
      </c>
      <c r="P65">
        <v>1236</v>
      </c>
      <c r="S65" s="7" t="s">
        <v>229</v>
      </c>
      <c r="T65" s="7" t="s">
        <v>230</v>
      </c>
      <c r="U65" s="7" t="s">
        <v>231</v>
      </c>
      <c r="X65" s="7" t="s">
        <v>229</v>
      </c>
      <c r="Y65" s="7" t="s">
        <v>230</v>
      </c>
      <c r="Z65" s="7" t="s">
        <v>231</v>
      </c>
    </row>
    <row r="66" spans="1:26" x14ac:dyDescent="0.25">
      <c r="A66" s="2">
        <v>5</v>
      </c>
      <c r="B66" s="2">
        <v>6</v>
      </c>
      <c r="C66" s="2">
        <v>1211</v>
      </c>
      <c r="E66">
        <v>5</v>
      </c>
      <c r="F66">
        <v>6</v>
      </c>
      <c r="G66">
        <v>1211</v>
      </c>
      <c r="J66" s="2">
        <v>7</v>
      </c>
      <c r="K66" s="2">
        <v>9</v>
      </c>
      <c r="L66" s="2">
        <v>44</v>
      </c>
      <c r="N66">
        <v>7</v>
      </c>
      <c r="O66">
        <v>9</v>
      </c>
      <c r="P66">
        <v>44</v>
      </c>
      <c r="S66" s="8" t="s">
        <v>233</v>
      </c>
      <c r="T66">
        <f>ABS(D7-D6)/84600</f>
        <v>43.107210401891251</v>
      </c>
      <c r="U66">
        <f>ABS(S7-S6)</f>
        <v>600</v>
      </c>
      <c r="X66" s="8" t="s">
        <v>233</v>
      </c>
      <c r="Y66">
        <f>ABS(D9-D8)/84600</f>
        <v>108.18312056737588</v>
      </c>
      <c r="Z66">
        <f>ABS(S9-S8)</f>
        <v>586</v>
      </c>
    </row>
    <row r="67" spans="1:26" x14ac:dyDescent="0.25">
      <c r="A67" s="2">
        <v>7</v>
      </c>
      <c r="B67" s="2">
        <v>9</v>
      </c>
      <c r="C67" s="2">
        <v>44</v>
      </c>
      <c r="E67">
        <v>7</v>
      </c>
      <c r="F67">
        <v>9</v>
      </c>
      <c r="G67">
        <v>44</v>
      </c>
      <c r="J67" s="2"/>
      <c r="K67" s="2"/>
      <c r="L67" s="2"/>
      <c r="S67" s="8" t="s">
        <v>234</v>
      </c>
      <c r="T67">
        <f>ABS(D9-D8)/84600</f>
        <v>108.18312056737588</v>
      </c>
      <c r="U67">
        <f>ABS(S9-S8)</f>
        <v>586</v>
      </c>
      <c r="X67" s="8"/>
    </row>
  </sheetData>
  <mergeCells count="31">
    <mergeCell ref="S63:U63"/>
    <mergeCell ref="S64:U64"/>
    <mergeCell ref="S46:Y46"/>
    <mergeCell ref="AA46:AG46"/>
    <mergeCell ref="X63:Z63"/>
    <mergeCell ref="X64:Z64"/>
    <mergeCell ref="AA47:AG47"/>
    <mergeCell ref="AA49:AA55"/>
    <mergeCell ref="AA56:AA58"/>
    <mergeCell ref="A58:C58"/>
    <mergeCell ref="E58:G58"/>
    <mergeCell ref="S47:Y47"/>
    <mergeCell ref="S49:S53"/>
    <mergeCell ref="S54:S55"/>
    <mergeCell ref="S56:S58"/>
    <mergeCell ref="N64:P64"/>
    <mergeCell ref="A64:C64"/>
    <mergeCell ref="E64:G64"/>
    <mergeCell ref="J46:P46"/>
    <mergeCell ref="J47:L47"/>
    <mergeCell ref="N47:P47"/>
    <mergeCell ref="J53:L53"/>
    <mergeCell ref="N53:P53"/>
    <mergeCell ref="J58:L58"/>
    <mergeCell ref="N58:P58"/>
    <mergeCell ref="J64:L64"/>
    <mergeCell ref="A46:G46"/>
    <mergeCell ref="A47:C47"/>
    <mergeCell ref="E47:G47"/>
    <mergeCell ref="A53:C53"/>
    <mergeCell ref="E53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1"/>
  <sheetViews>
    <sheetView topLeftCell="A1963" workbookViewId="0">
      <selection activeCell="A1992" sqref="A1992:H1993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6.75" bestFit="1" customWidth="1"/>
    <col min="4" max="4" width="11.875" bestFit="1" customWidth="1"/>
    <col min="5" max="5" width="3.875" bestFit="1" customWidth="1"/>
    <col min="6" max="7" width="6.875" bestFit="1" customWidth="1"/>
    <col min="8" max="8" width="7.875" bestFit="1" customWidth="1"/>
  </cols>
  <sheetData>
    <row r="1" spans="1:8" x14ac:dyDescent="0.25">
      <c r="A1" s="22" t="s">
        <v>245</v>
      </c>
      <c r="B1" s="22" t="s">
        <v>246</v>
      </c>
      <c r="C1" s="22"/>
      <c r="D1" s="22"/>
      <c r="E1" s="22"/>
      <c r="F1" s="22"/>
      <c r="G1" s="22"/>
      <c r="H1" s="22"/>
    </row>
    <row r="2" spans="1:8" x14ac:dyDescent="0.25">
      <c r="A2" s="22" t="s">
        <v>247</v>
      </c>
      <c r="B2" s="22" t="s">
        <v>248</v>
      </c>
      <c r="C2" s="22"/>
      <c r="D2" s="22"/>
      <c r="E2" s="22"/>
      <c r="F2" s="22"/>
      <c r="G2" s="22"/>
      <c r="H2" s="22"/>
    </row>
    <row r="3" spans="1:8" x14ac:dyDescent="0.25">
      <c r="A3" t="s">
        <v>249</v>
      </c>
      <c r="B3" t="s">
        <v>250</v>
      </c>
      <c r="C3" t="s">
        <v>251</v>
      </c>
      <c r="D3" t="s">
        <v>252</v>
      </c>
      <c r="E3" t="s">
        <v>253</v>
      </c>
      <c r="F3" t="s">
        <v>254</v>
      </c>
      <c r="G3" t="s">
        <v>255</v>
      </c>
      <c r="H3" t="s">
        <v>256</v>
      </c>
    </row>
    <row r="4" spans="1:8" x14ac:dyDescent="0.25">
      <c r="A4">
        <v>0</v>
      </c>
      <c r="B4">
        <v>15</v>
      </c>
      <c r="C4">
        <v>684</v>
      </c>
      <c r="D4">
        <v>42.75</v>
      </c>
      <c r="E4">
        <v>75</v>
      </c>
      <c r="F4">
        <v>32.25</v>
      </c>
      <c r="G4">
        <v>32.25</v>
      </c>
    </row>
    <row r="5" spans="1:8" x14ac:dyDescent="0.25">
      <c r="E5">
        <v>0</v>
      </c>
      <c r="F5">
        <v>42.75</v>
      </c>
      <c r="G5">
        <v>42.75</v>
      </c>
    </row>
    <row r="6" spans="1:8" x14ac:dyDescent="0.25">
      <c r="E6">
        <v>0</v>
      </c>
      <c r="F6">
        <v>42.75</v>
      </c>
      <c r="G6">
        <v>42.75</v>
      </c>
    </row>
    <row r="7" spans="1:8" x14ac:dyDescent="0.25">
      <c r="E7">
        <v>0</v>
      </c>
      <c r="F7">
        <v>42.75</v>
      </c>
      <c r="G7">
        <v>42.75</v>
      </c>
    </row>
    <row r="8" spans="1:8" x14ac:dyDescent="0.25">
      <c r="E8">
        <v>0</v>
      </c>
      <c r="F8">
        <v>42.75</v>
      </c>
      <c r="G8">
        <v>42.75</v>
      </c>
    </row>
    <row r="9" spans="1:8" x14ac:dyDescent="0.25">
      <c r="E9">
        <v>0</v>
      </c>
      <c r="F9">
        <v>42.75</v>
      </c>
      <c r="G9">
        <v>42.75</v>
      </c>
    </row>
    <row r="10" spans="1:8" x14ac:dyDescent="0.25">
      <c r="E10">
        <v>0</v>
      </c>
      <c r="F10">
        <v>42.75</v>
      </c>
      <c r="G10">
        <v>42.75</v>
      </c>
    </row>
    <row r="11" spans="1:8" x14ac:dyDescent="0.25">
      <c r="E11">
        <v>0</v>
      </c>
      <c r="F11">
        <v>42.75</v>
      </c>
      <c r="G11">
        <v>42.75</v>
      </c>
    </row>
    <row r="12" spans="1:8" x14ac:dyDescent="0.25">
      <c r="E12">
        <v>292</v>
      </c>
      <c r="F12">
        <v>249.25</v>
      </c>
      <c r="G12">
        <v>249.25</v>
      </c>
    </row>
    <row r="13" spans="1:8" x14ac:dyDescent="0.25">
      <c r="E13">
        <v>292</v>
      </c>
      <c r="F13">
        <v>249.25</v>
      </c>
      <c r="G13">
        <v>249.25</v>
      </c>
    </row>
    <row r="14" spans="1:8" x14ac:dyDescent="0.25">
      <c r="E14">
        <v>0</v>
      </c>
      <c r="F14">
        <v>42.75</v>
      </c>
      <c r="G14">
        <v>42.75</v>
      </c>
    </row>
    <row r="15" spans="1:8" x14ac:dyDescent="0.25">
      <c r="E15">
        <v>2</v>
      </c>
      <c r="F15">
        <v>40.75</v>
      </c>
      <c r="G15">
        <v>40.75</v>
      </c>
    </row>
    <row r="16" spans="1:8" x14ac:dyDescent="0.25">
      <c r="E16">
        <v>5</v>
      </c>
      <c r="F16">
        <v>37.75</v>
      </c>
      <c r="G16">
        <v>37.75</v>
      </c>
    </row>
    <row r="17" spans="1:8" x14ac:dyDescent="0.25">
      <c r="E17">
        <v>10</v>
      </c>
      <c r="F17">
        <v>32.75</v>
      </c>
      <c r="G17">
        <v>32.75</v>
      </c>
    </row>
    <row r="18" spans="1:8" x14ac:dyDescent="0.25">
      <c r="E18">
        <v>6</v>
      </c>
      <c r="F18">
        <v>36.75</v>
      </c>
      <c r="G18">
        <v>36.75</v>
      </c>
    </row>
    <row r="19" spans="1:8" x14ac:dyDescent="0.25">
      <c r="E19">
        <v>2</v>
      </c>
      <c r="F19">
        <v>40.75</v>
      </c>
      <c r="G19">
        <v>40.75</v>
      </c>
      <c r="H19">
        <v>1061.5</v>
      </c>
    </row>
    <row r="21" spans="1:8" x14ac:dyDescent="0.25">
      <c r="A21">
        <v>16</v>
      </c>
      <c r="B21">
        <v>17</v>
      </c>
      <c r="C21">
        <v>1211</v>
      </c>
      <c r="D21">
        <v>605.5</v>
      </c>
      <c r="E21">
        <v>602</v>
      </c>
      <c r="F21">
        <v>3.5</v>
      </c>
      <c r="G21">
        <v>3.5</v>
      </c>
    </row>
    <row r="22" spans="1:8" x14ac:dyDescent="0.25">
      <c r="E22">
        <v>609</v>
      </c>
      <c r="F22">
        <v>3.5</v>
      </c>
      <c r="G22">
        <v>3.5</v>
      </c>
      <c r="H22">
        <v>7</v>
      </c>
    </row>
    <row r="24" spans="1:8" x14ac:dyDescent="0.25">
      <c r="A24">
        <v>18</v>
      </c>
      <c r="B24">
        <v>20</v>
      </c>
      <c r="C24">
        <v>44</v>
      </c>
      <c r="D24">
        <v>14.67</v>
      </c>
      <c r="E24">
        <v>23</v>
      </c>
      <c r="F24">
        <v>8.33</v>
      </c>
      <c r="G24">
        <v>8.33</v>
      </c>
    </row>
    <row r="25" spans="1:8" x14ac:dyDescent="0.25">
      <c r="E25">
        <v>7</v>
      </c>
      <c r="F25">
        <v>7.67</v>
      </c>
      <c r="G25">
        <v>7.67</v>
      </c>
    </row>
    <row r="26" spans="1:8" x14ac:dyDescent="0.25">
      <c r="E26">
        <v>14</v>
      </c>
      <c r="F26">
        <v>0.67</v>
      </c>
      <c r="G26">
        <v>0.67</v>
      </c>
      <c r="H26">
        <v>16.670000000000002</v>
      </c>
    </row>
    <row r="28" spans="1:8" x14ac:dyDescent="0.25">
      <c r="A28">
        <v>21</v>
      </c>
      <c r="B28">
        <v>27</v>
      </c>
      <c r="C28">
        <v>726</v>
      </c>
      <c r="D28">
        <v>103.71</v>
      </c>
      <c r="E28">
        <v>0</v>
      </c>
      <c r="F28">
        <v>103.71</v>
      </c>
      <c r="G28">
        <v>103.71</v>
      </c>
    </row>
    <row r="29" spans="1:8" x14ac:dyDescent="0.25">
      <c r="E29">
        <v>711</v>
      </c>
      <c r="F29">
        <v>607.29</v>
      </c>
      <c r="G29">
        <v>607.29</v>
      </c>
    </row>
    <row r="30" spans="1:8" x14ac:dyDescent="0.25">
      <c r="E30">
        <v>1</v>
      </c>
      <c r="F30">
        <v>102.71</v>
      </c>
      <c r="G30">
        <v>102.71</v>
      </c>
    </row>
    <row r="31" spans="1:8" x14ac:dyDescent="0.25">
      <c r="E31">
        <v>0</v>
      </c>
      <c r="F31">
        <v>103.71</v>
      </c>
      <c r="G31">
        <v>103.71</v>
      </c>
    </row>
    <row r="32" spans="1:8" x14ac:dyDescent="0.25">
      <c r="E32">
        <v>4</v>
      </c>
      <c r="F32">
        <v>99.71</v>
      </c>
      <c r="G32">
        <v>99.71</v>
      </c>
    </row>
    <row r="33" spans="1:8" x14ac:dyDescent="0.25">
      <c r="E33">
        <v>0</v>
      </c>
      <c r="F33">
        <v>103.71</v>
      </c>
      <c r="G33">
        <v>103.71</v>
      </c>
    </row>
    <row r="34" spans="1:8" x14ac:dyDescent="0.25">
      <c r="E34">
        <v>10</v>
      </c>
      <c r="F34">
        <v>93.71</v>
      </c>
      <c r="G34">
        <v>93.71</v>
      </c>
      <c r="H34">
        <v>1214.57</v>
      </c>
    </row>
    <row r="36" spans="1:8" x14ac:dyDescent="0.25">
      <c r="A36">
        <v>28</v>
      </c>
      <c r="B36">
        <v>29</v>
      </c>
      <c r="C36">
        <v>9</v>
      </c>
      <c r="D36">
        <v>4.5</v>
      </c>
      <c r="E36">
        <v>9</v>
      </c>
      <c r="F36">
        <v>4.5</v>
      </c>
      <c r="G36">
        <v>4.5</v>
      </c>
    </row>
    <row r="37" spans="1:8" x14ac:dyDescent="0.25">
      <c r="E37">
        <v>0</v>
      </c>
      <c r="F37">
        <v>4.5</v>
      </c>
      <c r="G37">
        <v>4.5</v>
      </c>
      <c r="H37">
        <v>9</v>
      </c>
    </row>
    <row r="39" spans="1:8" x14ac:dyDescent="0.25">
      <c r="A39">
        <v>30</v>
      </c>
      <c r="B39">
        <v>30</v>
      </c>
      <c r="C39">
        <v>2</v>
      </c>
      <c r="D39">
        <v>2</v>
      </c>
      <c r="E39">
        <v>2</v>
      </c>
      <c r="F39">
        <v>0</v>
      </c>
      <c r="G39">
        <v>0</v>
      </c>
      <c r="H39">
        <v>0</v>
      </c>
    </row>
    <row r="41" spans="1:8" x14ac:dyDescent="0.25">
      <c r="A41">
        <v>31</v>
      </c>
      <c r="B41">
        <v>32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8" x14ac:dyDescent="0.25">
      <c r="E42">
        <v>0</v>
      </c>
      <c r="F42">
        <v>0</v>
      </c>
      <c r="G42">
        <v>0</v>
      </c>
      <c r="H42">
        <v>0</v>
      </c>
    </row>
    <row r="44" spans="1:8" x14ac:dyDescent="0.25">
      <c r="A44">
        <v>33</v>
      </c>
      <c r="B44">
        <v>56</v>
      </c>
      <c r="C44">
        <v>322</v>
      </c>
      <c r="D44">
        <v>13.42</v>
      </c>
      <c r="E44">
        <v>2</v>
      </c>
      <c r="F44">
        <v>11.42</v>
      </c>
      <c r="G44">
        <v>11.42</v>
      </c>
    </row>
    <row r="45" spans="1:8" x14ac:dyDescent="0.25">
      <c r="E45">
        <v>268</v>
      </c>
      <c r="F45">
        <v>254.58</v>
      </c>
      <c r="G45">
        <v>254.58</v>
      </c>
    </row>
    <row r="46" spans="1:8" x14ac:dyDescent="0.25">
      <c r="E46">
        <v>0</v>
      </c>
      <c r="F46">
        <v>13.42</v>
      </c>
      <c r="G46">
        <v>13.42</v>
      </c>
    </row>
    <row r="47" spans="1:8" x14ac:dyDescent="0.25">
      <c r="E47">
        <v>13</v>
      </c>
      <c r="F47">
        <v>0.42</v>
      </c>
      <c r="G47">
        <v>0.42</v>
      </c>
    </row>
    <row r="48" spans="1:8" x14ac:dyDescent="0.25">
      <c r="E48">
        <v>1</v>
      </c>
      <c r="F48">
        <v>12.42</v>
      </c>
      <c r="G48">
        <v>12.42</v>
      </c>
    </row>
    <row r="49" spans="5:7" x14ac:dyDescent="0.25">
      <c r="E49">
        <v>6</v>
      </c>
      <c r="F49">
        <v>7.42</v>
      </c>
      <c r="G49">
        <v>7.42</v>
      </c>
    </row>
    <row r="50" spans="5:7" x14ac:dyDescent="0.25">
      <c r="E50">
        <v>0</v>
      </c>
      <c r="F50">
        <v>13.42</v>
      </c>
      <c r="G50">
        <v>13.42</v>
      </c>
    </row>
    <row r="51" spans="5:7" x14ac:dyDescent="0.25">
      <c r="E51">
        <v>2</v>
      </c>
      <c r="F51">
        <v>11.42</v>
      </c>
      <c r="G51">
        <v>11.42</v>
      </c>
    </row>
    <row r="52" spans="5:7" x14ac:dyDescent="0.25">
      <c r="E52">
        <v>0</v>
      </c>
      <c r="F52">
        <v>13.42</v>
      </c>
      <c r="G52">
        <v>13.42</v>
      </c>
    </row>
    <row r="53" spans="5:7" x14ac:dyDescent="0.25">
      <c r="E53">
        <v>0</v>
      </c>
      <c r="F53">
        <v>13.42</v>
      </c>
      <c r="G53">
        <v>13.42</v>
      </c>
    </row>
    <row r="54" spans="5:7" x14ac:dyDescent="0.25">
      <c r="E54">
        <v>0</v>
      </c>
      <c r="F54">
        <v>13.42</v>
      </c>
      <c r="G54">
        <v>13.42</v>
      </c>
    </row>
    <row r="55" spans="5:7" x14ac:dyDescent="0.25">
      <c r="E55">
        <v>0</v>
      </c>
      <c r="F55">
        <v>13.42</v>
      </c>
      <c r="G55">
        <v>13.42</v>
      </c>
    </row>
    <row r="56" spans="5:7" x14ac:dyDescent="0.25">
      <c r="E56">
        <v>0</v>
      </c>
      <c r="F56">
        <v>13.42</v>
      </c>
      <c r="G56">
        <v>13.42</v>
      </c>
    </row>
    <row r="57" spans="5:7" x14ac:dyDescent="0.25">
      <c r="E57">
        <v>0</v>
      </c>
      <c r="F57">
        <v>13.42</v>
      </c>
      <c r="G57">
        <v>13.42</v>
      </c>
    </row>
    <row r="58" spans="5:7" x14ac:dyDescent="0.25">
      <c r="E58">
        <v>28</v>
      </c>
      <c r="F58">
        <v>14.58</v>
      </c>
      <c r="G58">
        <v>14.58</v>
      </c>
    </row>
    <row r="59" spans="5:7" x14ac:dyDescent="0.25">
      <c r="E59">
        <v>0</v>
      </c>
      <c r="F59">
        <v>13.42</v>
      </c>
      <c r="G59">
        <v>13.42</v>
      </c>
    </row>
    <row r="60" spans="5:7" x14ac:dyDescent="0.25">
      <c r="E60">
        <v>0</v>
      </c>
      <c r="F60">
        <v>13.42</v>
      </c>
      <c r="G60">
        <v>13.42</v>
      </c>
    </row>
    <row r="61" spans="5:7" x14ac:dyDescent="0.25">
      <c r="E61">
        <v>1</v>
      </c>
      <c r="F61">
        <v>12.42</v>
      </c>
      <c r="G61">
        <v>12.42</v>
      </c>
    </row>
    <row r="62" spans="5:7" x14ac:dyDescent="0.25">
      <c r="E62">
        <v>0</v>
      </c>
      <c r="F62">
        <v>13.42</v>
      </c>
      <c r="G62">
        <v>13.42</v>
      </c>
    </row>
    <row r="63" spans="5:7" x14ac:dyDescent="0.25">
      <c r="E63">
        <v>0</v>
      </c>
      <c r="F63">
        <v>13.42</v>
      </c>
      <c r="G63">
        <v>13.42</v>
      </c>
    </row>
    <row r="64" spans="5:7" x14ac:dyDescent="0.25">
      <c r="E64">
        <v>0</v>
      </c>
      <c r="F64">
        <v>13.42</v>
      </c>
      <c r="G64">
        <v>13.42</v>
      </c>
    </row>
    <row r="65" spans="1:8" x14ac:dyDescent="0.25">
      <c r="E65">
        <v>0</v>
      </c>
      <c r="F65">
        <v>13.42</v>
      </c>
      <c r="G65">
        <v>13.42</v>
      </c>
    </row>
    <row r="66" spans="1:8" x14ac:dyDescent="0.25">
      <c r="E66">
        <v>0</v>
      </c>
      <c r="F66">
        <v>13.42</v>
      </c>
      <c r="G66">
        <v>13.42</v>
      </c>
    </row>
    <row r="67" spans="1:8" x14ac:dyDescent="0.25">
      <c r="E67">
        <v>1</v>
      </c>
      <c r="F67">
        <v>12.42</v>
      </c>
      <c r="G67">
        <v>12.42</v>
      </c>
      <c r="H67">
        <v>538.33000000000004</v>
      </c>
    </row>
    <row r="69" spans="1:8" x14ac:dyDescent="0.25">
      <c r="A69">
        <v>57</v>
      </c>
      <c r="B69">
        <v>151</v>
      </c>
      <c r="C69">
        <v>383</v>
      </c>
      <c r="D69">
        <v>4.03</v>
      </c>
      <c r="E69">
        <v>135</v>
      </c>
      <c r="F69">
        <v>130.97</v>
      </c>
      <c r="G69">
        <v>130.97</v>
      </c>
    </row>
    <row r="70" spans="1:8" x14ac:dyDescent="0.25">
      <c r="E70">
        <v>5</v>
      </c>
      <c r="F70">
        <v>0.97</v>
      </c>
      <c r="G70">
        <v>0.97</v>
      </c>
    </row>
    <row r="71" spans="1:8" x14ac:dyDescent="0.25">
      <c r="E71">
        <v>1</v>
      </c>
      <c r="F71">
        <v>3.03</v>
      </c>
      <c r="G71">
        <v>3.03</v>
      </c>
    </row>
    <row r="72" spans="1:8" x14ac:dyDescent="0.25">
      <c r="E72">
        <v>4</v>
      </c>
      <c r="F72">
        <v>0.03</v>
      </c>
      <c r="G72">
        <v>0.03</v>
      </c>
    </row>
    <row r="73" spans="1:8" x14ac:dyDescent="0.25">
      <c r="E73">
        <v>6</v>
      </c>
      <c r="F73">
        <v>1.97</v>
      </c>
      <c r="G73">
        <v>1.97</v>
      </c>
    </row>
    <row r="74" spans="1:8" x14ac:dyDescent="0.25">
      <c r="E74">
        <v>2</v>
      </c>
      <c r="F74">
        <v>2.0299999999999998</v>
      </c>
      <c r="G74">
        <v>2.0299999999999998</v>
      </c>
    </row>
    <row r="75" spans="1:8" x14ac:dyDescent="0.25">
      <c r="E75">
        <v>0</v>
      </c>
      <c r="F75">
        <v>4.03</v>
      </c>
      <c r="G75">
        <v>4.03</v>
      </c>
    </row>
    <row r="76" spans="1:8" x14ac:dyDescent="0.25">
      <c r="E76">
        <v>3</v>
      </c>
      <c r="F76">
        <v>1.03</v>
      </c>
      <c r="G76">
        <v>1.03</v>
      </c>
    </row>
    <row r="77" spans="1:8" x14ac:dyDescent="0.25">
      <c r="E77">
        <v>3</v>
      </c>
      <c r="F77">
        <v>1.03</v>
      </c>
      <c r="G77">
        <v>1.03</v>
      </c>
    </row>
    <row r="78" spans="1:8" x14ac:dyDescent="0.25">
      <c r="E78">
        <v>3</v>
      </c>
      <c r="F78">
        <v>1.03</v>
      </c>
      <c r="G78">
        <v>1.03</v>
      </c>
    </row>
    <row r="79" spans="1:8" x14ac:dyDescent="0.25">
      <c r="E79">
        <v>0</v>
      </c>
      <c r="F79">
        <v>4.03</v>
      </c>
      <c r="G79">
        <v>4.03</v>
      </c>
    </row>
    <row r="80" spans="1:8" x14ac:dyDescent="0.25">
      <c r="E80">
        <v>3</v>
      </c>
      <c r="F80">
        <v>1.03</v>
      </c>
      <c r="G80">
        <v>1.03</v>
      </c>
    </row>
    <row r="81" spans="5:7" x14ac:dyDescent="0.25">
      <c r="E81">
        <v>0</v>
      </c>
      <c r="F81">
        <v>4.03</v>
      </c>
      <c r="G81">
        <v>4.03</v>
      </c>
    </row>
    <row r="82" spans="5:7" x14ac:dyDescent="0.25">
      <c r="E82">
        <v>1</v>
      </c>
      <c r="F82">
        <v>3.03</v>
      </c>
      <c r="G82">
        <v>3.03</v>
      </c>
    </row>
    <row r="83" spans="5:7" x14ac:dyDescent="0.25">
      <c r="E83">
        <v>0</v>
      </c>
      <c r="F83">
        <v>4.03</v>
      </c>
      <c r="G83">
        <v>4.03</v>
      </c>
    </row>
    <row r="84" spans="5:7" x14ac:dyDescent="0.25">
      <c r="E84">
        <v>0</v>
      </c>
      <c r="F84">
        <v>4.03</v>
      </c>
      <c r="G84">
        <v>4.03</v>
      </c>
    </row>
    <row r="85" spans="5:7" x14ac:dyDescent="0.25">
      <c r="E85">
        <v>0</v>
      </c>
      <c r="F85">
        <v>4.03</v>
      </c>
      <c r="G85">
        <v>4.03</v>
      </c>
    </row>
    <row r="86" spans="5:7" x14ac:dyDescent="0.25">
      <c r="E86">
        <v>0</v>
      </c>
      <c r="F86">
        <v>4.03</v>
      </c>
      <c r="G86">
        <v>4.03</v>
      </c>
    </row>
    <row r="87" spans="5:7" x14ac:dyDescent="0.25">
      <c r="E87">
        <v>1</v>
      </c>
      <c r="F87">
        <v>3.03</v>
      </c>
      <c r="G87">
        <v>3.03</v>
      </c>
    </row>
    <row r="88" spans="5:7" x14ac:dyDescent="0.25">
      <c r="E88">
        <v>0</v>
      </c>
      <c r="F88">
        <v>4.03</v>
      </c>
      <c r="G88">
        <v>4.03</v>
      </c>
    </row>
    <row r="89" spans="5:7" x14ac:dyDescent="0.25">
      <c r="E89">
        <v>0</v>
      </c>
      <c r="F89">
        <v>4.03</v>
      </c>
      <c r="G89">
        <v>4.03</v>
      </c>
    </row>
    <row r="90" spans="5:7" x14ac:dyDescent="0.25">
      <c r="E90">
        <v>0</v>
      </c>
      <c r="F90">
        <v>4.03</v>
      </c>
      <c r="G90">
        <v>4.03</v>
      </c>
    </row>
    <row r="91" spans="5:7" x14ac:dyDescent="0.25">
      <c r="E91">
        <v>0</v>
      </c>
      <c r="F91">
        <v>4.03</v>
      </c>
      <c r="G91">
        <v>4.03</v>
      </c>
    </row>
    <row r="92" spans="5:7" x14ac:dyDescent="0.25">
      <c r="E92">
        <v>0</v>
      </c>
      <c r="F92">
        <v>4.03</v>
      </c>
      <c r="G92">
        <v>4.03</v>
      </c>
    </row>
    <row r="93" spans="5:7" x14ac:dyDescent="0.25">
      <c r="E93">
        <v>0</v>
      </c>
      <c r="F93">
        <v>4.03</v>
      </c>
      <c r="G93">
        <v>4.03</v>
      </c>
    </row>
    <row r="94" spans="5:7" x14ac:dyDescent="0.25">
      <c r="E94">
        <v>0</v>
      </c>
      <c r="F94">
        <v>4.03</v>
      </c>
      <c r="G94">
        <v>4.03</v>
      </c>
    </row>
    <row r="95" spans="5:7" x14ac:dyDescent="0.25">
      <c r="E95">
        <v>15</v>
      </c>
      <c r="F95">
        <v>10.97</v>
      </c>
      <c r="G95">
        <v>10.97</v>
      </c>
    </row>
    <row r="96" spans="5:7" x14ac:dyDescent="0.25">
      <c r="E96">
        <v>5</v>
      </c>
      <c r="F96">
        <v>0.97</v>
      </c>
      <c r="G96">
        <v>0.97</v>
      </c>
    </row>
    <row r="97" spans="5:7" x14ac:dyDescent="0.25">
      <c r="E97">
        <v>1</v>
      </c>
      <c r="F97">
        <v>3.03</v>
      </c>
      <c r="G97">
        <v>3.03</v>
      </c>
    </row>
    <row r="98" spans="5:7" x14ac:dyDescent="0.25">
      <c r="E98">
        <v>0</v>
      </c>
      <c r="F98">
        <v>4.03</v>
      </c>
      <c r="G98">
        <v>4.03</v>
      </c>
    </row>
    <row r="99" spans="5:7" x14ac:dyDescent="0.25">
      <c r="E99">
        <v>0</v>
      </c>
      <c r="F99">
        <v>4.03</v>
      </c>
      <c r="G99">
        <v>4.03</v>
      </c>
    </row>
    <row r="100" spans="5:7" x14ac:dyDescent="0.25">
      <c r="E100">
        <v>0</v>
      </c>
      <c r="F100">
        <v>4.03</v>
      </c>
      <c r="G100">
        <v>4.03</v>
      </c>
    </row>
    <row r="101" spans="5:7" x14ac:dyDescent="0.25">
      <c r="E101">
        <v>0</v>
      </c>
      <c r="F101">
        <v>4.03</v>
      </c>
      <c r="G101">
        <v>4.03</v>
      </c>
    </row>
    <row r="102" spans="5:7" x14ac:dyDescent="0.25">
      <c r="E102">
        <v>3</v>
      </c>
      <c r="F102">
        <v>1.03</v>
      </c>
      <c r="G102">
        <v>1.03</v>
      </c>
    </row>
    <row r="103" spans="5:7" x14ac:dyDescent="0.25">
      <c r="E103">
        <v>2</v>
      </c>
      <c r="F103">
        <v>2.0299999999999998</v>
      </c>
      <c r="G103">
        <v>2.0299999999999998</v>
      </c>
    </row>
    <row r="104" spans="5:7" x14ac:dyDescent="0.25">
      <c r="E104">
        <v>0</v>
      </c>
      <c r="F104">
        <v>4.03</v>
      </c>
      <c r="G104">
        <v>4.03</v>
      </c>
    </row>
    <row r="105" spans="5:7" x14ac:dyDescent="0.25">
      <c r="E105">
        <v>0</v>
      </c>
      <c r="F105">
        <v>4.03</v>
      </c>
      <c r="G105">
        <v>4.03</v>
      </c>
    </row>
    <row r="106" spans="5:7" x14ac:dyDescent="0.25">
      <c r="E106">
        <v>0</v>
      </c>
      <c r="F106">
        <v>4.03</v>
      </c>
      <c r="G106">
        <v>4.03</v>
      </c>
    </row>
    <row r="107" spans="5:7" x14ac:dyDescent="0.25">
      <c r="E107">
        <v>16</v>
      </c>
      <c r="F107">
        <v>11.97</v>
      </c>
      <c r="G107">
        <v>11.97</v>
      </c>
    </row>
    <row r="108" spans="5:7" x14ac:dyDescent="0.25">
      <c r="E108">
        <v>1</v>
      </c>
      <c r="F108">
        <v>3.03</v>
      </c>
      <c r="G108">
        <v>3.03</v>
      </c>
    </row>
    <row r="109" spans="5:7" x14ac:dyDescent="0.25">
      <c r="E109">
        <v>2</v>
      </c>
      <c r="F109">
        <v>2.0299999999999998</v>
      </c>
      <c r="G109">
        <v>2.0299999999999998</v>
      </c>
    </row>
    <row r="110" spans="5:7" x14ac:dyDescent="0.25">
      <c r="E110">
        <v>0</v>
      </c>
      <c r="F110">
        <v>4.03</v>
      </c>
      <c r="G110">
        <v>4.03</v>
      </c>
    </row>
    <row r="111" spans="5:7" x14ac:dyDescent="0.25">
      <c r="E111">
        <v>0</v>
      </c>
      <c r="F111">
        <v>4.03</v>
      </c>
      <c r="G111">
        <v>4.03</v>
      </c>
    </row>
    <row r="112" spans="5:7" x14ac:dyDescent="0.25">
      <c r="E112">
        <v>4</v>
      </c>
      <c r="F112">
        <v>0.03</v>
      </c>
      <c r="G112">
        <v>0.03</v>
      </c>
    </row>
    <row r="113" spans="5:7" x14ac:dyDescent="0.25">
      <c r="E113">
        <v>30</v>
      </c>
      <c r="F113">
        <v>25.97</v>
      </c>
      <c r="G113">
        <v>25.97</v>
      </c>
    </row>
    <row r="114" spans="5:7" x14ac:dyDescent="0.25">
      <c r="E114">
        <v>33</v>
      </c>
      <c r="F114">
        <v>28.97</v>
      </c>
      <c r="G114">
        <v>28.97</v>
      </c>
    </row>
    <row r="115" spans="5:7" x14ac:dyDescent="0.25">
      <c r="E115">
        <v>0</v>
      </c>
      <c r="F115">
        <v>4.03</v>
      </c>
      <c r="G115">
        <v>4.03</v>
      </c>
    </row>
    <row r="116" spans="5:7" x14ac:dyDescent="0.25">
      <c r="E116">
        <v>0</v>
      </c>
      <c r="F116">
        <v>4.03</v>
      </c>
      <c r="G116">
        <v>4.03</v>
      </c>
    </row>
    <row r="117" spans="5:7" x14ac:dyDescent="0.25">
      <c r="E117">
        <v>0</v>
      </c>
      <c r="F117">
        <v>4.03</v>
      </c>
      <c r="G117">
        <v>4.03</v>
      </c>
    </row>
    <row r="118" spans="5:7" x14ac:dyDescent="0.25">
      <c r="E118">
        <v>4</v>
      </c>
      <c r="F118">
        <v>0.03</v>
      </c>
      <c r="G118">
        <v>0.03</v>
      </c>
    </row>
    <row r="119" spans="5:7" x14ac:dyDescent="0.25">
      <c r="E119">
        <v>0</v>
      </c>
      <c r="F119">
        <v>4.03</v>
      </c>
      <c r="G119">
        <v>4.03</v>
      </c>
    </row>
    <row r="120" spans="5:7" x14ac:dyDescent="0.25">
      <c r="E120">
        <v>0</v>
      </c>
      <c r="F120">
        <v>4.03</v>
      </c>
      <c r="G120">
        <v>4.03</v>
      </c>
    </row>
    <row r="121" spans="5:7" x14ac:dyDescent="0.25">
      <c r="E121">
        <v>2</v>
      </c>
      <c r="F121">
        <v>2.0299999999999998</v>
      </c>
      <c r="G121">
        <v>2.0299999999999998</v>
      </c>
    </row>
    <row r="122" spans="5:7" x14ac:dyDescent="0.25">
      <c r="E122">
        <v>1</v>
      </c>
      <c r="F122">
        <v>3.03</v>
      </c>
      <c r="G122">
        <v>3.03</v>
      </c>
    </row>
    <row r="123" spans="5:7" x14ac:dyDescent="0.25">
      <c r="E123">
        <v>0</v>
      </c>
      <c r="F123">
        <v>4.03</v>
      </c>
      <c r="G123">
        <v>4.03</v>
      </c>
    </row>
    <row r="124" spans="5:7" x14ac:dyDescent="0.25">
      <c r="E124">
        <v>1</v>
      </c>
      <c r="F124">
        <v>3.03</v>
      </c>
      <c r="G124">
        <v>3.03</v>
      </c>
    </row>
    <row r="125" spans="5:7" x14ac:dyDescent="0.25">
      <c r="E125">
        <v>19</v>
      </c>
      <c r="F125">
        <v>14.97</v>
      </c>
      <c r="G125">
        <v>14.97</v>
      </c>
    </row>
    <row r="126" spans="5:7" x14ac:dyDescent="0.25">
      <c r="E126">
        <v>19</v>
      </c>
      <c r="F126">
        <v>14.97</v>
      </c>
      <c r="G126">
        <v>14.97</v>
      </c>
    </row>
    <row r="127" spans="5:7" x14ac:dyDescent="0.25">
      <c r="E127">
        <v>2</v>
      </c>
      <c r="F127">
        <v>2.0299999999999998</v>
      </c>
      <c r="G127">
        <v>2.0299999999999998</v>
      </c>
    </row>
    <row r="128" spans="5:7" x14ac:dyDescent="0.25">
      <c r="E128">
        <v>4</v>
      </c>
      <c r="F128">
        <v>0.03</v>
      </c>
      <c r="G128">
        <v>0.03</v>
      </c>
    </row>
    <row r="129" spans="5:7" x14ac:dyDescent="0.25">
      <c r="E129">
        <v>8</v>
      </c>
      <c r="F129">
        <v>3.97</v>
      </c>
      <c r="G129">
        <v>3.97</v>
      </c>
    </row>
    <row r="130" spans="5:7" x14ac:dyDescent="0.25">
      <c r="E130">
        <v>0</v>
      </c>
      <c r="F130">
        <v>4.03</v>
      </c>
      <c r="G130">
        <v>4.03</v>
      </c>
    </row>
    <row r="131" spans="5:7" x14ac:dyDescent="0.25">
      <c r="E131">
        <v>0</v>
      </c>
      <c r="F131">
        <v>4.03</v>
      </c>
      <c r="G131">
        <v>4.03</v>
      </c>
    </row>
    <row r="132" spans="5:7" x14ac:dyDescent="0.25">
      <c r="E132">
        <v>0</v>
      </c>
      <c r="F132">
        <v>4.03</v>
      </c>
      <c r="G132">
        <v>4.03</v>
      </c>
    </row>
    <row r="133" spans="5:7" x14ac:dyDescent="0.25">
      <c r="E133">
        <v>0</v>
      </c>
      <c r="F133">
        <v>4.03</v>
      </c>
      <c r="G133">
        <v>4.03</v>
      </c>
    </row>
    <row r="134" spans="5:7" x14ac:dyDescent="0.25">
      <c r="E134">
        <v>0</v>
      </c>
      <c r="F134">
        <v>4.03</v>
      </c>
      <c r="G134">
        <v>4.03</v>
      </c>
    </row>
    <row r="135" spans="5:7" x14ac:dyDescent="0.25">
      <c r="E135">
        <v>1</v>
      </c>
      <c r="F135">
        <v>3.03</v>
      </c>
      <c r="G135">
        <v>3.03</v>
      </c>
    </row>
    <row r="136" spans="5:7" x14ac:dyDescent="0.25">
      <c r="E136">
        <v>0</v>
      </c>
      <c r="F136">
        <v>4.03</v>
      </c>
      <c r="G136">
        <v>4.03</v>
      </c>
    </row>
    <row r="137" spans="5:7" x14ac:dyDescent="0.25">
      <c r="E137">
        <v>0</v>
      </c>
      <c r="F137">
        <v>4.03</v>
      </c>
      <c r="G137">
        <v>4.03</v>
      </c>
    </row>
    <row r="138" spans="5:7" x14ac:dyDescent="0.25">
      <c r="E138">
        <v>0</v>
      </c>
      <c r="F138">
        <v>4.03</v>
      </c>
      <c r="G138">
        <v>4.03</v>
      </c>
    </row>
    <row r="139" spans="5:7" x14ac:dyDescent="0.25">
      <c r="E139">
        <v>2</v>
      </c>
      <c r="F139">
        <v>2.0299999999999998</v>
      </c>
      <c r="G139">
        <v>2.0299999999999998</v>
      </c>
    </row>
    <row r="140" spans="5:7" x14ac:dyDescent="0.25">
      <c r="E140">
        <v>0</v>
      </c>
      <c r="F140">
        <v>4.03</v>
      </c>
      <c r="G140">
        <v>4.03</v>
      </c>
    </row>
    <row r="141" spans="5:7" x14ac:dyDescent="0.25">
      <c r="E141">
        <v>4</v>
      </c>
      <c r="F141">
        <v>0.03</v>
      </c>
      <c r="G141">
        <v>0.03</v>
      </c>
    </row>
    <row r="142" spans="5:7" x14ac:dyDescent="0.25">
      <c r="E142">
        <v>4</v>
      </c>
      <c r="F142">
        <v>0.03</v>
      </c>
      <c r="G142">
        <v>0.03</v>
      </c>
    </row>
    <row r="143" spans="5:7" x14ac:dyDescent="0.25">
      <c r="E143">
        <v>0</v>
      </c>
      <c r="F143">
        <v>4.03</v>
      </c>
      <c r="G143">
        <v>4.03</v>
      </c>
    </row>
    <row r="144" spans="5:7" x14ac:dyDescent="0.25">
      <c r="E144">
        <v>0</v>
      </c>
      <c r="F144">
        <v>4.03</v>
      </c>
      <c r="G144">
        <v>4.03</v>
      </c>
    </row>
    <row r="145" spans="5:7" x14ac:dyDescent="0.25">
      <c r="E145">
        <v>1</v>
      </c>
      <c r="F145">
        <v>3.03</v>
      </c>
      <c r="G145">
        <v>3.03</v>
      </c>
    </row>
    <row r="146" spans="5:7" x14ac:dyDescent="0.25">
      <c r="E146">
        <v>0</v>
      </c>
      <c r="F146">
        <v>4.03</v>
      </c>
      <c r="G146">
        <v>4.03</v>
      </c>
    </row>
    <row r="147" spans="5:7" x14ac:dyDescent="0.25">
      <c r="E147">
        <v>0</v>
      </c>
      <c r="F147">
        <v>4.03</v>
      </c>
      <c r="G147">
        <v>4.03</v>
      </c>
    </row>
    <row r="148" spans="5:7" x14ac:dyDescent="0.25">
      <c r="E148">
        <v>0</v>
      </c>
      <c r="F148">
        <v>4.03</v>
      </c>
      <c r="G148">
        <v>4.03</v>
      </c>
    </row>
    <row r="149" spans="5:7" x14ac:dyDescent="0.25">
      <c r="E149">
        <v>0</v>
      </c>
      <c r="F149">
        <v>4.03</v>
      </c>
      <c r="G149">
        <v>4.03</v>
      </c>
    </row>
    <row r="150" spans="5:7" x14ac:dyDescent="0.25">
      <c r="E150">
        <v>12</v>
      </c>
      <c r="F150">
        <v>7.97</v>
      </c>
      <c r="G150">
        <v>7.97</v>
      </c>
    </row>
    <row r="151" spans="5:7" x14ac:dyDescent="0.25">
      <c r="E151">
        <v>5</v>
      </c>
      <c r="F151">
        <v>0.97</v>
      </c>
      <c r="G151">
        <v>0.97</v>
      </c>
    </row>
    <row r="152" spans="5:7" x14ac:dyDescent="0.25">
      <c r="E152">
        <v>2</v>
      </c>
      <c r="F152">
        <v>2.0299999999999998</v>
      </c>
      <c r="G152">
        <v>2.0299999999999998</v>
      </c>
    </row>
    <row r="153" spans="5:7" x14ac:dyDescent="0.25">
      <c r="E153">
        <v>0</v>
      </c>
      <c r="F153">
        <v>4.03</v>
      </c>
      <c r="G153">
        <v>4.03</v>
      </c>
    </row>
    <row r="154" spans="5:7" x14ac:dyDescent="0.25">
      <c r="E154">
        <v>1</v>
      </c>
      <c r="F154">
        <v>3.03</v>
      </c>
      <c r="G154">
        <v>3.03</v>
      </c>
    </row>
    <row r="155" spans="5:7" x14ac:dyDescent="0.25">
      <c r="E155">
        <v>0</v>
      </c>
      <c r="F155">
        <v>4.03</v>
      </c>
      <c r="G155">
        <v>4.03</v>
      </c>
    </row>
    <row r="156" spans="5:7" x14ac:dyDescent="0.25">
      <c r="E156">
        <v>0</v>
      </c>
      <c r="F156">
        <v>4.03</v>
      </c>
      <c r="G156">
        <v>4.03</v>
      </c>
    </row>
    <row r="157" spans="5:7" x14ac:dyDescent="0.25">
      <c r="E157">
        <v>7</v>
      </c>
      <c r="F157">
        <v>2.97</v>
      </c>
      <c r="G157">
        <v>2.97</v>
      </c>
    </row>
    <row r="158" spans="5:7" x14ac:dyDescent="0.25">
      <c r="E158">
        <v>1</v>
      </c>
      <c r="F158">
        <v>3.03</v>
      </c>
      <c r="G158">
        <v>3.03</v>
      </c>
    </row>
    <row r="159" spans="5:7" x14ac:dyDescent="0.25">
      <c r="E159">
        <v>0</v>
      </c>
      <c r="F159">
        <v>4.03</v>
      </c>
      <c r="G159">
        <v>4.03</v>
      </c>
    </row>
    <row r="160" spans="5:7" x14ac:dyDescent="0.25">
      <c r="E160">
        <v>0</v>
      </c>
      <c r="F160">
        <v>4.03</v>
      </c>
      <c r="G160">
        <v>4.03</v>
      </c>
    </row>
    <row r="161" spans="1:8" x14ac:dyDescent="0.25">
      <c r="E161">
        <v>0</v>
      </c>
      <c r="F161">
        <v>4.03</v>
      </c>
      <c r="G161">
        <v>4.03</v>
      </c>
    </row>
    <row r="162" spans="1:8" x14ac:dyDescent="0.25">
      <c r="E162">
        <v>3</v>
      </c>
      <c r="F162">
        <v>1.03</v>
      </c>
      <c r="G162">
        <v>1.03</v>
      </c>
    </row>
    <row r="163" spans="1:8" x14ac:dyDescent="0.25">
      <c r="E163">
        <v>1</v>
      </c>
      <c r="F163">
        <v>3.03</v>
      </c>
      <c r="G163">
        <v>3.03</v>
      </c>
      <c r="H163">
        <v>517.12</v>
      </c>
    </row>
    <row r="165" spans="1:8" x14ac:dyDescent="0.25">
      <c r="A165">
        <v>152</v>
      </c>
      <c r="B165">
        <v>165</v>
      </c>
      <c r="C165">
        <v>21</v>
      </c>
      <c r="D165">
        <v>1.5</v>
      </c>
      <c r="E165">
        <v>1</v>
      </c>
      <c r="F165">
        <v>0.5</v>
      </c>
      <c r="G165">
        <v>0.5</v>
      </c>
    </row>
    <row r="166" spans="1:8" x14ac:dyDescent="0.25">
      <c r="E166">
        <v>1</v>
      </c>
      <c r="F166">
        <v>0.5</v>
      </c>
      <c r="G166">
        <v>0.5</v>
      </c>
    </row>
    <row r="167" spans="1:8" x14ac:dyDescent="0.25">
      <c r="E167">
        <v>7</v>
      </c>
      <c r="F167">
        <v>5.5</v>
      </c>
      <c r="G167">
        <v>5.5</v>
      </c>
    </row>
    <row r="168" spans="1:8" x14ac:dyDescent="0.25">
      <c r="E168">
        <v>0</v>
      </c>
      <c r="F168">
        <v>1.5</v>
      </c>
      <c r="G168">
        <v>1.5</v>
      </c>
    </row>
    <row r="169" spans="1:8" x14ac:dyDescent="0.25">
      <c r="E169">
        <v>0</v>
      </c>
      <c r="F169">
        <v>1.5</v>
      </c>
      <c r="G169">
        <v>1.5</v>
      </c>
    </row>
    <row r="170" spans="1:8" x14ac:dyDescent="0.25">
      <c r="E170">
        <v>0</v>
      </c>
      <c r="F170">
        <v>1.5</v>
      </c>
      <c r="G170">
        <v>1.5</v>
      </c>
    </row>
    <row r="171" spans="1:8" x14ac:dyDescent="0.25">
      <c r="E171">
        <v>0</v>
      </c>
      <c r="F171">
        <v>1.5</v>
      </c>
      <c r="G171">
        <v>1.5</v>
      </c>
    </row>
    <row r="172" spans="1:8" x14ac:dyDescent="0.25">
      <c r="E172">
        <v>0</v>
      </c>
      <c r="F172">
        <v>1.5</v>
      </c>
      <c r="G172">
        <v>1.5</v>
      </c>
    </row>
    <row r="173" spans="1:8" x14ac:dyDescent="0.25">
      <c r="E173">
        <v>0</v>
      </c>
      <c r="F173">
        <v>1.5</v>
      </c>
      <c r="G173">
        <v>1.5</v>
      </c>
    </row>
    <row r="174" spans="1:8" x14ac:dyDescent="0.25">
      <c r="E174">
        <v>0</v>
      </c>
      <c r="F174">
        <v>1.5</v>
      </c>
      <c r="G174">
        <v>1.5</v>
      </c>
    </row>
    <row r="175" spans="1:8" x14ac:dyDescent="0.25">
      <c r="E175">
        <v>5</v>
      </c>
      <c r="F175">
        <v>3.5</v>
      </c>
      <c r="G175">
        <v>3.5</v>
      </c>
    </row>
    <row r="176" spans="1:8" x14ac:dyDescent="0.25">
      <c r="E176">
        <v>0</v>
      </c>
      <c r="F176">
        <v>1.5</v>
      </c>
      <c r="G176">
        <v>1.5</v>
      </c>
    </row>
    <row r="177" spans="1:8" x14ac:dyDescent="0.25">
      <c r="E177">
        <v>5</v>
      </c>
      <c r="F177">
        <v>3.5</v>
      </c>
      <c r="G177">
        <v>3.5</v>
      </c>
    </row>
    <row r="178" spans="1:8" x14ac:dyDescent="0.25">
      <c r="E178">
        <v>2</v>
      </c>
      <c r="F178">
        <v>0.5</v>
      </c>
      <c r="G178">
        <v>0.5</v>
      </c>
      <c r="H178">
        <v>26</v>
      </c>
    </row>
    <row r="180" spans="1:8" x14ac:dyDescent="0.25">
      <c r="D180">
        <v>3390.1872177124001</v>
      </c>
    </row>
    <row r="182" spans="1:8" x14ac:dyDescent="0.25">
      <c r="A182" s="22" t="s">
        <v>245</v>
      </c>
      <c r="B182" s="22" t="s">
        <v>246</v>
      </c>
      <c r="C182" s="22"/>
      <c r="D182" s="22"/>
      <c r="E182" s="22"/>
      <c r="F182" s="22"/>
      <c r="G182" s="22"/>
      <c r="H182" s="22"/>
    </row>
    <row r="183" spans="1:8" x14ac:dyDescent="0.25">
      <c r="A183" s="22" t="s">
        <v>257</v>
      </c>
      <c r="B183" s="22" t="s">
        <v>248</v>
      </c>
      <c r="C183" s="22"/>
      <c r="D183" s="22"/>
      <c r="E183" s="22"/>
      <c r="F183" s="22"/>
      <c r="G183" s="22"/>
      <c r="H183" s="22"/>
    </row>
    <row r="184" spans="1:8" x14ac:dyDescent="0.25">
      <c r="A184" t="s">
        <v>249</v>
      </c>
      <c r="B184" t="s">
        <v>250</v>
      </c>
      <c r="C184" t="s">
        <v>251</v>
      </c>
      <c r="D184" t="s">
        <v>252</v>
      </c>
      <c r="E184" t="s">
        <v>253</v>
      </c>
      <c r="F184" t="s">
        <v>254</v>
      </c>
      <c r="G184" t="s">
        <v>255</v>
      </c>
      <c r="H184" t="s">
        <v>256</v>
      </c>
    </row>
    <row r="185" spans="1:8" x14ac:dyDescent="0.25">
      <c r="A185">
        <v>0</v>
      </c>
      <c r="B185">
        <v>15</v>
      </c>
      <c r="C185">
        <v>684</v>
      </c>
      <c r="D185">
        <v>42.75</v>
      </c>
      <c r="E185">
        <v>75</v>
      </c>
      <c r="F185">
        <v>32.25</v>
      </c>
      <c r="G185">
        <v>32.25</v>
      </c>
    </row>
    <row r="186" spans="1:8" x14ac:dyDescent="0.25">
      <c r="E186">
        <v>0</v>
      </c>
      <c r="F186">
        <v>42.75</v>
      </c>
      <c r="G186">
        <v>42.75</v>
      </c>
    </row>
    <row r="187" spans="1:8" x14ac:dyDescent="0.25">
      <c r="E187">
        <v>0</v>
      </c>
      <c r="F187">
        <v>42.75</v>
      </c>
      <c r="G187">
        <v>42.75</v>
      </c>
    </row>
    <row r="188" spans="1:8" x14ac:dyDescent="0.25">
      <c r="E188">
        <v>0</v>
      </c>
      <c r="F188">
        <v>42.75</v>
      </c>
      <c r="G188">
        <v>42.75</v>
      </c>
    </row>
    <row r="189" spans="1:8" x14ac:dyDescent="0.25">
      <c r="E189">
        <v>0</v>
      </c>
      <c r="F189">
        <v>42.75</v>
      </c>
      <c r="G189">
        <v>42.75</v>
      </c>
    </row>
    <row r="190" spans="1:8" x14ac:dyDescent="0.25">
      <c r="E190">
        <v>0</v>
      </c>
      <c r="F190">
        <v>42.75</v>
      </c>
      <c r="G190">
        <v>42.75</v>
      </c>
    </row>
    <row r="191" spans="1:8" x14ac:dyDescent="0.25">
      <c r="E191">
        <v>0</v>
      </c>
      <c r="F191">
        <v>42.75</v>
      </c>
      <c r="G191">
        <v>42.75</v>
      </c>
    </row>
    <row r="192" spans="1:8" x14ac:dyDescent="0.25">
      <c r="E192">
        <v>0</v>
      </c>
      <c r="F192">
        <v>42.75</v>
      </c>
      <c r="G192">
        <v>42.75</v>
      </c>
    </row>
    <row r="193" spans="1:8" x14ac:dyDescent="0.25">
      <c r="E193">
        <v>292</v>
      </c>
      <c r="F193">
        <v>249.25</v>
      </c>
      <c r="G193">
        <v>249.25</v>
      </c>
    </row>
    <row r="194" spans="1:8" x14ac:dyDescent="0.25">
      <c r="E194">
        <v>292</v>
      </c>
      <c r="F194">
        <v>249.25</v>
      </c>
      <c r="G194">
        <v>249.25</v>
      </c>
    </row>
    <row r="195" spans="1:8" x14ac:dyDescent="0.25">
      <c r="E195">
        <v>0</v>
      </c>
      <c r="F195">
        <v>42.75</v>
      </c>
      <c r="G195">
        <v>42.75</v>
      </c>
    </row>
    <row r="196" spans="1:8" x14ac:dyDescent="0.25">
      <c r="E196">
        <v>2</v>
      </c>
      <c r="F196">
        <v>40.75</v>
      </c>
      <c r="G196">
        <v>40.75</v>
      </c>
    </row>
    <row r="197" spans="1:8" x14ac:dyDescent="0.25">
      <c r="E197">
        <v>5</v>
      </c>
      <c r="F197">
        <v>37.75</v>
      </c>
      <c r="G197">
        <v>37.75</v>
      </c>
    </row>
    <row r="198" spans="1:8" x14ac:dyDescent="0.25">
      <c r="E198">
        <v>10</v>
      </c>
      <c r="F198">
        <v>32.75</v>
      </c>
      <c r="G198">
        <v>32.75</v>
      </c>
    </row>
    <row r="199" spans="1:8" x14ac:dyDescent="0.25">
      <c r="E199">
        <v>6</v>
      </c>
      <c r="F199">
        <v>36.75</v>
      </c>
      <c r="G199">
        <v>36.75</v>
      </c>
    </row>
    <row r="200" spans="1:8" x14ac:dyDescent="0.25">
      <c r="E200">
        <v>2</v>
      </c>
      <c r="F200">
        <v>40.75</v>
      </c>
      <c r="G200">
        <v>40.75</v>
      </c>
      <c r="H200">
        <v>1061.5</v>
      </c>
    </row>
    <row r="202" spans="1:8" x14ac:dyDescent="0.25">
      <c r="A202">
        <v>16</v>
      </c>
      <c r="B202">
        <v>16</v>
      </c>
      <c r="C202">
        <v>602</v>
      </c>
      <c r="D202">
        <v>602</v>
      </c>
      <c r="E202">
        <v>602</v>
      </c>
      <c r="F202">
        <v>0</v>
      </c>
      <c r="G202">
        <v>0</v>
      </c>
      <c r="H202">
        <v>0</v>
      </c>
    </row>
    <row r="204" spans="1:8" x14ac:dyDescent="0.25">
      <c r="A204">
        <v>17</v>
      </c>
      <c r="B204">
        <v>17</v>
      </c>
      <c r="C204">
        <v>609</v>
      </c>
      <c r="D204">
        <v>609</v>
      </c>
      <c r="E204">
        <v>609</v>
      </c>
      <c r="F204">
        <v>0</v>
      </c>
      <c r="G204">
        <v>0</v>
      </c>
      <c r="H204">
        <v>0</v>
      </c>
    </row>
    <row r="206" spans="1:8" x14ac:dyDescent="0.25">
      <c r="A206">
        <v>18</v>
      </c>
      <c r="B206">
        <v>20</v>
      </c>
      <c r="C206">
        <v>44</v>
      </c>
      <c r="D206">
        <v>14.67</v>
      </c>
      <c r="E206">
        <v>23</v>
      </c>
      <c r="F206">
        <v>8.33</v>
      </c>
      <c r="G206">
        <v>8.33</v>
      </c>
    </row>
    <row r="207" spans="1:8" x14ac:dyDescent="0.25">
      <c r="E207">
        <v>7</v>
      </c>
      <c r="F207">
        <v>7.67</v>
      </c>
      <c r="G207">
        <v>7.67</v>
      </c>
    </row>
    <row r="208" spans="1:8" x14ac:dyDescent="0.25">
      <c r="E208">
        <v>14</v>
      </c>
      <c r="F208">
        <v>0.67</v>
      </c>
      <c r="G208">
        <v>0.67</v>
      </c>
      <c r="H208">
        <v>16.670000000000002</v>
      </c>
    </row>
    <row r="210" spans="1:8" x14ac:dyDescent="0.25">
      <c r="A210">
        <v>21</v>
      </c>
      <c r="B210">
        <v>27</v>
      </c>
      <c r="C210">
        <v>726</v>
      </c>
      <c r="D210">
        <v>103.71</v>
      </c>
      <c r="E210">
        <v>0</v>
      </c>
      <c r="F210">
        <v>103.71</v>
      </c>
      <c r="G210">
        <v>103.71</v>
      </c>
    </row>
    <row r="211" spans="1:8" x14ac:dyDescent="0.25">
      <c r="E211">
        <v>711</v>
      </c>
      <c r="F211">
        <v>607.29</v>
      </c>
      <c r="G211">
        <v>607.29</v>
      </c>
    </row>
    <row r="212" spans="1:8" x14ac:dyDescent="0.25">
      <c r="E212">
        <v>1</v>
      </c>
      <c r="F212">
        <v>102.71</v>
      </c>
      <c r="G212">
        <v>102.71</v>
      </c>
    </row>
    <row r="213" spans="1:8" x14ac:dyDescent="0.25">
      <c r="E213">
        <v>0</v>
      </c>
      <c r="F213">
        <v>103.71</v>
      </c>
      <c r="G213">
        <v>103.71</v>
      </c>
    </row>
    <row r="214" spans="1:8" x14ac:dyDescent="0.25">
      <c r="E214">
        <v>4</v>
      </c>
      <c r="F214">
        <v>99.71</v>
      </c>
      <c r="G214">
        <v>99.71</v>
      </c>
    </row>
    <row r="215" spans="1:8" x14ac:dyDescent="0.25">
      <c r="E215">
        <v>0</v>
      </c>
      <c r="F215">
        <v>103.71</v>
      </c>
      <c r="G215">
        <v>103.71</v>
      </c>
    </row>
    <row r="216" spans="1:8" x14ac:dyDescent="0.25">
      <c r="E216">
        <v>10</v>
      </c>
      <c r="F216">
        <v>93.71</v>
      </c>
      <c r="G216">
        <v>93.71</v>
      </c>
      <c r="H216">
        <v>1214.57</v>
      </c>
    </row>
    <row r="218" spans="1:8" x14ac:dyDescent="0.25">
      <c r="A218">
        <v>28</v>
      </c>
      <c r="B218">
        <v>29</v>
      </c>
      <c r="C218">
        <v>9</v>
      </c>
      <c r="D218">
        <v>4.5</v>
      </c>
      <c r="E218">
        <v>9</v>
      </c>
      <c r="F218">
        <v>4.5</v>
      </c>
      <c r="G218">
        <v>4.5</v>
      </c>
    </row>
    <row r="219" spans="1:8" x14ac:dyDescent="0.25">
      <c r="E219">
        <v>0</v>
      </c>
      <c r="F219">
        <v>4.5</v>
      </c>
      <c r="G219">
        <v>4.5</v>
      </c>
      <c r="H219">
        <v>9</v>
      </c>
    </row>
    <row r="221" spans="1:8" x14ac:dyDescent="0.25">
      <c r="A221">
        <v>30</v>
      </c>
      <c r="B221">
        <v>30</v>
      </c>
      <c r="C221">
        <v>2</v>
      </c>
      <c r="D221">
        <v>2</v>
      </c>
      <c r="E221">
        <v>2</v>
      </c>
      <c r="F221">
        <v>0</v>
      </c>
      <c r="G221">
        <v>0</v>
      </c>
      <c r="H221">
        <v>0</v>
      </c>
    </row>
    <row r="223" spans="1:8" x14ac:dyDescent="0.25">
      <c r="A223">
        <v>31</v>
      </c>
      <c r="B223">
        <v>32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8" x14ac:dyDescent="0.25">
      <c r="E224">
        <v>0</v>
      </c>
      <c r="F224">
        <v>0</v>
      </c>
      <c r="G224">
        <v>0</v>
      </c>
      <c r="H224">
        <v>0</v>
      </c>
    </row>
    <row r="226" spans="1:7" x14ac:dyDescent="0.25">
      <c r="A226">
        <v>33</v>
      </c>
      <c r="B226">
        <v>56</v>
      </c>
      <c r="C226">
        <v>322</v>
      </c>
      <c r="D226">
        <v>13.42</v>
      </c>
      <c r="E226">
        <v>2</v>
      </c>
      <c r="F226">
        <v>11.42</v>
      </c>
      <c r="G226">
        <v>11.42</v>
      </c>
    </row>
    <row r="227" spans="1:7" x14ac:dyDescent="0.25">
      <c r="E227">
        <v>268</v>
      </c>
      <c r="F227">
        <v>254.58</v>
      </c>
      <c r="G227">
        <v>254.58</v>
      </c>
    </row>
    <row r="228" spans="1:7" x14ac:dyDescent="0.25">
      <c r="E228">
        <v>0</v>
      </c>
      <c r="F228">
        <v>13.42</v>
      </c>
      <c r="G228">
        <v>13.42</v>
      </c>
    </row>
    <row r="229" spans="1:7" x14ac:dyDescent="0.25">
      <c r="E229">
        <v>13</v>
      </c>
      <c r="F229">
        <v>0.42</v>
      </c>
      <c r="G229">
        <v>0.42</v>
      </c>
    </row>
    <row r="230" spans="1:7" x14ac:dyDescent="0.25">
      <c r="E230">
        <v>1</v>
      </c>
      <c r="F230">
        <v>12.42</v>
      </c>
      <c r="G230">
        <v>12.42</v>
      </c>
    </row>
    <row r="231" spans="1:7" x14ac:dyDescent="0.25">
      <c r="E231">
        <v>6</v>
      </c>
      <c r="F231">
        <v>7.42</v>
      </c>
      <c r="G231">
        <v>7.42</v>
      </c>
    </row>
    <row r="232" spans="1:7" x14ac:dyDescent="0.25">
      <c r="E232">
        <v>0</v>
      </c>
      <c r="F232">
        <v>13.42</v>
      </c>
      <c r="G232">
        <v>13.42</v>
      </c>
    </row>
    <row r="233" spans="1:7" x14ac:dyDescent="0.25">
      <c r="E233">
        <v>2</v>
      </c>
      <c r="F233">
        <v>11.42</v>
      </c>
      <c r="G233">
        <v>11.42</v>
      </c>
    </row>
    <row r="234" spans="1:7" x14ac:dyDescent="0.25">
      <c r="E234">
        <v>0</v>
      </c>
      <c r="F234">
        <v>13.42</v>
      </c>
      <c r="G234">
        <v>13.42</v>
      </c>
    </row>
    <row r="235" spans="1:7" x14ac:dyDescent="0.25">
      <c r="E235">
        <v>0</v>
      </c>
      <c r="F235">
        <v>13.42</v>
      </c>
      <c r="G235">
        <v>13.42</v>
      </c>
    </row>
    <row r="236" spans="1:7" x14ac:dyDescent="0.25">
      <c r="E236">
        <v>0</v>
      </c>
      <c r="F236">
        <v>13.42</v>
      </c>
      <c r="G236">
        <v>13.42</v>
      </c>
    </row>
    <row r="237" spans="1:7" x14ac:dyDescent="0.25">
      <c r="E237">
        <v>0</v>
      </c>
      <c r="F237">
        <v>13.42</v>
      </c>
      <c r="G237">
        <v>13.42</v>
      </c>
    </row>
    <row r="238" spans="1:7" x14ac:dyDescent="0.25">
      <c r="E238">
        <v>0</v>
      </c>
      <c r="F238">
        <v>13.42</v>
      </c>
      <c r="G238">
        <v>13.42</v>
      </c>
    </row>
    <row r="239" spans="1:7" x14ac:dyDescent="0.25">
      <c r="E239">
        <v>0</v>
      </c>
      <c r="F239">
        <v>13.42</v>
      </c>
      <c r="G239">
        <v>13.42</v>
      </c>
    </row>
    <row r="240" spans="1:7" x14ac:dyDescent="0.25">
      <c r="E240">
        <v>28</v>
      </c>
      <c r="F240">
        <v>14.58</v>
      </c>
      <c r="G240">
        <v>14.58</v>
      </c>
    </row>
    <row r="241" spans="1:8" x14ac:dyDescent="0.25">
      <c r="E241">
        <v>0</v>
      </c>
      <c r="F241">
        <v>13.42</v>
      </c>
      <c r="G241">
        <v>13.42</v>
      </c>
    </row>
    <row r="242" spans="1:8" x14ac:dyDescent="0.25">
      <c r="E242">
        <v>0</v>
      </c>
      <c r="F242">
        <v>13.42</v>
      </c>
      <c r="G242">
        <v>13.42</v>
      </c>
    </row>
    <row r="243" spans="1:8" x14ac:dyDescent="0.25">
      <c r="E243">
        <v>1</v>
      </c>
      <c r="F243">
        <v>12.42</v>
      </c>
      <c r="G243">
        <v>12.42</v>
      </c>
    </row>
    <row r="244" spans="1:8" x14ac:dyDescent="0.25">
      <c r="E244">
        <v>0</v>
      </c>
      <c r="F244">
        <v>13.42</v>
      </c>
      <c r="G244">
        <v>13.42</v>
      </c>
    </row>
    <row r="245" spans="1:8" x14ac:dyDescent="0.25">
      <c r="E245">
        <v>0</v>
      </c>
      <c r="F245">
        <v>13.42</v>
      </c>
      <c r="G245">
        <v>13.42</v>
      </c>
    </row>
    <row r="246" spans="1:8" x14ac:dyDescent="0.25">
      <c r="E246">
        <v>0</v>
      </c>
      <c r="F246">
        <v>13.42</v>
      </c>
      <c r="G246">
        <v>13.42</v>
      </c>
    </row>
    <row r="247" spans="1:8" x14ac:dyDescent="0.25">
      <c r="E247">
        <v>0</v>
      </c>
      <c r="F247">
        <v>13.42</v>
      </c>
      <c r="G247">
        <v>13.42</v>
      </c>
    </row>
    <row r="248" spans="1:8" x14ac:dyDescent="0.25">
      <c r="E248">
        <v>0</v>
      </c>
      <c r="F248">
        <v>13.42</v>
      </c>
      <c r="G248">
        <v>13.42</v>
      </c>
    </row>
    <row r="249" spans="1:8" x14ac:dyDescent="0.25">
      <c r="E249">
        <v>1</v>
      </c>
      <c r="F249">
        <v>12.42</v>
      </c>
      <c r="G249">
        <v>12.42</v>
      </c>
      <c r="H249">
        <v>538.33000000000004</v>
      </c>
    </row>
    <row r="251" spans="1:8" x14ac:dyDescent="0.25">
      <c r="A251">
        <v>57</v>
      </c>
      <c r="B251">
        <v>165</v>
      </c>
      <c r="C251">
        <v>404</v>
      </c>
      <c r="D251">
        <v>3.71</v>
      </c>
      <c r="E251">
        <v>135</v>
      </c>
      <c r="F251">
        <v>131.29</v>
      </c>
      <c r="G251">
        <v>131.29</v>
      </c>
    </row>
    <row r="252" spans="1:8" x14ac:dyDescent="0.25">
      <c r="E252">
        <v>5</v>
      </c>
      <c r="F252">
        <v>1.29</v>
      </c>
      <c r="G252">
        <v>1.29</v>
      </c>
    </row>
    <row r="253" spans="1:8" x14ac:dyDescent="0.25">
      <c r="E253">
        <v>1</v>
      </c>
      <c r="F253">
        <v>2.71</v>
      </c>
      <c r="G253">
        <v>2.71</v>
      </c>
    </row>
    <row r="254" spans="1:8" x14ac:dyDescent="0.25">
      <c r="E254">
        <v>4</v>
      </c>
      <c r="F254">
        <v>0.28999999999999998</v>
      </c>
      <c r="G254">
        <v>0.28999999999999998</v>
      </c>
    </row>
    <row r="255" spans="1:8" x14ac:dyDescent="0.25">
      <c r="E255">
        <v>6</v>
      </c>
      <c r="F255">
        <v>2.29</v>
      </c>
      <c r="G255">
        <v>2.29</v>
      </c>
    </row>
    <row r="256" spans="1:8" x14ac:dyDescent="0.25">
      <c r="E256">
        <v>2</v>
      </c>
      <c r="F256">
        <v>1.71</v>
      </c>
      <c r="G256">
        <v>1.71</v>
      </c>
    </row>
    <row r="257" spans="5:7" x14ac:dyDescent="0.25">
      <c r="E257">
        <v>0</v>
      </c>
      <c r="F257">
        <v>3.71</v>
      </c>
      <c r="G257">
        <v>3.71</v>
      </c>
    </row>
    <row r="258" spans="5:7" x14ac:dyDescent="0.25">
      <c r="E258">
        <v>3</v>
      </c>
      <c r="F258">
        <v>0.71</v>
      </c>
      <c r="G258">
        <v>0.71</v>
      </c>
    </row>
    <row r="259" spans="5:7" x14ac:dyDescent="0.25">
      <c r="E259">
        <v>3</v>
      </c>
      <c r="F259">
        <v>0.71</v>
      </c>
      <c r="G259">
        <v>0.71</v>
      </c>
    </row>
    <row r="260" spans="5:7" x14ac:dyDescent="0.25">
      <c r="E260">
        <v>3</v>
      </c>
      <c r="F260">
        <v>0.71</v>
      </c>
      <c r="G260">
        <v>0.71</v>
      </c>
    </row>
    <row r="261" spans="5:7" x14ac:dyDescent="0.25">
      <c r="E261">
        <v>0</v>
      </c>
      <c r="F261">
        <v>3.71</v>
      </c>
      <c r="G261">
        <v>3.71</v>
      </c>
    </row>
    <row r="262" spans="5:7" x14ac:dyDescent="0.25">
      <c r="E262">
        <v>3</v>
      </c>
      <c r="F262">
        <v>0.71</v>
      </c>
      <c r="G262">
        <v>0.71</v>
      </c>
    </row>
    <row r="263" spans="5:7" x14ac:dyDescent="0.25">
      <c r="E263">
        <v>0</v>
      </c>
      <c r="F263">
        <v>3.71</v>
      </c>
      <c r="G263">
        <v>3.71</v>
      </c>
    </row>
    <row r="264" spans="5:7" x14ac:dyDescent="0.25">
      <c r="E264">
        <v>1</v>
      </c>
      <c r="F264">
        <v>2.71</v>
      </c>
      <c r="G264">
        <v>2.71</v>
      </c>
    </row>
    <row r="265" spans="5:7" x14ac:dyDescent="0.25">
      <c r="E265">
        <v>0</v>
      </c>
      <c r="F265">
        <v>3.71</v>
      </c>
      <c r="G265">
        <v>3.71</v>
      </c>
    </row>
    <row r="266" spans="5:7" x14ac:dyDescent="0.25">
      <c r="E266">
        <v>0</v>
      </c>
      <c r="F266">
        <v>3.71</v>
      </c>
      <c r="G266">
        <v>3.71</v>
      </c>
    </row>
    <row r="267" spans="5:7" x14ac:dyDescent="0.25">
      <c r="E267">
        <v>0</v>
      </c>
      <c r="F267">
        <v>3.71</v>
      </c>
      <c r="G267">
        <v>3.71</v>
      </c>
    </row>
    <row r="268" spans="5:7" x14ac:dyDescent="0.25">
      <c r="E268">
        <v>0</v>
      </c>
      <c r="F268">
        <v>3.71</v>
      </c>
      <c r="G268">
        <v>3.71</v>
      </c>
    </row>
    <row r="269" spans="5:7" x14ac:dyDescent="0.25">
      <c r="E269">
        <v>1</v>
      </c>
      <c r="F269">
        <v>2.71</v>
      </c>
      <c r="G269">
        <v>2.71</v>
      </c>
    </row>
    <row r="270" spans="5:7" x14ac:dyDescent="0.25">
      <c r="E270">
        <v>0</v>
      </c>
      <c r="F270">
        <v>3.71</v>
      </c>
      <c r="G270">
        <v>3.71</v>
      </c>
    </row>
    <row r="271" spans="5:7" x14ac:dyDescent="0.25">
      <c r="E271">
        <v>0</v>
      </c>
      <c r="F271">
        <v>3.71</v>
      </c>
      <c r="G271">
        <v>3.71</v>
      </c>
    </row>
    <row r="272" spans="5:7" x14ac:dyDescent="0.25">
      <c r="E272">
        <v>0</v>
      </c>
      <c r="F272">
        <v>3.71</v>
      </c>
      <c r="G272">
        <v>3.71</v>
      </c>
    </row>
    <row r="273" spans="5:7" x14ac:dyDescent="0.25">
      <c r="E273">
        <v>0</v>
      </c>
      <c r="F273">
        <v>3.71</v>
      </c>
      <c r="G273">
        <v>3.71</v>
      </c>
    </row>
    <row r="274" spans="5:7" x14ac:dyDescent="0.25">
      <c r="E274">
        <v>0</v>
      </c>
      <c r="F274">
        <v>3.71</v>
      </c>
      <c r="G274">
        <v>3.71</v>
      </c>
    </row>
    <row r="275" spans="5:7" x14ac:dyDescent="0.25">
      <c r="E275">
        <v>0</v>
      </c>
      <c r="F275">
        <v>3.71</v>
      </c>
      <c r="G275">
        <v>3.71</v>
      </c>
    </row>
    <row r="276" spans="5:7" x14ac:dyDescent="0.25">
      <c r="E276">
        <v>0</v>
      </c>
      <c r="F276">
        <v>3.71</v>
      </c>
      <c r="G276">
        <v>3.71</v>
      </c>
    </row>
    <row r="277" spans="5:7" x14ac:dyDescent="0.25">
      <c r="E277">
        <v>15</v>
      </c>
      <c r="F277">
        <v>11.29</v>
      </c>
      <c r="G277">
        <v>11.29</v>
      </c>
    </row>
    <row r="278" spans="5:7" x14ac:dyDescent="0.25">
      <c r="E278">
        <v>5</v>
      </c>
      <c r="F278">
        <v>1.29</v>
      </c>
      <c r="G278">
        <v>1.29</v>
      </c>
    </row>
    <row r="279" spans="5:7" x14ac:dyDescent="0.25">
      <c r="E279">
        <v>1</v>
      </c>
      <c r="F279">
        <v>2.71</v>
      </c>
      <c r="G279">
        <v>2.71</v>
      </c>
    </row>
    <row r="280" spans="5:7" x14ac:dyDescent="0.25">
      <c r="E280">
        <v>0</v>
      </c>
      <c r="F280">
        <v>3.71</v>
      </c>
      <c r="G280">
        <v>3.71</v>
      </c>
    </row>
    <row r="281" spans="5:7" x14ac:dyDescent="0.25">
      <c r="E281">
        <v>0</v>
      </c>
      <c r="F281">
        <v>3.71</v>
      </c>
      <c r="G281">
        <v>3.71</v>
      </c>
    </row>
    <row r="282" spans="5:7" x14ac:dyDescent="0.25">
      <c r="E282">
        <v>0</v>
      </c>
      <c r="F282">
        <v>3.71</v>
      </c>
      <c r="G282">
        <v>3.71</v>
      </c>
    </row>
    <row r="283" spans="5:7" x14ac:dyDescent="0.25">
      <c r="E283">
        <v>0</v>
      </c>
      <c r="F283">
        <v>3.71</v>
      </c>
      <c r="G283">
        <v>3.71</v>
      </c>
    </row>
    <row r="284" spans="5:7" x14ac:dyDescent="0.25">
      <c r="E284">
        <v>3</v>
      </c>
      <c r="F284">
        <v>0.71</v>
      </c>
      <c r="G284">
        <v>0.71</v>
      </c>
    </row>
    <row r="285" spans="5:7" x14ac:dyDescent="0.25">
      <c r="E285">
        <v>2</v>
      </c>
      <c r="F285">
        <v>1.71</v>
      </c>
      <c r="G285">
        <v>1.71</v>
      </c>
    </row>
    <row r="286" spans="5:7" x14ac:dyDescent="0.25">
      <c r="E286">
        <v>0</v>
      </c>
      <c r="F286">
        <v>3.71</v>
      </c>
      <c r="G286">
        <v>3.71</v>
      </c>
    </row>
    <row r="287" spans="5:7" x14ac:dyDescent="0.25">
      <c r="E287">
        <v>0</v>
      </c>
      <c r="F287">
        <v>3.71</v>
      </c>
      <c r="G287">
        <v>3.71</v>
      </c>
    </row>
    <row r="288" spans="5:7" x14ac:dyDescent="0.25">
      <c r="E288">
        <v>0</v>
      </c>
      <c r="F288">
        <v>3.71</v>
      </c>
      <c r="G288">
        <v>3.71</v>
      </c>
    </row>
    <row r="289" spans="5:7" x14ac:dyDescent="0.25">
      <c r="E289">
        <v>16</v>
      </c>
      <c r="F289">
        <v>12.29</v>
      </c>
      <c r="G289">
        <v>12.29</v>
      </c>
    </row>
    <row r="290" spans="5:7" x14ac:dyDescent="0.25">
      <c r="E290">
        <v>1</v>
      </c>
      <c r="F290">
        <v>2.71</v>
      </c>
      <c r="G290">
        <v>2.71</v>
      </c>
    </row>
    <row r="291" spans="5:7" x14ac:dyDescent="0.25">
      <c r="E291">
        <v>2</v>
      </c>
      <c r="F291">
        <v>1.71</v>
      </c>
      <c r="G291">
        <v>1.71</v>
      </c>
    </row>
    <row r="292" spans="5:7" x14ac:dyDescent="0.25">
      <c r="E292">
        <v>0</v>
      </c>
      <c r="F292">
        <v>3.71</v>
      </c>
      <c r="G292">
        <v>3.71</v>
      </c>
    </row>
    <row r="293" spans="5:7" x14ac:dyDescent="0.25">
      <c r="E293">
        <v>0</v>
      </c>
      <c r="F293">
        <v>3.71</v>
      </c>
      <c r="G293">
        <v>3.71</v>
      </c>
    </row>
    <row r="294" spans="5:7" x14ac:dyDescent="0.25">
      <c r="E294">
        <v>4</v>
      </c>
      <c r="F294">
        <v>0.28999999999999998</v>
      </c>
      <c r="G294">
        <v>0.28999999999999998</v>
      </c>
    </row>
    <row r="295" spans="5:7" x14ac:dyDescent="0.25">
      <c r="E295">
        <v>30</v>
      </c>
      <c r="F295">
        <v>26.29</v>
      </c>
      <c r="G295">
        <v>26.29</v>
      </c>
    </row>
    <row r="296" spans="5:7" x14ac:dyDescent="0.25">
      <c r="E296">
        <v>33</v>
      </c>
      <c r="F296">
        <v>29.29</v>
      </c>
      <c r="G296">
        <v>29.29</v>
      </c>
    </row>
    <row r="297" spans="5:7" x14ac:dyDescent="0.25">
      <c r="E297">
        <v>0</v>
      </c>
      <c r="F297">
        <v>3.71</v>
      </c>
      <c r="G297">
        <v>3.71</v>
      </c>
    </row>
    <row r="298" spans="5:7" x14ac:dyDescent="0.25">
      <c r="E298">
        <v>0</v>
      </c>
      <c r="F298">
        <v>3.71</v>
      </c>
      <c r="G298">
        <v>3.71</v>
      </c>
    </row>
    <row r="299" spans="5:7" x14ac:dyDescent="0.25">
      <c r="E299">
        <v>0</v>
      </c>
      <c r="F299">
        <v>3.71</v>
      </c>
      <c r="G299">
        <v>3.71</v>
      </c>
    </row>
    <row r="300" spans="5:7" x14ac:dyDescent="0.25">
      <c r="E300">
        <v>4</v>
      </c>
      <c r="F300">
        <v>0.28999999999999998</v>
      </c>
      <c r="G300">
        <v>0.28999999999999998</v>
      </c>
    </row>
    <row r="301" spans="5:7" x14ac:dyDescent="0.25">
      <c r="E301">
        <v>0</v>
      </c>
      <c r="F301">
        <v>3.71</v>
      </c>
      <c r="G301">
        <v>3.71</v>
      </c>
    </row>
    <row r="302" spans="5:7" x14ac:dyDescent="0.25">
      <c r="E302">
        <v>0</v>
      </c>
      <c r="F302">
        <v>3.71</v>
      </c>
      <c r="G302">
        <v>3.71</v>
      </c>
    </row>
    <row r="303" spans="5:7" x14ac:dyDescent="0.25">
      <c r="E303">
        <v>2</v>
      </c>
      <c r="F303">
        <v>1.71</v>
      </c>
      <c r="G303">
        <v>1.71</v>
      </c>
    </row>
    <row r="304" spans="5:7" x14ac:dyDescent="0.25">
      <c r="E304">
        <v>1</v>
      </c>
      <c r="F304">
        <v>2.71</v>
      </c>
      <c r="G304">
        <v>2.71</v>
      </c>
    </row>
    <row r="305" spans="5:7" x14ac:dyDescent="0.25">
      <c r="E305">
        <v>0</v>
      </c>
      <c r="F305">
        <v>3.71</v>
      </c>
      <c r="G305">
        <v>3.71</v>
      </c>
    </row>
    <row r="306" spans="5:7" x14ac:dyDescent="0.25">
      <c r="E306">
        <v>1</v>
      </c>
      <c r="F306">
        <v>2.71</v>
      </c>
      <c r="G306">
        <v>2.71</v>
      </c>
    </row>
    <row r="307" spans="5:7" x14ac:dyDescent="0.25">
      <c r="E307">
        <v>19</v>
      </c>
      <c r="F307">
        <v>15.29</v>
      </c>
      <c r="G307">
        <v>15.29</v>
      </c>
    </row>
    <row r="308" spans="5:7" x14ac:dyDescent="0.25">
      <c r="E308">
        <v>19</v>
      </c>
      <c r="F308">
        <v>15.29</v>
      </c>
      <c r="G308">
        <v>15.29</v>
      </c>
    </row>
    <row r="309" spans="5:7" x14ac:dyDescent="0.25">
      <c r="E309">
        <v>2</v>
      </c>
      <c r="F309">
        <v>1.71</v>
      </c>
      <c r="G309">
        <v>1.71</v>
      </c>
    </row>
    <row r="310" spans="5:7" x14ac:dyDescent="0.25">
      <c r="E310">
        <v>4</v>
      </c>
      <c r="F310">
        <v>0.28999999999999998</v>
      </c>
      <c r="G310">
        <v>0.28999999999999998</v>
      </c>
    </row>
    <row r="311" spans="5:7" x14ac:dyDescent="0.25">
      <c r="E311">
        <v>8</v>
      </c>
      <c r="F311">
        <v>4.29</v>
      </c>
      <c r="G311">
        <v>4.29</v>
      </c>
    </row>
    <row r="312" spans="5:7" x14ac:dyDescent="0.25">
      <c r="E312">
        <v>0</v>
      </c>
      <c r="F312">
        <v>3.71</v>
      </c>
      <c r="G312">
        <v>3.71</v>
      </c>
    </row>
    <row r="313" spans="5:7" x14ac:dyDescent="0.25">
      <c r="E313">
        <v>0</v>
      </c>
      <c r="F313">
        <v>3.71</v>
      </c>
      <c r="G313">
        <v>3.71</v>
      </c>
    </row>
    <row r="314" spans="5:7" x14ac:dyDescent="0.25">
      <c r="E314">
        <v>0</v>
      </c>
      <c r="F314">
        <v>3.71</v>
      </c>
      <c r="G314">
        <v>3.71</v>
      </c>
    </row>
    <row r="315" spans="5:7" x14ac:dyDescent="0.25">
      <c r="E315">
        <v>0</v>
      </c>
      <c r="F315">
        <v>3.71</v>
      </c>
      <c r="G315">
        <v>3.71</v>
      </c>
    </row>
    <row r="316" spans="5:7" x14ac:dyDescent="0.25">
      <c r="E316">
        <v>0</v>
      </c>
      <c r="F316">
        <v>3.71</v>
      </c>
      <c r="G316">
        <v>3.71</v>
      </c>
    </row>
    <row r="317" spans="5:7" x14ac:dyDescent="0.25">
      <c r="E317">
        <v>1</v>
      </c>
      <c r="F317">
        <v>2.71</v>
      </c>
      <c r="G317">
        <v>2.71</v>
      </c>
    </row>
    <row r="318" spans="5:7" x14ac:dyDescent="0.25">
      <c r="E318">
        <v>0</v>
      </c>
      <c r="F318">
        <v>3.71</v>
      </c>
      <c r="G318">
        <v>3.71</v>
      </c>
    </row>
    <row r="319" spans="5:7" x14ac:dyDescent="0.25">
      <c r="E319">
        <v>0</v>
      </c>
      <c r="F319">
        <v>3.71</v>
      </c>
      <c r="G319">
        <v>3.71</v>
      </c>
    </row>
    <row r="320" spans="5:7" x14ac:dyDescent="0.25">
      <c r="E320">
        <v>0</v>
      </c>
      <c r="F320">
        <v>3.71</v>
      </c>
      <c r="G320">
        <v>3.71</v>
      </c>
    </row>
    <row r="321" spans="5:7" x14ac:dyDescent="0.25">
      <c r="E321">
        <v>2</v>
      </c>
      <c r="F321">
        <v>1.71</v>
      </c>
      <c r="G321">
        <v>1.71</v>
      </c>
    </row>
    <row r="322" spans="5:7" x14ac:dyDescent="0.25">
      <c r="E322">
        <v>0</v>
      </c>
      <c r="F322">
        <v>3.71</v>
      </c>
      <c r="G322">
        <v>3.71</v>
      </c>
    </row>
    <row r="323" spans="5:7" x14ac:dyDescent="0.25">
      <c r="E323">
        <v>4</v>
      </c>
      <c r="F323">
        <v>0.28999999999999998</v>
      </c>
      <c r="G323">
        <v>0.28999999999999998</v>
      </c>
    </row>
    <row r="324" spans="5:7" x14ac:dyDescent="0.25">
      <c r="E324">
        <v>4</v>
      </c>
      <c r="F324">
        <v>0.28999999999999998</v>
      </c>
      <c r="G324">
        <v>0.28999999999999998</v>
      </c>
    </row>
    <row r="325" spans="5:7" x14ac:dyDescent="0.25">
      <c r="E325">
        <v>0</v>
      </c>
      <c r="F325">
        <v>3.71</v>
      </c>
      <c r="G325">
        <v>3.71</v>
      </c>
    </row>
    <row r="326" spans="5:7" x14ac:dyDescent="0.25">
      <c r="E326">
        <v>0</v>
      </c>
      <c r="F326">
        <v>3.71</v>
      </c>
      <c r="G326">
        <v>3.71</v>
      </c>
    </row>
    <row r="327" spans="5:7" x14ac:dyDescent="0.25">
      <c r="E327">
        <v>1</v>
      </c>
      <c r="F327">
        <v>2.71</v>
      </c>
      <c r="G327">
        <v>2.71</v>
      </c>
    </row>
    <row r="328" spans="5:7" x14ac:dyDescent="0.25">
      <c r="E328">
        <v>0</v>
      </c>
      <c r="F328">
        <v>3.71</v>
      </c>
      <c r="G328">
        <v>3.71</v>
      </c>
    </row>
    <row r="329" spans="5:7" x14ac:dyDescent="0.25">
      <c r="E329">
        <v>0</v>
      </c>
      <c r="F329">
        <v>3.71</v>
      </c>
      <c r="G329">
        <v>3.71</v>
      </c>
    </row>
    <row r="330" spans="5:7" x14ac:dyDescent="0.25">
      <c r="E330">
        <v>0</v>
      </c>
      <c r="F330">
        <v>3.71</v>
      </c>
      <c r="G330">
        <v>3.71</v>
      </c>
    </row>
    <row r="331" spans="5:7" x14ac:dyDescent="0.25">
      <c r="E331">
        <v>0</v>
      </c>
      <c r="F331">
        <v>3.71</v>
      </c>
      <c r="G331">
        <v>3.71</v>
      </c>
    </row>
    <row r="332" spans="5:7" x14ac:dyDescent="0.25">
      <c r="E332">
        <v>12</v>
      </c>
      <c r="F332">
        <v>8.2899999999999991</v>
      </c>
      <c r="G332">
        <v>8.2899999999999991</v>
      </c>
    </row>
    <row r="333" spans="5:7" x14ac:dyDescent="0.25">
      <c r="E333">
        <v>5</v>
      </c>
      <c r="F333">
        <v>1.29</v>
      </c>
      <c r="G333">
        <v>1.29</v>
      </c>
    </row>
    <row r="334" spans="5:7" x14ac:dyDescent="0.25">
      <c r="E334">
        <v>2</v>
      </c>
      <c r="F334">
        <v>1.71</v>
      </c>
      <c r="G334">
        <v>1.71</v>
      </c>
    </row>
    <row r="335" spans="5:7" x14ac:dyDescent="0.25">
      <c r="E335">
        <v>0</v>
      </c>
      <c r="F335">
        <v>3.71</v>
      </c>
      <c r="G335">
        <v>3.71</v>
      </c>
    </row>
    <row r="336" spans="5:7" x14ac:dyDescent="0.25">
      <c r="E336">
        <v>1</v>
      </c>
      <c r="F336">
        <v>2.71</v>
      </c>
      <c r="G336">
        <v>2.71</v>
      </c>
    </row>
    <row r="337" spans="5:7" x14ac:dyDescent="0.25">
      <c r="E337">
        <v>0</v>
      </c>
      <c r="F337">
        <v>3.71</v>
      </c>
      <c r="G337">
        <v>3.71</v>
      </c>
    </row>
    <row r="338" spans="5:7" x14ac:dyDescent="0.25">
      <c r="E338">
        <v>0</v>
      </c>
      <c r="F338">
        <v>3.71</v>
      </c>
      <c r="G338">
        <v>3.71</v>
      </c>
    </row>
    <row r="339" spans="5:7" x14ac:dyDescent="0.25">
      <c r="E339">
        <v>7</v>
      </c>
      <c r="F339">
        <v>3.29</v>
      </c>
      <c r="G339">
        <v>3.29</v>
      </c>
    </row>
    <row r="340" spans="5:7" x14ac:dyDescent="0.25">
      <c r="E340">
        <v>1</v>
      </c>
      <c r="F340">
        <v>2.71</v>
      </c>
      <c r="G340">
        <v>2.71</v>
      </c>
    </row>
    <row r="341" spans="5:7" x14ac:dyDescent="0.25">
      <c r="E341">
        <v>0</v>
      </c>
      <c r="F341">
        <v>3.71</v>
      </c>
      <c r="G341">
        <v>3.71</v>
      </c>
    </row>
    <row r="342" spans="5:7" x14ac:dyDescent="0.25">
      <c r="E342">
        <v>0</v>
      </c>
      <c r="F342">
        <v>3.71</v>
      </c>
      <c r="G342">
        <v>3.71</v>
      </c>
    </row>
    <row r="343" spans="5:7" x14ac:dyDescent="0.25">
      <c r="E343">
        <v>0</v>
      </c>
      <c r="F343">
        <v>3.71</v>
      </c>
      <c r="G343">
        <v>3.71</v>
      </c>
    </row>
    <row r="344" spans="5:7" x14ac:dyDescent="0.25">
      <c r="E344">
        <v>3</v>
      </c>
      <c r="F344">
        <v>0.71</v>
      </c>
      <c r="G344">
        <v>0.71</v>
      </c>
    </row>
    <row r="345" spans="5:7" x14ac:dyDescent="0.25">
      <c r="E345">
        <v>1</v>
      </c>
      <c r="F345">
        <v>2.71</v>
      </c>
      <c r="G345">
        <v>2.71</v>
      </c>
    </row>
    <row r="346" spans="5:7" x14ac:dyDescent="0.25">
      <c r="E346">
        <v>1</v>
      </c>
      <c r="F346">
        <v>2.71</v>
      </c>
      <c r="G346">
        <v>2.71</v>
      </c>
    </row>
    <row r="347" spans="5:7" x14ac:dyDescent="0.25">
      <c r="E347">
        <v>1</v>
      </c>
      <c r="F347">
        <v>2.71</v>
      </c>
      <c r="G347">
        <v>2.71</v>
      </c>
    </row>
    <row r="348" spans="5:7" x14ac:dyDescent="0.25">
      <c r="E348">
        <v>7</v>
      </c>
      <c r="F348">
        <v>3.29</v>
      </c>
      <c r="G348">
        <v>3.29</v>
      </c>
    </row>
    <row r="349" spans="5:7" x14ac:dyDescent="0.25">
      <c r="E349">
        <v>0</v>
      </c>
      <c r="F349">
        <v>3.71</v>
      </c>
      <c r="G349">
        <v>3.71</v>
      </c>
    </row>
    <row r="350" spans="5:7" x14ac:dyDescent="0.25">
      <c r="E350">
        <v>0</v>
      </c>
      <c r="F350">
        <v>3.71</v>
      </c>
      <c r="G350">
        <v>3.71</v>
      </c>
    </row>
    <row r="351" spans="5:7" x14ac:dyDescent="0.25">
      <c r="E351">
        <v>0</v>
      </c>
      <c r="F351">
        <v>3.71</v>
      </c>
      <c r="G351">
        <v>3.71</v>
      </c>
    </row>
    <row r="352" spans="5:7" x14ac:dyDescent="0.25">
      <c r="E352">
        <v>0</v>
      </c>
      <c r="F352">
        <v>3.71</v>
      </c>
      <c r="G352">
        <v>3.71</v>
      </c>
    </row>
    <row r="353" spans="1:8" x14ac:dyDescent="0.25">
      <c r="E353">
        <v>0</v>
      </c>
      <c r="F353">
        <v>3.71</v>
      </c>
      <c r="G353">
        <v>3.71</v>
      </c>
    </row>
    <row r="354" spans="1:8" x14ac:dyDescent="0.25">
      <c r="E354">
        <v>0</v>
      </c>
      <c r="F354">
        <v>3.71</v>
      </c>
      <c r="G354">
        <v>3.71</v>
      </c>
    </row>
    <row r="355" spans="1:8" x14ac:dyDescent="0.25">
      <c r="E355">
        <v>0</v>
      </c>
      <c r="F355">
        <v>3.71</v>
      </c>
      <c r="G355">
        <v>3.71</v>
      </c>
    </row>
    <row r="356" spans="1:8" x14ac:dyDescent="0.25">
      <c r="E356">
        <v>5</v>
      </c>
      <c r="F356">
        <v>1.29</v>
      </c>
      <c r="G356">
        <v>1.29</v>
      </c>
    </row>
    <row r="357" spans="1:8" x14ac:dyDescent="0.25">
      <c r="E357">
        <v>0</v>
      </c>
      <c r="F357">
        <v>3.71</v>
      </c>
      <c r="G357">
        <v>3.71</v>
      </c>
    </row>
    <row r="358" spans="1:8" x14ac:dyDescent="0.25">
      <c r="E358">
        <v>5</v>
      </c>
      <c r="F358">
        <v>1.29</v>
      </c>
      <c r="G358">
        <v>1.29</v>
      </c>
    </row>
    <row r="359" spans="1:8" x14ac:dyDescent="0.25">
      <c r="E359">
        <v>2</v>
      </c>
      <c r="F359">
        <v>1.71</v>
      </c>
      <c r="G359">
        <v>1.71</v>
      </c>
      <c r="H359">
        <v>541.5</v>
      </c>
    </row>
    <row r="361" spans="1:8" x14ac:dyDescent="0.25">
      <c r="D361">
        <v>3381.5760211944498</v>
      </c>
    </row>
    <row r="363" spans="1:8" x14ac:dyDescent="0.25">
      <c r="A363" s="22" t="s">
        <v>245</v>
      </c>
      <c r="B363" s="22" t="s">
        <v>246</v>
      </c>
      <c r="C363" s="22"/>
      <c r="D363" s="22"/>
      <c r="E363" s="22"/>
      <c r="F363" s="22"/>
      <c r="G363" s="22"/>
      <c r="H363" s="22"/>
    </row>
    <row r="364" spans="1:8" x14ac:dyDescent="0.25">
      <c r="A364" s="22" t="s">
        <v>247</v>
      </c>
      <c r="B364" s="22" t="s">
        <v>258</v>
      </c>
      <c r="C364" s="22"/>
      <c r="D364" s="22"/>
      <c r="E364" s="22"/>
      <c r="F364" s="22"/>
      <c r="G364" s="22"/>
      <c r="H364" s="22"/>
    </row>
    <row r="365" spans="1:8" x14ac:dyDescent="0.25">
      <c r="A365" t="s">
        <v>249</v>
      </c>
      <c r="B365" t="s">
        <v>250</v>
      </c>
      <c r="C365" t="s">
        <v>251</v>
      </c>
      <c r="D365" t="s">
        <v>252</v>
      </c>
      <c r="E365" t="s">
        <v>253</v>
      </c>
      <c r="F365" t="s">
        <v>254</v>
      </c>
      <c r="G365" t="s">
        <v>255</v>
      </c>
      <c r="H365" t="s">
        <v>256</v>
      </c>
    </row>
    <row r="366" spans="1:8" x14ac:dyDescent="0.25">
      <c r="A366">
        <v>0</v>
      </c>
      <c r="B366">
        <v>15</v>
      </c>
      <c r="C366">
        <v>684</v>
      </c>
      <c r="D366">
        <v>42.75</v>
      </c>
      <c r="E366">
        <v>75</v>
      </c>
      <c r="F366">
        <v>32.25</v>
      </c>
      <c r="G366">
        <v>32.25</v>
      </c>
    </row>
    <row r="367" spans="1:8" x14ac:dyDescent="0.25">
      <c r="E367">
        <v>0</v>
      </c>
      <c r="F367">
        <v>42.75</v>
      </c>
      <c r="G367">
        <v>42.75</v>
      </c>
    </row>
    <row r="368" spans="1:8" x14ac:dyDescent="0.25">
      <c r="E368">
        <v>0</v>
      </c>
      <c r="F368">
        <v>42.75</v>
      </c>
      <c r="G368">
        <v>42.75</v>
      </c>
    </row>
    <row r="369" spans="1:8" x14ac:dyDescent="0.25">
      <c r="E369">
        <v>0</v>
      </c>
      <c r="F369">
        <v>42.75</v>
      </c>
      <c r="G369">
        <v>42.75</v>
      </c>
    </row>
    <row r="370" spans="1:8" x14ac:dyDescent="0.25">
      <c r="E370">
        <v>0</v>
      </c>
      <c r="F370">
        <v>42.75</v>
      </c>
      <c r="G370">
        <v>42.75</v>
      </c>
    </row>
    <row r="371" spans="1:8" x14ac:dyDescent="0.25">
      <c r="E371">
        <v>0</v>
      </c>
      <c r="F371">
        <v>42.75</v>
      </c>
      <c r="G371">
        <v>42.75</v>
      </c>
    </row>
    <row r="372" spans="1:8" x14ac:dyDescent="0.25">
      <c r="E372">
        <v>0</v>
      </c>
      <c r="F372">
        <v>42.75</v>
      </c>
      <c r="G372">
        <v>42.75</v>
      </c>
    </row>
    <row r="373" spans="1:8" x14ac:dyDescent="0.25">
      <c r="E373">
        <v>0</v>
      </c>
      <c r="F373">
        <v>42.75</v>
      </c>
      <c r="G373">
        <v>42.75</v>
      </c>
    </row>
    <row r="374" spans="1:8" x14ac:dyDescent="0.25">
      <c r="E374">
        <v>292</v>
      </c>
      <c r="F374">
        <v>249.25</v>
      </c>
      <c r="G374">
        <v>249.25</v>
      </c>
    </row>
    <row r="375" spans="1:8" x14ac:dyDescent="0.25">
      <c r="E375">
        <v>292</v>
      </c>
      <c r="F375">
        <v>249.25</v>
      </c>
      <c r="G375">
        <v>249.25</v>
      </c>
    </row>
    <row r="376" spans="1:8" x14ac:dyDescent="0.25">
      <c r="E376">
        <v>0</v>
      </c>
      <c r="F376">
        <v>42.75</v>
      </c>
      <c r="G376">
        <v>42.75</v>
      </c>
    </row>
    <row r="377" spans="1:8" x14ac:dyDescent="0.25">
      <c r="E377">
        <v>2</v>
      </c>
      <c r="F377">
        <v>40.75</v>
      </c>
      <c r="G377">
        <v>40.75</v>
      </c>
    </row>
    <row r="378" spans="1:8" x14ac:dyDescent="0.25">
      <c r="E378">
        <v>5</v>
      </c>
      <c r="F378">
        <v>37.75</v>
      </c>
      <c r="G378">
        <v>37.75</v>
      </c>
    </row>
    <row r="379" spans="1:8" x14ac:dyDescent="0.25">
      <c r="E379">
        <v>10</v>
      </c>
      <c r="F379">
        <v>32.75</v>
      </c>
      <c r="G379">
        <v>32.75</v>
      </c>
    </row>
    <row r="380" spans="1:8" x14ac:dyDescent="0.25">
      <c r="E380">
        <v>6</v>
      </c>
      <c r="F380">
        <v>36.75</v>
      </c>
      <c r="G380">
        <v>36.75</v>
      </c>
    </row>
    <row r="381" spans="1:8" x14ac:dyDescent="0.25">
      <c r="E381">
        <v>2</v>
      </c>
      <c r="F381">
        <v>40.75</v>
      </c>
      <c r="G381">
        <v>40.75</v>
      </c>
      <c r="H381">
        <v>1061.5</v>
      </c>
    </row>
    <row r="383" spans="1:8" x14ac:dyDescent="0.25">
      <c r="A383">
        <v>16</v>
      </c>
      <c r="B383">
        <v>17</v>
      </c>
      <c r="C383">
        <v>1211</v>
      </c>
      <c r="D383">
        <v>605.5</v>
      </c>
      <c r="E383">
        <v>602</v>
      </c>
      <c r="F383">
        <v>3.5</v>
      </c>
      <c r="G383">
        <v>3.5</v>
      </c>
    </row>
    <row r="384" spans="1:8" x14ac:dyDescent="0.25">
      <c r="E384">
        <v>609</v>
      </c>
      <c r="F384">
        <v>3.5</v>
      </c>
      <c r="G384">
        <v>3.5</v>
      </c>
      <c r="H384">
        <v>7</v>
      </c>
    </row>
    <row r="386" spans="1:8" x14ac:dyDescent="0.25">
      <c r="A386">
        <v>18</v>
      </c>
      <c r="B386">
        <v>20</v>
      </c>
      <c r="C386">
        <v>44</v>
      </c>
      <c r="D386">
        <v>14.67</v>
      </c>
      <c r="E386">
        <v>23</v>
      </c>
      <c r="F386">
        <v>8.33</v>
      </c>
      <c r="G386">
        <v>8.33</v>
      </c>
    </row>
    <row r="387" spans="1:8" x14ac:dyDescent="0.25">
      <c r="E387">
        <v>7</v>
      </c>
      <c r="F387">
        <v>7.67</v>
      </c>
      <c r="G387">
        <v>7.67</v>
      </c>
    </row>
    <row r="388" spans="1:8" x14ac:dyDescent="0.25">
      <c r="E388">
        <v>14</v>
      </c>
      <c r="F388">
        <v>0.67</v>
      </c>
      <c r="G388">
        <v>0.67</v>
      </c>
      <c r="H388">
        <v>16.670000000000002</v>
      </c>
    </row>
    <row r="390" spans="1:8" x14ac:dyDescent="0.25">
      <c r="A390">
        <v>21</v>
      </c>
      <c r="B390">
        <v>27</v>
      </c>
      <c r="C390">
        <v>726</v>
      </c>
      <c r="D390">
        <v>103.71</v>
      </c>
      <c r="E390">
        <v>0</v>
      </c>
      <c r="F390">
        <v>103.71</v>
      </c>
      <c r="G390">
        <v>103.71</v>
      </c>
    </row>
    <row r="391" spans="1:8" x14ac:dyDescent="0.25">
      <c r="E391">
        <v>711</v>
      </c>
      <c r="F391">
        <v>607.29</v>
      </c>
      <c r="G391">
        <v>607.29</v>
      </c>
    </row>
    <row r="392" spans="1:8" x14ac:dyDescent="0.25">
      <c r="E392">
        <v>1</v>
      </c>
      <c r="F392">
        <v>102.71</v>
      </c>
      <c r="G392">
        <v>102.71</v>
      </c>
    </row>
    <row r="393" spans="1:8" x14ac:dyDescent="0.25">
      <c r="E393">
        <v>0</v>
      </c>
      <c r="F393">
        <v>103.71</v>
      </c>
      <c r="G393">
        <v>103.71</v>
      </c>
    </row>
    <row r="394" spans="1:8" x14ac:dyDescent="0.25">
      <c r="E394">
        <v>4</v>
      </c>
      <c r="F394">
        <v>99.71</v>
      </c>
      <c r="G394">
        <v>99.71</v>
      </c>
    </row>
    <row r="395" spans="1:8" x14ac:dyDescent="0.25">
      <c r="E395">
        <v>0</v>
      </c>
      <c r="F395">
        <v>103.71</v>
      </c>
      <c r="G395">
        <v>103.71</v>
      </c>
    </row>
    <row r="396" spans="1:8" x14ac:dyDescent="0.25">
      <c r="E396">
        <v>10</v>
      </c>
      <c r="F396">
        <v>93.71</v>
      </c>
      <c r="G396">
        <v>93.71</v>
      </c>
      <c r="H396">
        <v>1214.57</v>
      </c>
    </row>
    <row r="398" spans="1:8" x14ac:dyDescent="0.25">
      <c r="A398">
        <v>28</v>
      </c>
      <c r="B398">
        <v>29</v>
      </c>
      <c r="C398">
        <v>9</v>
      </c>
      <c r="D398">
        <v>4.5</v>
      </c>
      <c r="E398">
        <v>9</v>
      </c>
      <c r="F398">
        <v>4.5</v>
      </c>
      <c r="G398">
        <v>4.5</v>
      </c>
    </row>
    <row r="399" spans="1:8" x14ac:dyDescent="0.25">
      <c r="E399">
        <v>0</v>
      </c>
      <c r="F399">
        <v>4.5</v>
      </c>
      <c r="G399">
        <v>4.5</v>
      </c>
      <c r="H399">
        <v>9</v>
      </c>
    </row>
    <row r="401" spans="1:8" x14ac:dyDescent="0.25">
      <c r="A401">
        <v>30</v>
      </c>
      <c r="B401">
        <v>30</v>
      </c>
      <c r="C401">
        <v>2</v>
      </c>
      <c r="D401">
        <v>2</v>
      </c>
      <c r="E401">
        <v>2</v>
      </c>
      <c r="F401">
        <v>0</v>
      </c>
      <c r="G401">
        <v>0</v>
      </c>
      <c r="H401">
        <v>0</v>
      </c>
    </row>
    <row r="403" spans="1:8" x14ac:dyDescent="0.25">
      <c r="A403">
        <v>31</v>
      </c>
      <c r="B403">
        <v>32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8" x14ac:dyDescent="0.25">
      <c r="E404">
        <v>0</v>
      </c>
      <c r="F404">
        <v>0</v>
      </c>
      <c r="G404">
        <v>0</v>
      </c>
      <c r="H404">
        <v>0</v>
      </c>
    </row>
    <row r="406" spans="1:8" x14ac:dyDescent="0.25">
      <c r="A406">
        <v>33</v>
      </c>
      <c r="B406">
        <v>56</v>
      </c>
      <c r="C406">
        <v>322</v>
      </c>
      <c r="D406">
        <v>13.42</v>
      </c>
      <c r="E406">
        <v>2</v>
      </c>
      <c r="F406">
        <v>11.42</v>
      </c>
      <c r="G406">
        <v>11.42</v>
      </c>
    </row>
    <row r="407" spans="1:8" x14ac:dyDescent="0.25">
      <c r="E407">
        <v>268</v>
      </c>
      <c r="F407">
        <v>254.58</v>
      </c>
      <c r="G407">
        <v>254.58</v>
      </c>
    </row>
    <row r="408" spans="1:8" x14ac:dyDescent="0.25">
      <c r="E408">
        <v>0</v>
      </c>
      <c r="F408">
        <v>13.42</v>
      </c>
      <c r="G408">
        <v>13.42</v>
      </c>
    </row>
    <row r="409" spans="1:8" x14ac:dyDescent="0.25">
      <c r="E409">
        <v>13</v>
      </c>
      <c r="F409">
        <v>0.42</v>
      </c>
      <c r="G409">
        <v>0.42</v>
      </c>
    </row>
    <row r="410" spans="1:8" x14ac:dyDescent="0.25">
      <c r="E410">
        <v>1</v>
      </c>
      <c r="F410">
        <v>12.42</v>
      </c>
      <c r="G410">
        <v>12.42</v>
      </c>
    </row>
    <row r="411" spans="1:8" x14ac:dyDescent="0.25">
      <c r="E411">
        <v>6</v>
      </c>
      <c r="F411">
        <v>7.42</v>
      </c>
      <c r="G411">
        <v>7.42</v>
      </c>
    </row>
    <row r="412" spans="1:8" x14ac:dyDescent="0.25">
      <c r="E412">
        <v>0</v>
      </c>
      <c r="F412">
        <v>13.42</v>
      </c>
      <c r="G412">
        <v>13.42</v>
      </c>
    </row>
    <row r="413" spans="1:8" x14ac:dyDescent="0.25">
      <c r="E413">
        <v>2</v>
      </c>
      <c r="F413">
        <v>11.42</v>
      </c>
      <c r="G413">
        <v>11.42</v>
      </c>
    </row>
    <row r="414" spans="1:8" x14ac:dyDescent="0.25">
      <c r="E414">
        <v>0</v>
      </c>
      <c r="F414">
        <v>13.42</v>
      </c>
      <c r="G414">
        <v>13.42</v>
      </c>
    </row>
    <row r="415" spans="1:8" x14ac:dyDescent="0.25">
      <c r="E415">
        <v>0</v>
      </c>
      <c r="F415">
        <v>13.42</v>
      </c>
      <c r="G415">
        <v>13.42</v>
      </c>
    </row>
    <row r="416" spans="1:8" x14ac:dyDescent="0.25">
      <c r="E416">
        <v>0</v>
      </c>
      <c r="F416">
        <v>13.42</v>
      </c>
      <c r="G416">
        <v>13.42</v>
      </c>
    </row>
    <row r="417" spans="1:8" x14ac:dyDescent="0.25">
      <c r="E417">
        <v>0</v>
      </c>
      <c r="F417">
        <v>13.42</v>
      </c>
      <c r="G417">
        <v>13.42</v>
      </c>
    </row>
    <row r="418" spans="1:8" x14ac:dyDescent="0.25">
      <c r="E418">
        <v>0</v>
      </c>
      <c r="F418">
        <v>13.42</v>
      </c>
      <c r="G418">
        <v>13.42</v>
      </c>
    </row>
    <row r="419" spans="1:8" x14ac:dyDescent="0.25">
      <c r="E419">
        <v>0</v>
      </c>
      <c r="F419">
        <v>13.42</v>
      </c>
      <c r="G419">
        <v>13.42</v>
      </c>
    </row>
    <row r="420" spans="1:8" x14ac:dyDescent="0.25">
      <c r="E420">
        <v>28</v>
      </c>
      <c r="F420">
        <v>14.58</v>
      </c>
      <c r="G420">
        <v>14.58</v>
      </c>
    </row>
    <row r="421" spans="1:8" x14ac:dyDescent="0.25">
      <c r="E421">
        <v>0</v>
      </c>
      <c r="F421">
        <v>13.42</v>
      </c>
      <c r="G421">
        <v>13.42</v>
      </c>
    </row>
    <row r="422" spans="1:8" x14ac:dyDescent="0.25">
      <c r="E422">
        <v>0</v>
      </c>
      <c r="F422">
        <v>13.42</v>
      </c>
      <c r="G422">
        <v>13.42</v>
      </c>
    </row>
    <row r="423" spans="1:8" x14ac:dyDescent="0.25">
      <c r="E423">
        <v>1</v>
      </c>
      <c r="F423">
        <v>12.42</v>
      </c>
      <c r="G423">
        <v>12.42</v>
      </c>
    </row>
    <row r="424" spans="1:8" x14ac:dyDescent="0.25">
      <c r="E424">
        <v>0</v>
      </c>
      <c r="F424">
        <v>13.42</v>
      </c>
      <c r="G424">
        <v>13.42</v>
      </c>
    </row>
    <row r="425" spans="1:8" x14ac:dyDescent="0.25">
      <c r="E425">
        <v>0</v>
      </c>
      <c r="F425">
        <v>13.42</v>
      </c>
      <c r="G425">
        <v>13.42</v>
      </c>
    </row>
    <row r="426" spans="1:8" x14ac:dyDescent="0.25">
      <c r="E426">
        <v>0</v>
      </c>
      <c r="F426">
        <v>13.42</v>
      </c>
      <c r="G426">
        <v>13.42</v>
      </c>
    </row>
    <row r="427" spans="1:8" x14ac:dyDescent="0.25">
      <c r="E427">
        <v>0</v>
      </c>
      <c r="F427">
        <v>13.42</v>
      </c>
      <c r="G427">
        <v>13.42</v>
      </c>
    </row>
    <row r="428" spans="1:8" x14ac:dyDescent="0.25">
      <c r="E428">
        <v>0</v>
      </c>
      <c r="F428">
        <v>13.42</v>
      </c>
      <c r="G428">
        <v>13.42</v>
      </c>
    </row>
    <row r="429" spans="1:8" x14ac:dyDescent="0.25">
      <c r="E429">
        <v>1</v>
      </c>
      <c r="F429">
        <v>12.42</v>
      </c>
      <c r="G429">
        <v>12.42</v>
      </c>
      <c r="H429">
        <v>538.33000000000004</v>
      </c>
    </row>
    <row r="431" spans="1:8" x14ac:dyDescent="0.25">
      <c r="A431">
        <v>57</v>
      </c>
      <c r="B431">
        <v>151</v>
      </c>
      <c r="C431">
        <v>383</v>
      </c>
      <c r="D431">
        <v>4.03</v>
      </c>
      <c r="E431">
        <v>135</v>
      </c>
      <c r="F431">
        <v>130.97</v>
      </c>
      <c r="G431">
        <v>130.97</v>
      </c>
    </row>
    <row r="432" spans="1:8" x14ac:dyDescent="0.25">
      <c r="E432">
        <v>5</v>
      </c>
      <c r="F432">
        <v>0.97</v>
      </c>
      <c r="G432">
        <v>0.97</v>
      </c>
    </row>
    <row r="433" spans="5:7" x14ac:dyDescent="0.25">
      <c r="E433">
        <v>1</v>
      </c>
      <c r="F433">
        <v>3.03</v>
      </c>
      <c r="G433">
        <v>3.03</v>
      </c>
    </row>
    <row r="434" spans="5:7" x14ac:dyDescent="0.25">
      <c r="E434">
        <v>4</v>
      </c>
      <c r="F434">
        <v>0.03</v>
      </c>
      <c r="G434">
        <v>0.03</v>
      </c>
    </row>
    <row r="435" spans="5:7" x14ac:dyDescent="0.25">
      <c r="E435">
        <v>6</v>
      </c>
      <c r="F435">
        <v>1.97</v>
      </c>
      <c r="G435">
        <v>1.97</v>
      </c>
    </row>
    <row r="436" spans="5:7" x14ac:dyDescent="0.25">
      <c r="E436">
        <v>2</v>
      </c>
      <c r="F436">
        <v>2.0299999999999998</v>
      </c>
      <c r="G436">
        <v>2.0299999999999998</v>
      </c>
    </row>
    <row r="437" spans="5:7" x14ac:dyDescent="0.25">
      <c r="E437">
        <v>0</v>
      </c>
      <c r="F437">
        <v>4.03</v>
      </c>
      <c r="G437">
        <v>4.03</v>
      </c>
    </row>
    <row r="438" spans="5:7" x14ac:dyDescent="0.25">
      <c r="E438">
        <v>3</v>
      </c>
      <c r="F438">
        <v>1.03</v>
      </c>
      <c r="G438">
        <v>1.03</v>
      </c>
    </row>
    <row r="439" spans="5:7" x14ac:dyDescent="0.25">
      <c r="E439">
        <v>3</v>
      </c>
      <c r="F439">
        <v>1.03</v>
      </c>
      <c r="G439">
        <v>1.03</v>
      </c>
    </row>
    <row r="440" spans="5:7" x14ac:dyDescent="0.25">
      <c r="E440">
        <v>3</v>
      </c>
      <c r="F440">
        <v>1.03</v>
      </c>
      <c r="G440">
        <v>1.03</v>
      </c>
    </row>
    <row r="441" spans="5:7" x14ac:dyDescent="0.25">
      <c r="E441">
        <v>0</v>
      </c>
      <c r="F441">
        <v>4.03</v>
      </c>
      <c r="G441">
        <v>4.03</v>
      </c>
    </row>
    <row r="442" spans="5:7" x14ac:dyDescent="0.25">
      <c r="E442">
        <v>3</v>
      </c>
      <c r="F442">
        <v>1.03</v>
      </c>
      <c r="G442">
        <v>1.03</v>
      </c>
    </row>
    <row r="443" spans="5:7" x14ac:dyDescent="0.25">
      <c r="E443">
        <v>0</v>
      </c>
      <c r="F443">
        <v>4.03</v>
      </c>
      <c r="G443">
        <v>4.03</v>
      </c>
    </row>
    <row r="444" spans="5:7" x14ac:dyDescent="0.25">
      <c r="E444">
        <v>1</v>
      </c>
      <c r="F444">
        <v>3.03</v>
      </c>
      <c r="G444">
        <v>3.03</v>
      </c>
    </row>
    <row r="445" spans="5:7" x14ac:dyDescent="0.25">
      <c r="E445">
        <v>0</v>
      </c>
      <c r="F445">
        <v>4.03</v>
      </c>
      <c r="G445">
        <v>4.03</v>
      </c>
    </row>
    <row r="446" spans="5:7" x14ac:dyDescent="0.25">
      <c r="E446">
        <v>0</v>
      </c>
      <c r="F446">
        <v>4.03</v>
      </c>
      <c r="G446">
        <v>4.03</v>
      </c>
    </row>
    <row r="447" spans="5:7" x14ac:dyDescent="0.25">
      <c r="E447">
        <v>0</v>
      </c>
      <c r="F447">
        <v>4.03</v>
      </c>
      <c r="G447">
        <v>4.03</v>
      </c>
    </row>
    <row r="448" spans="5:7" x14ac:dyDescent="0.25">
      <c r="E448">
        <v>0</v>
      </c>
      <c r="F448">
        <v>4.03</v>
      </c>
      <c r="G448">
        <v>4.03</v>
      </c>
    </row>
    <row r="449" spans="5:7" x14ac:dyDescent="0.25">
      <c r="E449">
        <v>1</v>
      </c>
      <c r="F449">
        <v>3.03</v>
      </c>
      <c r="G449">
        <v>3.03</v>
      </c>
    </row>
    <row r="450" spans="5:7" x14ac:dyDescent="0.25">
      <c r="E450">
        <v>0</v>
      </c>
      <c r="F450">
        <v>4.03</v>
      </c>
      <c r="G450">
        <v>4.03</v>
      </c>
    </row>
    <row r="451" spans="5:7" x14ac:dyDescent="0.25">
      <c r="E451">
        <v>0</v>
      </c>
      <c r="F451">
        <v>4.03</v>
      </c>
      <c r="G451">
        <v>4.03</v>
      </c>
    </row>
    <row r="452" spans="5:7" x14ac:dyDescent="0.25">
      <c r="E452">
        <v>0</v>
      </c>
      <c r="F452">
        <v>4.03</v>
      </c>
      <c r="G452">
        <v>4.03</v>
      </c>
    </row>
    <row r="453" spans="5:7" x14ac:dyDescent="0.25">
      <c r="E453">
        <v>0</v>
      </c>
      <c r="F453">
        <v>4.03</v>
      </c>
      <c r="G453">
        <v>4.03</v>
      </c>
    </row>
    <row r="454" spans="5:7" x14ac:dyDescent="0.25">
      <c r="E454">
        <v>0</v>
      </c>
      <c r="F454">
        <v>4.03</v>
      </c>
      <c r="G454">
        <v>4.03</v>
      </c>
    </row>
    <row r="455" spans="5:7" x14ac:dyDescent="0.25">
      <c r="E455">
        <v>0</v>
      </c>
      <c r="F455">
        <v>4.03</v>
      </c>
      <c r="G455">
        <v>4.03</v>
      </c>
    </row>
    <row r="456" spans="5:7" x14ac:dyDescent="0.25">
      <c r="E456">
        <v>0</v>
      </c>
      <c r="F456">
        <v>4.03</v>
      </c>
      <c r="G456">
        <v>4.03</v>
      </c>
    </row>
    <row r="457" spans="5:7" x14ac:dyDescent="0.25">
      <c r="E457">
        <v>15</v>
      </c>
      <c r="F457">
        <v>10.97</v>
      </c>
      <c r="G457">
        <v>10.97</v>
      </c>
    </row>
    <row r="458" spans="5:7" x14ac:dyDescent="0.25">
      <c r="E458">
        <v>5</v>
      </c>
      <c r="F458">
        <v>0.97</v>
      </c>
      <c r="G458">
        <v>0.97</v>
      </c>
    </row>
    <row r="459" spans="5:7" x14ac:dyDescent="0.25">
      <c r="E459">
        <v>1</v>
      </c>
      <c r="F459">
        <v>3.03</v>
      </c>
      <c r="G459">
        <v>3.03</v>
      </c>
    </row>
    <row r="460" spans="5:7" x14ac:dyDescent="0.25">
      <c r="E460">
        <v>0</v>
      </c>
      <c r="F460">
        <v>4.03</v>
      </c>
      <c r="G460">
        <v>4.03</v>
      </c>
    </row>
    <row r="461" spans="5:7" x14ac:dyDescent="0.25">
      <c r="E461">
        <v>0</v>
      </c>
      <c r="F461">
        <v>4.03</v>
      </c>
      <c r="G461">
        <v>4.03</v>
      </c>
    </row>
    <row r="462" spans="5:7" x14ac:dyDescent="0.25">
      <c r="E462">
        <v>0</v>
      </c>
      <c r="F462">
        <v>4.03</v>
      </c>
      <c r="G462">
        <v>4.03</v>
      </c>
    </row>
    <row r="463" spans="5:7" x14ac:dyDescent="0.25">
      <c r="E463">
        <v>0</v>
      </c>
      <c r="F463">
        <v>4.03</v>
      </c>
      <c r="G463">
        <v>4.03</v>
      </c>
    </row>
    <row r="464" spans="5:7" x14ac:dyDescent="0.25">
      <c r="E464">
        <v>3</v>
      </c>
      <c r="F464">
        <v>1.03</v>
      </c>
      <c r="G464">
        <v>1.03</v>
      </c>
    </row>
    <row r="465" spans="5:7" x14ac:dyDescent="0.25">
      <c r="E465">
        <v>2</v>
      </c>
      <c r="F465">
        <v>2.0299999999999998</v>
      </c>
      <c r="G465">
        <v>2.0299999999999998</v>
      </c>
    </row>
    <row r="466" spans="5:7" x14ac:dyDescent="0.25">
      <c r="E466">
        <v>0</v>
      </c>
      <c r="F466">
        <v>4.03</v>
      </c>
      <c r="G466">
        <v>4.03</v>
      </c>
    </row>
    <row r="467" spans="5:7" x14ac:dyDescent="0.25">
      <c r="E467">
        <v>0</v>
      </c>
      <c r="F467">
        <v>4.03</v>
      </c>
      <c r="G467">
        <v>4.03</v>
      </c>
    </row>
    <row r="468" spans="5:7" x14ac:dyDescent="0.25">
      <c r="E468">
        <v>0</v>
      </c>
      <c r="F468">
        <v>4.03</v>
      </c>
      <c r="G468">
        <v>4.03</v>
      </c>
    </row>
    <row r="469" spans="5:7" x14ac:dyDescent="0.25">
      <c r="E469">
        <v>16</v>
      </c>
      <c r="F469">
        <v>11.97</v>
      </c>
      <c r="G469">
        <v>11.97</v>
      </c>
    </row>
    <row r="470" spans="5:7" x14ac:dyDescent="0.25">
      <c r="E470">
        <v>1</v>
      </c>
      <c r="F470">
        <v>3.03</v>
      </c>
      <c r="G470">
        <v>3.03</v>
      </c>
    </row>
    <row r="471" spans="5:7" x14ac:dyDescent="0.25">
      <c r="E471">
        <v>2</v>
      </c>
      <c r="F471">
        <v>2.0299999999999998</v>
      </c>
      <c r="G471">
        <v>2.0299999999999998</v>
      </c>
    </row>
    <row r="472" spans="5:7" x14ac:dyDescent="0.25">
      <c r="E472">
        <v>0</v>
      </c>
      <c r="F472">
        <v>4.03</v>
      </c>
      <c r="G472">
        <v>4.03</v>
      </c>
    </row>
    <row r="473" spans="5:7" x14ac:dyDescent="0.25">
      <c r="E473">
        <v>0</v>
      </c>
      <c r="F473">
        <v>4.03</v>
      </c>
      <c r="G473">
        <v>4.03</v>
      </c>
    </row>
    <row r="474" spans="5:7" x14ac:dyDescent="0.25">
      <c r="E474">
        <v>4</v>
      </c>
      <c r="F474">
        <v>0.03</v>
      </c>
      <c r="G474">
        <v>0.03</v>
      </c>
    </row>
    <row r="475" spans="5:7" x14ac:dyDescent="0.25">
      <c r="E475">
        <v>30</v>
      </c>
      <c r="F475">
        <v>25.97</v>
      </c>
      <c r="G475">
        <v>25.97</v>
      </c>
    </row>
    <row r="476" spans="5:7" x14ac:dyDescent="0.25">
      <c r="E476">
        <v>33</v>
      </c>
      <c r="F476">
        <v>28.97</v>
      </c>
      <c r="G476">
        <v>28.97</v>
      </c>
    </row>
    <row r="477" spans="5:7" x14ac:dyDescent="0.25">
      <c r="E477">
        <v>0</v>
      </c>
      <c r="F477">
        <v>4.03</v>
      </c>
      <c r="G477">
        <v>4.03</v>
      </c>
    </row>
    <row r="478" spans="5:7" x14ac:dyDescent="0.25">
      <c r="E478">
        <v>0</v>
      </c>
      <c r="F478">
        <v>4.03</v>
      </c>
      <c r="G478">
        <v>4.03</v>
      </c>
    </row>
    <row r="479" spans="5:7" x14ac:dyDescent="0.25">
      <c r="E479">
        <v>0</v>
      </c>
      <c r="F479">
        <v>4.03</v>
      </c>
      <c r="G479">
        <v>4.03</v>
      </c>
    </row>
    <row r="480" spans="5:7" x14ac:dyDescent="0.25">
      <c r="E480">
        <v>4</v>
      </c>
      <c r="F480">
        <v>0.03</v>
      </c>
      <c r="G480">
        <v>0.03</v>
      </c>
    </row>
    <row r="481" spans="5:7" x14ac:dyDescent="0.25">
      <c r="E481">
        <v>0</v>
      </c>
      <c r="F481">
        <v>4.03</v>
      </c>
      <c r="G481">
        <v>4.03</v>
      </c>
    </row>
    <row r="482" spans="5:7" x14ac:dyDescent="0.25">
      <c r="E482">
        <v>0</v>
      </c>
      <c r="F482">
        <v>4.03</v>
      </c>
      <c r="G482">
        <v>4.03</v>
      </c>
    </row>
    <row r="483" spans="5:7" x14ac:dyDescent="0.25">
      <c r="E483">
        <v>2</v>
      </c>
      <c r="F483">
        <v>2.0299999999999998</v>
      </c>
      <c r="G483">
        <v>2.0299999999999998</v>
      </c>
    </row>
    <row r="484" spans="5:7" x14ac:dyDescent="0.25">
      <c r="E484">
        <v>1</v>
      </c>
      <c r="F484">
        <v>3.03</v>
      </c>
      <c r="G484">
        <v>3.03</v>
      </c>
    </row>
    <row r="485" spans="5:7" x14ac:dyDescent="0.25">
      <c r="E485">
        <v>0</v>
      </c>
      <c r="F485">
        <v>4.03</v>
      </c>
      <c r="G485">
        <v>4.03</v>
      </c>
    </row>
    <row r="486" spans="5:7" x14ac:dyDescent="0.25">
      <c r="E486">
        <v>1</v>
      </c>
      <c r="F486">
        <v>3.03</v>
      </c>
      <c r="G486">
        <v>3.03</v>
      </c>
    </row>
    <row r="487" spans="5:7" x14ac:dyDescent="0.25">
      <c r="E487">
        <v>19</v>
      </c>
      <c r="F487">
        <v>14.97</v>
      </c>
      <c r="G487">
        <v>14.97</v>
      </c>
    </row>
    <row r="488" spans="5:7" x14ac:dyDescent="0.25">
      <c r="E488">
        <v>19</v>
      </c>
      <c r="F488">
        <v>14.97</v>
      </c>
      <c r="G488">
        <v>14.97</v>
      </c>
    </row>
    <row r="489" spans="5:7" x14ac:dyDescent="0.25">
      <c r="E489">
        <v>2</v>
      </c>
      <c r="F489">
        <v>2.0299999999999998</v>
      </c>
      <c r="G489">
        <v>2.0299999999999998</v>
      </c>
    </row>
    <row r="490" spans="5:7" x14ac:dyDescent="0.25">
      <c r="E490">
        <v>4</v>
      </c>
      <c r="F490">
        <v>0.03</v>
      </c>
      <c r="G490">
        <v>0.03</v>
      </c>
    </row>
    <row r="491" spans="5:7" x14ac:dyDescent="0.25">
      <c r="E491">
        <v>8</v>
      </c>
      <c r="F491">
        <v>3.97</v>
      </c>
      <c r="G491">
        <v>3.97</v>
      </c>
    </row>
    <row r="492" spans="5:7" x14ac:dyDescent="0.25">
      <c r="E492">
        <v>0</v>
      </c>
      <c r="F492">
        <v>4.03</v>
      </c>
      <c r="G492">
        <v>4.03</v>
      </c>
    </row>
    <row r="493" spans="5:7" x14ac:dyDescent="0.25">
      <c r="E493">
        <v>0</v>
      </c>
      <c r="F493">
        <v>4.03</v>
      </c>
      <c r="G493">
        <v>4.03</v>
      </c>
    </row>
    <row r="494" spans="5:7" x14ac:dyDescent="0.25">
      <c r="E494">
        <v>0</v>
      </c>
      <c r="F494">
        <v>4.03</v>
      </c>
      <c r="G494">
        <v>4.03</v>
      </c>
    </row>
    <row r="495" spans="5:7" x14ac:dyDescent="0.25">
      <c r="E495">
        <v>0</v>
      </c>
      <c r="F495">
        <v>4.03</v>
      </c>
      <c r="G495">
        <v>4.03</v>
      </c>
    </row>
    <row r="496" spans="5:7" x14ac:dyDescent="0.25">
      <c r="E496">
        <v>0</v>
      </c>
      <c r="F496">
        <v>4.03</v>
      </c>
      <c r="G496">
        <v>4.03</v>
      </c>
    </row>
    <row r="497" spans="5:7" x14ac:dyDescent="0.25">
      <c r="E497">
        <v>1</v>
      </c>
      <c r="F497">
        <v>3.03</v>
      </c>
      <c r="G497">
        <v>3.03</v>
      </c>
    </row>
    <row r="498" spans="5:7" x14ac:dyDescent="0.25">
      <c r="E498">
        <v>0</v>
      </c>
      <c r="F498">
        <v>4.03</v>
      </c>
      <c r="G498">
        <v>4.03</v>
      </c>
    </row>
    <row r="499" spans="5:7" x14ac:dyDescent="0.25">
      <c r="E499">
        <v>0</v>
      </c>
      <c r="F499">
        <v>4.03</v>
      </c>
      <c r="G499">
        <v>4.03</v>
      </c>
    </row>
    <row r="500" spans="5:7" x14ac:dyDescent="0.25">
      <c r="E500">
        <v>0</v>
      </c>
      <c r="F500">
        <v>4.03</v>
      </c>
      <c r="G500">
        <v>4.03</v>
      </c>
    </row>
    <row r="501" spans="5:7" x14ac:dyDescent="0.25">
      <c r="E501">
        <v>2</v>
      </c>
      <c r="F501">
        <v>2.0299999999999998</v>
      </c>
      <c r="G501">
        <v>2.0299999999999998</v>
      </c>
    </row>
    <row r="502" spans="5:7" x14ac:dyDescent="0.25">
      <c r="E502">
        <v>0</v>
      </c>
      <c r="F502">
        <v>4.03</v>
      </c>
      <c r="G502">
        <v>4.03</v>
      </c>
    </row>
    <row r="503" spans="5:7" x14ac:dyDescent="0.25">
      <c r="E503">
        <v>4</v>
      </c>
      <c r="F503">
        <v>0.03</v>
      </c>
      <c r="G503">
        <v>0.03</v>
      </c>
    </row>
    <row r="504" spans="5:7" x14ac:dyDescent="0.25">
      <c r="E504">
        <v>4</v>
      </c>
      <c r="F504">
        <v>0.03</v>
      </c>
      <c r="G504">
        <v>0.03</v>
      </c>
    </row>
    <row r="505" spans="5:7" x14ac:dyDescent="0.25">
      <c r="E505">
        <v>0</v>
      </c>
      <c r="F505">
        <v>4.03</v>
      </c>
      <c r="G505">
        <v>4.03</v>
      </c>
    </row>
    <row r="506" spans="5:7" x14ac:dyDescent="0.25">
      <c r="E506">
        <v>0</v>
      </c>
      <c r="F506">
        <v>4.03</v>
      </c>
      <c r="G506">
        <v>4.03</v>
      </c>
    </row>
    <row r="507" spans="5:7" x14ac:dyDescent="0.25">
      <c r="E507">
        <v>1</v>
      </c>
      <c r="F507">
        <v>3.03</v>
      </c>
      <c r="G507">
        <v>3.03</v>
      </c>
    </row>
    <row r="508" spans="5:7" x14ac:dyDescent="0.25">
      <c r="E508">
        <v>0</v>
      </c>
      <c r="F508">
        <v>4.03</v>
      </c>
      <c r="G508">
        <v>4.03</v>
      </c>
    </row>
    <row r="509" spans="5:7" x14ac:dyDescent="0.25">
      <c r="E509">
        <v>0</v>
      </c>
      <c r="F509">
        <v>4.03</v>
      </c>
      <c r="G509">
        <v>4.03</v>
      </c>
    </row>
    <row r="510" spans="5:7" x14ac:dyDescent="0.25">
      <c r="E510">
        <v>0</v>
      </c>
      <c r="F510">
        <v>4.03</v>
      </c>
      <c r="G510">
        <v>4.03</v>
      </c>
    </row>
    <row r="511" spans="5:7" x14ac:dyDescent="0.25">
      <c r="E511">
        <v>0</v>
      </c>
      <c r="F511">
        <v>4.03</v>
      </c>
      <c r="G511">
        <v>4.03</v>
      </c>
    </row>
    <row r="512" spans="5:7" x14ac:dyDescent="0.25">
      <c r="E512">
        <v>12</v>
      </c>
      <c r="F512">
        <v>7.97</v>
      </c>
      <c r="G512">
        <v>7.97</v>
      </c>
    </row>
    <row r="513" spans="1:8" x14ac:dyDescent="0.25">
      <c r="E513">
        <v>5</v>
      </c>
      <c r="F513">
        <v>0.97</v>
      </c>
      <c r="G513">
        <v>0.97</v>
      </c>
    </row>
    <row r="514" spans="1:8" x14ac:dyDescent="0.25">
      <c r="E514">
        <v>2</v>
      </c>
      <c r="F514">
        <v>2.0299999999999998</v>
      </c>
      <c r="G514">
        <v>2.0299999999999998</v>
      </c>
    </row>
    <row r="515" spans="1:8" x14ac:dyDescent="0.25">
      <c r="E515">
        <v>0</v>
      </c>
      <c r="F515">
        <v>4.03</v>
      </c>
      <c r="G515">
        <v>4.03</v>
      </c>
    </row>
    <row r="516" spans="1:8" x14ac:dyDescent="0.25">
      <c r="E516">
        <v>1</v>
      </c>
      <c r="F516">
        <v>3.03</v>
      </c>
      <c r="G516">
        <v>3.03</v>
      </c>
    </row>
    <row r="517" spans="1:8" x14ac:dyDescent="0.25">
      <c r="E517">
        <v>0</v>
      </c>
      <c r="F517">
        <v>4.03</v>
      </c>
      <c r="G517">
        <v>4.03</v>
      </c>
    </row>
    <row r="518" spans="1:8" x14ac:dyDescent="0.25">
      <c r="E518">
        <v>0</v>
      </c>
      <c r="F518">
        <v>4.03</v>
      </c>
      <c r="G518">
        <v>4.03</v>
      </c>
    </row>
    <row r="519" spans="1:8" x14ac:dyDescent="0.25">
      <c r="E519">
        <v>7</v>
      </c>
      <c r="F519">
        <v>2.97</v>
      </c>
      <c r="G519">
        <v>2.97</v>
      </c>
    </row>
    <row r="520" spans="1:8" x14ac:dyDescent="0.25">
      <c r="E520">
        <v>1</v>
      </c>
      <c r="F520">
        <v>3.03</v>
      </c>
      <c r="G520">
        <v>3.03</v>
      </c>
    </row>
    <row r="521" spans="1:8" x14ac:dyDescent="0.25">
      <c r="E521">
        <v>0</v>
      </c>
      <c r="F521">
        <v>4.03</v>
      </c>
      <c r="G521">
        <v>4.03</v>
      </c>
    </row>
    <row r="522" spans="1:8" x14ac:dyDescent="0.25">
      <c r="E522">
        <v>0</v>
      </c>
      <c r="F522">
        <v>4.03</v>
      </c>
      <c r="G522">
        <v>4.03</v>
      </c>
    </row>
    <row r="523" spans="1:8" x14ac:dyDescent="0.25">
      <c r="E523">
        <v>0</v>
      </c>
      <c r="F523">
        <v>4.03</v>
      </c>
      <c r="G523">
        <v>4.03</v>
      </c>
    </row>
    <row r="524" spans="1:8" x14ac:dyDescent="0.25">
      <c r="E524">
        <v>3</v>
      </c>
      <c r="F524">
        <v>1.03</v>
      </c>
      <c r="G524">
        <v>1.03</v>
      </c>
    </row>
    <row r="525" spans="1:8" x14ac:dyDescent="0.25">
      <c r="E525">
        <v>1</v>
      </c>
      <c r="F525">
        <v>3.03</v>
      </c>
      <c r="G525">
        <v>3.03</v>
      </c>
      <c r="H525">
        <v>517.12</v>
      </c>
    </row>
    <row r="527" spans="1:8" x14ac:dyDescent="0.25">
      <c r="A527">
        <v>152</v>
      </c>
      <c r="B527">
        <v>165</v>
      </c>
      <c r="C527">
        <v>21</v>
      </c>
      <c r="D527">
        <v>1.5</v>
      </c>
      <c r="E527">
        <v>1</v>
      </c>
      <c r="F527">
        <v>0.5</v>
      </c>
      <c r="G527">
        <v>0.5</v>
      </c>
    </row>
    <row r="528" spans="1:8" x14ac:dyDescent="0.25">
      <c r="E528">
        <v>1</v>
      </c>
      <c r="F528">
        <v>0.5</v>
      </c>
      <c r="G528">
        <v>0.5</v>
      </c>
    </row>
    <row r="529" spans="1:8" x14ac:dyDescent="0.25">
      <c r="E529">
        <v>7</v>
      </c>
      <c r="F529">
        <v>5.5</v>
      </c>
      <c r="G529">
        <v>5.5</v>
      </c>
    </row>
    <row r="530" spans="1:8" x14ac:dyDescent="0.25">
      <c r="E530">
        <v>0</v>
      </c>
      <c r="F530">
        <v>1.5</v>
      </c>
      <c r="G530">
        <v>1.5</v>
      </c>
    </row>
    <row r="531" spans="1:8" x14ac:dyDescent="0.25">
      <c r="E531">
        <v>0</v>
      </c>
      <c r="F531">
        <v>1.5</v>
      </c>
      <c r="G531">
        <v>1.5</v>
      </c>
    </row>
    <row r="532" spans="1:8" x14ac:dyDescent="0.25">
      <c r="E532">
        <v>0</v>
      </c>
      <c r="F532">
        <v>1.5</v>
      </c>
      <c r="G532">
        <v>1.5</v>
      </c>
    </row>
    <row r="533" spans="1:8" x14ac:dyDescent="0.25">
      <c r="E533">
        <v>0</v>
      </c>
      <c r="F533">
        <v>1.5</v>
      </c>
      <c r="G533">
        <v>1.5</v>
      </c>
    </row>
    <row r="534" spans="1:8" x14ac:dyDescent="0.25">
      <c r="E534">
        <v>0</v>
      </c>
      <c r="F534">
        <v>1.5</v>
      </c>
      <c r="G534">
        <v>1.5</v>
      </c>
    </row>
    <row r="535" spans="1:8" x14ac:dyDescent="0.25">
      <c r="E535">
        <v>0</v>
      </c>
      <c r="F535">
        <v>1.5</v>
      </c>
      <c r="G535">
        <v>1.5</v>
      </c>
    </row>
    <row r="536" spans="1:8" x14ac:dyDescent="0.25">
      <c r="E536">
        <v>0</v>
      </c>
      <c r="F536">
        <v>1.5</v>
      </c>
      <c r="G536">
        <v>1.5</v>
      </c>
    </row>
    <row r="537" spans="1:8" x14ac:dyDescent="0.25">
      <c r="E537">
        <v>5</v>
      </c>
      <c r="F537">
        <v>3.5</v>
      </c>
      <c r="G537">
        <v>3.5</v>
      </c>
    </row>
    <row r="538" spans="1:8" x14ac:dyDescent="0.25">
      <c r="E538">
        <v>0</v>
      </c>
      <c r="F538">
        <v>1.5</v>
      </c>
      <c r="G538">
        <v>1.5</v>
      </c>
    </row>
    <row r="539" spans="1:8" x14ac:dyDescent="0.25">
      <c r="E539">
        <v>5</v>
      </c>
      <c r="F539">
        <v>3.5</v>
      </c>
      <c r="G539">
        <v>3.5</v>
      </c>
    </row>
    <row r="540" spans="1:8" x14ac:dyDescent="0.25">
      <c r="E540">
        <v>2</v>
      </c>
      <c r="F540">
        <v>0.5</v>
      </c>
      <c r="G540">
        <v>0.5</v>
      </c>
      <c r="H540">
        <v>26</v>
      </c>
    </row>
    <row r="542" spans="1:8" x14ac:dyDescent="0.25">
      <c r="D542">
        <v>3390.1872177124001</v>
      </c>
    </row>
    <row r="544" spans="1:8" x14ac:dyDescent="0.25">
      <c r="A544" s="22" t="s">
        <v>245</v>
      </c>
      <c r="B544" s="22" t="s">
        <v>246</v>
      </c>
      <c r="C544" s="22"/>
      <c r="D544" s="22"/>
      <c r="E544" s="22"/>
      <c r="F544" s="22"/>
      <c r="G544" s="22"/>
      <c r="H544" s="22"/>
    </row>
    <row r="545" spans="1:8" x14ac:dyDescent="0.25">
      <c r="A545" s="22" t="s">
        <v>257</v>
      </c>
      <c r="B545" s="22" t="s">
        <v>258</v>
      </c>
      <c r="C545" s="22"/>
      <c r="D545" s="22"/>
      <c r="E545" s="22"/>
      <c r="F545" s="22"/>
      <c r="G545" s="22"/>
      <c r="H545" s="22"/>
    </row>
    <row r="546" spans="1:8" x14ac:dyDescent="0.25">
      <c r="A546" t="s">
        <v>249</v>
      </c>
      <c r="B546" t="s">
        <v>250</v>
      </c>
      <c r="C546" t="s">
        <v>251</v>
      </c>
      <c r="D546" t="s">
        <v>252</v>
      </c>
      <c r="E546" t="s">
        <v>253</v>
      </c>
      <c r="F546" t="s">
        <v>254</v>
      </c>
      <c r="G546" t="s">
        <v>255</v>
      </c>
      <c r="H546" t="s">
        <v>256</v>
      </c>
    </row>
    <row r="547" spans="1:8" x14ac:dyDescent="0.25">
      <c r="A547">
        <v>0</v>
      </c>
      <c r="B547">
        <v>15</v>
      </c>
      <c r="C547">
        <v>684</v>
      </c>
      <c r="D547">
        <v>42.75</v>
      </c>
      <c r="E547">
        <v>75</v>
      </c>
      <c r="F547">
        <v>32.25</v>
      </c>
      <c r="G547">
        <v>32.25</v>
      </c>
    </row>
    <row r="548" spans="1:8" x14ac:dyDescent="0.25">
      <c r="E548">
        <v>0</v>
      </c>
      <c r="F548">
        <v>42.75</v>
      </c>
      <c r="G548">
        <v>42.75</v>
      </c>
    </row>
    <row r="549" spans="1:8" x14ac:dyDescent="0.25">
      <c r="E549">
        <v>0</v>
      </c>
      <c r="F549">
        <v>42.75</v>
      </c>
      <c r="G549">
        <v>42.75</v>
      </c>
    </row>
    <row r="550" spans="1:8" x14ac:dyDescent="0.25">
      <c r="E550">
        <v>0</v>
      </c>
      <c r="F550">
        <v>42.75</v>
      </c>
      <c r="G550">
        <v>42.75</v>
      </c>
    </row>
    <row r="551" spans="1:8" x14ac:dyDescent="0.25">
      <c r="E551">
        <v>0</v>
      </c>
      <c r="F551">
        <v>42.75</v>
      </c>
      <c r="G551">
        <v>42.75</v>
      </c>
    </row>
    <row r="552" spans="1:8" x14ac:dyDescent="0.25">
      <c r="E552">
        <v>0</v>
      </c>
      <c r="F552">
        <v>42.75</v>
      </c>
      <c r="G552">
        <v>42.75</v>
      </c>
    </row>
    <row r="553" spans="1:8" x14ac:dyDescent="0.25">
      <c r="E553">
        <v>0</v>
      </c>
      <c r="F553">
        <v>42.75</v>
      </c>
      <c r="G553">
        <v>42.75</v>
      </c>
    </row>
    <row r="554" spans="1:8" x14ac:dyDescent="0.25">
      <c r="E554">
        <v>0</v>
      </c>
      <c r="F554">
        <v>42.75</v>
      </c>
      <c r="G554">
        <v>42.75</v>
      </c>
    </row>
    <row r="555" spans="1:8" x14ac:dyDescent="0.25">
      <c r="E555">
        <v>292</v>
      </c>
      <c r="F555">
        <v>249.25</v>
      </c>
      <c r="G555">
        <v>249.25</v>
      </c>
    </row>
    <row r="556" spans="1:8" x14ac:dyDescent="0.25">
      <c r="E556">
        <v>292</v>
      </c>
      <c r="F556">
        <v>249.25</v>
      </c>
      <c r="G556">
        <v>249.25</v>
      </c>
    </row>
    <row r="557" spans="1:8" x14ac:dyDescent="0.25">
      <c r="E557">
        <v>0</v>
      </c>
      <c r="F557">
        <v>42.75</v>
      </c>
      <c r="G557">
        <v>42.75</v>
      </c>
    </row>
    <row r="558" spans="1:8" x14ac:dyDescent="0.25">
      <c r="E558">
        <v>2</v>
      </c>
      <c r="F558">
        <v>40.75</v>
      </c>
      <c r="G558">
        <v>40.75</v>
      </c>
    </row>
    <row r="559" spans="1:8" x14ac:dyDescent="0.25">
      <c r="E559">
        <v>5</v>
      </c>
      <c r="F559">
        <v>37.75</v>
      </c>
      <c r="G559">
        <v>37.75</v>
      </c>
    </row>
    <row r="560" spans="1:8" x14ac:dyDescent="0.25">
      <c r="E560">
        <v>10</v>
      </c>
      <c r="F560">
        <v>32.75</v>
      </c>
      <c r="G560">
        <v>32.75</v>
      </c>
    </row>
    <row r="561" spans="1:8" x14ac:dyDescent="0.25">
      <c r="E561">
        <v>6</v>
      </c>
      <c r="F561">
        <v>36.75</v>
      </c>
      <c r="G561">
        <v>36.75</v>
      </c>
    </row>
    <row r="562" spans="1:8" x14ac:dyDescent="0.25">
      <c r="E562">
        <v>2</v>
      </c>
      <c r="F562">
        <v>40.75</v>
      </c>
      <c r="G562">
        <v>40.75</v>
      </c>
      <c r="H562">
        <v>1061.5</v>
      </c>
    </row>
    <row r="564" spans="1:8" x14ac:dyDescent="0.25">
      <c r="A564">
        <v>16</v>
      </c>
      <c r="B564">
        <v>16</v>
      </c>
      <c r="C564">
        <v>602</v>
      </c>
      <c r="D564">
        <v>602</v>
      </c>
      <c r="E564">
        <v>602</v>
      </c>
      <c r="F564">
        <v>0</v>
      </c>
      <c r="G564">
        <v>0</v>
      </c>
      <c r="H564">
        <v>0</v>
      </c>
    </row>
    <row r="566" spans="1:8" x14ac:dyDescent="0.25">
      <c r="A566">
        <v>17</v>
      </c>
      <c r="B566">
        <v>17</v>
      </c>
      <c r="C566">
        <v>609</v>
      </c>
      <c r="D566">
        <v>609</v>
      </c>
      <c r="E566">
        <v>609</v>
      </c>
      <c r="F566">
        <v>0</v>
      </c>
      <c r="G566">
        <v>0</v>
      </c>
      <c r="H566">
        <v>0</v>
      </c>
    </row>
    <row r="568" spans="1:8" x14ac:dyDescent="0.25">
      <c r="A568">
        <v>18</v>
      </c>
      <c r="B568">
        <v>20</v>
      </c>
      <c r="C568">
        <v>44</v>
      </c>
      <c r="D568">
        <v>14.67</v>
      </c>
      <c r="E568">
        <v>23</v>
      </c>
      <c r="F568">
        <v>8.33</v>
      </c>
      <c r="G568">
        <v>8.33</v>
      </c>
    </row>
    <row r="569" spans="1:8" x14ac:dyDescent="0.25">
      <c r="E569">
        <v>7</v>
      </c>
      <c r="F569">
        <v>7.67</v>
      </c>
      <c r="G569">
        <v>7.67</v>
      </c>
    </row>
    <row r="570" spans="1:8" x14ac:dyDescent="0.25">
      <c r="E570">
        <v>14</v>
      </c>
      <c r="F570">
        <v>0.67</v>
      </c>
      <c r="G570">
        <v>0.67</v>
      </c>
      <c r="H570">
        <v>16.670000000000002</v>
      </c>
    </row>
    <row r="572" spans="1:8" x14ac:dyDescent="0.25">
      <c r="A572">
        <v>21</v>
      </c>
      <c r="B572">
        <v>27</v>
      </c>
      <c r="C572">
        <v>726</v>
      </c>
      <c r="D572">
        <v>103.71</v>
      </c>
      <c r="E572">
        <v>0</v>
      </c>
      <c r="F572">
        <v>103.71</v>
      </c>
      <c r="G572">
        <v>103.71</v>
      </c>
    </row>
    <row r="573" spans="1:8" x14ac:dyDescent="0.25">
      <c r="E573">
        <v>711</v>
      </c>
      <c r="F573">
        <v>607.29</v>
      </c>
      <c r="G573">
        <v>607.29</v>
      </c>
    </row>
    <row r="574" spans="1:8" x14ac:dyDescent="0.25">
      <c r="E574">
        <v>1</v>
      </c>
      <c r="F574">
        <v>102.71</v>
      </c>
      <c r="G574">
        <v>102.71</v>
      </c>
    </row>
    <row r="575" spans="1:8" x14ac:dyDescent="0.25">
      <c r="E575">
        <v>0</v>
      </c>
      <c r="F575">
        <v>103.71</v>
      </c>
      <c r="G575">
        <v>103.71</v>
      </c>
    </row>
    <row r="576" spans="1:8" x14ac:dyDescent="0.25">
      <c r="E576">
        <v>4</v>
      </c>
      <c r="F576">
        <v>99.71</v>
      </c>
      <c r="G576">
        <v>99.71</v>
      </c>
    </row>
    <row r="577" spans="1:8" x14ac:dyDescent="0.25">
      <c r="E577">
        <v>0</v>
      </c>
      <c r="F577">
        <v>103.71</v>
      </c>
      <c r="G577">
        <v>103.71</v>
      </c>
    </row>
    <row r="578" spans="1:8" x14ac:dyDescent="0.25">
      <c r="E578">
        <v>10</v>
      </c>
      <c r="F578">
        <v>93.71</v>
      </c>
      <c r="G578">
        <v>93.71</v>
      </c>
      <c r="H578">
        <v>1214.57</v>
      </c>
    </row>
    <row r="580" spans="1:8" x14ac:dyDescent="0.25">
      <c r="A580">
        <v>28</v>
      </c>
      <c r="B580">
        <v>29</v>
      </c>
      <c r="C580">
        <v>9</v>
      </c>
      <c r="D580">
        <v>4.5</v>
      </c>
      <c r="E580">
        <v>9</v>
      </c>
      <c r="F580">
        <v>4.5</v>
      </c>
      <c r="G580">
        <v>4.5</v>
      </c>
    </row>
    <row r="581" spans="1:8" x14ac:dyDescent="0.25">
      <c r="E581">
        <v>0</v>
      </c>
      <c r="F581">
        <v>4.5</v>
      </c>
      <c r="G581">
        <v>4.5</v>
      </c>
      <c r="H581">
        <v>9</v>
      </c>
    </row>
    <row r="583" spans="1:8" x14ac:dyDescent="0.25">
      <c r="A583">
        <v>30</v>
      </c>
      <c r="B583">
        <v>30</v>
      </c>
      <c r="C583">
        <v>2</v>
      </c>
      <c r="D583">
        <v>2</v>
      </c>
      <c r="E583">
        <v>2</v>
      </c>
      <c r="F583">
        <v>0</v>
      </c>
      <c r="G583">
        <v>0</v>
      </c>
      <c r="H583">
        <v>0</v>
      </c>
    </row>
    <row r="585" spans="1:8" x14ac:dyDescent="0.25">
      <c r="A585">
        <v>31</v>
      </c>
      <c r="B585">
        <v>32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8" x14ac:dyDescent="0.25">
      <c r="E586">
        <v>0</v>
      </c>
      <c r="F586">
        <v>0</v>
      </c>
      <c r="G586">
        <v>0</v>
      </c>
      <c r="H586">
        <v>0</v>
      </c>
    </row>
    <row r="588" spans="1:8" x14ac:dyDescent="0.25">
      <c r="A588">
        <v>33</v>
      </c>
      <c r="B588">
        <v>56</v>
      </c>
      <c r="C588">
        <v>322</v>
      </c>
      <c r="D588">
        <v>13.42</v>
      </c>
      <c r="E588">
        <v>2</v>
      </c>
      <c r="F588">
        <v>11.42</v>
      </c>
      <c r="G588">
        <v>11.42</v>
      </c>
    </row>
    <row r="589" spans="1:8" x14ac:dyDescent="0.25">
      <c r="E589">
        <v>268</v>
      </c>
      <c r="F589">
        <v>254.58</v>
      </c>
      <c r="G589">
        <v>254.58</v>
      </c>
    </row>
    <row r="590" spans="1:8" x14ac:dyDescent="0.25">
      <c r="E590">
        <v>0</v>
      </c>
      <c r="F590">
        <v>13.42</v>
      </c>
      <c r="G590">
        <v>13.42</v>
      </c>
    </row>
    <row r="591" spans="1:8" x14ac:dyDescent="0.25">
      <c r="E591">
        <v>13</v>
      </c>
      <c r="F591">
        <v>0.42</v>
      </c>
      <c r="G591">
        <v>0.42</v>
      </c>
    </row>
    <row r="592" spans="1:8" x14ac:dyDescent="0.25">
      <c r="E592">
        <v>1</v>
      </c>
      <c r="F592">
        <v>12.42</v>
      </c>
      <c r="G592">
        <v>12.42</v>
      </c>
    </row>
    <row r="593" spans="5:7" x14ac:dyDescent="0.25">
      <c r="E593">
        <v>6</v>
      </c>
      <c r="F593">
        <v>7.42</v>
      </c>
      <c r="G593">
        <v>7.42</v>
      </c>
    </row>
    <row r="594" spans="5:7" x14ac:dyDescent="0.25">
      <c r="E594">
        <v>0</v>
      </c>
      <c r="F594">
        <v>13.42</v>
      </c>
      <c r="G594">
        <v>13.42</v>
      </c>
    </row>
    <row r="595" spans="5:7" x14ac:dyDescent="0.25">
      <c r="E595">
        <v>2</v>
      </c>
      <c r="F595">
        <v>11.42</v>
      </c>
      <c r="G595">
        <v>11.42</v>
      </c>
    </row>
    <row r="596" spans="5:7" x14ac:dyDescent="0.25">
      <c r="E596">
        <v>0</v>
      </c>
      <c r="F596">
        <v>13.42</v>
      </c>
      <c r="G596">
        <v>13.42</v>
      </c>
    </row>
    <row r="597" spans="5:7" x14ac:dyDescent="0.25">
      <c r="E597">
        <v>0</v>
      </c>
      <c r="F597">
        <v>13.42</v>
      </c>
      <c r="G597">
        <v>13.42</v>
      </c>
    </row>
    <row r="598" spans="5:7" x14ac:dyDescent="0.25">
      <c r="E598">
        <v>0</v>
      </c>
      <c r="F598">
        <v>13.42</v>
      </c>
      <c r="G598">
        <v>13.42</v>
      </c>
    </row>
    <row r="599" spans="5:7" x14ac:dyDescent="0.25">
      <c r="E599">
        <v>0</v>
      </c>
      <c r="F599">
        <v>13.42</v>
      </c>
      <c r="G599">
        <v>13.42</v>
      </c>
    </row>
    <row r="600" spans="5:7" x14ac:dyDescent="0.25">
      <c r="E600">
        <v>0</v>
      </c>
      <c r="F600">
        <v>13.42</v>
      </c>
      <c r="G600">
        <v>13.42</v>
      </c>
    </row>
    <row r="601" spans="5:7" x14ac:dyDescent="0.25">
      <c r="E601">
        <v>0</v>
      </c>
      <c r="F601">
        <v>13.42</v>
      </c>
      <c r="G601">
        <v>13.42</v>
      </c>
    </row>
    <row r="602" spans="5:7" x14ac:dyDescent="0.25">
      <c r="E602">
        <v>28</v>
      </c>
      <c r="F602">
        <v>14.58</v>
      </c>
      <c r="G602">
        <v>14.58</v>
      </c>
    </row>
    <row r="603" spans="5:7" x14ac:dyDescent="0.25">
      <c r="E603">
        <v>0</v>
      </c>
      <c r="F603">
        <v>13.42</v>
      </c>
      <c r="G603">
        <v>13.42</v>
      </c>
    </row>
    <row r="604" spans="5:7" x14ac:dyDescent="0.25">
      <c r="E604">
        <v>0</v>
      </c>
      <c r="F604">
        <v>13.42</v>
      </c>
      <c r="G604">
        <v>13.42</v>
      </c>
    </row>
    <row r="605" spans="5:7" x14ac:dyDescent="0.25">
      <c r="E605">
        <v>1</v>
      </c>
      <c r="F605">
        <v>12.42</v>
      </c>
      <c r="G605">
        <v>12.42</v>
      </c>
    </row>
    <row r="606" spans="5:7" x14ac:dyDescent="0.25">
      <c r="E606">
        <v>0</v>
      </c>
      <c r="F606">
        <v>13.42</v>
      </c>
      <c r="G606">
        <v>13.42</v>
      </c>
    </row>
    <row r="607" spans="5:7" x14ac:dyDescent="0.25">
      <c r="E607">
        <v>0</v>
      </c>
      <c r="F607">
        <v>13.42</v>
      </c>
      <c r="G607">
        <v>13.42</v>
      </c>
    </row>
    <row r="608" spans="5:7" x14ac:dyDescent="0.25">
      <c r="E608">
        <v>0</v>
      </c>
      <c r="F608">
        <v>13.42</v>
      </c>
      <c r="G608">
        <v>13.42</v>
      </c>
    </row>
    <row r="609" spans="1:8" x14ac:dyDescent="0.25">
      <c r="E609">
        <v>0</v>
      </c>
      <c r="F609">
        <v>13.42</v>
      </c>
      <c r="G609">
        <v>13.42</v>
      </c>
    </row>
    <row r="610" spans="1:8" x14ac:dyDescent="0.25">
      <c r="E610">
        <v>0</v>
      </c>
      <c r="F610">
        <v>13.42</v>
      </c>
      <c r="G610">
        <v>13.42</v>
      </c>
    </row>
    <row r="611" spans="1:8" x14ac:dyDescent="0.25">
      <c r="E611">
        <v>1</v>
      </c>
      <c r="F611">
        <v>12.42</v>
      </c>
      <c r="G611">
        <v>12.42</v>
      </c>
      <c r="H611">
        <v>538.33000000000004</v>
      </c>
    </row>
    <row r="613" spans="1:8" x14ac:dyDescent="0.25">
      <c r="A613">
        <v>57</v>
      </c>
      <c r="B613">
        <v>165</v>
      </c>
      <c r="C613">
        <v>404</v>
      </c>
      <c r="D613">
        <v>3.71</v>
      </c>
      <c r="E613">
        <v>135</v>
      </c>
      <c r="F613">
        <v>131.29</v>
      </c>
      <c r="G613">
        <v>131.29</v>
      </c>
    </row>
    <row r="614" spans="1:8" x14ac:dyDescent="0.25">
      <c r="E614">
        <v>5</v>
      </c>
      <c r="F614">
        <v>1.29</v>
      </c>
      <c r="G614">
        <v>1.29</v>
      </c>
    </row>
    <row r="615" spans="1:8" x14ac:dyDescent="0.25">
      <c r="E615">
        <v>1</v>
      </c>
      <c r="F615">
        <v>2.71</v>
      </c>
      <c r="G615">
        <v>2.71</v>
      </c>
    </row>
    <row r="616" spans="1:8" x14ac:dyDescent="0.25">
      <c r="E616">
        <v>4</v>
      </c>
      <c r="F616">
        <v>0.28999999999999998</v>
      </c>
      <c r="G616">
        <v>0.28999999999999998</v>
      </c>
    </row>
    <row r="617" spans="1:8" x14ac:dyDescent="0.25">
      <c r="E617">
        <v>6</v>
      </c>
      <c r="F617">
        <v>2.29</v>
      </c>
      <c r="G617">
        <v>2.29</v>
      </c>
    </row>
    <row r="618" spans="1:8" x14ac:dyDescent="0.25">
      <c r="E618">
        <v>2</v>
      </c>
      <c r="F618">
        <v>1.71</v>
      </c>
      <c r="G618">
        <v>1.71</v>
      </c>
    </row>
    <row r="619" spans="1:8" x14ac:dyDescent="0.25">
      <c r="E619">
        <v>0</v>
      </c>
      <c r="F619">
        <v>3.71</v>
      </c>
      <c r="G619">
        <v>3.71</v>
      </c>
    </row>
    <row r="620" spans="1:8" x14ac:dyDescent="0.25">
      <c r="E620">
        <v>3</v>
      </c>
      <c r="F620">
        <v>0.71</v>
      </c>
      <c r="G620">
        <v>0.71</v>
      </c>
    </row>
    <row r="621" spans="1:8" x14ac:dyDescent="0.25">
      <c r="E621">
        <v>3</v>
      </c>
      <c r="F621">
        <v>0.71</v>
      </c>
      <c r="G621">
        <v>0.71</v>
      </c>
    </row>
    <row r="622" spans="1:8" x14ac:dyDescent="0.25">
      <c r="E622">
        <v>3</v>
      </c>
      <c r="F622">
        <v>0.71</v>
      </c>
      <c r="G622">
        <v>0.71</v>
      </c>
    </row>
    <row r="623" spans="1:8" x14ac:dyDescent="0.25">
      <c r="E623">
        <v>0</v>
      </c>
      <c r="F623">
        <v>3.71</v>
      </c>
      <c r="G623">
        <v>3.71</v>
      </c>
    </row>
    <row r="624" spans="1:8" x14ac:dyDescent="0.25">
      <c r="E624">
        <v>3</v>
      </c>
      <c r="F624">
        <v>0.71</v>
      </c>
      <c r="G624">
        <v>0.71</v>
      </c>
    </row>
    <row r="625" spans="5:7" x14ac:dyDescent="0.25">
      <c r="E625">
        <v>0</v>
      </c>
      <c r="F625">
        <v>3.71</v>
      </c>
      <c r="G625">
        <v>3.71</v>
      </c>
    </row>
    <row r="626" spans="5:7" x14ac:dyDescent="0.25">
      <c r="E626">
        <v>1</v>
      </c>
      <c r="F626">
        <v>2.71</v>
      </c>
      <c r="G626">
        <v>2.71</v>
      </c>
    </row>
    <row r="627" spans="5:7" x14ac:dyDescent="0.25">
      <c r="E627">
        <v>0</v>
      </c>
      <c r="F627">
        <v>3.71</v>
      </c>
      <c r="G627">
        <v>3.71</v>
      </c>
    </row>
    <row r="628" spans="5:7" x14ac:dyDescent="0.25">
      <c r="E628">
        <v>0</v>
      </c>
      <c r="F628">
        <v>3.71</v>
      </c>
      <c r="G628">
        <v>3.71</v>
      </c>
    </row>
    <row r="629" spans="5:7" x14ac:dyDescent="0.25">
      <c r="E629">
        <v>0</v>
      </c>
      <c r="F629">
        <v>3.71</v>
      </c>
      <c r="G629">
        <v>3.71</v>
      </c>
    </row>
    <row r="630" spans="5:7" x14ac:dyDescent="0.25">
      <c r="E630">
        <v>0</v>
      </c>
      <c r="F630">
        <v>3.71</v>
      </c>
      <c r="G630">
        <v>3.71</v>
      </c>
    </row>
    <row r="631" spans="5:7" x14ac:dyDescent="0.25">
      <c r="E631">
        <v>1</v>
      </c>
      <c r="F631">
        <v>2.71</v>
      </c>
      <c r="G631">
        <v>2.71</v>
      </c>
    </row>
    <row r="632" spans="5:7" x14ac:dyDescent="0.25">
      <c r="E632">
        <v>0</v>
      </c>
      <c r="F632">
        <v>3.71</v>
      </c>
      <c r="G632">
        <v>3.71</v>
      </c>
    </row>
    <row r="633" spans="5:7" x14ac:dyDescent="0.25">
      <c r="E633">
        <v>0</v>
      </c>
      <c r="F633">
        <v>3.71</v>
      </c>
      <c r="G633">
        <v>3.71</v>
      </c>
    </row>
    <row r="634" spans="5:7" x14ac:dyDescent="0.25">
      <c r="E634">
        <v>0</v>
      </c>
      <c r="F634">
        <v>3.71</v>
      </c>
      <c r="G634">
        <v>3.71</v>
      </c>
    </row>
    <row r="635" spans="5:7" x14ac:dyDescent="0.25">
      <c r="E635">
        <v>0</v>
      </c>
      <c r="F635">
        <v>3.71</v>
      </c>
      <c r="G635">
        <v>3.71</v>
      </c>
    </row>
    <row r="636" spans="5:7" x14ac:dyDescent="0.25">
      <c r="E636">
        <v>0</v>
      </c>
      <c r="F636">
        <v>3.71</v>
      </c>
      <c r="G636">
        <v>3.71</v>
      </c>
    </row>
    <row r="637" spans="5:7" x14ac:dyDescent="0.25">
      <c r="E637">
        <v>0</v>
      </c>
      <c r="F637">
        <v>3.71</v>
      </c>
      <c r="G637">
        <v>3.71</v>
      </c>
    </row>
    <row r="638" spans="5:7" x14ac:dyDescent="0.25">
      <c r="E638">
        <v>0</v>
      </c>
      <c r="F638">
        <v>3.71</v>
      </c>
      <c r="G638">
        <v>3.71</v>
      </c>
    </row>
    <row r="639" spans="5:7" x14ac:dyDescent="0.25">
      <c r="E639">
        <v>15</v>
      </c>
      <c r="F639">
        <v>11.29</v>
      </c>
      <c r="G639">
        <v>11.29</v>
      </c>
    </row>
    <row r="640" spans="5:7" x14ac:dyDescent="0.25">
      <c r="E640">
        <v>5</v>
      </c>
      <c r="F640">
        <v>1.29</v>
      </c>
      <c r="G640">
        <v>1.29</v>
      </c>
    </row>
    <row r="641" spans="5:7" x14ac:dyDescent="0.25">
      <c r="E641">
        <v>1</v>
      </c>
      <c r="F641">
        <v>2.71</v>
      </c>
      <c r="G641">
        <v>2.71</v>
      </c>
    </row>
    <row r="642" spans="5:7" x14ac:dyDescent="0.25">
      <c r="E642">
        <v>0</v>
      </c>
      <c r="F642">
        <v>3.71</v>
      </c>
      <c r="G642">
        <v>3.71</v>
      </c>
    </row>
    <row r="643" spans="5:7" x14ac:dyDescent="0.25">
      <c r="E643">
        <v>0</v>
      </c>
      <c r="F643">
        <v>3.71</v>
      </c>
      <c r="G643">
        <v>3.71</v>
      </c>
    </row>
    <row r="644" spans="5:7" x14ac:dyDescent="0.25">
      <c r="E644">
        <v>0</v>
      </c>
      <c r="F644">
        <v>3.71</v>
      </c>
      <c r="G644">
        <v>3.71</v>
      </c>
    </row>
    <row r="645" spans="5:7" x14ac:dyDescent="0.25">
      <c r="E645">
        <v>0</v>
      </c>
      <c r="F645">
        <v>3.71</v>
      </c>
      <c r="G645">
        <v>3.71</v>
      </c>
    </row>
    <row r="646" spans="5:7" x14ac:dyDescent="0.25">
      <c r="E646">
        <v>3</v>
      </c>
      <c r="F646">
        <v>0.71</v>
      </c>
      <c r="G646">
        <v>0.71</v>
      </c>
    </row>
    <row r="647" spans="5:7" x14ac:dyDescent="0.25">
      <c r="E647">
        <v>2</v>
      </c>
      <c r="F647">
        <v>1.71</v>
      </c>
      <c r="G647">
        <v>1.71</v>
      </c>
    </row>
    <row r="648" spans="5:7" x14ac:dyDescent="0.25">
      <c r="E648">
        <v>0</v>
      </c>
      <c r="F648">
        <v>3.71</v>
      </c>
      <c r="G648">
        <v>3.71</v>
      </c>
    </row>
    <row r="649" spans="5:7" x14ac:dyDescent="0.25">
      <c r="E649">
        <v>0</v>
      </c>
      <c r="F649">
        <v>3.71</v>
      </c>
      <c r="G649">
        <v>3.71</v>
      </c>
    </row>
    <row r="650" spans="5:7" x14ac:dyDescent="0.25">
      <c r="E650">
        <v>0</v>
      </c>
      <c r="F650">
        <v>3.71</v>
      </c>
      <c r="G650">
        <v>3.71</v>
      </c>
    </row>
    <row r="651" spans="5:7" x14ac:dyDescent="0.25">
      <c r="E651">
        <v>16</v>
      </c>
      <c r="F651">
        <v>12.29</v>
      </c>
      <c r="G651">
        <v>12.29</v>
      </c>
    </row>
    <row r="652" spans="5:7" x14ac:dyDescent="0.25">
      <c r="E652">
        <v>1</v>
      </c>
      <c r="F652">
        <v>2.71</v>
      </c>
      <c r="G652">
        <v>2.71</v>
      </c>
    </row>
    <row r="653" spans="5:7" x14ac:dyDescent="0.25">
      <c r="E653">
        <v>2</v>
      </c>
      <c r="F653">
        <v>1.71</v>
      </c>
      <c r="G653">
        <v>1.71</v>
      </c>
    </row>
    <row r="654" spans="5:7" x14ac:dyDescent="0.25">
      <c r="E654">
        <v>0</v>
      </c>
      <c r="F654">
        <v>3.71</v>
      </c>
      <c r="G654">
        <v>3.71</v>
      </c>
    </row>
    <row r="655" spans="5:7" x14ac:dyDescent="0.25">
      <c r="E655">
        <v>0</v>
      </c>
      <c r="F655">
        <v>3.71</v>
      </c>
      <c r="G655">
        <v>3.71</v>
      </c>
    </row>
    <row r="656" spans="5:7" x14ac:dyDescent="0.25">
      <c r="E656">
        <v>4</v>
      </c>
      <c r="F656">
        <v>0.28999999999999998</v>
      </c>
      <c r="G656">
        <v>0.28999999999999998</v>
      </c>
    </row>
    <row r="657" spans="5:7" x14ac:dyDescent="0.25">
      <c r="E657">
        <v>30</v>
      </c>
      <c r="F657">
        <v>26.29</v>
      </c>
      <c r="G657">
        <v>26.29</v>
      </c>
    </row>
    <row r="658" spans="5:7" x14ac:dyDescent="0.25">
      <c r="E658">
        <v>33</v>
      </c>
      <c r="F658">
        <v>29.29</v>
      </c>
      <c r="G658">
        <v>29.29</v>
      </c>
    </row>
    <row r="659" spans="5:7" x14ac:dyDescent="0.25">
      <c r="E659">
        <v>0</v>
      </c>
      <c r="F659">
        <v>3.71</v>
      </c>
      <c r="G659">
        <v>3.71</v>
      </c>
    </row>
    <row r="660" spans="5:7" x14ac:dyDescent="0.25">
      <c r="E660">
        <v>0</v>
      </c>
      <c r="F660">
        <v>3.71</v>
      </c>
      <c r="G660">
        <v>3.71</v>
      </c>
    </row>
    <row r="661" spans="5:7" x14ac:dyDescent="0.25">
      <c r="E661">
        <v>0</v>
      </c>
      <c r="F661">
        <v>3.71</v>
      </c>
      <c r="G661">
        <v>3.71</v>
      </c>
    </row>
    <row r="662" spans="5:7" x14ac:dyDescent="0.25">
      <c r="E662">
        <v>4</v>
      </c>
      <c r="F662">
        <v>0.28999999999999998</v>
      </c>
      <c r="G662">
        <v>0.28999999999999998</v>
      </c>
    </row>
    <row r="663" spans="5:7" x14ac:dyDescent="0.25">
      <c r="E663">
        <v>0</v>
      </c>
      <c r="F663">
        <v>3.71</v>
      </c>
      <c r="G663">
        <v>3.71</v>
      </c>
    </row>
    <row r="664" spans="5:7" x14ac:dyDescent="0.25">
      <c r="E664">
        <v>0</v>
      </c>
      <c r="F664">
        <v>3.71</v>
      </c>
      <c r="G664">
        <v>3.71</v>
      </c>
    </row>
    <row r="665" spans="5:7" x14ac:dyDescent="0.25">
      <c r="E665">
        <v>2</v>
      </c>
      <c r="F665">
        <v>1.71</v>
      </c>
      <c r="G665">
        <v>1.71</v>
      </c>
    </row>
    <row r="666" spans="5:7" x14ac:dyDescent="0.25">
      <c r="E666">
        <v>1</v>
      </c>
      <c r="F666">
        <v>2.71</v>
      </c>
      <c r="G666">
        <v>2.71</v>
      </c>
    </row>
    <row r="667" spans="5:7" x14ac:dyDescent="0.25">
      <c r="E667">
        <v>0</v>
      </c>
      <c r="F667">
        <v>3.71</v>
      </c>
      <c r="G667">
        <v>3.71</v>
      </c>
    </row>
    <row r="668" spans="5:7" x14ac:dyDescent="0.25">
      <c r="E668">
        <v>1</v>
      </c>
      <c r="F668">
        <v>2.71</v>
      </c>
      <c r="G668">
        <v>2.71</v>
      </c>
    </row>
    <row r="669" spans="5:7" x14ac:dyDescent="0.25">
      <c r="E669">
        <v>19</v>
      </c>
      <c r="F669">
        <v>15.29</v>
      </c>
      <c r="G669">
        <v>15.29</v>
      </c>
    </row>
    <row r="670" spans="5:7" x14ac:dyDescent="0.25">
      <c r="E670">
        <v>19</v>
      </c>
      <c r="F670">
        <v>15.29</v>
      </c>
      <c r="G670">
        <v>15.29</v>
      </c>
    </row>
    <row r="671" spans="5:7" x14ac:dyDescent="0.25">
      <c r="E671">
        <v>2</v>
      </c>
      <c r="F671">
        <v>1.71</v>
      </c>
      <c r="G671">
        <v>1.71</v>
      </c>
    </row>
    <row r="672" spans="5:7" x14ac:dyDescent="0.25">
      <c r="E672">
        <v>4</v>
      </c>
      <c r="F672">
        <v>0.28999999999999998</v>
      </c>
      <c r="G672">
        <v>0.28999999999999998</v>
      </c>
    </row>
    <row r="673" spans="5:7" x14ac:dyDescent="0.25">
      <c r="E673">
        <v>8</v>
      </c>
      <c r="F673">
        <v>4.29</v>
      </c>
      <c r="G673">
        <v>4.29</v>
      </c>
    </row>
    <row r="674" spans="5:7" x14ac:dyDescent="0.25">
      <c r="E674">
        <v>0</v>
      </c>
      <c r="F674">
        <v>3.71</v>
      </c>
      <c r="G674">
        <v>3.71</v>
      </c>
    </row>
    <row r="675" spans="5:7" x14ac:dyDescent="0.25">
      <c r="E675">
        <v>0</v>
      </c>
      <c r="F675">
        <v>3.71</v>
      </c>
      <c r="G675">
        <v>3.71</v>
      </c>
    </row>
    <row r="676" spans="5:7" x14ac:dyDescent="0.25">
      <c r="E676">
        <v>0</v>
      </c>
      <c r="F676">
        <v>3.71</v>
      </c>
      <c r="G676">
        <v>3.71</v>
      </c>
    </row>
    <row r="677" spans="5:7" x14ac:dyDescent="0.25">
      <c r="E677">
        <v>0</v>
      </c>
      <c r="F677">
        <v>3.71</v>
      </c>
      <c r="G677">
        <v>3.71</v>
      </c>
    </row>
    <row r="678" spans="5:7" x14ac:dyDescent="0.25">
      <c r="E678">
        <v>0</v>
      </c>
      <c r="F678">
        <v>3.71</v>
      </c>
      <c r="G678">
        <v>3.71</v>
      </c>
    </row>
    <row r="679" spans="5:7" x14ac:dyDescent="0.25">
      <c r="E679">
        <v>1</v>
      </c>
      <c r="F679">
        <v>2.71</v>
      </c>
      <c r="G679">
        <v>2.71</v>
      </c>
    </row>
    <row r="680" spans="5:7" x14ac:dyDescent="0.25">
      <c r="E680">
        <v>0</v>
      </c>
      <c r="F680">
        <v>3.71</v>
      </c>
      <c r="G680">
        <v>3.71</v>
      </c>
    </row>
    <row r="681" spans="5:7" x14ac:dyDescent="0.25">
      <c r="E681">
        <v>0</v>
      </c>
      <c r="F681">
        <v>3.71</v>
      </c>
      <c r="G681">
        <v>3.71</v>
      </c>
    </row>
    <row r="682" spans="5:7" x14ac:dyDescent="0.25">
      <c r="E682">
        <v>0</v>
      </c>
      <c r="F682">
        <v>3.71</v>
      </c>
      <c r="G682">
        <v>3.71</v>
      </c>
    </row>
    <row r="683" spans="5:7" x14ac:dyDescent="0.25">
      <c r="E683">
        <v>2</v>
      </c>
      <c r="F683">
        <v>1.71</v>
      </c>
      <c r="G683">
        <v>1.71</v>
      </c>
    </row>
    <row r="684" spans="5:7" x14ac:dyDescent="0.25">
      <c r="E684">
        <v>0</v>
      </c>
      <c r="F684">
        <v>3.71</v>
      </c>
      <c r="G684">
        <v>3.71</v>
      </c>
    </row>
    <row r="685" spans="5:7" x14ac:dyDescent="0.25">
      <c r="E685">
        <v>4</v>
      </c>
      <c r="F685">
        <v>0.28999999999999998</v>
      </c>
      <c r="G685">
        <v>0.28999999999999998</v>
      </c>
    </row>
    <row r="686" spans="5:7" x14ac:dyDescent="0.25">
      <c r="E686">
        <v>4</v>
      </c>
      <c r="F686">
        <v>0.28999999999999998</v>
      </c>
      <c r="G686">
        <v>0.28999999999999998</v>
      </c>
    </row>
    <row r="687" spans="5:7" x14ac:dyDescent="0.25">
      <c r="E687">
        <v>0</v>
      </c>
      <c r="F687">
        <v>3.71</v>
      </c>
      <c r="G687">
        <v>3.71</v>
      </c>
    </row>
    <row r="688" spans="5:7" x14ac:dyDescent="0.25">
      <c r="E688">
        <v>0</v>
      </c>
      <c r="F688">
        <v>3.71</v>
      </c>
      <c r="G688">
        <v>3.71</v>
      </c>
    </row>
    <row r="689" spans="5:7" x14ac:dyDescent="0.25">
      <c r="E689">
        <v>1</v>
      </c>
      <c r="F689">
        <v>2.71</v>
      </c>
      <c r="G689">
        <v>2.71</v>
      </c>
    </row>
    <row r="690" spans="5:7" x14ac:dyDescent="0.25">
      <c r="E690">
        <v>0</v>
      </c>
      <c r="F690">
        <v>3.71</v>
      </c>
      <c r="G690">
        <v>3.71</v>
      </c>
    </row>
    <row r="691" spans="5:7" x14ac:dyDescent="0.25">
      <c r="E691">
        <v>0</v>
      </c>
      <c r="F691">
        <v>3.71</v>
      </c>
      <c r="G691">
        <v>3.71</v>
      </c>
    </row>
    <row r="692" spans="5:7" x14ac:dyDescent="0.25">
      <c r="E692">
        <v>0</v>
      </c>
      <c r="F692">
        <v>3.71</v>
      </c>
      <c r="G692">
        <v>3.71</v>
      </c>
    </row>
    <row r="693" spans="5:7" x14ac:dyDescent="0.25">
      <c r="E693">
        <v>0</v>
      </c>
      <c r="F693">
        <v>3.71</v>
      </c>
      <c r="G693">
        <v>3.71</v>
      </c>
    </row>
    <row r="694" spans="5:7" x14ac:dyDescent="0.25">
      <c r="E694">
        <v>12</v>
      </c>
      <c r="F694">
        <v>8.2899999999999991</v>
      </c>
      <c r="G694">
        <v>8.2899999999999991</v>
      </c>
    </row>
    <row r="695" spans="5:7" x14ac:dyDescent="0.25">
      <c r="E695">
        <v>5</v>
      </c>
      <c r="F695">
        <v>1.29</v>
      </c>
      <c r="G695">
        <v>1.29</v>
      </c>
    </row>
    <row r="696" spans="5:7" x14ac:dyDescent="0.25">
      <c r="E696">
        <v>2</v>
      </c>
      <c r="F696">
        <v>1.71</v>
      </c>
      <c r="G696">
        <v>1.71</v>
      </c>
    </row>
    <row r="697" spans="5:7" x14ac:dyDescent="0.25">
      <c r="E697">
        <v>0</v>
      </c>
      <c r="F697">
        <v>3.71</v>
      </c>
      <c r="G697">
        <v>3.71</v>
      </c>
    </row>
    <row r="698" spans="5:7" x14ac:dyDescent="0.25">
      <c r="E698">
        <v>1</v>
      </c>
      <c r="F698">
        <v>2.71</v>
      </c>
      <c r="G698">
        <v>2.71</v>
      </c>
    </row>
    <row r="699" spans="5:7" x14ac:dyDescent="0.25">
      <c r="E699">
        <v>0</v>
      </c>
      <c r="F699">
        <v>3.71</v>
      </c>
      <c r="G699">
        <v>3.71</v>
      </c>
    </row>
    <row r="700" spans="5:7" x14ac:dyDescent="0.25">
      <c r="E700">
        <v>0</v>
      </c>
      <c r="F700">
        <v>3.71</v>
      </c>
      <c r="G700">
        <v>3.71</v>
      </c>
    </row>
    <row r="701" spans="5:7" x14ac:dyDescent="0.25">
      <c r="E701">
        <v>7</v>
      </c>
      <c r="F701">
        <v>3.29</v>
      </c>
      <c r="G701">
        <v>3.29</v>
      </c>
    </row>
    <row r="702" spans="5:7" x14ac:dyDescent="0.25">
      <c r="E702">
        <v>1</v>
      </c>
      <c r="F702">
        <v>2.71</v>
      </c>
      <c r="G702">
        <v>2.71</v>
      </c>
    </row>
    <row r="703" spans="5:7" x14ac:dyDescent="0.25">
      <c r="E703">
        <v>0</v>
      </c>
      <c r="F703">
        <v>3.71</v>
      </c>
      <c r="G703">
        <v>3.71</v>
      </c>
    </row>
    <row r="704" spans="5:7" x14ac:dyDescent="0.25">
      <c r="E704">
        <v>0</v>
      </c>
      <c r="F704">
        <v>3.71</v>
      </c>
      <c r="G704">
        <v>3.71</v>
      </c>
    </row>
    <row r="705" spans="5:7" x14ac:dyDescent="0.25">
      <c r="E705">
        <v>0</v>
      </c>
      <c r="F705">
        <v>3.71</v>
      </c>
      <c r="G705">
        <v>3.71</v>
      </c>
    </row>
    <row r="706" spans="5:7" x14ac:dyDescent="0.25">
      <c r="E706">
        <v>3</v>
      </c>
      <c r="F706">
        <v>0.71</v>
      </c>
      <c r="G706">
        <v>0.71</v>
      </c>
    </row>
    <row r="707" spans="5:7" x14ac:dyDescent="0.25">
      <c r="E707">
        <v>1</v>
      </c>
      <c r="F707">
        <v>2.71</v>
      </c>
      <c r="G707">
        <v>2.71</v>
      </c>
    </row>
    <row r="708" spans="5:7" x14ac:dyDescent="0.25">
      <c r="E708">
        <v>1</v>
      </c>
      <c r="F708">
        <v>2.71</v>
      </c>
      <c r="G708">
        <v>2.71</v>
      </c>
    </row>
    <row r="709" spans="5:7" x14ac:dyDescent="0.25">
      <c r="E709">
        <v>1</v>
      </c>
      <c r="F709">
        <v>2.71</v>
      </c>
      <c r="G709">
        <v>2.71</v>
      </c>
    </row>
    <row r="710" spans="5:7" x14ac:dyDescent="0.25">
      <c r="E710">
        <v>7</v>
      </c>
      <c r="F710">
        <v>3.29</v>
      </c>
      <c r="G710">
        <v>3.29</v>
      </c>
    </row>
    <row r="711" spans="5:7" x14ac:dyDescent="0.25">
      <c r="E711">
        <v>0</v>
      </c>
      <c r="F711">
        <v>3.71</v>
      </c>
      <c r="G711">
        <v>3.71</v>
      </c>
    </row>
    <row r="712" spans="5:7" x14ac:dyDescent="0.25">
      <c r="E712">
        <v>0</v>
      </c>
      <c r="F712">
        <v>3.71</v>
      </c>
      <c r="G712">
        <v>3.71</v>
      </c>
    </row>
    <row r="713" spans="5:7" x14ac:dyDescent="0.25">
      <c r="E713">
        <v>0</v>
      </c>
      <c r="F713">
        <v>3.71</v>
      </c>
      <c r="G713">
        <v>3.71</v>
      </c>
    </row>
    <row r="714" spans="5:7" x14ac:dyDescent="0.25">
      <c r="E714">
        <v>0</v>
      </c>
      <c r="F714">
        <v>3.71</v>
      </c>
      <c r="G714">
        <v>3.71</v>
      </c>
    </row>
    <row r="715" spans="5:7" x14ac:dyDescent="0.25">
      <c r="E715">
        <v>0</v>
      </c>
      <c r="F715">
        <v>3.71</v>
      </c>
      <c r="G715">
        <v>3.71</v>
      </c>
    </row>
    <row r="716" spans="5:7" x14ac:dyDescent="0.25">
      <c r="E716">
        <v>0</v>
      </c>
      <c r="F716">
        <v>3.71</v>
      </c>
      <c r="G716">
        <v>3.71</v>
      </c>
    </row>
    <row r="717" spans="5:7" x14ac:dyDescent="0.25">
      <c r="E717">
        <v>0</v>
      </c>
      <c r="F717">
        <v>3.71</v>
      </c>
      <c r="G717">
        <v>3.71</v>
      </c>
    </row>
    <row r="718" spans="5:7" x14ac:dyDescent="0.25">
      <c r="E718">
        <v>5</v>
      </c>
      <c r="F718">
        <v>1.29</v>
      </c>
      <c r="G718">
        <v>1.29</v>
      </c>
    </row>
    <row r="719" spans="5:7" x14ac:dyDescent="0.25">
      <c r="E719">
        <v>0</v>
      </c>
      <c r="F719">
        <v>3.71</v>
      </c>
      <c r="G719">
        <v>3.71</v>
      </c>
    </row>
    <row r="720" spans="5:7" x14ac:dyDescent="0.25">
      <c r="E720">
        <v>5</v>
      </c>
      <c r="F720">
        <v>1.29</v>
      </c>
      <c r="G720">
        <v>1.29</v>
      </c>
    </row>
    <row r="721" spans="1:9" x14ac:dyDescent="0.25">
      <c r="E721">
        <v>2</v>
      </c>
      <c r="F721">
        <v>1.71</v>
      </c>
      <c r="G721">
        <v>1.71</v>
      </c>
      <c r="H721">
        <v>541.5</v>
      </c>
    </row>
    <row r="723" spans="1:9" x14ac:dyDescent="0.25">
      <c r="D723">
        <v>3381.5760211944498</v>
      </c>
    </row>
    <row r="725" spans="1:9" x14ac:dyDescent="0.25">
      <c r="A725" s="22" t="s">
        <v>259</v>
      </c>
      <c r="B725" s="22" t="s">
        <v>260</v>
      </c>
      <c r="C725" s="22"/>
      <c r="D725" s="22"/>
      <c r="E725" s="22"/>
      <c r="F725" s="22"/>
      <c r="G725" s="22"/>
      <c r="H725" s="22"/>
      <c r="I725" s="22"/>
    </row>
    <row r="726" spans="1:9" x14ac:dyDescent="0.25">
      <c r="A726" s="22" t="s">
        <v>247</v>
      </c>
      <c r="B726" s="22" t="s">
        <v>248</v>
      </c>
      <c r="C726" s="22"/>
      <c r="D726" s="22"/>
      <c r="E726" s="22"/>
      <c r="F726" s="22"/>
      <c r="G726" s="22"/>
      <c r="H726" s="22"/>
      <c r="I726" s="22"/>
    </row>
    <row r="727" spans="1:9" x14ac:dyDescent="0.25">
      <c r="A727" t="s">
        <v>249</v>
      </c>
      <c r="B727" t="s">
        <v>250</v>
      </c>
      <c r="C727" t="s">
        <v>251</v>
      </c>
      <c r="D727" t="s">
        <v>252</v>
      </c>
      <c r="E727" t="s">
        <v>253</v>
      </c>
      <c r="F727" t="s">
        <v>254</v>
      </c>
      <c r="G727" t="s">
        <v>255</v>
      </c>
      <c r="H727" t="s">
        <v>256</v>
      </c>
    </row>
    <row r="728" spans="1:9" x14ac:dyDescent="0.25">
      <c r="A728">
        <v>0</v>
      </c>
      <c r="B728">
        <v>7</v>
      </c>
      <c r="C728">
        <v>75</v>
      </c>
      <c r="D728">
        <v>9.3800000000000008</v>
      </c>
      <c r="E728">
        <v>75</v>
      </c>
      <c r="F728">
        <v>65.62</v>
      </c>
      <c r="G728">
        <v>65.62</v>
      </c>
    </row>
    <row r="729" spans="1:9" x14ac:dyDescent="0.25">
      <c r="E729">
        <v>0</v>
      </c>
      <c r="F729">
        <v>9.3800000000000008</v>
      </c>
      <c r="G729">
        <v>9.3800000000000008</v>
      </c>
    </row>
    <row r="730" spans="1:9" x14ac:dyDescent="0.25">
      <c r="E730">
        <v>0</v>
      </c>
      <c r="F730">
        <v>9.3800000000000008</v>
      </c>
      <c r="G730">
        <v>9.3800000000000008</v>
      </c>
    </row>
    <row r="731" spans="1:9" x14ac:dyDescent="0.25">
      <c r="E731">
        <v>0</v>
      </c>
      <c r="F731">
        <v>9.3800000000000008</v>
      </c>
      <c r="G731">
        <v>9.3800000000000008</v>
      </c>
    </row>
    <row r="732" spans="1:9" x14ac:dyDescent="0.25">
      <c r="E732">
        <v>0</v>
      </c>
      <c r="F732">
        <v>9.3800000000000008</v>
      </c>
      <c r="G732">
        <v>9.3800000000000008</v>
      </c>
    </row>
    <row r="733" spans="1:9" x14ac:dyDescent="0.25">
      <c r="E733">
        <v>0</v>
      </c>
      <c r="F733">
        <v>9.3800000000000008</v>
      </c>
      <c r="G733">
        <v>9.3800000000000008</v>
      </c>
    </row>
    <row r="734" spans="1:9" x14ac:dyDescent="0.25">
      <c r="E734">
        <v>0</v>
      </c>
      <c r="F734">
        <v>9.3800000000000008</v>
      </c>
      <c r="G734">
        <v>9.3800000000000008</v>
      </c>
    </row>
    <row r="735" spans="1:9" x14ac:dyDescent="0.25">
      <c r="E735">
        <v>0</v>
      </c>
      <c r="F735">
        <v>9.3800000000000008</v>
      </c>
      <c r="G735">
        <v>9.3800000000000008</v>
      </c>
      <c r="H735">
        <v>131.25</v>
      </c>
    </row>
    <row r="737" spans="1:8" x14ac:dyDescent="0.25">
      <c r="A737">
        <v>8</v>
      </c>
      <c r="B737">
        <v>9</v>
      </c>
      <c r="C737">
        <v>584</v>
      </c>
      <c r="D737">
        <v>292</v>
      </c>
      <c r="E737">
        <v>292</v>
      </c>
      <c r="F737">
        <v>0</v>
      </c>
      <c r="G737">
        <v>0</v>
      </c>
    </row>
    <row r="738" spans="1:8" x14ac:dyDescent="0.25">
      <c r="E738">
        <v>292</v>
      </c>
      <c r="F738">
        <v>0</v>
      </c>
      <c r="G738">
        <v>0</v>
      </c>
      <c r="H738">
        <v>0</v>
      </c>
    </row>
    <row r="740" spans="1:8" x14ac:dyDescent="0.25">
      <c r="A740">
        <v>10</v>
      </c>
      <c r="B740">
        <v>15</v>
      </c>
      <c r="C740">
        <v>25</v>
      </c>
      <c r="D740">
        <v>4.17</v>
      </c>
      <c r="E740">
        <v>0</v>
      </c>
      <c r="F740">
        <v>4.17</v>
      </c>
      <c r="G740">
        <v>4.17</v>
      </c>
    </row>
    <row r="741" spans="1:8" x14ac:dyDescent="0.25">
      <c r="E741">
        <v>2</v>
      </c>
      <c r="F741">
        <v>2.17</v>
      </c>
      <c r="G741">
        <v>2.17</v>
      </c>
    </row>
    <row r="742" spans="1:8" x14ac:dyDescent="0.25">
      <c r="E742">
        <v>5</v>
      </c>
      <c r="F742">
        <v>0.83</v>
      </c>
      <c r="G742">
        <v>0.83</v>
      </c>
    </row>
    <row r="743" spans="1:8" x14ac:dyDescent="0.25">
      <c r="E743">
        <v>10</v>
      </c>
      <c r="F743">
        <v>5.83</v>
      </c>
      <c r="G743">
        <v>5.83</v>
      </c>
    </row>
    <row r="744" spans="1:8" x14ac:dyDescent="0.25">
      <c r="E744">
        <v>6</v>
      </c>
      <c r="F744">
        <v>1.83</v>
      </c>
      <c r="G744">
        <v>1.83</v>
      </c>
    </row>
    <row r="745" spans="1:8" x14ac:dyDescent="0.25">
      <c r="E745">
        <v>2</v>
      </c>
      <c r="F745">
        <v>2.17</v>
      </c>
      <c r="G745">
        <v>2.17</v>
      </c>
      <c r="H745">
        <v>17</v>
      </c>
    </row>
    <row r="747" spans="1:8" x14ac:dyDescent="0.25">
      <c r="A747">
        <v>16</v>
      </c>
      <c r="B747">
        <v>17</v>
      </c>
      <c r="C747">
        <v>1211</v>
      </c>
      <c r="D747">
        <v>605.5</v>
      </c>
      <c r="E747">
        <v>602</v>
      </c>
      <c r="F747">
        <v>3.5</v>
      </c>
      <c r="G747">
        <v>3.5</v>
      </c>
    </row>
    <row r="748" spans="1:8" x14ac:dyDescent="0.25">
      <c r="E748">
        <v>609</v>
      </c>
      <c r="F748">
        <v>3.5</v>
      </c>
      <c r="G748">
        <v>3.5</v>
      </c>
      <c r="H748">
        <v>7</v>
      </c>
    </row>
    <row r="750" spans="1:8" x14ac:dyDescent="0.25">
      <c r="A750">
        <v>18</v>
      </c>
      <c r="B750">
        <v>21</v>
      </c>
      <c r="C750">
        <v>44</v>
      </c>
      <c r="D750">
        <v>11</v>
      </c>
      <c r="E750">
        <v>23</v>
      </c>
      <c r="F750">
        <v>12</v>
      </c>
      <c r="G750">
        <v>12</v>
      </c>
    </row>
    <row r="751" spans="1:8" x14ac:dyDescent="0.25">
      <c r="E751">
        <v>7</v>
      </c>
      <c r="F751">
        <v>4</v>
      </c>
      <c r="G751">
        <v>4</v>
      </c>
    </row>
    <row r="752" spans="1:8" x14ac:dyDescent="0.25">
      <c r="E752">
        <v>14</v>
      </c>
      <c r="F752">
        <v>3</v>
      </c>
      <c r="G752">
        <v>3</v>
      </c>
    </row>
    <row r="753" spans="1:8" x14ac:dyDescent="0.25">
      <c r="E753">
        <v>0</v>
      </c>
      <c r="F753">
        <v>11</v>
      </c>
      <c r="G753">
        <v>11</v>
      </c>
      <c r="H753">
        <v>30</v>
      </c>
    </row>
    <row r="755" spans="1:8" x14ac:dyDescent="0.25">
      <c r="A755">
        <v>22</v>
      </c>
      <c r="B755">
        <v>22</v>
      </c>
      <c r="C755">
        <v>711</v>
      </c>
      <c r="D755">
        <v>711</v>
      </c>
      <c r="E755">
        <v>711</v>
      </c>
      <c r="F755">
        <v>0</v>
      </c>
      <c r="G755">
        <v>0</v>
      </c>
      <c r="H755">
        <v>0</v>
      </c>
    </row>
    <row r="757" spans="1:8" x14ac:dyDescent="0.25">
      <c r="A757">
        <v>23</v>
      </c>
      <c r="B757">
        <v>32</v>
      </c>
      <c r="C757">
        <v>26</v>
      </c>
      <c r="D757">
        <v>2.6</v>
      </c>
      <c r="E757">
        <v>1</v>
      </c>
      <c r="F757">
        <v>1.6</v>
      </c>
      <c r="G757">
        <v>1.6</v>
      </c>
    </row>
    <row r="758" spans="1:8" x14ac:dyDescent="0.25">
      <c r="E758">
        <v>0</v>
      </c>
      <c r="F758">
        <v>2.6</v>
      </c>
      <c r="G758">
        <v>2.6</v>
      </c>
    </row>
    <row r="759" spans="1:8" x14ac:dyDescent="0.25">
      <c r="E759">
        <v>4</v>
      </c>
      <c r="F759">
        <v>1.4</v>
      </c>
      <c r="G759">
        <v>1.4</v>
      </c>
    </row>
    <row r="760" spans="1:8" x14ac:dyDescent="0.25">
      <c r="E760">
        <v>0</v>
      </c>
      <c r="F760">
        <v>2.6</v>
      </c>
      <c r="G760">
        <v>2.6</v>
      </c>
    </row>
    <row r="761" spans="1:8" x14ac:dyDescent="0.25">
      <c r="E761">
        <v>10</v>
      </c>
      <c r="F761">
        <v>7.4</v>
      </c>
      <c r="G761">
        <v>7.4</v>
      </c>
    </row>
    <row r="762" spans="1:8" x14ac:dyDescent="0.25">
      <c r="E762">
        <v>9</v>
      </c>
      <c r="F762">
        <v>6.4</v>
      </c>
      <c r="G762">
        <v>6.4</v>
      </c>
    </row>
    <row r="763" spans="1:8" x14ac:dyDescent="0.25">
      <c r="E763">
        <v>0</v>
      </c>
      <c r="F763">
        <v>2.6</v>
      </c>
      <c r="G763">
        <v>2.6</v>
      </c>
    </row>
    <row r="764" spans="1:8" x14ac:dyDescent="0.25">
      <c r="E764">
        <v>2</v>
      </c>
      <c r="F764">
        <v>0.6</v>
      </c>
      <c r="G764">
        <v>0.6</v>
      </c>
    </row>
    <row r="765" spans="1:8" x14ac:dyDescent="0.25">
      <c r="E765">
        <v>0</v>
      </c>
      <c r="F765">
        <v>2.6</v>
      </c>
      <c r="G765">
        <v>2.6</v>
      </c>
    </row>
    <row r="766" spans="1:8" x14ac:dyDescent="0.25">
      <c r="E766">
        <v>0</v>
      </c>
      <c r="F766">
        <v>2.6</v>
      </c>
      <c r="G766">
        <v>2.6</v>
      </c>
      <c r="H766">
        <v>30.4</v>
      </c>
    </row>
    <row r="768" spans="1:8" x14ac:dyDescent="0.25">
      <c r="A768">
        <v>33</v>
      </c>
      <c r="B768">
        <v>56</v>
      </c>
      <c r="C768">
        <v>322</v>
      </c>
      <c r="D768">
        <v>13.42</v>
      </c>
      <c r="E768">
        <v>2</v>
      </c>
      <c r="F768">
        <v>11.42</v>
      </c>
      <c r="G768">
        <v>11.42</v>
      </c>
    </row>
    <row r="769" spans="5:7" x14ac:dyDescent="0.25">
      <c r="E769">
        <v>268</v>
      </c>
      <c r="F769">
        <v>254.58</v>
      </c>
      <c r="G769">
        <v>254.58</v>
      </c>
    </row>
    <row r="770" spans="5:7" x14ac:dyDescent="0.25">
      <c r="E770">
        <v>0</v>
      </c>
      <c r="F770">
        <v>13.42</v>
      </c>
      <c r="G770">
        <v>13.42</v>
      </c>
    </row>
    <row r="771" spans="5:7" x14ac:dyDescent="0.25">
      <c r="E771">
        <v>13</v>
      </c>
      <c r="F771">
        <v>0.42</v>
      </c>
      <c r="G771">
        <v>0.42</v>
      </c>
    </row>
    <row r="772" spans="5:7" x14ac:dyDescent="0.25">
      <c r="E772">
        <v>1</v>
      </c>
      <c r="F772">
        <v>12.42</v>
      </c>
      <c r="G772">
        <v>12.42</v>
      </c>
    </row>
    <row r="773" spans="5:7" x14ac:dyDescent="0.25">
      <c r="E773">
        <v>6</v>
      </c>
      <c r="F773">
        <v>7.42</v>
      </c>
      <c r="G773">
        <v>7.42</v>
      </c>
    </row>
    <row r="774" spans="5:7" x14ac:dyDescent="0.25">
      <c r="E774">
        <v>0</v>
      </c>
      <c r="F774">
        <v>13.42</v>
      </c>
      <c r="G774">
        <v>13.42</v>
      </c>
    </row>
    <row r="775" spans="5:7" x14ac:dyDescent="0.25">
      <c r="E775">
        <v>2</v>
      </c>
      <c r="F775">
        <v>11.42</v>
      </c>
      <c r="G775">
        <v>11.42</v>
      </c>
    </row>
    <row r="776" spans="5:7" x14ac:dyDescent="0.25">
      <c r="E776">
        <v>0</v>
      </c>
      <c r="F776">
        <v>13.42</v>
      </c>
      <c r="G776">
        <v>13.42</v>
      </c>
    </row>
    <row r="777" spans="5:7" x14ac:dyDescent="0.25">
      <c r="E777">
        <v>0</v>
      </c>
      <c r="F777">
        <v>13.42</v>
      </c>
      <c r="G777">
        <v>13.42</v>
      </c>
    </row>
    <row r="778" spans="5:7" x14ac:dyDescent="0.25">
      <c r="E778">
        <v>0</v>
      </c>
      <c r="F778">
        <v>13.42</v>
      </c>
      <c r="G778">
        <v>13.42</v>
      </c>
    </row>
    <row r="779" spans="5:7" x14ac:dyDescent="0.25">
      <c r="E779">
        <v>0</v>
      </c>
      <c r="F779">
        <v>13.42</v>
      </c>
      <c r="G779">
        <v>13.42</v>
      </c>
    </row>
    <row r="780" spans="5:7" x14ac:dyDescent="0.25">
      <c r="E780">
        <v>0</v>
      </c>
      <c r="F780">
        <v>13.42</v>
      </c>
      <c r="G780">
        <v>13.42</v>
      </c>
    </row>
    <row r="781" spans="5:7" x14ac:dyDescent="0.25">
      <c r="E781">
        <v>0</v>
      </c>
      <c r="F781">
        <v>13.42</v>
      </c>
      <c r="G781">
        <v>13.42</v>
      </c>
    </row>
    <row r="782" spans="5:7" x14ac:dyDescent="0.25">
      <c r="E782">
        <v>28</v>
      </c>
      <c r="F782">
        <v>14.58</v>
      </c>
      <c r="G782">
        <v>14.58</v>
      </c>
    </row>
    <row r="783" spans="5:7" x14ac:dyDescent="0.25">
      <c r="E783">
        <v>0</v>
      </c>
      <c r="F783">
        <v>13.42</v>
      </c>
      <c r="G783">
        <v>13.42</v>
      </c>
    </row>
    <row r="784" spans="5:7" x14ac:dyDescent="0.25">
      <c r="E784">
        <v>0</v>
      </c>
      <c r="F784">
        <v>13.42</v>
      </c>
      <c r="G784">
        <v>13.42</v>
      </c>
    </row>
    <row r="785" spans="1:8" x14ac:dyDescent="0.25">
      <c r="E785">
        <v>1</v>
      </c>
      <c r="F785">
        <v>12.42</v>
      </c>
      <c r="G785">
        <v>12.42</v>
      </c>
    </row>
    <row r="786" spans="1:8" x14ac:dyDescent="0.25">
      <c r="E786">
        <v>0</v>
      </c>
      <c r="F786">
        <v>13.42</v>
      </c>
      <c r="G786">
        <v>13.42</v>
      </c>
    </row>
    <row r="787" spans="1:8" x14ac:dyDescent="0.25">
      <c r="E787">
        <v>0</v>
      </c>
      <c r="F787">
        <v>13.42</v>
      </c>
      <c r="G787">
        <v>13.42</v>
      </c>
    </row>
    <row r="788" spans="1:8" x14ac:dyDescent="0.25">
      <c r="E788">
        <v>0</v>
      </c>
      <c r="F788">
        <v>13.42</v>
      </c>
      <c r="G788">
        <v>13.42</v>
      </c>
    </row>
    <row r="789" spans="1:8" x14ac:dyDescent="0.25">
      <c r="E789">
        <v>0</v>
      </c>
      <c r="F789">
        <v>13.42</v>
      </c>
      <c r="G789">
        <v>13.42</v>
      </c>
    </row>
    <row r="790" spans="1:8" x14ac:dyDescent="0.25">
      <c r="E790">
        <v>0</v>
      </c>
      <c r="F790">
        <v>13.42</v>
      </c>
      <c r="G790">
        <v>13.42</v>
      </c>
    </row>
    <row r="791" spans="1:8" x14ac:dyDescent="0.25">
      <c r="E791">
        <v>1</v>
      </c>
      <c r="F791">
        <v>12.42</v>
      </c>
      <c r="G791">
        <v>12.42</v>
      </c>
      <c r="H791">
        <v>538.33000000000004</v>
      </c>
    </row>
    <row r="793" spans="1:8" x14ac:dyDescent="0.25">
      <c r="A793">
        <v>57</v>
      </c>
      <c r="B793">
        <v>151</v>
      </c>
      <c r="C793">
        <v>383</v>
      </c>
      <c r="D793">
        <v>4.03</v>
      </c>
      <c r="E793">
        <v>135</v>
      </c>
      <c r="F793">
        <v>130.97</v>
      </c>
      <c r="G793">
        <v>130.97</v>
      </c>
    </row>
    <row r="794" spans="1:8" x14ac:dyDescent="0.25">
      <c r="E794">
        <v>5</v>
      </c>
      <c r="F794">
        <v>0.97</v>
      </c>
      <c r="G794">
        <v>0.97</v>
      </c>
    </row>
    <row r="795" spans="1:8" x14ac:dyDescent="0.25">
      <c r="E795">
        <v>1</v>
      </c>
      <c r="F795">
        <v>3.03</v>
      </c>
      <c r="G795">
        <v>3.03</v>
      </c>
    </row>
    <row r="796" spans="1:8" x14ac:dyDescent="0.25">
      <c r="E796">
        <v>4</v>
      </c>
      <c r="F796">
        <v>0.03</v>
      </c>
      <c r="G796">
        <v>0.03</v>
      </c>
    </row>
    <row r="797" spans="1:8" x14ac:dyDescent="0.25">
      <c r="E797">
        <v>6</v>
      </c>
      <c r="F797">
        <v>1.97</v>
      </c>
      <c r="G797">
        <v>1.97</v>
      </c>
    </row>
    <row r="798" spans="1:8" x14ac:dyDescent="0.25">
      <c r="E798">
        <v>2</v>
      </c>
      <c r="F798">
        <v>2.0299999999999998</v>
      </c>
      <c r="G798">
        <v>2.0299999999999998</v>
      </c>
    </row>
    <row r="799" spans="1:8" x14ac:dyDescent="0.25">
      <c r="E799">
        <v>0</v>
      </c>
      <c r="F799">
        <v>4.03</v>
      </c>
      <c r="G799">
        <v>4.03</v>
      </c>
    </row>
    <row r="800" spans="1:8" x14ac:dyDescent="0.25">
      <c r="E800">
        <v>3</v>
      </c>
      <c r="F800">
        <v>1.03</v>
      </c>
      <c r="G800">
        <v>1.03</v>
      </c>
    </row>
    <row r="801" spans="5:7" x14ac:dyDescent="0.25">
      <c r="E801">
        <v>3</v>
      </c>
      <c r="F801">
        <v>1.03</v>
      </c>
      <c r="G801">
        <v>1.03</v>
      </c>
    </row>
    <row r="802" spans="5:7" x14ac:dyDescent="0.25">
      <c r="E802">
        <v>3</v>
      </c>
      <c r="F802">
        <v>1.03</v>
      </c>
      <c r="G802">
        <v>1.03</v>
      </c>
    </row>
    <row r="803" spans="5:7" x14ac:dyDescent="0.25">
      <c r="E803">
        <v>0</v>
      </c>
      <c r="F803">
        <v>4.03</v>
      </c>
      <c r="G803">
        <v>4.03</v>
      </c>
    </row>
    <row r="804" spans="5:7" x14ac:dyDescent="0.25">
      <c r="E804">
        <v>3</v>
      </c>
      <c r="F804">
        <v>1.03</v>
      </c>
      <c r="G804">
        <v>1.03</v>
      </c>
    </row>
    <row r="805" spans="5:7" x14ac:dyDescent="0.25">
      <c r="E805">
        <v>0</v>
      </c>
      <c r="F805">
        <v>4.03</v>
      </c>
      <c r="G805">
        <v>4.03</v>
      </c>
    </row>
    <row r="806" spans="5:7" x14ac:dyDescent="0.25">
      <c r="E806">
        <v>1</v>
      </c>
      <c r="F806">
        <v>3.03</v>
      </c>
      <c r="G806">
        <v>3.03</v>
      </c>
    </row>
    <row r="807" spans="5:7" x14ac:dyDescent="0.25">
      <c r="E807">
        <v>0</v>
      </c>
      <c r="F807">
        <v>4.03</v>
      </c>
      <c r="G807">
        <v>4.03</v>
      </c>
    </row>
    <row r="808" spans="5:7" x14ac:dyDescent="0.25">
      <c r="E808">
        <v>0</v>
      </c>
      <c r="F808">
        <v>4.03</v>
      </c>
      <c r="G808">
        <v>4.03</v>
      </c>
    </row>
    <row r="809" spans="5:7" x14ac:dyDescent="0.25">
      <c r="E809">
        <v>0</v>
      </c>
      <c r="F809">
        <v>4.03</v>
      </c>
      <c r="G809">
        <v>4.03</v>
      </c>
    </row>
    <row r="810" spans="5:7" x14ac:dyDescent="0.25">
      <c r="E810">
        <v>0</v>
      </c>
      <c r="F810">
        <v>4.03</v>
      </c>
      <c r="G810">
        <v>4.03</v>
      </c>
    </row>
    <row r="811" spans="5:7" x14ac:dyDescent="0.25">
      <c r="E811">
        <v>1</v>
      </c>
      <c r="F811">
        <v>3.03</v>
      </c>
      <c r="G811">
        <v>3.03</v>
      </c>
    </row>
    <row r="812" spans="5:7" x14ac:dyDescent="0.25">
      <c r="E812">
        <v>0</v>
      </c>
      <c r="F812">
        <v>4.03</v>
      </c>
      <c r="G812">
        <v>4.03</v>
      </c>
    </row>
    <row r="813" spans="5:7" x14ac:dyDescent="0.25">
      <c r="E813">
        <v>0</v>
      </c>
      <c r="F813">
        <v>4.03</v>
      </c>
      <c r="G813">
        <v>4.03</v>
      </c>
    </row>
    <row r="814" spans="5:7" x14ac:dyDescent="0.25">
      <c r="E814">
        <v>0</v>
      </c>
      <c r="F814">
        <v>4.03</v>
      </c>
      <c r="G814">
        <v>4.03</v>
      </c>
    </row>
    <row r="815" spans="5:7" x14ac:dyDescent="0.25">
      <c r="E815">
        <v>0</v>
      </c>
      <c r="F815">
        <v>4.03</v>
      </c>
      <c r="G815">
        <v>4.03</v>
      </c>
    </row>
    <row r="816" spans="5:7" x14ac:dyDescent="0.25">
      <c r="E816">
        <v>0</v>
      </c>
      <c r="F816">
        <v>4.03</v>
      </c>
      <c r="G816">
        <v>4.03</v>
      </c>
    </row>
    <row r="817" spans="5:7" x14ac:dyDescent="0.25">
      <c r="E817">
        <v>0</v>
      </c>
      <c r="F817">
        <v>4.03</v>
      </c>
      <c r="G817">
        <v>4.03</v>
      </c>
    </row>
    <row r="818" spans="5:7" x14ac:dyDescent="0.25">
      <c r="E818">
        <v>0</v>
      </c>
      <c r="F818">
        <v>4.03</v>
      </c>
      <c r="G818">
        <v>4.03</v>
      </c>
    </row>
    <row r="819" spans="5:7" x14ac:dyDescent="0.25">
      <c r="E819">
        <v>15</v>
      </c>
      <c r="F819">
        <v>10.97</v>
      </c>
      <c r="G819">
        <v>10.97</v>
      </c>
    </row>
    <row r="820" spans="5:7" x14ac:dyDescent="0.25">
      <c r="E820">
        <v>5</v>
      </c>
      <c r="F820">
        <v>0.97</v>
      </c>
      <c r="G820">
        <v>0.97</v>
      </c>
    </row>
    <row r="821" spans="5:7" x14ac:dyDescent="0.25">
      <c r="E821">
        <v>1</v>
      </c>
      <c r="F821">
        <v>3.03</v>
      </c>
      <c r="G821">
        <v>3.03</v>
      </c>
    </row>
    <row r="822" spans="5:7" x14ac:dyDescent="0.25">
      <c r="E822">
        <v>0</v>
      </c>
      <c r="F822">
        <v>4.03</v>
      </c>
      <c r="G822">
        <v>4.03</v>
      </c>
    </row>
    <row r="823" spans="5:7" x14ac:dyDescent="0.25">
      <c r="E823">
        <v>0</v>
      </c>
      <c r="F823">
        <v>4.03</v>
      </c>
      <c r="G823">
        <v>4.03</v>
      </c>
    </row>
    <row r="824" spans="5:7" x14ac:dyDescent="0.25">
      <c r="E824">
        <v>0</v>
      </c>
      <c r="F824">
        <v>4.03</v>
      </c>
      <c r="G824">
        <v>4.03</v>
      </c>
    </row>
    <row r="825" spans="5:7" x14ac:dyDescent="0.25">
      <c r="E825">
        <v>0</v>
      </c>
      <c r="F825">
        <v>4.03</v>
      </c>
      <c r="G825">
        <v>4.03</v>
      </c>
    </row>
    <row r="826" spans="5:7" x14ac:dyDescent="0.25">
      <c r="E826">
        <v>3</v>
      </c>
      <c r="F826">
        <v>1.03</v>
      </c>
      <c r="G826">
        <v>1.03</v>
      </c>
    </row>
    <row r="827" spans="5:7" x14ac:dyDescent="0.25">
      <c r="E827">
        <v>2</v>
      </c>
      <c r="F827">
        <v>2.0299999999999998</v>
      </c>
      <c r="G827">
        <v>2.0299999999999998</v>
      </c>
    </row>
    <row r="828" spans="5:7" x14ac:dyDescent="0.25">
      <c r="E828">
        <v>0</v>
      </c>
      <c r="F828">
        <v>4.03</v>
      </c>
      <c r="G828">
        <v>4.03</v>
      </c>
    </row>
    <row r="829" spans="5:7" x14ac:dyDescent="0.25">
      <c r="E829">
        <v>0</v>
      </c>
      <c r="F829">
        <v>4.03</v>
      </c>
      <c r="G829">
        <v>4.03</v>
      </c>
    </row>
    <row r="830" spans="5:7" x14ac:dyDescent="0.25">
      <c r="E830">
        <v>0</v>
      </c>
      <c r="F830">
        <v>4.03</v>
      </c>
      <c r="G830">
        <v>4.03</v>
      </c>
    </row>
    <row r="831" spans="5:7" x14ac:dyDescent="0.25">
      <c r="E831">
        <v>16</v>
      </c>
      <c r="F831">
        <v>11.97</v>
      </c>
      <c r="G831">
        <v>11.97</v>
      </c>
    </row>
    <row r="832" spans="5:7" x14ac:dyDescent="0.25">
      <c r="E832">
        <v>1</v>
      </c>
      <c r="F832">
        <v>3.03</v>
      </c>
      <c r="G832">
        <v>3.03</v>
      </c>
    </row>
    <row r="833" spans="5:7" x14ac:dyDescent="0.25">
      <c r="E833">
        <v>2</v>
      </c>
      <c r="F833">
        <v>2.0299999999999998</v>
      </c>
      <c r="G833">
        <v>2.0299999999999998</v>
      </c>
    </row>
    <row r="834" spans="5:7" x14ac:dyDescent="0.25">
      <c r="E834">
        <v>0</v>
      </c>
      <c r="F834">
        <v>4.03</v>
      </c>
      <c r="G834">
        <v>4.03</v>
      </c>
    </row>
    <row r="835" spans="5:7" x14ac:dyDescent="0.25">
      <c r="E835">
        <v>0</v>
      </c>
      <c r="F835">
        <v>4.03</v>
      </c>
      <c r="G835">
        <v>4.03</v>
      </c>
    </row>
    <row r="836" spans="5:7" x14ac:dyDescent="0.25">
      <c r="E836">
        <v>4</v>
      </c>
      <c r="F836">
        <v>0.03</v>
      </c>
      <c r="G836">
        <v>0.03</v>
      </c>
    </row>
    <row r="837" spans="5:7" x14ac:dyDescent="0.25">
      <c r="E837">
        <v>30</v>
      </c>
      <c r="F837">
        <v>25.97</v>
      </c>
      <c r="G837">
        <v>25.97</v>
      </c>
    </row>
    <row r="838" spans="5:7" x14ac:dyDescent="0.25">
      <c r="E838">
        <v>33</v>
      </c>
      <c r="F838">
        <v>28.97</v>
      </c>
      <c r="G838">
        <v>28.97</v>
      </c>
    </row>
    <row r="839" spans="5:7" x14ac:dyDescent="0.25">
      <c r="E839">
        <v>0</v>
      </c>
      <c r="F839">
        <v>4.03</v>
      </c>
      <c r="G839">
        <v>4.03</v>
      </c>
    </row>
    <row r="840" spans="5:7" x14ac:dyDescent="0.25">
      <c r="E840">
        <v>0</v>
      </c>
      <c r="F840">
        <v>4.03</v>
      </c>
      <c r="G840">
        <v>4.03</v>
      </c>
    </row>
    <row r="841" spans="5:7" x14ac:dyDescent="0.25">
      <c r="E841">
        <v>0</v>
      </c>
      <c r="F841">
        <v>4.03</v>
      </c>
      <c r="G841">
        <v>4.03</v>
      </c>
    </row>
    <row r="842" spans="5:7" x14ac:dyDescent="0.25">
      <c r="E842">
        <v>4</v>
      </c>
      <c r="F842">
        <v>0.03</v>
      </c>
      <c r="G842">
        <v>0.03</v>
      </c>
    </row>
    <row r="843" spans="5:7" x14ac:dyDescent="0.25">
      <c r="E843">
        <v>0</v>
      </c>
      <c r="F843">
        <v>4.03</v>
      </c>
      <c r="G843">
        <v>4.03</v>
      </c>
    </row>
    <row r="844" spans="5:7" x14ac:dyDescent="0.25">
      <c r="E844">
        <v>0</v>
      </c>
      <c r="F844">
        <v>4.03</v>
      </c>
      <c r="G844">
        <v>4.03</v>
      </c>
    </row>
    <row r="845" spans="5:7" x14ac:dyDescent="0.25">
      <c r="E845">
        <v>2</v>
      </c>
      <c r="F845">
        <v>2.0299999999999998</v>
      </c>
      <c r="G845">
        <v>2.0299999999999998</v>
      </c>
    </row>
    <row r="846" spans="5:7" x14ac:dyDescent="0.25">
      <c r="E846">
        <v>1</v>
      </c>
      <c r="F846">
        <v>3.03</v>
      </c>
      <c r="G846">
        <v>3.03</v>
      </c>
    </row>
    <row r="847" spans="5:7" x14ac:dyDescent="0.25">
      <c r="E847">
        <v>0</v>
      </c>
      <c r="F847">
        <v>4.03</v>
      </c>
      <c r="G847">
        <v>4.03</v>
      </c>
    </row>
    <row r="848" spans="5:7" x14ac:dyDescent="0.25">
      <c r="E848">
        <v>1</v>
      </c>
      <c r="F848">
        <v>3.03</v>
      </c>
      <c r="G848">
        <v>3.03</v>
      </c>
    </row>
    <row r="849" spans="5:7" x14ac:dyDescent="0.25">
      <c r="E849">
        <v>19</v>
      </c>
      <c r="F849">
        <v>14.97</v>
      </c>
      <c r="G849">
        <v>14.97</v>
      </c>
    </row>
    <row r="850" spans="5:7" x14ac:dyDescent="0.25">
      <c r="E850">
        <v>19</v>
      </c>
      <c r="F850">
        <v>14.97</v>
      </c>
      <c r="G850">
        <v>14.97</v>
      </c>
    </row>
    <row r="851" spans="5:7" x14ac:dyDescent="0.25">
      <c r="E851">
        <v>2</v>
      </c>
      <c r="F851">
        <v>2.0299999999999998</v>
      </c>
      <c r="G851">
        <v>2.0299999999999998</v>
      </c>
    </row>
    <row r="852" spans="5:7" x14ac:dyDescent="0.25">
      <c r="E852">
        <v>4</v>
      </c>
      <c r="F852">
        <v>0.03</v>
      </c>
      <c r="G852">
        <v>0.03</v>
      </c>
    </row>
    <row r="853" spans="5:7" x14ac:dyDescent="0.25">
      <c r="E853">
        <v>8</v>
      </c>
      <c r="F853">
        <v>3.97</v>
      </c>
      <c r="G853">
        <v>3.97</v>
      </c>
    </row>
    <row r="854" spans="5:7" x14ac:dyDescent="0.25">
      <c r="E854">
        <v>0</v>
      </c>
      <c r="F854">
        <v>4.03</v>
      </c>
      <c r="G854">
        <v>4.03</v>
      </c>
    </row>
    <row r="855" spans="5:7" x14ac:dyDescent="0.25">
      <c r="E855">
        <v>0</v>
      </c>
      <c r="F855">
        <v>4.03</v>
      </c>
      <c r="G855">
        <v>4.03</v>
      </c>
    </row>
    <row r="856" spans="5:7" x14ac:dyDescent="0.25">
      <c r="E856">
        <v>0</v>
      </c>
      <c r="F856">
        <v>4.03</v>
      </c>
      <c r="G856">
        <v>4.03</v>
      </c>
    </row>
    <row r="857" spans="5:7" x14ac:dyDescent="0.25">
      <c r="E857">
        <v>0</v>
      </c>
      <c r="F857">
        <v>4.03</v>
      </c>
      <c r="G857">
        <v>4.03</v>
      </c>
    </row>
    <row r="858" spans="5:7" x14ac:dyDescent="0.25">
      <c r="E858">
        <v>0</v>
      </c>
      <c r="F858">
        <v>4.03</v>
      </c>
      <c r="G858">
        <v>4.03</v>
      </c>
    </row>
    <row r="859" spans="5:7" x14ac:dyDescent="0.25">
      <c r="E859">
        <v>1</v>
      </c>
      <c r="F859">
        <v>3.03</v>
      </c>
      <c r="G859">
        <v>3.03</v>
      </c>
    </row>
    <row r="860" spans="5:7" x14ac:dyDescent="0.25">
      <c r="E860">
        <v>0</v>
      </c>
      <c r="F860">
        <v>4.03</v>
      </c>
      <c r="G860">
        <v>4.03</v>
      </c>
    </row>
    <row r="861" spans="5:7" x14ac:dyDescent="0.25">
      <c r="E861">
        <v>0</v>
      </c>
      <c r="F861">
        <v>4.03</v>
      </c>
      <c r="G861">
        <v>4.03</v>
      </c>
    </row>
    <row r="862" spans="5:7" x14ac:dyDescent="0.25">
      <c r="E862">
        <v>0</v>
      </c>
      <c r="F862">
        <v>4.03</v>
      </c>
      <c r="G862">
        <v>4.03</v>
      </c>
    </row>
    <row r="863" spans="5:7" x14ac:dyDescent="0.25">
      <c r="E863">
        <v>2</v>
      </c>
      <c r="F863">
        <v>2.0299999999999998</v>
      </c>
      <c r="G863">
        <v>2.0299999999999998</v>
      </c>
    </row>
    <row r="864" spans="5:7" x14ac:dyDescent="0.25">
      <c r="E864">
        <v>0</v>
      </c>
      <c r="F864">
        <v>4.03</v>
      </c>
      <c r="G864">
        <v>4.03</v>
      </c>
    </row>
    <row r="865" spans="5:7" x14ac:dyDescent="0.25">
      <c r="E865">
        <v>4</v>
      </c>
      <c r="F865">
        <v>0.03</v>
      </c>
      <c r="G865">
        <v>0.03</v>
      </c>
    </row>
    <row r="866" spans="5:7" x14ac:dyDescent="0.25">
      <c r="E866">
        <v>4</v>
      </c>
      <c r="F866">
        <v>0.03</v>
      </c>
      <c r="G866">
        <v>0.03</v>
      </c>
    </row>
    <row r="867" spans="5:7" x14ac:dyDescent="0.25">
      <c r="E867">
        <v>0</v>
      </c>
      <c r="F867">
        <v>4.03</v>
      </c>
      <c r="G867">
        <v>4.03</v>
      </c>
    </row>
    <row r="868" spans="5:7" x14ac:dyDescent="0.25">
      <c r="E868">
        <v>0</v>
      </c>
      <c r="F868">
        <v>4.03</v>
      </c>
      <c r="G868">
        <v>4.03</v>
      </c>
    </row>
    <row r="869" spans="5:7" x14ac:dyDescent="0.25">
      <c r="E869">
        <v>1</v>
      </c>
      <c r="F869">
        <v>3.03</v>
      </c>
      <c r="G869">
        <v>3.03</v>
      </c>
    </row>
    <row r="870" spans="5:7" x14ac:dyDescent="0.25">
      <c r="E870">
        <v>0</v>
      </c>
      <c r="F870">
        <v>4.03</v>
      </c>
      <c r="G870">
        <v>4.03</v>
      </c>
    </row>
    <row r="871" spans="5:7" x14ac:dyDescent="0.25">
      <c r="E871">
        <v>0</v>
      </c>
      <c r="F871">
        <v>4.03</v>
      </c>
      <c r="G871">
        <v>4.03</v>
      </c>
    </row>
    <row r="872" spans="5:7" x14ac:dyDescent="0.25">
      <c r="E872">
        <v>0</v>
      </c>
      <c r="F872">
        <v>4.03</v>
      </c>
      <c r="G872">
        <v>4.03</v>
      </c>
    </row>
    <row r="873" spans="5:7" x14ac:dyDescent="0.25">
      <c r="E873">
        <v>0</v>
      </c>
      <c r="F873">
        <v>4.03</v>
      </c>
      <c r="G873">
        <v>4.03</v>
      </c>
    </row>
    <row r="874" spans="5:7" x14ac:dyDescent="0.25">
      <c r="E874">
        <v>12</v>
      </c>
      <c r="F874">
        <v>7.97</v>
      </c>
      <c r="G874">
        <v>7.97</v>
      </c>
    </row>
    <row r="875" spans="5:7" x14ac:dyDescent="0.25">
      <c r="E875">
        <v>5</v>
      </c>
      <c r="F875">
        <v>0.97</v>
      </c>
      <c r="G875">
        <v>0.97</v>
      </c>
    </row>
    <row r="876" spans="5:7" x14ac:dyDescent="0.25">
      <c r="E876">
        <v>2</v>
      </c>
      <c r="F876">
        <v>2.0299999999999998</v>
      </c>
      <c r="G876">
        <v>2.0299999999999998</v>
      </c>
    </row>
    <row r="877" spans="5:7" x14ac:dyDescent="0.25">
      <c r="E877">
        <v>0</v>
      </c>
      <c r="F877">
        <v>4.03</v>
      </c>
      <c r="G877">
        <v>4.03</v>
      </c>
    </row>
    <row r="878" spans="5:7" x14ac:dyDescent="0.25">
      <c r="E878">
        <v>1</v>
      </c>
      <c r="F878">
        <v>3.03</v>
      </c>
      <c r="G878">
        <v>3.03</v>
      </c>
    </row>
    <row r="879" spans="5:7" x14ac:dyDescent="0.25">
      <c r="E879">
        <v>0</v>
      </c>
      <c r="F879">
        <v>4.03</v>
      </c>
      <c r="G879">
        <v>4.03</v>
      </c>
    </row>
    <row r="880" spans="5:7" x14ac:dyDescent="0.25">
      <c r="E880">
        <v>0</v>
      </c>
      <c r="F880">
        <v>4.03</v>
      </c>
      <c r="G880">
        <v>4.03</v>
      </c>
    </row>
    <row r="881" spans="1:8" x14ac:dyDescent="0.25">
      <c r="E881">
        <v>7</v>
      </c>
      <c r="F881">
        <v>2.97</v>
      </c>
      <c r="G881">
        <v>2.97</v>
      </c>
    </row>
    <row r="882" spans="1:8" x14ac:dyDescent="0.25">
      <c r="E882">
        <v>1</v>
      </c>
      <c r="F882">
        <v>3.03</v>
      </c>
      <c r="G882">
        <v>3.03</v>
      </c>
    </row>
    <row r="883" spans="1:8" x14ac:dyDescent="0.25">
      <c r="E883">
        <v>0</v>
      </c>
      <c r="F883">
        <v>4.03</v>
      </c>
      <c r="G883">
        <v>4.03</v>
      </c>
    </row>
    <row r="884" spans="1:8" x14ac:dyDescent="0.25">
      <c r="E884">
        <v>0</v>
      </c>
      <c r="F884">
        <v>4.03</v>
      </c>
      <c r="G884">
        <v>4.03</v>
      </c>
    </row>
    <row r="885" spans="1:8" x14ac:dyDescent="0.25">
      <c r="E885">
        <v>0</v>
      </c>
      <c r="F885">
        <v>4.03</v>
      </c>
      <c r="G885">
        <v>4.03</v>
      </c>
    </row>
    <row r="886" spans="1:8" x14ac:dyDescent="0.25">
      <c r="E886">
        <v>3</v>
      </c>
      <c r="F886">
        <v>1.03</v>
      </c>
      <c r="G886">
        <v>1.03</v>
      </c>
    </row>
    <row r="887" spans="1:8" x14ac:dyDescent="0.25">
      <c r="E887">
        <v>1</v>
      </c>
      <c r="F887">
        <v>3.03</v>
      </c>
      <c r="G887">
        <v>3.03</v>
      </c>
      <c r="H887">
        <v>517.12</v>
      </c>
    </row>
    <row r="889" spans="1:8" x14ac:dyDescent="0.25">
      <c r="A889">
        <v>152</v>
      </c>
      <c r="B889">
        <v>165</v>
      </c>
      <c r="C889">
        <v>21</v>
      </c>
      <c r="D889">
        <v>1.5</v>
      </c>
      <c r="E889">
        <v>1</v>
      </c>
      <c r="F889">
        <v>0.5</v>
      </c>
      <c r="G889">
        <v>0.5</v>
      </c>
    </row>
    <row r="890" spans="1:8" x14ac:dyDescent="0.25">
      <c r="E890">
        <v>1</v>
      </c>
      <c r="F890">
        <v>0.5</v>
      </c>
      <c r="G890">
        <v>0.5</v>
      </c>
    </row>
    <row r="891" spans="1:8" x14ac:dyDescent="0.25">
      <c r="E891">
        <v>7</v>
      </c>
      <c r="F891">
        <v>5.5</v>
      </c>
      <c r="G891">
        <v>5.5</v>
      </c>
    </row>
    <row r="892" spans="1:8" x14ac:dyDescent="0.25">
      <c r="E892">
        <v>0</v>
      </c>
      <c r="F892">
        <v>1.5</v>
      </c>
      <c r="G892">
        <v>1.5</v>
      </c>
    </row>
    <row r="893" spans="1:8" x14ac:dyDescent="0.25">
      <c r="E893">
        <v>0</v>
      </c>
      <c r="F893">
        <v>1.5</v>
      </c>
      <c r="G893">
        <v>1.5</v>
      </c>
    </row>
    <row r="894" spans="1:8" x14ac:dyDescent="0.25">
      <c r="E894">
        <v>0</v>
      </c>
      <c r="F894">
        <v>1.5</v>
      </c>
      <c r="G894">
        <v>1.5</v>
      </c>
    </row>
    <row r="895" spans="1:8" x14ac:dyDescent="0.25">
      <c r="E895">
        <v>0</v>
      </c>
      <c r="F895">
        <v>1.5</v>
      </c>
      <c r="G895">
        <v>1.5</v>
      </c>
    </row>
    <row r="896" spans="1:8" x14ac:dyDescent="0.25">
      <c r="E896">
        <v>0</v>
      </c>
      <c r="F896">
        <v>1.5</v>
      </c>
      <c r="G896">
        <v>1.5</v>
      </c>
    </row>
    <row r="897" spans="1:8" x14ac:dyDescent="0.25">
      <c r="E897">
        <v>0</v>
      </c>
      <c r="F897">
        <v>1.5</v>
      </c>
      <c r="G897">
        <v>1.5</v>
      </c>
    </row>
    <row r="898" spans="1:8" x14ac:dyDescent="0.25">
      <c r="E898">
        <v>0</v>
      </c>
      <c r="F898">
        <v>1.5</v>
      </c>
      <c r="G898">
        <v>1.5</v>
      </c>
    </row>
    <row r="899" spans="1:8" x14ac:dyDescent="0.25">
      <c r="E899">
        <v>5</v>
      </c>
      <c r="F899">
        <v>3.5</v>
      </c>
      <c r="G899">
        <v>3.5</v>
      </c>
    </row>
    <row r="900" spans="1:8" x14ac:dyDescent="0.25">
      <c r="E900">
        <v>0</v>
      </c>
      <c r="F900">
        <v>1.5</v>
      </c>
      <c r="G900">
        <v>1.5</v>
      </c>
    </row>
    <row r="901" spans="1:8" x14ac:dyDescent="0.25">
      <c r="E901">
        <v>5</v>
      </c>
      <c r="F901">
        <v>3.5</v>
      </c>
      <c r="G901">
        <v>3.5</v>
      </c>
    </row>
    <row r="902" spans="1:8" x14ac:dyDescent="0.25">
      <c r="E902">
        <v>2</v>
      </c>
      <c r="F902">
        <v>0.5</v>
      </c>
      <c r="G902">
        <v>0.5</v>
      </c>
      <c r="H902">
        <v>26</v>
      </c>
    </row>
    <row r="904" spans="1:8" x14ac:dyDescent="0.25">
      <c r="D904">
        <v>1297.09912395477</v>
      </c>
    </row>
    <row r="906" spans="1:8" x14ac:dyDescent="0.25">
      <c r="A906" s="22" t="s">
        <v>259</v>
      </c>
      <c r="B906" s="22" t="s">
        <v>260</v>
      </c>
      <c r="C906" s="22"/>
      <c r="D906" s="22"/>
      <c r="E906" s="22"/>
      <c r="F906" s="22"/>
      <c r="G906" s="22"/>
      <c r="H906" s="22"/>
    </row>
    <row r="907" spans="1:8" x14ac:dyDescent="0.25">
      <c r="A907" s="22" t="s">
        <v>257</v>
      </c>
      <c r="B907" s="22" t="s">
        <v>248</v>
      </c>
      <c r="C907" s="22"/>
      <c r="D907" s="22"/>
      <c r="E907" s="22"/>
      <c r="F907" s="22"/>
      <c r="G907" s="22"/>
      <c r="H907" s="22"/>
    </row>
    <row r="908" spans="1:8" x14ac:dyDescent="0.25">
      <c r="A908" t="s">
        <v>249</v>
      </c>
      <c r="B908" t="s">
        <v>250</v>
      </c>
      <c r="C908" t="s">
        <v>251</v>
      </c>
      <c r="D908" t="s">
        <v>252</v>
      </c>
      <c r="E908" t="s">
        <v>253</v>
      </c>
      <c r="F908" t="s">
        <v>254</v>
      </c>
      <c r="G908" t="s">
        <v>255</v>
      </c>
      <c r="H908" t="s">
        <v>256</v>
      </c>
    </row>
    <row r="909" spans="1:8" x14ac:dyDescent="0.25">
      <c r="A909">
        <v>0</v>
      </c>
      <c r="B909">
        <v>7</v>
      </c>
      <c r="C909">
        <v>75</v>
      </c>
      <c r="D909">
        <v>9.3800000000000008</v>
      </c>
      <c r="E909">
        <v>75</v>
      </c>
      <c r="F909">
        <v>65.62</v>
      </c>
      <c r="G909">
        <v>65.62</v>
      </c>
    </row>
    <row r="910" spans="1:8" x14ac:dyDescent="0.25">
      <c r="E910">
        <v>0</v>
      </c>
      <c r="F910">
        <v>9.3800000000000008</v>
      </c>
      <c r="G910">
        <v>9.3800000000000008</v>
      </c>
    </row>
    <row r="911" spans="1:8" x14ac:dyDescent="0.25">
      <c r="E911">
        <v>0</v>
      </c>
      <c r="F911">
        <v>9.3800000000000008</v>
      </c>
      <c r="G911">
        <v>9.3800000000000008</v>
      </c>
    </row>
    <row r="912" spans="1:8" x14ac:dyDescent="0.25">
      <c r="E912">
        <v>0</v>
      </c>
      <c r="F912">
        <v>9.3800000000000008</v>
      </c>
      <c r="G912">
        <v>9.3800000000000008</v>
      </c>
    </row>
    <row r="913" spans="1:8" x14ac:dyDescent="0.25">
      <c r="E913">
        <v>0</v>
      </c>
      <c r="F913">
        <v>9.3800000000000008</v>
      </c>
      <c r="G913">
        <v>9.3800000000000008</v>
      </c>
    </row>
    <row r="914" spans="1:8" x14ac:dyDescent="0.25">
      <c r="E914">
        <v>0</v>
      </c>
      <c r="F914">
        <v>9.3800000000000008</v>
      </c>
      <c r="G914">
        <v>9.3800000000000008</v>
      </c>
    </row>
    <row r="915" spans="1:8" x14ac:dyDescent="0.25">
      <c r="E915">
        <v>0</v>
      </c>
      <c r="F915">
        <v>9.3800000000000008</v>
      </c>
      <c r="G915">
        <v>9.3800000000000008</v>
      </c>
    </row>
    <row r="916" spans="1:8" x14ac:dyDescent="0.25">
      <c r="E916">
        <v>0</v>
      </c>
      <c r="F916">
        <v>9.3800000000000008</v>
      </c>
      <c r="G916">
        <v>9.3800000000000008</v>
      </c>
      <c r="H916">
        <v>131.25</v>
      </c>
    </row>
    <row r="918" spans="1:8" x14ac:dyDescent="0.25">
      <c r="A918">
        <v>8</v>
      </c>
      <c r="B918">
        <v>9</v>
      </c>
      <c r="C918">
        <v>584</v>
      </c>
      <c r="D918">
        <v>292</v>
      </c>
      <c r="E918">
        <v>292</v>
      </c>
      <c r="F918">
        <v>0</v>
      </c>
      <c r="G918">
        <v>0</v>
      </c>
    </row>
    <row r="919" spans="1:8" x14ac:dyDescent="0.25">
      <c r="E919">
        <v>292</v>
      </c>
      <c r="F919">
        <v>0</v>
      </c>
      <c r="G919">
        <v>0</v>
      </c>
      <c r="H919">
        <v>0</v>
      </c>
    </row>
    <row r="921" spans="1:8" x14ac:dyDescent="0.25">
      <c r="A921">
        <v>10</v>
      </c>
      <c r="B921">
        <v>15</v>
      </c>
      <c r="C921">
        <v>25</v>
      </c>
      <c r="D921">
        <v>4.17</v>
      </c>
      <c r="E921">
        <v>0</v>
      </c>
      <c r="F921">
        <v>4.17</v>
      </c>
      <c r="G921">
        <v>4.17</v>
      </c>
    </row>
    <row r="922" spans="1:8" x14ac:dyDescent="0.25">
      <c r="E922">
        <v>2</v>
      </c>
      <c r="F922">
        <v>2.17</v>
      </c>
      <c r="G922">
        <v>2.17</v>
      </c>
    </row>
    <row r="923" spans="1:8" x14ac:dyDescent="0.25">
      <c r="E923">
        <v>5</v>
      </c>
      <c r="F923">
        <v>0.83</v>
      </c>
      <c r="G923">
        <v>0.83</v>
      </c>
    </row>
    <row r="924" spans="1:8" x14ac:dyDescent="0.25">
      <c r="E924">
        <v>10</v>
      </c>
      <c r="F924">
        <v>5.83</v>
      </c>
      <c r="G924">
        <v>5.83</v>
      </c>
    </row>
    <row r="925" spans="1:8" x14ac:dyDescent="0.25">
      <c r="E925">
        <v>6</v>
      </c>
      <c r="F925">
        <v>1.83</v>
      </c>
      <c r="G925">
        <v>1.83</v>
      </c>
    </row>
    <row r="926" spans="1:8" x14ac:dyDescent="0.25">
      <c r="E926">
        <v>2</v>
      </c>
      <c r="F926">
        <v>2.17</v>
      </c>
      <c r="G926">
        <v>2.17</v>
      </c>
      <c r="H926">
        <v>17</v>
      </c>
    </row>
    <row r="928" spans="1:8" x14ac:dyDescent="0.25">
      <c r="A928">
        <v>16</v>
      </c>
      <c r="B928">
        <v>17</v>
      </c>
      <c r="C928">
        <v>1211</v>
      </c>
      <c r="D928">
        <v>605.5</v>
      </c>
      <c r="E928">
        <v>602</v>
      </c>
      <c r="F928">
        <v>3.5</v>
      </c>
      <c r="G928">
        <v>3.5</v>
      </c>
    </row>
    <row r="929" spans="1:8" x14ac:dyDescent="0.25">
      <c r="E929">
        <v>609</v>
      </c>
      <c r="F929">
        <v>3.5</v>
      </c>
      <c r="G929">
        <v>3.5</v>
      </c>
      <c r="H929">
        <v>7</v>
      </c>
    </row>
    <row r="931" spans="1:8" x14ac:dyDescent="0.25">
      <c r="A931">
        <v>18</v>
      </c>
      <c r="B931">
        <v>21</v>
      </c>
      <c r="C931">
        <v>44</v>
      </c>
      <c r="D931">
        <v>11</v>
      </c>
      <c r="E931">
        <v>23</v>
      </c>
      <c r="F931">
        <v>12</v>
      </c>
      <c r="G931">
        <v>12</v>
      </c>
    </row>
    <row r="932" spans="1:8" x14ac:dyDescent="0.25">
      <c r="E932">
        <v>7</v>
      </c>
      <c r="F932">
        <v>4</v>
      </c>
      <c r="G932">
        <v>4</v>
      </c>
    </row>
    <row r="933" spans="1:8" x14ac:dyDescent="0.25">
      <c r="E933">
        <v>14</v>
      </c>
      <c r="F933">
        <v>3</v>
      </c>
      <c r="G933">
        <v>3</v>
      </c>
    </row>
    <row r="934" spans="1:8" x14ac:dyDescent="0.25">
      <c r="E934">
        <v>0</v>
      </c>
      <c r="F934">
        <v>11</v>
      </c>
      <c r="G934">
        <v>11</v>
      </c>
      <c r="H934">
        <v>30</v>
      </c>
    </row>
    <row r="936" spans="1:8" x14ac:dyDescent="0.25">
      <c r="A936">
        <v>22</v>
      </c>
      <c r="B936">
        <v>22</v>
      </c>
      <c r="C936">
        <v>711</v>
      </c>
      <c r="D936">
        <v>711</v>
      </c>
      <c r="E936">
        <v>711</v>
      </c>
      <c r="F936">
        <v>0</v>
      </c>
      <c r="G936">
        <v>0</v>
      </c>
      <c r="H936">
        <v>0</v>
      </c>
    </row>
    <row r="938" spans="1:8" x14ac:dyDescent="0.25">
      <c r="A938">
        <v>23</v>
      </c>
      <c r="B938">
        <v>32</v>
      </c>
      <c r="C938">
        <v>26</v>
      </c>
      <c r="D938">
        <v>2.6</v>
      </c>
      <c r="E938">
        <v>1</v>
      </c>
      <c r="F938">
        <v>1.6</v>
      </c>
      <c r="G938">
        <v>1.6</v>
      </c>
    </row>
    <row r="939" spans="1:8" x14ac:dyDescent="0.25">
      <c r="E939">
        <v>0</v>
      </c>
      <c r="F939">
        <v>2.6</v>
      </c>
      <c r="G939">
        <v>2.6</v>
      </c>
    </row>
    <row r="940" spans="1:8" x14ac:dyDescent="0.25">
      <c r="E940">
        <v>4</v>
      </c>
      <c r="F940">
        <v>1.4</v>
      </c>
      <c r="G940">
        <v>1.4</v>
      </c>
    </row>
    <row r="941" spans="1:8" x14ac:dyDescent="0.25">
      <c r="E941">
        <v>0</v>
      </c>
      <c r="F941">
        <v>2.6</v>
      </c>
      <c r="G941">
        <v>2.6</v>
      </c>
    </row>
    <row r="942" spans="1:8" x14ac:dyDescent="0.25">
      <c r="E942">
        <v>10</v>
      </c>
      <c r="F942">
        <v>7.4</v>
      </c>
      <c r="G942">
        <v>7.4</v>
      </c>
    </row>
    <row r="943" spans="1:8" x14ac:dyDescent="0.25">
      <c r="E943">
        <v>9</v>
      </c>
      <c r="F943">
        <v>6.4</v>
      </c>
      <c r="G943">
        <v>6.4</v>
      </c>
    </row>
    <row r="944" spans="1:8" x14ac:dyDescent="0.25">
      <c r="E944">
        <v>0</v>
      </c>
      <c r="F944">
        <v>2.6</v>
      </c>
      <c r="G944">
        <v>2.6</v>
      </c>
    </row>
    <row r="945" spans="1:8" x14ac:dyDescent="0.25">
      <c r="E945">
        <v>2</v>
      </c>
      <c r="F945">
        <v>0.6</v>
      </c>
      <c r="G945">
        <v>0.6</v>
      </c>
    </row>
    <row r="946" spans="1:8" x14ac:dyDescent="0.25">
      <c r="E946">
        <v>0</v>
      </c>
      <c r="F946">
        <v>2.6</v>
      </c>
      <c r="G946">
        <v>2.6</v>
      </c>
    </row>
    <row r="947" spans="1:8" x14ac:dyDescent="0.25">
      <c r="E947">
        <v>0</v>
      </c>
      <c r="F947">
        <v>2.6</v>
      </c>
      <c r="G947">
        <v>2.6</v>
      </c>
      <c r="H947">
        <v>30.4</v>
      </c>
    </row>
    <row r="949" spans="1:8" x14ac:dyDescent="0.25">
      <c r="A949">
        <v>33</v>
      </c>
      <c r="B949">
        <v>56</v>
      </c>
      <c r="C949">
        <v>322</v>
      </c>
      <c r="D949">
        <v>13.42</v>
      </c>
      <c r="E949">
        <v>2</v>
      </c>
      <c r="F949">
        <v>11.42</v>
      </c>
      <c r="G949">
        <v>11.42</v>
      </c>
    </row>
    <row r="950" spans="1:8" x14ac:dyDescent="0.25">
      <c r="E950">
        <v>268</v>
      </c>
      <c r="F950">
        <v>254.58</v>
      </c>
      <c r="G950">
        <v>254.58</v>
      </c>
    </row>
    <row r="951" spans="1:8" x14ac:dyDescent="0.25">
      <c r="E951">
        <v>0</v>
      </c>
      <c r="F951">
        <v>13.42</v>
      </c>
      <c r="G951">
        <v>13.42</v>
      </c>
    </row>
    <row r="952" spans="1:8" x14ac:dyDescent="0.25">
      <c r="E952">
        <v>13</v>
      </c>
      <c r="F952">
        <v>0.42</v>
      </c>
      <c r="G952">
        <v>0.42</v>
      </c>
    </row>
    <row r="953" spans="1:8" x14ac:dyDescent="0.25">
      <c r="E953">
        <v>1</v>
      </c>
      <c r="F953">
        <v>12.42</v>
      </c>
      <c r="G953">
        <v>12.42</v>
      </c>
    </row>
    <row r="954" spans="1:8" x14ac:dyDescent="0.25">
      <c r="E954">
        <v>6</v>
      </c>
      <c r="F954">
        <v>7.42</v>
      </c>
      <c r="G954">
        <v>7.42</v>
      </c>
    </row>
    <row r="955" spans="1:8" x14ac:dyDescent="0.25">
      <c r="E955">
        <v>0</v>
      </c>
      <c r="F955">
        <v>13.42</v>
      </c>
      <c r="G955">
        <v>13.42</v>
      </c>
    </row>
    <row r="956" spans="1:8" x14ac:dyDescent="0.25">
      <c r="E956">
        <v>2</v>
      </c>
      <c r="F956">
        <v>11.42</v>
      </c>
      <c r="G956">
        <v>11.42</v>
      </c>
    </row>
    <row r="957" spans="1:8" x14ac:dyDescent="0.25">
      <c r="E957">
        <v>0</v>
      </c>
      <c r="F957">
        <v>13.42</v>
      </c>
      <c r="G957">
        <v>13.42</v>
      </c>
    </row>
    <row r="958" spans="1:8" x14ac:dyDescent="0.25">
      <c r="E958">
        <v>0</v>
      </c>
      <c r="F958">
        <v>13.42</v>
      </c>
      <c r="G958">
        <v>13.42</v>
      </c>
    </row>
    <row r="959" spans="1:8" x14ac:dyDescent="0.25">
      <c r="E959">
        <v>0</v>
      </c>
      <c r="F959">
        <v>13.42</v>
      </c>
      <c r="G959">
        <v>13.42</v>
      </c>
    </row>
    <row r="960" spans="1:8" x14ac:dyDescent="0.25">
      <c r="E960">
        <v>0</v>
      </c>
      <c r="F960">
        <v>13.42</v>
      </c>
      <c r="G960">
        <v>13.42</v>
      </c>
    </row>
    <row r="961" spans="1:8" x14ac:dyDescent="0.25">
      <c r="E961">
        <v>0</v>
      </c>
      <c r="F961">
        <v>13.42</v>
      </c>
      <c r="G961">
        <v>13.42</v>
      </c>
    </row>
    <row r="962" spans="1:8" x14ac:dyDescent="0.25">
      <c r="E962">
        <v>0</v>
      </c>
      <c r="F962">
        <v>13.42</v>
      </c>
      <c r="G962">
        <v>13.42</v>
      </c>
    </row>
    <row r="963" spans="1:8" x14ac:dyDescent="0.25">
      <c r="E963">
        <v>28</v>
      </c>
      <c r="F963">
        <v>14.58</v>
      </c>
      <c r="G963">
        <v>14.58</v>
      </c>
    </row>
    <row r="964" spans="1:8" x14ac:dyDescent="0.25">
      <c r="E964">
        <v>0</v>
      </c>
      <c r="F964">
        <v>13.42</v>
      </c>
      <c r="G964">
        <v>13.42</v>
      </c>
    </row>
    <row r="965" spans="1:8" x14ac:dyDescent="0.25">
      <c r="E965">
        <v>0</v>
      </c>
      <c r="F965">
        <v>13.42</v>
      </c>
      <c r="G965">
        <v>13.42</v>
      </c>
    </row>
    <row r="966" spans="1:8" x14ac:dyDescent="0.25">
      <c r="E966">
        <v>1</v>
      </c>
      <c r="F966">
        <v>12.42</v>
      </c>
      <c r="G966">
        <v>12.42</v>
      </c>
    </row>
    <row r="967" spans="1:8" x14ac:dyDescent="0.25">
      <c r="E967">
        <v>0</v>
      </c>
      <c r="F967">
        <v>13.42</v>
      </c>
      <c r="G967">
        <v>13.42</v>
      </c>
    </row>
    <row r="968" spans="1:8" x14ac:dyDescent="0.25">
      <c r="E968">
        <v>0</v>
      </c>
      <c r="F968">
        <v>13.42</v>
      </c>
      <c r="G968">
        <v>13.42</v>
      </c>
    </row>
    <row r="969" spans="1:8" x14ac:dyDescent="0.25">
      <c r="E969">
        <v>0</v>
      </c>
      <c r="F969">
        <v>13.42</v>
      </c>
      <c r="G969">
        <v>13.42</v>
      </c>
    </row>
    <row r="970" spans="1:8" x14ac:dyDescent="0.25">
      <c r="E970">
        <v>0</v>
      </c>
      <c r="F970">
        <v>13.42</v>
      </c>
      <c r="G970">
        <v>13.42</v>
      </c>
    </row>
    <row r="971" spans="1:8" x14ac:dyDescent="0.25">
      <c r="E971">
        <v>0</v>
      </c>
      <c r="F971">
        <v>13.42</v>
      </c>
      <c r="G971">
        <v>13.42</v>
      </c>
    </row>
    <row r="972" spans="1:8" x14ac:dyDescent="0.25">
      <c r="E972">
        <v>1</v>
      </c>
      <c r="F972">
        <v>12.42</v>
      </c>
      <c r="G972">
        <v>12.42</v>
      </c>
      <c r="H972">
        <v>538.33000000000004</v>
      </c>
    </row>
    <row r="974" spans="1:8" x14ac:dyDescent="0.25">
      <c r="A974">
        <v>57</v>
      </c>
      <c r="B974">
        <v>164</v>
      </c>
      <c r="C974">
        <v>402</v>
      </c>
      <c r="D974">
        <v>3.72</v>
      </c>
      <c r="E974">
        <v>135</v>
      </c>
      <c r="F974">
        <v>131.28</v>
      </c>
      <c r="G974">
        <v>131.28</v>
      </c>
    </row>
    <row r="975" spans="1:8" x14ac:dyDescent="0.25">
      <c r="E975">
        <v>5</v>
      </c>
      <c r="F975">
        <v>1.28</v>
      </c>
      <c r="G975">
        <v>1.28</v>
      </c>
    </row>
    <row r="976" spans="1:8" x14ac:dyDescent="0.25">
      <c r="E976">
        <v>1</v>
      </c>
      <c r="F976">
        <v>2.72</v>
      </c>
      <c r="G976">
        <v>2.72</v>
      </c>
    </row>
    <row r="977" spans="5:7" x14ac:dyDescent="0.25">
      <c r="E977">
        <v>4</v>
      </c>
      <c r="F977">
        <v>0.28000000000000003</v>
      </c>
      <c r="G977">
        <v>0.28000000000000003</v>
      </c>
    </row>
    <row r="978" spans="5:7" x14ac:dyDescent="0.25">
      <c r="E978">
        <v>6</v>
      </c>
      <c r="F978">
        <v>2.2799999999999998</v>
      </c>
      <c r="G978">
        <v>2.2799999999999998</v>
      </c>
    </row>
    <row r="979" spans="5:7" x14ac:dyDescent="0.25">
      <c r="E979">
        <v>2</v>
      </c>
      <c r="F979">
        <v>1.72</v>
      </c>
      <c r="G979">
        <v>1.72</v>
      </c>
    </row>
    <row r="980" spans="5:7" x14ac:dyDescent="0.25">
      <c r="E980">
        <v>0</v>
      </c>
      <c r="F980">
        <v>3.72</v>
      </c>
      <c r="G980">
        <v>3.72</v>
      </c>
    </row>
    <row r="981" spans="5:7" x14ac:dyDescent="0.25">
      <c r="E981">
        <v>3</v>
      </c>
      <c r="F981">
        <v>0.72</v>
      </c>
      <c r="G981">
        <v>0.72</v>
      </c>
    </row>
    <row r="982" spans="5:7" x14ac:dyDescent="0.25">
      <c r="E982">
        <v>3</v>
      </c>
      <c r="F982">
        <v>0.72</v>
      </c>
      <c r="G982">
        <v>0.72</v>
      </c>
    </row>
    <row r="983" spans="5:7" x14ac:dyDescent="0.25">
      <c r="E983">
        <v>3</v>
      </c>
      <c r="F983">
        <v>0.72</v>
      </c>
      <c r="G983">
        <v>0.72</v>
      </c>
    </row>
    <row r="984" spans="5:7" x14ac:dyDescent="0.25">
      <c r="E984">
        <v>0</v>
      </c>
      <c r="F984">
        <v>3.72</v>
      </c>
      <c r="G984">
        <v>3.72</v>
      </c>
    </row>
    <row r="985" spans="5:7" x14ac:dyDescent="0.25">
      <c r="E985">
        <v>3</v>
      </c>
      <c r="F985">
        <v>0.72</v>
      </c>
      <c r="G985">
        <v>0.72</v>
      </c>
    </row>
    <row r="986" spans="5:7" x14ac:dyDescent="0.25">
      <c r="E986">
        <v>0</v>
      </c>
      <c r="F986">
        <v>3.72</v>
      </c>
      <c r="G986">
        <v>3.72</v>
      </c>
    </row>
    <row r="987" spans="5:7" x14ac:dyDescent="0.25">
      <c r="E987">
        <v>1</v>
      </c>
      <c r="F987">
        <v>2.72</v>
      </c>
      <c r="G987">
        <v>2.72</v>
      </c>
    </row>
    <row r="988" spans="5:7" x14ac:dyDescent="0.25">
      <c r="E988">
        <v>0</v>
      </c>
      <c r="F988">
        <v>3.72</v>
      </c>
      <c r="G988">
        <v>3.72</v>
      </c>
    </row>
    <row r="989" spans="5:7" x14ac:dyDescent="0.25">
      <c r="E989">
        <v>0</v>
      </c>
      <c r="F989">
        <v>3.72</v>
      </c>
      <c r="G989">
        <v>3.72</v>
      </c>
    </row>
    <row r="990" spans="5:7" x14ac:dyDescent="0.25">
      <c r="E990">
        <v>0</v>
      </c>
      <c r="F990">
        <v>3.72</v>
      </c>
      <c r="G990">
        <v>3.72</v>
      </c>
    </row>
    <row r="991" spans="5:7" x14ac:dyDescent="0.25">
      <c r="E991">
        <v>0</v>
      </c>
      <c r="F991">
        <v>3.72</v>
      </c>
      <c r="G991">
        <v>3.72</v>
      </c>
    </row>
    <row r="992" spans="5:7" x14ac:dyDescent="0.25">
      <c r="E992">
        <v>1</v>
      </c>
      <c r="F992">
        <v>2.72</v>
      </c>
      <c r="G992">
        <v>2.72</v>
      </c>
    </row>
    <row r="993" spans="5:7" x14ac:dyDescent="0.25">
      <c r="E993">
        <v>0</v>
      </c>
      <c r="F993">
        <v>3.72</v>
      </c>
      <c r="G993">
        <v>3.72</v>
      </c>
    </row>
    <row r="994" spans="5:7" x14ac:dyDescent="0.25">
      <c r="E994">
        <v>0</v>
      </c>
      <c r="F994">
        <v>3.72</v>
      </c>
      <c r="G994">
        <v>3.72</v>
      </c>
    </row>
    <row r="995" spans="5:7" x14ac:dyDescent="0.25">
      <c r="E995">
        <v>0</v>
      </c>
      <c r="F995">
        <v>3.72</v>
      </c>
      <c r="G995">
        <v>3.72</v>
      </c>
    </row>
    <row r="996" spans="5:7" x14ac:dyDescent="0.25">
      <c r="E996">
        <v>0</v>
      </c>
      <c r="F996">
        <v>3.72</v>
      </c>
      <c r="G996">
        <v>3.72</v>
      </c>
    </row>
    <row r="997" spans="5:7" x14ac:dyDescent="0.25">
      <c r="E997">
        <v>0</v>
      </c>
      <c r="F997">
        <v>3.72</v>
      </c>
      <c r="G997">
        <v>3.72</v>
      </c>
    </row>
    <row r="998" spans="5:7" x14ac:dyDescent="0.25">
      <c r="E998">
        <v>0</v>
      </c>
      <c r="F998">
        <v>3.72</v>
      </c>
      <c r="G998">
        <v>3.72</v>
      </c>
    </row>
    <row r="999" spans="5:7" x14ac:dyDescent="0.25">
      <c r="E999">
        <v>0</v>
      </c>
      <c r="F999">
        <v>3.72</v>
      </c>
      <c r="G999">
        <v>3.72</v>
      </c>
    </row>
    <row r="1000" spans="5:7" x14ac:dyDescent="0.25">
      <c r="E1000">
        <v>15</v>
      </c>
      <c r="F1000">
        <v>11.28</v>
      </c>
      <c r="G1000">
        <v>11.28</v>
      </c>
    </row>
    <row r="1001" spans="5:7" x14ac:dyDescent="0.25">
      <c r="E1001">
        <v>5</v>
      </c>
      <c r="F1001">
        <v>1.28</v>
      </c>
      <c r="G1001">
        <v>1.28</v>
      </c>
    </row>
    <row r="1002" spans="5:7" x14ac:dyDescent="0.25">
      <c r="E1002">
        <v>1</v>
      </c>
      <c r="F1002">
        <v>2.72</v>
      </c>
      <c r="G1002">
        <v>2.72</v>
      </c>
    </row>
    <row r="1003" spans="5:7" x14ac:dyDescent="0.25">
      <c r="E1003">
        <v>0</v>
      </c>
      <c r="F1003">
        <v>3.72</v>
      </c>
      <c r="G1003">
        <v>3.72</v>
      </c>
    </row>
    <row r="1004" spans="5:7" x14ac:dyDescent="0.25">
      <c r="E1004">
        <v>0</v>
      </c>
      <c r="F1004">
        <v>3.72</v>
      </c>
      <c r="G1004">
        <v>3.72</v>
      </c>
    </row>
    <row r="1005" spans="5:7" x14ac:dyDescent="0.25">
      <c r="E1005">
        <v>0</v>
      </c>
      <c r="F1005">
        <v>3.72</v>
      </c>
      <c r="G1005">
        <v>3.72</v>
      </c>
    </row>
    <row r="1006" spans="5:7" x14ac:dyDescent="0.25">
      <c r="E1006">
        <v>0</v>
      </c>
      <c r="F1006">
        <v>3.72</v>
      </c>
      <c r="G1006">
        <v>3.72</v>
      </c>
    </row>
    <row r="1007" spans="5:7" x14ac:dyDescent="0.25">
      <c r="E1007">
        <v>3</v>
      </c>
      <c r="F1007">
        <v>0.72</v>
      </c>
      <c r="G1007">
        <v>0.72</v>
      </c>
    </row>
    <row r="1008" spans="5:7" x14ac:dyDescent="0.25">
      <c r="E1008">
        <v>2</v>
      </c>
      <c r="F1008">
        <v>1.72</v>
      </c>
      <c r="G1008">
        <v>1.72</v>
      </c>
    </row>
    <row r="1009" spans="5:7" x14ac:dyDescent="0.25">
      <c r="E1009">
        <v>0</v>
      </c>
      <c r="F1009">
        <v>3.72</v>
      </c>
      <c r="G1009">
        <v>3.72</v>
      </c>
    </row>
    <row r="1010" spans="5:7" x14ac:dyDescent="0.25">
      <c r="E1010">
        <v>0</v>
      </c>
      <c r="F1010">
        <v>3.72</v>
      </c>
      <c r="G1010">
        <v>3.72</v>
      </c>
    </row>
    <row r="1011" spans="5:7" x14ac:dyDescent="0.25">
      <c r="E1011">
        <v>0</v>
      </c>
      <c r="F1011">
        <v>3.72</v>
      </c>
      <c r="G1011">
        <v>3.72</v>
      </c>
    </row>
    <row r="1012" spans="5:7" x14ac:dyDescent="0.25">
      <c r="E1012">
        <v>16</v>
      </c>
      <c r="F1012">
        <v>12.28</v>
      </c>
      <c r="G1012">
        <v>12.28</v>
      </c>
    </row>
    <row r="1013" spans="5:7" x14ac:dyDescent="0.25">
      <c r="E1013">
        <v>1</v>
      </c>
      <c r="F1013">
        <v>2.72</v>
      </c>
      <c r="G1013">
        <v>2.72</v>
      </c>
    </row>
    <row r="1014" spans="5:7" x14ac:dyDescent="0.25">
      <c r="E1014">
        <v>2</v>
      </c>
      <c r="F1014">
        <v>1.72</v>
      </c>
      <c r="G1014">
        <v>1.72</v>
      </c>
    </row>
    <row r="1015" spans="5:7" x14ac:dyDescent="0.25">
      <c r="E1015">
        <v>0</v>
      </c>
      <c r="F1015">
        <v>3.72</v>
      </c>
      <c r="G1015">
        <v>3.72</v>
      </c>
    </row>
    <row r="1016" spans="5:7" x14ac:dyDescent="0.25">
      <c r="E1016">
        <v>0</v>
      </c>
      <c r="F1016">
        <v>3.72</v>
      </c>
      <c r="G1016">
        <v>3.72</v>
      </c>
    </row>
    <row r="1017" spans="5:7" x14ac:dyDescent="0.25">
      <c r="E1017">
        <v>4</v>
      </c>
      <c r="F1017">
        <v>0.28000000000000003</v>
      </c>
      <c r="G1017">
        <v>0.28000000000000003</v>
      </c>
    </row>
    <row r="1018" spans="5:7" x14ac:dyDescent="0.25">
      <c r="E1018">
        <v>30</v>
      </c>
      <c r="F1018">
        <v>26.28</v>
      </c>
      <c r="G1018">
        <v>26.28</v>
      </c>
    </row>
    <row r="1019" spans="5:7" x14ac:dyDescent="0.25">
      <c r="E1019">
        <v>33</v>
      </c>
      <c r="F1019">
        <v>29.28</v>
      </c>
      <c r="G1019">
        <v>29.28</v>
      </c>
    </row>
    <row r="1020" spans="5:7" x14ac:dyDescent="0.25">
      <c r="E1020">
        <v>0</v>
      </c>
      <c r="F1020">
        <v>3.72</v>
      </c>
      <c r="G1020">
        <v>3.72</v>
      </c>
    </row>
    <row r="1021" spans="5:7" x14ac:dyDescent="0.25">
      <c r="E1021">
        <v>0</v>
      </c>
      <c r="F1021">
        <v>3.72</v>
      </c>
      <c r="G1021">
        <v>3.72</v>
      </c>
    </row>
    <row r="1022" spans="5:7" x14ac:dyDescent="0.25">
      <c r="E1022">
        <v>0</v>
      </c>
      <c r="F1022">
        <v>3.72</v>
      </c>
      <c r="G1022">
        <v>3.72</v>
      </c>
    </row>
    <row r="1023" spans="5:7" x14ac:dyDescent="0.25">
      <c r="E1023">
        <v>4</v>
      </c>
      <c r="F1023">
        <v>0.28000000000000003</v>
      </c>
      <c r="G1023">
        <v>0.28000000000000003</v>
      </c>
    </row>
    <row r="1024" spans="5:7" x14ac:dyDescent="0.25">
      <c r="E1024">
        <v>0</v>
      </c>
      <c r="F1024">
        <v>3.72</v>
      </c>
      <c r="G1024">
        <v>3.72</v>
      </c>
    </row>
    <row r="1025" spans="5:7" x14ac:dyDescent="0.25">
      <c r="E1025">
        <v>0</v>
      </c>
      <c r="F1025">
        <v>3.72</v>
      </c>
      <c r="G1025">
        <v>3.72</v>
      </c>
    </row>
    <row r="1026" spans="5:7" x14ac:dyDescent="0.25">
      <c r="E1026">
        <v>2</v>
      </c>
      <c r="F1026">
        <v>1.72</v>
      </c>
      <c r="G1026">
        <v>1.72</v>
      </c>
    </row>
    <row r="1027" spans="5:7" x14ac:dyDescent="0.25">
      <c r="E1027">
        <v>1</v>
      </c>
      <c r="F1027">
        <v>2.72</v>
      </c>
      <c r="G1027">
        <v>2.72</v>
      </c>
    </row>
    <row r="1028" spans="5:7" x14ac:dyDescent="0.25">
      <c r="E1028">
        <v>0</v>
      </c>
      <c r="F1028">
        <v>3.72</v>
      </c>
      <c r="G1028">
        <v>3.72</v>
      </c>
    </row>
    <row r="1029" spans="5:7" x14ac:dyDescent="0.25">
      <c r="E1029">
        <v>1</v>
      </c>
      <c r="F1029">
        <v>2.72</v>
      </c>
      <c r="G1029">
        <v>2.72</v>
      </c>
    </row>
    <row r="1030" spans="5:7" x14ac:dyDescent="0.25">
      <c r="E1030">
        <v>19</v>
      </c>
      <c r="F1030">
        <v>15.28</v>
      </c>
      <c r="G1030">
        <v>15.28</v>
      </c>
    </row>
    <row r="1031" spans="5:7" x14ac:dyDescent="0.25">
      <c r="E1031">
        <v>19</v>
      </c>
      <c r="F1031">
        <v>15.28</v>
      </c>
      <c r="G1031">
        <v>15.28</v>
      </c>
    </row>
    <row r="1032" spans="5:7" x14ac:dyDescent="0.25">
      <c r="E1032">
        <v>2</v>
      </c>
      <c r="F1032">
        <v>1.72</v>
      </c>
      <c r="G1032">
        <v>1.72</v>
      </c>
    </row>
    <row r="1033" spans="5:7" x14ac:dyDescent="0.25">
      <c r="E1033">
        <v>4</v>
      </c>
      <c r="F1033">
        <v>0.28000000000000003</v>
      </c>
      <c r="G1033">
        <v>0.28000000000000003</v>
      </c>
    </row>
    <row r="1034" spans="5:7" x14ac:dyDescent="0.25">
      <c r="E1034">
        <v>8</v>
      </c>
      <c r="F1034">
        <v>4.28</v>
      </c>
      <c r="G1034">
        <v>4.28</v>
      </c>
    </row>
    <row r="1035" spans="5:7" x14ac:dyDescent="0.25">
      <c r="E1035">
        <v>0</v>
      </c>
      <c r="F1035">
        <v>3.72</v>
      </c>
      <c r="G1035">
        <v>3.72</v>
      </c>
    </row>
    <row r="1036" spans="5:7" x14ac:dyDescent="0.25">
      <c r="E1036">
        <v>0</v>
      </c>
      <c r="F1036">
        <v>3.72</v>
      </c>
      <c r="G1036">
        <v>3.72</v>
      </c>
    </row>
    <row r="1037" spans="5:7" x14ac:dyDescent="0.25">
      <c r="E1037">
        <v>0</v>
      </c>
      <c r="F1037">
        <v>3.72</v>
      </c>
      <c r="G1037">
        <v>3.72</v>
      </c>
    </row>
    <row r="1038" spans="5:7" x14ac:dyDescent="0.25">
      <c r="E1038">
        <v>0</v>
      </c>
      <c r="F1038">
        <v>3.72</v>
      </c>
      <c r="G1038">
        <v>3.72</v>
      </c>
    </row>
    <row r="1039" spans="5:7" x14ac:dyDescent="0.25">
      <c r="E1039">
        <v>0</v>
      </c>
      <c r="F1039">
        <v>3.72</v>
      </c>
      <c r="G1039">
        <v>3.72</v>
      </c>
    </row>
    <row r="1040" spans="5:7" x14ac:dyDescent="0.25">
      <c r="E1040">
        <v>1</v>
      </c>
      <c r="F1040">
        <v>2.72</v>
      </c>
      <c r="G1040">
        <v>2.72</v>
      </c>
    </row>
    <row r="1041" spans="5:7" x14ac:dyDescent="0.25">
      <c r="E1041">
        <v>0</v>
      </c>
      <c r="F1041">
        <v>3.72</v>
      </c>
      <c r="G1041">
        <v>3.72</v>
      </c>
    </row>
    <row r="1042" spans="5:7" x14ac:dyDescent="0.25">
      <c r="E1042">
        <v>0</v>
      </c>
      <c r="F1042">
        <v>3.72</v>
      </c>
      <c r="G1042">
        <v>3.72</v>
      </c>
    </row>
    <row r="1043" spans="5:7" x14ac:dyDescent="0.25">
      <c r="E1043">
        <v>0</v>
      </c>
      <c r="F1043">
        <v>3.72</v>
      </c>
      <c r="G1043">
        <v>3.72</v>
      </c>
    </row>
    <row r="1044" spans="5:7" x14ac:dyDescent="0.25">
      <c r="E1044">
        <v>2</v>
      </c>
      <c r="F1044">
        <v>1.72</v>
      </c>
      <c r="G1044">
        <v>1.72</v>
      </c>
    </row>
    <row r="1045" spans="5:7" x14ac:dyDescent="0.25">
      <c r="E1045">
        <v>0</v>
      </c>
      <c r="F1045">
        <v>3.72</v>
      </c>
      <c r="G1045">
        <v>3.72</v>
      </c>
    </row>
    <row r="1046" spans="5:7" x14ac:dyDescent="0.25">
      <c r="E1046">
        <v>4</v>
      </c>
      <c r="F1046">
        <v>0.28000000000000003</v>
      </c>
      <c r="G1046">
        <v>0.28000000000000003</v>
      </c>
    </row>
    <row r="1047" spans="5:7" x14ac:dyDescent="0.25">
      <c r="E1047">
        <v>4</v>
      </c>
      <c r="F1047">
        <v>0.28000000000000003</v>
      </c>
      <c r="G1047">
        <v>0.28000000000000003</v>
      </c>
    </row>
    <row r="1048" spans="5:7" x14ac:dyDescent="0.25">
      <c r="E1048">
        <v>0</v>
      </c>
      <c r="F1048">
        <v>3.72</v>
      </c>
      <c r="G1048">
        <v>3.72</v>
      </c>
    </row>
    <row r="1049" spans="5:7" x14ac:dyDescent="0.25">
      <c r="E1049">
        <v>0</v>
      </c>
      <c r="F1049">
        <v>3.72</v>
      </c>
      <c r="G1049">
        <v>3.72</v>
      </c>
    </row>
    <row r="1050" spans="5:7" x14ac:dyDescent="0.25">
      <c r="E1050">
        <v>1</v>
      </c>
      <c r="F1050">
        <v>2.72</v>
      </c>
      <c r="G1050">
        <v>2.72</v>
      </c>
    </row>
    <row r="1051" spans="5:7" x14ac:dyDescent="0.25">
      <c r="E1051">
        <v>0</v>
      </c>
      <c r="F1051">
        <v>3.72</v>
      </c>
      <c r="G1051">
        <v>3.72</v>
      </c>
    </row>
    <row r="1052" spans="5:7" x14ac:dyDescent="0.25">
      <c r="E1052">
        <v>0</v>
      </c>
      <c r="F1052">
        <v>3.72</v>
      </c>
      <c r="G1052">
        <v>3.72</v>
      </c>
    </row>
    <row r="1053" spans="5:7" x14ac:dyDescent="0.25">
      <c r="E1053">
        <v>0</v>
      </c>
      <c r="F1053">
        <v>3.72</v>
      </c>
      <c r="G1053">
        <v>3.72</v>
      </c>
    </row>
    <row r="1054" spans="5:7" x14ac:dyDescent="0.25">
      <c r="E1054">
        <v>0</v>
      </c>
      <c r="F1054">
        <v>3.72</v>
      </c>
      <c r="G1054">
        <v>3.72</v>
      </c>
    </row>
    <row r="1055" spans="5:7" x14ac:dyDescent="0.25">
      <c r="E1055">
        <v>12</v>
      </c>
      <c r="F1055">
        <v>8.2799999999999994</v>
      </c>
      <c r="G1055">
        <v>8.2799999999999994</v>
      </c>
    </row>
    <row r="1056" spans="5:7" x14ac:dyDescent="0.25">
      <c r="E1056">
        <v>5</v>
      </c>
      <c r="F1056">
        <v>1.28</v>
      </c>
      <c r="G1056">
        <v>1.28</v>
      </c>
    </row>
    <row r="1057" spans="5:7" x14ac:dyDescent="0.25">
      <c r="E1057">
        <v>2</v>
      </c>
      <c r="F1057">
        <v>1.72</v>
      </c>
      <c r="G1057">
        <v>1.72</v>
      </c>
    </row>
    <row r="1058" spans="5:7" x14ac:dyDescent="0.25">
      <c r="E1058">
        <v>0</v>
      </c>
      <c r="F1058">
        <v>3.72</v>
      </c>
      <c r="G1058">
        <v>3.72</v>
      </c>
    </row>
    <row r="1059" spans="5:7" x14ac:dyDescent="0.25">
      <c r="E1059">
        <v>1</v>
      </c>
      <c r="F1059">
        <v>2.72</v>
      </c>
      <c r="G1059">
        <v>2.72</v>
      </c>
    </row>
    <row r="1060" spans="5:7" x14ac:dyDescent="0.25">
      <c r="E1060">
        <v>0</v>
      </c>
      <c r="F1060">
        <v>3.72</v>
      </c>
      <c r="G1060">
        <v>3.72</v>
      </c>
    </row>
    <row r="1061" spans="5:7" x14ac:dyDescent="0.25">
      <c r="E1061">
        <v>0</v>
      </c>
      <c r="F1061">
        <v>3.72</v>
      </c>
      <c r="G1061">
        <v>3.72</v>
      </c>
    </row>
    <row r="1062" spans="5:7" x14ac:dyDescent="0.25">
      <c r="E1062">
        <v>7</v>
      </c>
      <c r="F1062">
        <v>3.28</v>
      </c>
      <c r="G1062">
        <v>3.28</v>
      </c>
    </row>
    <row r="1063" spans="5:7" x14ac:dyDescent="0.25">
      <c r="E1063">
        <v>1</v>
      </c>
      <c r="F1063">
        <v>2.72</v>
      </c>
      <c r="G1063">
        <v>2.72</v>
      </c>
    </row>
    <row r="1064" spans="5:7" x14ac:dyDescent="0.25">
      <c r="E1064">
        <v>0</v>
      </c>
      <c r="F1064">
        <v>3.72</v>
      </c>
      <c r="G1064">
        <v>3.72</v>
      </c>
    </row>
    <row r="1065" spans="5:7" x14ac:dyDescent="0.25">
      <c r="E1065">
        <v>0</v>
      </c>
      <c r="F1065">
        <v>3.72</v>
      </c>
      <c r="G1065">
        <v>3.72</v>
      </c>
    </row>
    <row r="1066" spans="5:7" x14ac:dyDescent="0.25">
      <c r="E1066">
        <v>0</v>
      </c>
      <c r="F1066">
        <v>3.72</v>
      </c>
      <c r="G1066">
        <v>3.72</v>
      </c>
    </row>
    <row r="1067" spans="5:7" x14ac:dyDescent="0.25">
      <c r="E1067">
        <v>3</v>
      </c>
      <c r="F1067">
        <v>0.72</v>
      </c>
      <c r="G1067">
        <v>0.72</v>
      </c>
    </row>
    <row r="1068" spans="5:7" x14ac:dyDescent="0.25">
      <c r="E1068">
        <v>1</v>
      </c>
      <c r="F1068">
        <v>2.72</v>
      </c>
      <c r="G1068">
        <v>2.72</v>
      </c>
    </row>
    <row r="1069" spans="5:7" x14ac:dyDescent="0.25">
      <c r="E1069">
        <v>1</v>
      </c>
      <c r="F1069">
        <v>2.72</v>
      </c>
      <c r="G1069">
        <v>2.72</v>
      </c>
    </row>
    <row r="1070" spans="5:7" x14ac:dyDescent="0.25">
      <c r="E1070">
        <v>1</v>
      </c>
      <c r="F1070">
        <v>2.72</v>
      </c>
      <c r="G1070">
        <v>2.72</v>
      </c>
    </row>
    <row r="1071" spans="5:7" x14ac:dyDescent="0.25">
      <c r="E1071">
        <v>7</v>
      </c>
      <c r="F1071">
        <v>3.28</v>
      </c>
      <c r="G1071">
        <v>3.28</v>
      </c>
    </row>
    <row r="1072" spans="5:7" x14ac:dyDescent="0.25">
      <c r="E1072">
        <v>0</v>
      </c>
      <c r="F1072">
        <v>3.72</v>
      </c>
      <c r="G1072">
        <v>3.72</v>
      </c>
    </row>
    <row r="1073" spans="1:9" x14ac:dyDescent="0.25">
      <c r="E1073">
        <v>0</v>
      </c>
      <c r="F1073">
        <v>3.72</v>
      </c>
      <c r="G1073">
        <v>3.72</v>
      </c>
    </row>
    <row r="1074" spans="1:9" x14ac:dyDescent="0.25">
      <c r="E1074">
        <v>0</v>
      </c>
      <c r="F1074">
        <v>3.72</v>
      </c>
      <c r="G1074">
        <v>3.72</v>
      </c>
    </row>
    <row r="1075" spans="1:9" x14ac:dyDescent="0.25">
      <c r="E1075">
        <v>0</v>
      </c>
      <c r="F1075">
        <v>3.72</v>
      </c>
      <c r="G1075">
        <v>3.72</v>
      </c>
    </row>
    <row r="1076" spans="1:9" x14ac:dyDescent="0.25">
      <c r="E1076">
        <v>0</v>
      </c>
      <c r="F1076">
        <v>3.72</v>
      </c>
      <c r="G1076">
        <v>3.72</v>
      </c>
    </row>
    <row r="1077" spans="1:9" x14ac:dyDescent="0.25">
      <c r="E1077">
        <v>0</v>
      </c>
      <c r="F1077">
        <v>3.72</v>
      </c>
      <c r="G1077">
        <v>3.72</v>
      </c>
    </row>
    <row r="1078" spans="1:9" x14ac:dyDescent="0.25">
      <c r="E1078">
        <v>0</v>
      </c>
      <c r="F1078">
        <v>3.72</v>
      </c>
      <c r="G1078">
        <v>3.72</v>
      </c>
    </row>
    <row r="1079" spans="1:9" x14ac:dyDescent="0.25">
      <c r="E1079">
        <v>5</v>
      </c>
      <c r="F1079">
        <v>1.28</v>
      </c>
      <c r="G1079">
        <v>1.28</v>
      </c>
    </row>
    <row r="1080" spans="1:9" x14ac:dyDescent="0.25">
      <c r="E1080">
        <v>0</v>
      </c>
      <c r="F1080">
        <v>3.72</v>
      </c>
      <c r="G1080">
        <v>3.72</v>
      </c>
    </row>
    <row r="1081" spans="1:9" x14ac:dyDescent="0.25">
      <c r="E1081">
        <v>5</v>
      </c>
      <c r="F1081">
        <v>1.28</v>
      </c>
      <c r="G1081">
        <v>1.28</v>
      </c>
      <c r="H1081">
        <v>540.78</v>
      </c>
    </row>
    <row r="1083" spans="1:9" x14ac:dyDescent="0.25">
      <c r="A1083">
        <v>165</v>
      </c>
      <c r="B1083">
        <v>165</v>
      </c>
      <c r="C1083">
        <v>2</v>
      </c>
      <c r="D1083">
        <v>2</v>
      </c>
      <c r="E1083">
        <v>2</v>
      </c>
      <c r="F1083">
        <v>0</v>
      </c>
      <c r="G1083">
        <v>0</v>
      </c>
      <c r="H1083">
        <v>0</v>
      </c>
    </row>
    <row r="1085" spans="1:9" x14ac:dyDescent="0.25">
      <c r="D1085">
        <v>1294.76111412048</v>
      </c>
    </row>
    <row r="1087" spans="1:9" x14ac:dyDescent="0.25">
      <c r="A1087" s="22" t="s">
        <v>259</v>
      </c>
      <c r="B1087" s="22" t="s">
        <v>260</v>
      </c>
      <c r="C1087" s="22"/>
      <c r="D1087" s="22"/>
      <c r="E1087" s="22"/>
      <c r="F1087" s="22"/>
      <c r="G1087" s="22"/>
      <c r="H1087" s="22"/>
      <c r="I1087" s="22"/>
    </row>
    <row r="1088" spans="1:9" x14ac:dyDescent="0.25">
      <c r="A1088" s="22" t="s">
        <v>247</v>
      </c>
      <c r="B1088" s="22" t="s">
        <v>258</v>
      </c>
      <c r="C1088" s="22"/>
      <c r="D1088" s="22"/>
      <c r="E1088" s="22"/>
      <c r="F1088" s="22"/>
      <c r="G1088" s="22"/>
      <c r="H1088" s="22"/>
      <c r="I1088" s="22"/>
    </row>
    <row r="1089" spans="1:8" x14ac:dyDescent="0.25">
      <c r="A1089" t="s">
        <v>249</v>
      </c>
      <c r="B1089" t="s">
        <v>250</v>
      </c>
      <c r="C1089" t="s">
        <v>251</v>
      </c>
      <c r="D1089" t="s">
        <v>252</v>
      </c>
      <c r="E1089" t="s">
        <v>253</v>
      </c>
      <c r="F1089" t="s">
        <v>254</v>
      </c>
      <c r="G1089" t="s">
        <v>255</v>
      </c>
      <c r="H1089" t="s">
        <v>256</v>
      </c>
    </row>
    <row r="1090" spans="1:8" x14ac:dyDescent="0.25">
      <c r="A1090">
        <v>0</v>
      </c>
      <c r="B1090">
        <v>10</v>
      </c>
      <c r="C1090">
        <v>659</v>
      </c>
      <c r="D1090">
        <v>59.91</v>
      </c>
      <c r="E1090">
        <v>75</v>
      </c>
      <c r="F1090">
        <v>15.09</v>
      </c>
      <c r="G1090">
        <v>15.09</v>
      </c>
    </row>
    <row r="1091" spans="1:8" x14ac:dyDescent="0.25">
      <c r="E1091">
        <v>0</v>
      </c>
      <c r="F1091">
        <v>59.91</v>
      </c>
      <c r="G1091">
        <v>59.91</v>
      </c>
    </row>
    <row r="1092" spans="1:8" x14ac:dyDescent="0.25">
      <c r="E1092">
        <v>0</v>
      </c>
      <c r="F1092">
        <v>59.91</v>
      </c>
      <c r="G1092">
        <v>59.91</v>
      </c>
    </row>
    <row r="1093" spans="1:8" x14ac:dyDescent="0.25">
      <c r="E1093">
        <v>0</v>
      </c>
      <c r="F1093">
        <v>59.91</v>
      </c>
      <c r="G1093">
        <v>59.91</v>
      </c>
    </row>
    <row r="1094" spans="1:8" x14ac:dyDescent="0.25">
      <c r="E1094">
        <v>0</v>
      </c>
      <c r="F1094">
        <v>59.91</v>
      </c>
      <c r="G1094">
        <v>59.91</v>
      </c>
    </row>
    <row r="1095" spans="1:8" x14ac:dyDescent="0.25">
      <c r="E1095">
        <v>0</v>
      </c>
      <c r="F1095">
        <v>59.91</v>
      </c>
      <c r="G1095">
        <v>59.91</v>
      </c>
    </row>
    <row r="1096" spans="1:8" x14ac:dyDescent="0.25">
      <c r="E1096">
        <v>0</v>
      </c>
      <c r="F1096">
        <v>59.91</v>
      </c>
      <c r="G1096">
        <v>59.91</v>
      </c>
    </row>
    <row r="1097" spans="1:8" x14ac:dyDescent="0.25">
      <c r="E1097">
        <v>0</v>
      </c>
      <c r="F1097">
        <v>59.91</v>
      </c>
      <c r="G1097">
        <v>59.91</v>
      </c>
    </row>
    <row r="1098" spans="1:8" x14ac:dyDescent="0.25">
      <c r="E1098">
        <v>292</v>
      </c>
      <c r="F1098">
        <v>232.09</v>
      </c>
      <c r="G1098">
        <v>232.09</v>
      </c>
    </row>
    <row r="1099" spans="1:8" x14ac:dyDescent="0.25">
      <c r="E1099">
        <v>292</v>
      </c>
      <c r="F1099">
        <v>232.09</v>
      </c>
      <c r="G1099">
        <v>232.09</v>
      </c>
    </row>
    <row r="1100" spans="1:8" x14ac:dyDescent="0.25">
      <c r="E1100">
        <v>0</v>
      </c>
      <c r="F1100">
        <v>59.91</v>
      </c>
      <c r="G1100">
        <v>59.91</v>
      </c>
      <c r="H1100">
        <v>958.55</v>
      </c>
    </row>
    <row r="1102" spans="1:8" x14ac:dyDescent="0.25">
      <c r="A1102">
        <v>11</v>
      </c>
      <c r="B1102">
        <v>15</v>
      </c>
      <c r="C1102">
        <v>25</v>
      </c>
      <c r="D1102">
        <v>5</v>
      </c>
      <c r="E1102">
        <v>2</v>
      </c>
      <c r="F1102">
        <v>3</v>
      </c>
      <c r="G1102">
        <v>3</v>
      </c>
    </row>
    <row r="1103" spans="1:8" x14ac:dyDescent="0.25">
      <c r="E1103">
        <v>5</v>
      </c>
      <c r="F1103">
        <v>0</v>
      </c>
      <c r="G1103">
        <v>0</v>
      </c>
    </row>
    <row r="1104" spans="1:8" x14ac:dyDescent="0.25">
      <c r="E1104">
        <v>10</v>
      </c>
      <c r="F1104">
        <v>5</v>
      </c>
      <c r="G1104">
        <v>5</v>
      </c>
    </row>
    <row r="1105" spans="1:8" x14ac:dyDescent="0.25">
      <c r="E1105">
        <v>6</v>
      </c>
      <c r="F1105">
        <v>1</v>
      </c>
      <c r="G1105">
        <v>1</v>
      </c>
    </row>
    <row r="1106" spans="1:8" x14ac:dyDescent="0.25">
      <c r="E1106">
        <v>2</v>
      </c>
      <c r="F1106">
        <v>3</v>
      </c>
      <c r="G1106">
        <v>3</v>
      </c>
      <c r="H1106">
        <v>12</v>
      </c>
    </row>
    <row r="1108" spans="1:8" x14ac:dyDescent="0.25">
      <c r="A1108">
        <v>16</v>
      </c>
      <c r="B1108">
        <v>17</v>
      </c>
      <c r="C1108">
        <v>1211</v>
      </c>
      <c r="D1108">
        <v>605.5</v>
      </c>
      <c r="E1108">
        <v>602</v>
      </c>
      <c r="F1108">
        <v>3.5</v>
      </c>
      <c r="G1108">
        <v>3.5</v>
      </c>
    </row>
    <row r="1109" spans="1:8" x14ac:dyDescent="0.25">
      <c r="E1109">
        <v>609</v>
      </c>
      <c r="F1109">
        <v>3.5</v>
      </c>
      <c r="G1109">
        <v>3.5</v>
      </c>
      <c r="H1109">
        <v>7</v>
      </c>
    </row>
    <row r="1111" spans="1:8" x14ac:dyDescent="0.25">
      <c r="A1111">
        <v>18</v>
      </c>
      <c r="B1111">
        <v>20</v>
      </c>
      <c r="C1111">
        <v>44</v>
      </c>
      <c r="D1111">
        <v>14.67</v>
      </c>
      <c r="E1111">
        <v>23</v>
      </c>
      <c r="F1111">
        <v>8.33</v>
      </c>
      <c r="G1111">
        <v>8.33</v>
      </c>
    </row>
    <row r="1112" spans="1:8" x14ac:dyDescent="0.25">
      <c r="E1112">
        <v>7</v>
      </c>
      <c r="F1112">
        <v>7.67</v>
      </c>
      <c r="G1112">
        <v>7.67</v>
      </c>
    </row>
    <row r="1113" spans="1:8" x14ac:dyDescent="0.25">
      <c r="E1113">
        <v>14</v>
      </c>
      <c r="F1113">
        <v>0.67</v>
      </c>
      <c r="G1113">
        <v>0.67</v>
      </c>
      <c r="H1113">
        <v>16.670000000000002</v>
      </c>
    </row>
    <row r="1115" spans="1:8" x14ac:dyDescent="0.25">
      <c r="A1115">
        <v>21</v>
      </c>
      <c r="B1115">
        <v>22</v>
      </c>
      <c r="C1115">
        <v>711</v>
      </c>
      <c r="D1115">
        <v>355.5</v>
      </c>
      <c r="E1115">
        <v>0</v>
      </c>
      <c r="F1115">
        <v>355.5</v>
      </c>
      <c r="G1115">
        <v>355.5</v>
      </c>
    </row>
    <row r="1116" spans="1:8" x14ac:dyDescent="0.25">
      <c r="E1116">
        <v>711</v>
      </c>
      <c r="F1116">
        <v>355.5</v>
      </c>
      <c r="G1116">
        <v>355.5</v>
      </c>
      <c r="H1116">
        <v>711</v>
      </c>
    </row>
    <row r="1118" spans="1:8" x14ac:dyDescent="0.25">
      <c r="A1118">
        <v>23</v>
      </c>
      <c r="B1118">
        <v>32</v>
      </c>
      <c r="C1118">
        <v>26</v>
      </c>
      <c r="D1118">
        <v>2.6</v>
      </c>
      <c r="E1118">
        <v>1</v>
      </c>
      <c r="F1118">
        <v>1.6</v>
      </c>
      <c r="G1118">
        <v>1.6</v>
      </c>
    </row>
    <row r="1119" spans="1:8" x14ac:dyDescent="0.25">
      <c r="E1119">
        <v>0</v>
      </c>
      <c r="F1119">
        <v>2.6</v>
      </c>
      <c r="G1119">
        <v>2.6</v>
      </c>
    </row>
    <row r="1120" spans="1:8" x14ac:dyDescent="0.25">
      <c r="E1120">
        <v>4</v>
      </c>
      <c r="F1120">
        <v>1.4</v>
      </c>
      <c r="G1120">
        <v>1.4</v>
      </c>
    </row>
    <row r="1121" spans="1:8" x14ac:dyDescent="0.25">
      <c r="E1121">
        <v>0</v>
      </c>
      <c r="F1121">
        <v>2.6</v>
      </c>
      <c r="G1121">
        <v>2.6</v>
      </c>
    </row>
    <row r="1122" spans="1:8" x14ac:dyDescent="0.25">
      <c r="E1122">
        <v>10</v>
      </c>
      <c r="F1122">
        <v>7.4</v>
      </c>
      <c r="G1122">
        <v>7.4</v>
      </c>
    </row>
    <row r="1123" spans="1:8" x14ac:dyDescent="0.25">
      <c r="E1123">
        <v>9</v>
      </c>
      <c r="F1123">
        <v>6.4</v>
      </c>
      <c r="G1123">
        <v>6.4</v>
      </c>
    </row>
    <row r="1124" spans="1:8" x14ac:dyDescent="0.25">
      <c r="E1124">
        <v>0</v>
      </c>
      <c r="F1124">
        <v>2.6</v>
      </c>
      <c r="G1124">
        <v>2.6</v>
      </c>
    </row>
    <row r="1125" spans="1:8" x14ac:dyDescent="0.25">
      <c r="E1125">
        <v>2</v>
      </c>
      <c r="F1125">
        <v>0.6</v>
      </c>
      <c r="G1125">
        <v>0.6</v>
      </c>
    </row>
    <row r="1126" spans="1:8" x14ac:dyDescent="0.25">
      <c r="E1126">
        <v>0</v>
      </c>
      <c r="F1126">
        <v>2.6</v>
      </c>
      <c r="G1126">
        <v>2.6</v>
      </c>
    </row>
    <row r="1127" spans="1:8" x14ac:dyDescent="0.25">
      <c r="E1127">
        <v>0</v>
      </c>
      <c r="F1127">
        <v>2.6</v>
      </c>
      <c r="G1127">
        <v>2.6</v>
      </c>
      <c r="H1127">
        <v>30.4</v>
      </c>
    </row>
    <row r="1129" spans="1:8" x14ac:dyDescent="0.25">
      <c r="A1129">
        <v>33</v>
      </c>
      <c r="B1129">
        <v>36</v>
      </c>
      <c r="C1129">
        <v>283</v>
      </c>
      <c r="D1129">
        <v>70.75</v>
      </c>
      <c r="E1129">
        <v>2</v>
      </c>
      <c r="F1129">
        <v>68.75</v>
      </c>
      <c r="G1129">
        <v>68.75</v>
      </c>
    </row>
    <row r="1130" spans="1:8" x14ac:dyDescent="0.25">
      <c r="E1130">
        <v>268</v>
      </c>
      <c r="F1130">
        <v>197.25</v>
      </c>
      <c r="G1130">
        <v>197.25</v>
      </c>
    </row>
    <row r="1131" spans="1:8" x14ac:dyDescent="0.25">
      <c r="E1131">
        <v>0</v>
      </c>
      <c r="F1131">
        <v>70.75</v>
      </c>
      <c r="G1131">
        <v>70.75</v>
      </c>
    </row>
    <row r="1132" spans="1:8" x14ac:dyDescent="0.25">
      <c r="E1132">
        <v>13</v>
      </c>
      <c r="F1132">
        <v>57.75</v>
      </c>
      <c r="G1132">
        <v>57.75</v>
      </c>
      <c r="H1132">
        <v>394.5</v>
      </c>
    </row>
    <row r="1134" spans="1:8" x14ac:dyDescent="0.25">
      <c r="A1134">
        <v>37</v>
      </c>
      <c r="B1134">
        <v>56</v>
      </c>
      <c r="C1134">
        <v>39</v>
      </c>
      <c r="D1134">
        <v>1.95</v>
      </c>
      <c r="E1134">
        <v>1</v>
      </c>
      <c r="F1134">
        <v>0.95</v>
      </c>
      <c r="G1134">
        <v>0.95</v>
      </c>
    </row>
    <row r="1135" spans="1:8" x14ac:dyDescent="0.25">
      <c r="E1135">
        <v>6</v>
      </c>
      <c r="F1135">
        <v>4.05</v>
      </c>
      <c r="G1135">
        <v>4.05</v>
      </c>
    </row>
    <row r="1136" spans="1:8" x14ac:dyDescent="0.25">
      <c r="E1136">
        <v>0</v>
      </c>
      <c r="F1136">
        <v>1.95</v>
      </c>
      <c r="G1136">
        <v>1.95</v>
      </c>
    </row>
    <row r="1137" spans="5:7" x14ac:dyDescent="0.25">
      <c r="E1137">
        <v>2</v>
      </c>
      <c r="F1137">
        <v>0.05</v>
      </c>
      <c r="G1137">
        <v>0.05</v>
      </c>
    </row>
    <row r="1138" spans="5:7" x14ac:dyDescent="0.25">
      <c r="E1138">
        <v>0</v>
      </c>
      <c r="F1138">
        <v>1.95</v>
      </c>
      <c r="G1138">
        <v>1.95</v>
      </c>
    </row>
    <row r="1139" spans="5:7" x14ac:dyDescent="0.25">
      <c r="E1139">
        <v>0</v>
      </c>
      <c r="F1139">
        <v>1.95</v>
      </c>
      <c r="G1139">
        <v>1.95</v>
      </c>
    </row>
    <row r="1140" spans="5:7" x14ac:dyDescent="0.25">
      <c r="E1140">
        <v>0</v>
      </c>
      <c r="F1140">
        <v>1.95</v>
      </c>
      <c r="G1140">
        <v>1.95</v>
      </c>
    </row>
    <row r="1141" spans="5:7" x14ac:dyDescent="0.25">
      <c r="E1141">
        <v>0</v>
      </c>
      <c r="F1141">
        <v>1.95</v>
      </c>
      <c r="G1141">
        <v>1.95</v>
      </c>
    </row>
    <row r="1142" spans="5:7" x14ac:dyDescent="0.25">
      <c r="E1142">
        <v>0</v>
      </c>
      <c r="F1142">
        <v>1.95</v>
      </c>
      <c r="G1142">
        <v>1.95</v>
      </c>
    </row>
    <row r="1143" spans="5:7" x14ac:dyDescent="0.25">
      <c r="E1143">
        <v>0</v>
      </c>
      <c r="F1143">
        <v>1.95</v>
      </c>
      <c r="G1143">
        <v>1.95</v>
      </c>
    </row>
    <row r="1144" spans="5:7" x14ac:dyDescent="0.25">
      <c r="E1144">
        <v>28</v>
      </c>
      <c r="F1144">
        <v>26.05</v>
      </c>
      <c r="G1144">
        <v>26.05</v>
      </c>
    </row>
    <row r="1145" spans="5:7" x14ac:dyDescent="0.25">
      <c r="E1145">
        <v>0</v>
      </c>
      <c r="F1145">
        <v>1.95</v>
      </c>
      <c r="G1145">
        <v>1.95</v>
      </c>
    </row>
    <row r="1146" spans="5:7" x14ac:dyDescent="0.25">
      <c r="E1146">
        <v>0</v>
      </c>
      <c r="F1146">
        <v>1.95</v>
      </c>
      <c r="G1146">
        <v>1.95</v>
      </c>
    </row>
    <row r="1147" spans="5:7" x14ac:dyDescent="0.25">
      <c r="E1147">
        <v>1</v>
      </c>
      <c r="F1147">
        <v>0.95</v>
      </c>
      <c r="G1147">
        <v>0.95</v>
      </c>
    </row>
    <row r="1148" spans="5:7" x14ac:dyDescent="0.25">
      <c r="E1148">
        <v>0</v>
      </c>
      <c r="F1148">
        <v>1.95</v>
      </c>
      <c r="G1148">
        <v>1.95</v>
      </c>
    </row>
    <row r="1149" spans="5:7" x14ac:dyDescent="0.25">
      <c r="E1149">
        <v>0</v>
      </c>
      <c r="F1149">
        <v>1.95</v>
      </c>
      <c r="G1149">
        <v>1.95</v>
      </c>
    </row>
    <row r="1150" spans="5:7" x14ac:dyDescent="0.25">
      <c r="E1150">
        <v>0</v>
      </c>
      <c r="F1150">
        <v>1.95</v>
      </c>
      <c r="G1150">
        <v>1.95</v>
      </c>
    </row>
    <row r="1151" spans="5:7" x14ac:dyDescent="0.25">
      <c r="E1151">
        <v>0</v>
      </c>
      <c r="F1151">
        <v>1.95</v>
      </c>
      <c r="G1151">
        <v>1.95</v>
      </c>
    </row>
    <row r="1152" spans="5:7" x14ac:dyDescent="0.25">
      <c r="E1152">
        <v>0</v>
      </c>
      <c r="F1152">
        <v>1.95</v>
      </c>
      <c r="G1152">
        <v>1.95</v>
      </c>
    </row>
    <row r="1153" spans="1:8" x14ac:dyDescent="0.25">
      <c r="E1153">
        <v>1</v>
      </c>
      <c r="F1153">
        <v>0.95</v>
      </c>
      <c r="G1153">
        <v>0.95</v>
      </c>
      <c r="H1153">
        <v>60.3</v>
      </c>
    </row>
    <row r="1155" spans="1:8" x14ac:dyDescent="0.25">
      <c r="A1155">
        <v>57</v>
      </c>
      <c r="B1155">
        <v>147</v>
      </c>
      <c r="C1155">
        <v>379</v>
      </c>
      <c r="D1155">
        <v>4.16</v>
      </c>
      <c r="E1155">
        <v>135</v>
      </c>
      <c r="F1155">
        <v>130.84</v>
      </c>
      <c r="G1155">
        <v>130.84</v>
      </c>
    </row>
    <row r="1156" spans="1:8" x14ac:dyDescent="0.25">
      <c r="E1156">
        <v>5</v>
      </c>
      <c r="F1156">
        <v>0.84</v>
      </c>
      <c r="G1156">
        <v>0.84</v>
      </c>
    </row>
    <row r="1157" spans="1:8" x14ac:dyDescent="0.25">
      <c r="E1157">
        <v>1</v>
      </c>
      <c r="F1157">
        <v>3.16</v>
      </c>
      <c r="G1157">
        <v>3.16</v>
      </c>
    </row>
    <row r="1158" spans="1:8" x14ac:dyDescent="0.25">
      <c r="E1158">
        <v>4</v>
      </c>
      <c r="F1158">
        <v>0.16</v>
      </c>
      <c r="G1158">
        <v>0.16</v>
      </c>
    </row>
    <row r="1159" spans="1:8" x14ac:dyDescent="0.25">
      <c r="E1159">
        <v>6</v>
      </c>
      <c r="F1159">
        <v>1.84</v>
      </c>
      <c r="G1159">
        <v>1.84</v>
      </c>
    </row>
    <row r="1160" spans="1:8" x14ac:dyDescent="0.25">
      <c r="E1160">
        <v>2</v>
      </c>
      <c r="F1160">
        <v>2.16</v>
      </c>
      <c r="G1160">
        <v>2.16</v>
      </c>
    </row>
    <row r="1161" spans="1:8" x14ac:dyDescent="0.25">
      <c r="E1161">
        <v>0</v>
      </c>
      <c r="F1161">
        <v>4.16</v>
      </c>
      <c r="G1161">
        <v>4.16</v>
      </c>
    </row>
    <row r="1162" spans="1:8" x14ac:dyDescent="0.25">
      <c r="E1162">
        <v>3</v>
      </c>
      <c r="F1162">
        <v>1.1599999999999999</v>
      </c>
      <c r="G1162">
        <v>1.1599999999999999</v>
      </c>
    </row>
    <row r="1163" spans="1:8" x14ac:dyDescent="0.25">
      <c r="E1163">
        <v>3</v>
      </c>
      <c r="F1163">
        <v>1.1599999999999999</v>
      </c>
      <c r="G1163">
        <v>1.1599999999999999</v>
      </c>
    </row>
    <row r="1164" spans="1:8" x14ac:dyDescent="0.25">
      <c r="E1164">
        <v>3</v>
      </c>
      <c r="F1164">
        <v>1.1599999999999999</v>
      </c>
      <c r="G1164">
        <v>1.1599999999999999</v>
      </c>
    </row>
    <row r="1165" spans="1:8" x14ac:dyDescent="0.25">
      <c r="E1165">
        <v>0</v>
      </c>
      <c r="F1165">
        <v>4.16</v>
      </c>
      <c r="G1165">
        <v>4.16</v>
      </c>
    </row>
    <row r="1166" spans="1:8" x14ac:dyDescent="0.25">
      <c r="E1166">
        <v>3</v>
      </c>
      <c r="F1166">
        <v>1.1599999999999999</v>
      </c>
      <c r="G1166">
        <v>1.1599999999999999</v>
      </c>
    </row>
    <row r="1167" spans="1:8" x14ac:dyDescent="0.25">
      <c r="E1167">
        <v>0</v>
      </c>
      <c r="F1167">
        <v>4.16</v>
      </c>
      <c r="G1167">
        <v>4.16</v>
      </c>
    </row>
    <row r="1168" spans="1:8" x14ac:dyDescent="0.25">
      <c r="E1168">
        <v>1</v>
      </c>
      <c r="F1168">
        <v>3.16</v>
      </c>
      <c r="G1168">
        <v>3.16</v>
      </c>
    </row>
    <row r="1169" spans="5:7" x14ac:dyDescent="0.25">
      <c r="E1169">
        <v>0</v>
      </c>
      <c r="F1169">
        <v>4.16</v>
      </c>
      <c r="G1169">
        <v>4.16</v>
      </c>
    </row>
    <row r="1170" spans="5:7" x14ac:dyDescent="0.25">
      <c r="E1170">
        <v>0</v>
      </c>
      <c r="F1170">
        <v>4.16</v>
      </c>
      <c r="G1170">
        <v>4.16</v>
      </c>
    </row>
    <row r="1171" spans="5:7" x14ac:dyDescent="0.25">
      <c r="E1171">
        <v>0</v>
      </c>
      <c r="F1171">
        <v>4.16</v>
      </c>
      <c r="G1171">
        <v>4.16</v>
      </c>
    </row>
    <row r="1172" spans="5:7" x14ac:dyDescent="0.25">
      <c r="E1172">
        <v>0</v>
      </c>
      <c r="F1172">
        <v>4.16</v>
      </c>
      <c r="G1172">
        <v>4.16</v>
      </c>
    </row>
    <row r="1173" spans="5:7" x14ac:dyDescent="0.25">
      <c r="E1173">
        <v>1</v>
      </c>
      <c r="F1173">
        <v>3.16</v>
      </c>
      <c r="G1173">
        <v>3.16</v>
      </c>
    </row>
    <row r="1174" spans="5:7" x14ac:dyDescent="0.25">
      <c r="E1174">
        <v>0</v>
      </c>
      <c r="F1174">
        <v>4.16</v>
      </c>
      <c r="G1174">
        <v>4.16</v>
      </c>
    </row>
    <row r="1175" spans="5:7" x14ac:dyDescent="0.25">
      <c r="E1175">
        <v>0</v>
      </c>
      <c r="F1175">
        <v>4.16</v>
      </c>
      <c r="G1175">
        <v>4.16</v>
      </c>
    </row>
    <row r="1176" spans="5:7" x14ac:dyDescent="0.25">
      <c r="E1176">
        <v>0</v>
      </c>
      <c r="F1176">
        <v>4.16</v>
      </c>
      <c r="G1176">
        <v>4.16</v>
      </c>
    </row>
    <row r="1177" spans="5:7" x14ac:dyDescent="0.25">
      <c r="E1177">
        <v>0</v>
      </c>
      <c r="F1177">
        <v>4.16</v>
      </c>
      <c r="G1177">
        <v>4.16</v>
      </c>
    </row>
    <row r="1178" spans="5:7" x14ac:dyDescent="0.25">
      <c r="E1178">
        <v>0</v>
      </c>
      <c r="F1178">
        <v>4.16</v>
      </c>
      <c r="G1178">
        <v>4.16</v>
      </c>
    </row>
    <row r="1179" spans="5:7" x14ac:dyDescent="0.25">
      <c r="E1179">
        <v>0</v>
      </c>
      <c r="F1179">
        <v>4.16</v>
      </c>
      <c r="G1179">
        <v>4.16</v>
      </c>
    </row>
    <row r="1180" spans="5:7" x14ac:dyDescent="0.25">
      <c r="E1180">
        <v>0</v>
      </c>
      <c r="F1180">
        <v>4.16</v>
      </c>
      <c r="G1180">
        <v>4.16</v>
      </c>
    </row>
    <row r="1181" spans="5:7" x14ac:dyDescent="0.25">
      <c r="E1181">
        <v>15</v>
      </c>
      <c r="F1181">
        <v>10.84</v>
      </c>
      <c r="G1181">
        <v>10.84</v>
      </c>
    </row>
    <row r="1182" spans="5:7" x14ac:dyDescent="0.25">
      <c r="E1182">
        <v>5</v>
      </c>
      <c r="F1182">
        <v>0.84</v>
      </c>
      <c r="G1182">
        <v>0.84</v>
      </c>
    </row>
    <row r="1183" spans="5:7" x14ac:dyDescent="0.25">
      <c r="E1183">
        <v>1</v>
      </c>
      <c r="F1183">
        <v>3.16</v>
      </c>
      <c r="G1183">
        <v>3.16</v>
      </c>
    </row>
    <row r="1184" spans="5:7" x14ac:dyDescent="0.25">
      <c r="E1184">
        <v>0</v>
      </c>
      <c r="F1184">
        <v>4.16</v>
      </c>
      <c r="G1184">
        <v>4.16</v>
      </c>
    </row>
    <row r="1185" spans="5:7" x14ac:dyDescent="0.25">
      <c r="E1185">
        <v>0</v>
      </c>
      <c r="F1185">
        <v>4.16</v>
      </c>
      <c r="G1185">
        <v>4.16</v>
      </c>
    </row>
    <row r="1186" spans="5:7" x14ac:dyDescent="0.25">
      <c r="E1186">
        <v>0</v>
      </c>
      <c r="F1186">
        <v>4.16</v>
      </c>
      <c r="G1186">
        <v>4.16</v>
      </c>
    </row>
    <row r="1187" spans="5:7" x14ac:dyDescent="0.25">
      <c r="E1187">
        <v>0</v>
      </c>
      <c r="F1187">
        <v>4.16</v>
      </c>
      <c r="G1187">
        <v>4.16</v>
      </c>
    </row>
    <row r="1188" spans="5:7" x14ac:dyDescent="0.25">
      <c r="E1188">
        <v>3</v>
      </c>
      <c r="F1188">
        <v>1.1599999999999999</v>
      </c>
      <c r="G1188">
        <v>1.1599999999999999</v>
      </c>
    </row>
    <row r="1189" spans="5:7" x14ac:dyDescent="0.25">
      <c r="E1189">
        <v>2</v>
      </c>
      <c r="F1189">
        <v>2.16</v>
      </c>
      <c r="G1189">
        <v>2.16</v>
      </c>
    </row>
    <row r="1190" spans="5:7" x14ac:dyDescent="0.25">
      <c r="E1190">
        <v>0</v>
      </c>
      <c r="F1190">
        <v>4.16</v>
      </c>
      <c r="G1190">
        <v>4.16</v>
      </c>
    </row>
    <row r="1191" spans="5:7" x14ac:dyDescent="0.25">
      <c r="E1191">
        <v>0</v>
      </c>
      <c r="F1191">
        <v>4.16</v>
      </c>
      <c r="G1191">
        <v>4.16</v>
      </c>
    </row>
    <row r="1192" spans="5:7" x14ac:dyDescent="0.25">
      <c r="E1192">
        <v>0</v>
      </c>
      <c r="F1192">
        <v>4.16</v>
      </c>
      <c r="G1192">
        <v>4.16</v>
      </c>
    </row>
    <row r="1193" spans="5:7" x14ac:dyDescent="0.25">
      <c r="E1193">
        <v>16</v>
      </c>
      <c r="F1193">
        <v>11.84</v>
      </c>
      <c r="G1193">
        <v>11.84</v>
      </c>
    </row>
    <row r="1194" spans="5:7" x14ac:dyDescent="0.25">
      <c r="E1194">
        <v>1</v>
      </c>
      <c r="F1194">
        <v>3.16</v>
      </c>
      <c r="G1194">
        <v>3.16</v>
      </c>
    </row>
    <row r="1195" spans="5:7" x14ac:dyDescent="0.25">
      <c r="E1195">
        <v>2</v>
      </c>
      <c r="F1195">
        <v>2.16</v>
      </c>
      <c r="G1195">
        <v>2.16</v>
      </c>
    </row>
    <row r="1196" spans="5:7" x14ac:dyDescent="0.25">
      <c r="E1196">
        <v>0</v>
      </c>
      <c r="F1196">
        <v>4.16</v>
      </c>
      <c r="G1196">
        <v>4.16</v>
      </c>
    </row>
    <row r="1197" spans="5:7" x14ac:dyDescent="0.25">
      <c r="E1197">
        <v>0</v>
      </c>
      <c r="F1197">
        <v>4.16</v>
      </c>
      <c r="G1197">
        <v>4.16</v>
      </c>
    </row>
    <row r="1198" spans="5:7" x14ac:dyDescent="0.25">
      <c r="E1198">
        <v>4</v>
      </c>
      <c r="F1198">
        <v>0.16</v>
      </c>
      <c r="G1198">
        <v>0.16</v>
      </c>
    </row>
    <row r="1199" spans="5:7" x14ac:dyDescent="0.25">
      <c r="E1199">
        <v>30</v>
      </c>
      <c r="F1199">
        <v>25.84</v>
      </c>
      <c r="G1199">
        <v>25.84</v>
      </c>
    </row>
    <row r="1200" spans="5:7" x14ac:dyDescent="0.25">
      <c r="E1200">
        <v>33</v>
      </c>
      <c r="F1200">
        <v>28.84</v>
      </c>
      <c r="G1200">
        <v>28.84</v>
      </c>
    </row>
    <row r="1201" spans="5:7" x14ac:dyDescent="0.25">
      <c r="E1201">
        <v>0</v>
      </c>
      <c r="F1201">
        <v>4.16</v>
      </c>
      <c r="G1201">
        <v>4.16</v>
      </c>
    </row>
    <row r="1202" spans="5:7" x14ac:dyDescent="0.25">
      <c r="E1202">
        <v>0</v>
      </c>
      <c r="F1202">
        <v>4.16</v>
      </c>
      <c r="G1202">
        <v>4.16</v>
      </c>
    </row>
    <row r="1203" spans="5:7" x14ac:dyDescent="0.25">
      <c r="E1203">
        <v>0</v>
      </c>
      <c r="F1203">
        <v>4.16</v>
      </c>
      <c r="G1203">
        <v>4.16</v>
      </c>
    </row>
    <row r="1204" spans="5:7" x14ac:dyDescent="0.25">
      <c r="E1204">
        <v>4</v>
      </c>
      <c r="F1204">
        <v>0.16</v>
      </c>
      <c r="G1204">
        <v>0.16</v>
      </c>
    </row>
    <row r="1205" spans="5:7" x14ac:dyDescent="0.25">
      <c r="E1205">
        <v>0</v>
      </c>
      <c r="F1205">
        <v>4.16</v>
      </c>
      <c r="G1205">
        <v>4.16</v>
      </c>
    </row>
    <row r="1206" spans="5:7" x14ac:dyDescent="0.25">
      <c r="E1206">
        <v>0</v>
      </c>
      <c r="F1206">
        <v>4.16</v>
      </c>
      <c r="G1206">
        <v>4.16</v>
      </c>
    </row>
    <row r="1207" spans="5:7" x14ac:dyDescent="0.25">
      <c r="E1207">
        <v>2</v>
      </c>
      <c r="F1207">
        <v>2.16</v>
      </c>
      <c r="G1207">
        <v>2.16</v>
      </c>
    </row>
    <row r="1208" spans="5:7" x14ac:dyDescent="0.25">
      <c r="E1208">
        <v>1</v>
      </c>
      <c r="F1208">
        <v>3.16</v>
      </c>
      <c r="G1208">
        <v>3.16</v>
      </c>
    </row>
    <row r="1209" spans="5:7" x14ac:dyDescent="0.25">
      <c r="E1209">
        <v>0</v>
      </c>
      <c r="F1209">
        <v>4.16</v>
      </c>
      <c r="G1209">
        <v>4.16</v>
      </c>
    </row>
    <row r="1210" spans="5:7" x14ac:dyDescent="0.25">
      <c r="E1210">
        <v>1</v>
      </c>
      <c r="F1210">
        <v>3.16</v>
      </c>
      <c r="G1210">
        <v>3.16</v>
      </c>
    </row>
    <row r="1211" spans="5:7" x14ac:dyDescent="0.25">
      <c r="E1211">
        <v>19</v>
      </c>
      <c r="F1211">
        <v>14.84</v>
      </c>
      <c r="G1211">
        <v>14.84</v>
      </c>
    </row>
    <row r="1212" spans="5:7" x14ac:dyDescent="0.25">
      <c r="E1212">
        <v>19</v>
      </c>
      <c r="F1212">
        <v>14.84</v>
      </c>
      <c r="G1212">
        <v>14.84</v>
      </c>
    </row>
    <row r="1213" spans="5:7" x14ac:dyDescent="0.25">
      <c r="E1213">
        <v>2</v>
      </c>
      <c r="F1213">
        <v>2.16</v>
      </c>
      <c r="G1213">
        <v>2.16</v>
      </c>
    </row>
    <row r="1214" spans="5:7" x14ac:dyDescent="0.25">
      <c r="E1214">
        <v>4</v>
      </c>
      <c r="F1214">
        <v>0.16</v>
      </c>
      <c r="G1214">
        <v>0.16</v>
      </c>
    </row>
    <row r="1215" spans="5:7" x14ac:dyDescent="0.25">
      <c r="E1215">
        <v>8</v>
      </c>
      <c r="F1215">
        <v>3.84</v>
      </c>
      <c r="G1215">
        <v>3.84</v>
      </c>
    </row>
    <row r="1216" spans="5:7" x14ac:dyDescent="0.25">
      <c r="E1216">
        <v>0</v>
      </c>
      <c r="F1216">
        <v>4.16</v>
      </c>
      <c r="G1216">
        <v>4.16</v>
      </c>
    </row>
    <row r="1217" spans="5:7" x14ac:dyDescent="0.25">
      <c r="E1217">
        <v>0</v>
      </c>
      <c r="F1217">
        <v>4.16</v>
      </c>
      <c r="G1217">
        <v>4.16</v>
      </c>
    </row>
    <row r="1218" spans="5:7" x14ac:dyDescent="0.25">
      <c r="E1218">
        <v>0</v>
      </c>
      <c r="F1218">
        <v>4.16</v>
      </c>
      <c r="G1218">
        <v>4.16</v>
      </c>
    </row>
    <row r="1219" spans="5:7" x14ac:dyDescent="0.25">
      <c r="E1219">
        <v>0</v>
      </c>
      <c r="F1219">
        <v>4.16</v>
      </c>
      <c r="G1219">
        <v>4.16</v>
      </c>
    </row>
    <row r="1220" spans="5:7" x14ac:dyDescent="0.25">
      <c r="E1220">
        <v>0</v>
      </c>
      <c r="F1220">
        <v>4.16</v>
      </c>
      <c r="G1220">
        <v>4.16</v>
      </c>
    </row>
    <row r="1221" spans="5:7" x14ac:dyDescent="0.25">
      <c r="E1221">
        <v>1</v>
      </c>
      <c r="F1221">
        <v>3.16</v>
      </c>
      <c r="G1221">
        <v>3.16</v>
      </c>
    </row>
    <row r="1222" spans="5:7" x14ac:dyDescent="0.25">
      <c r="E1222">
        <v>0</v>
      </c>
      <c r="F1222">
        <v>4.16</v>
      </c>
      <c r="G1222">
        <v>4.16</v>
      </c>
    </row>
    <row r="1223" spans="5:7" x14ac:dyDescent="0.25">
      <c r="E1223">
        <v>0</v>
      </c>
      <c r="F1223">
        <v>4.16</v>
      </c>
      <c r="G1223">
        <v>4.16</v>
      </c>
    </row>
    <row r="1224" spans="5:7" x14ac:dyDescent="0.25">
      <c r="E1224">
        <v>0</v>
      </c>
      <c r="F1224">
        <v>4.16</v>
      </c>
      <c r="G1224">
        <v>4.16</v>
      </c>
    </row>
    <row r="1225" spans="5:7" x14ac:dyDescent="0.25">
      <c r="E1225">
        <v>2</v>
      </c>
      <c r="F1225">
        <v>2.16</v>
      </c>
      <c r="G1225">
        <v>2.16</v>
      </c>
    </row>
    <row r="1226" spans="5:7" x14ac:dyDescent="0.25">
      <c r="E1226">
        <v>0</v>
      </c>
      <c r="F1226">
        <v>4.16</v>
      </c>
      <c r="G1226">
        <v>4.16</v>
      </c>
    </row>
    <row r="1227" spans="5:7" x14ac:dyDescent="0.25">
      <c r="E1227">
        <v>4</v>
      </c>
      <c r="F1227">
        <v>0.16</v>
      </c>
      <c r="G1227">
        <v>0.16</v>
      </c>
    </row>
    <row r="1228" spans="5:7" x14ac:dyDescent="0.25">
      <c r="E1228">
        <v>4</v>
      </c>
      <c r="F1228">
        <v>0.16</v>
      </c>
      <c r="G1228">
        <v>0.16</v>
      </c>
    </row>
    <row r="1229" spans="5:7" x14ac:dyDescent="0.25">
      <c r="E1229">
        <v>0</v>
      </c>
      <c r="F1229">
        <v>4.16</v>
      </c>
      <c r="G1229">
        <v>4.16</v>
      </c>
    </row>
    <row r="1230" spans="5:7" x14ac:dyDescent="0.25">
      <c r="E1230">
        <v>0</v>
      </c>
      <c r="F1230">
        <v>4.16</v>
      </c>
      <c r="G1230">
        <v>4.16</v>
      </c>
    </row>
    <row r="1231" spans="5:7" x14ac:dyDescent="0.25">
      <c r="E1231">
        <v>1</v>
      </c>
      <c r="F1231">
        <v>3.16</v>
      </c>
      <c r="G1231">
        <v>3.16</v>
      </c>
    </row>
    <row r="1232" spans="5:7" x14ac:dyDescent="0.25">
      <c r="E1232">
        <v>0</v>
      </c>
      <c r="F1232">
        <v>4.16</v>
      </c>
      <c r="G1232">
        <v>4.16</v>
      </c>
    </row>
    <row r="1233" spans="1:8" x14ac:dyDescent="0.25">
      <c r="E1233">
        <v>0</v>
      </c>
      <c r="F1233">
        <v>4.16</v>
      </c>
      <c r="G1233">
        <v>4.16</v>
      </c>
    </row>
    <row r="1234" spans="1:8" x14ac:dyDescent="0.25">
      <c r="E1234">
        <v>0</v>
      </c>
      <c r="F1234">
        <v>4.16</v>
      </c>
      <c r="G1234">
        <v>4.16</v>
      </c>
    </row>
    <row r="1235" spans="1:8" x14ac:dyDescent="0.25">
      <c r="E1235">
        <v>0</v>
      </c>
      <c r="F1235">
        <v>4.16</v>
      </c>
      <c r="G1235">
        <v>4.16</v>
      </c>
    </row>
    <row r="1236" spans="1:8" x14ac:dyDescent="0.25">
      <c r="E1236">
        <v>12</v>
      </c>
      <c r="F1236">
        <v>7.84</v>
      </c>
      <c r="G1236">
        <v>7.84</v>
      </c>
    </row>
    <row r="1237" spans="1:8" x14ac:dyDescent="0.25">
      <c r="E1237">
        <v>5</v>
      </c>
      <c r="F1237">
        <v>0.84</v>
      </c>
      <c r="G1237">
        <v>0.84</v>
      </c>
    </row>
    <row r="1238" spans="1:8" x14ac:dyDescent="0.25">
      <c r="E1238">
        <v>2</v>
      </c>
      <c r="F1238">
        <v>2.16</v>
      </c>
      <c r="G1238">
        <v>2.16</v>
      </c>
    </row>
    <row r="1239" spans="1:8" x14ac:dyDescent="0.25">
      <c r="E1239">
        <v>0</v>
      </c>
      <c r="F1239">
        <v>4.16</v>
      </c>
      <c r="G1239">
        <v>4.16</v>
      </c>
    </row>
    <row r="1240" spans="1:8" x14ac:dyDescent="0.25">
      <c r="E1240">
        <v>1</v>
      </c>
      <c r="F1240">
        <v>3.16</v>
      </c>
      <c r="G1240">
        <v>3.16</v>
      </c>
    </row>
    <row r="1241" spans="1:8" x14ac:dyDescent="0.25">
      <c r="E1241">
        <v>0</v>
      </c>
      <c r="F1241">
        <v>4.16</v>
      </c>
      <c r="G1241">
        <v>4.16</v>
      </c>
    </row>
    <row r="1242" spans="1:8" x14ac:dyDescent="0.25">
      <c r="E1242">
        <v>0</v>
      </c>
      <c r="F1242">
        <v>4.16</v>
      </c>
      <c r="G1242">
        <v>4.16</v>
      </c>
    </row>
    <row r="1243" spans="1:8" x14ac:dyDescent="0.25">
      <c r="E1243">
        <v>7</v>
      </c>
      <c r="F1243">
        <v>2.84</v>
      </c>
      <c r="G1243">
        <v>2.84</v>
      </c>
    </row>
    <row r="1244" spans="1:8" x14ac:dyDescent="0.25">
      <c r="E1244">
        <v>1</v>
      </c>
      <c r="F1244">
        <v>3.16</v>
      </c>
      <c r="G1244">
        <v>3.16</v>
      </c>
    </row>
    <row r="1245" spans="1:8" x14ac:dyDescent="0.25">
      <c r="E1245">
        <v>0</v>
      </c>
      <c r="F1245">
        <v>4.16</v>
      </c>
      <c r="G1245">
        <v>4.16</v>
      </c>
      <c r="H1245">
        <v>513.38</v>
      </c>
    </row>
    <row r="1247" spans="1:8" x14ac:dyDescent="0.25">
      <c r="A1247">
        <v>148</v>
      </c>
      <c r="B1247">
        <v>165</v>
      </c>
      <c r="C1247">
        <v>25</v>
      </c>
      <c r="D1247">
        <v>1.39</v>
      </c>
      <c r="E1247">
        <v>0</v>
      </c>
      <c r="F1247">
        <v>1.39</v>
      </c>
      <c r="G1247">
        <v>1.39</v>
      </c>
    </row>
    <row r="1248" spans="1:8" x14ac:dyDescent="0.25">
      <c r="E1248">
        <v>0</v>
      </c>
      <c r="F1248">
        <v>1.39</v>
      </c>
      <c r="G1248">
        <v>1.39</v>
      </c>
    </row>
    <row r="1249" spans="5:8" x14ac:dyDescent="0.25">
      <c r="E1249">
        <v>3</v>
      </c>
      <c r="F1249">
        <v>1.61</v>
      </c>
      <c r="G1249">
        <v>1.61</v>
      </c>
    </row>
    <row r="1250" spans="5:8" x14ac:dyDescent="0.25">
      <c r="E1250">
        <v>1</v>
      </c>
      <c r="F1250">
        <v>0.39</v>
      </c>
      <c r="G1250">
        <v>0.39</v>
      </c>
    </row>
    <row r="1251" spans="5:8" x14ac:dyDescent="0.25">
      <c r="E1251">
        <v>1</v>
      </c>
      <c r="F1251">
        <v>0.39</v>
      </c>
      <c r="G1251">
        <v>0.39</v>
      </c>
    </row>
    <row r="1252" spans="5:8" x14ac:dyDescent="0.25">
      <c r="E1252">
        <v>1</v>
      </c>
      <c r="F1252">
        <v>0.39</v>
      </c>
      <c r="G1252">
        <v>0.39</v>
      </c>
    </row>
    <row r="1253" spans="5:8" x14ac:dyDescent="0.25">
      <c r="E1253">
        <v>7</v>
      </c>
      <c r="F1253">
        <v>5.61</v>
      </c>
      <c r="G1253">
        <v>5.61</v>
      </c>
    </row>
    <row r="1254" spans="5:8" x14ac:dyDescent="0.25">
      <c r="E1254">
        <v>0</v>
      </c>
      <c r="F1254">
        <v>1.39</v>
      </c>
      <c r="G1254">
        <v>1.39</v>
      </c>
    </row>
    <row r="1255" spans="5:8" x14ac:dyDescent="0.25">
      <c r="E1255">
        <v>0</v>
      </c>
      <c r="F1255">
        <v>1.39</v>
      </c>
      <c r="G1255">
        <v>1.39</v>
      </c>
    </row>
    <row r="1256" spans="5:8" x14ac:dyDescent="0.25">
      <c r="E1256">
        <v>0</v>
      </c>
      <c r="F1256">
        <v>1.39</v>
      </c>
      <c r="G1256">
        <v>1.39</v>
      </c>
    </row>
    <row r="1257" spans="5:8" x14ac:dyDescent="0.25">
      <c r="E1257">
        <v>0</v>
      </c>
      <c r="F1257">
        <v>1.39</v>
      </c>
      <c r="G1257">
        <v>1.39</v>
      </c>
    </row>
    <row r="1258" spans="5:8" x14ac:dyDescent="0.25">
      <c r="E1258">
        <v>0</v>
      </c>
      <c r="F1258">
        <v>1.39</v>
      </c>
      <c r="G1258">
        <v>1.39</v>
      </c>
    </row>
    <row r="1259" spans="5:8" x14ac:dyDescent="0.25">
      <c r="E1259">
        <v>0</v>
      </c>
      <c r="F1259">
        <v>1.39</v>
      </c>
      <c r="G1259">
        <v>1.39</v>
      </c>
    </row>
    <row r="1260" spans="5:8" x14ac:dyDescent="0.25">
      <c r="E1260">
        <v>0</v>
      </c>
      <c r="F1260">
        <v>1.39</v>
      </c>
      <c r="G1260">
        <v>1.39</v>
      </c>
    </row>
    <row r="1261" spans="5:8" x14ac:dyDescent="0.25">
      <c r="E1261">
        <v>5</v>
      </c>
      <c r="F1261">
        <v>3.61</v>
      </c>
      <c r="G1261">
        <v>3.61</v>
      </c>
    </row>
    <row r="1262" spans="5:8" x14ac:dyDescent="0.25">
      <c r="E1262">
        <v>0</v>
      </c>
      <c r="F1262">
        <v>1.39</v>
      </c>
      <c r="G1262">
        <v>1.39</v>
      </c>
    </row>
    <row r="1263" spans="5:8" x14ac:dyDescent="0.25">
      <c r="E1263">
        <v>5</v>
      </c>
      <c r="F1263">
        <v>3.61</v>
      </c>
      <c r="G1263">
        <v>3.61</v>
      </c>
    </row>
    <row r="1264" spans="5:8" x14ac:dyDescent="0.25">
      <c r="E1264">
        <v>2</v>
      </c>
      <c r="F1264">
        <v>0.61</v>
      </c>
      <c r="G1264">
        <v>0.61</v>
      </c>
      <c r="H1264">
        <v>30.11</v>
      </c>
    </row>
    <row r="1266" spans="1:8" x14ac:dyDescent="0.25">
      <c r="D1266">
        <v>2733.9078426361002</v>
      </c>
    </row>
    <row r="1268" spans="1:8" x14ac:dyDescent="0.25">
      <c r="A1268" s="22" t="s">
        <v>259</v>
      </c>
      <c r="B1268" s="22" t="s">
        <v>260</v>
      </c>
      <c r="C1268" s="22"/>
      <c r="D1268" s="22"/>
      <c r="E1268" s="22"/>
      <c r="F1268" s="22"/>
      <c r="G1268" s="22"/>
      <c r="H1268" s="22"/>
    </row>
    <row r="1269" spans="1:8" x14ac:dyDescent="0.25">
      <c r="A1269" s="22" t="s">
        <v>257</v>
      </c>
      <c r="B1269" s="22" t="s">
        <v>258</v>
      </c>
      <c r="C1269" s="22"/>
      <c r="D1269" s="22"/>
      <c r="E1269" s="22"/>
      <c r="F1269" s="22"/>
      <c r="G1269" s="22"/>
      <c r="H1269" s="22"/>
    </row>
    <row r="1270" spans="1:8" x14ac:dyDescent="0.25">
      <c r="A1270" t="s">
        <v>249</v>
      </c>
      <c r="B1270" t="s">
        <v>250</v>
      </c>
      <c r="C1270" t="s">
        <v>251</v>
      </c>
      <c r="D1270" t="s">
        <v>252</v>
      </c>
      <c r="E1270" t="s">
        <v>253</v>
      </c>
      <c r="F1270" t="s">
        <v>254</v>
      </c>
      <c r="G1270" t="s">
        <v>255</v>
      </c>
      <c r="H1270" t="s">
        <v>256</v>
      </c>
    </row>
    <row r="1271" spans="1:8" x14ac:dyDescent="0.25">
      <c r="A1271">
        <v>0</v>
      </c>
      <c r="B1271">
        <v>10</v>
      </c>
      <c r="C1271">
        <v>659</v>
      </c>
      <c r="D1271">
        <v>59.91</v>
      </c>
      <c r="E1271">
        <v>75</v>
      </c>
      <c r="F1271">
        <v>15.09</v>
      </c>
      <c r="G1271">
        <v>15.09</v>
      </c>
    </row>
    <row r="1272" spans="1:8" x14ac:dyDescent="0.25">
      <c r="E1272">
        <v>0</v>
      </c>
      <c r="F1272">
        <v>59.91</v>
      </c>
      <c r="G1272">
        <v>59.91</v>
      </c>
    </row>
    <row r="1273" spans="1:8" x14ac:dyDescent="0.25">
      <c r="E1273">
        <v>0</v>
      </c>
      <c r="F1273">
        <v>59.91</v>
      </c>
      <c r="G1273">
        <v>59.91</v>
      </c>
    </row>
    <row r="1274" spans="1:8" x14ac:dyDescent="0.25">
      <c r="E1274">
        <v>0</v>
      </c>
      <c r="F1274">
        <v>59.91</v>
      </c>
      <c r="G1274">
        <v>59.91</v>
      </c>
    </row>
    <row r="1275" spans="1:8" x14ac:dyDescent="0.25">
      <c r="E1275">
        <v>0</v>
      </c>
      <c r="F1275">
        <v>59.91</v>
      </c>
      <c r="G1275">
        <v>59.91</v>
      </c>
    </row>
    <row r="1276" spans="1:8" x14ac:dyDescent="0.25">
      <c r="E1276">
        <v>0</v>
      </c>
      <c r="F1276">
        <v>59.91</v>
      </c>
      <c r="G1276">
        <v>59.91</v>
      </c>
    </row>
    <row r="1277" spans="1:8" x14ac:dyDescent="0.25">
      <c r="E1277">
        <v>0</v>
      </c>
      <c r="F1277">
        <v>59.91</v>
      </c>
      <c r="G1277">
        <v>59.91</v>
      </c>
    </row>
    <row r="1278" spans="1:8" x14ac:dyDescent="0.25">
      <c r="E1278">
        <v>0</v>
      </c>
      <c r="F1278">
        <v>59.91</v>
      </c>
      <c r="G1278">
        <v>59.91</v>
      </c>
    </row>
    <row r="1279" spans="1:8" x14ac:dyDescent="0.25">
      <c r="E1279">
        <v>292</v>
      </c>
      <c r="F1279">
        <v>232.09</v>
      </c>
      <c r="G1279">
        <v>232.09</v>
      </c>
    </row>
    <row r="1280" spans="1:8" x14ac:dyDescent="0.25">
      <c r="E1280">
        <v>292</v>
      </c>
      <c r="F1280">
        <v>232.09</v>
      </c>
      <c r="G1280">
        <v>232.09</v>
      </c>
    </row>
    <row r="1281" spans="1:8" x14ac:dyDescent="0.25">
      <c r="E1281">
        <v>0</v>
      </c>
      <c r="F1281">
        <v>59.91</v>
      </c>
      <c r="G1281">
        <v>59.91</v>
      </c>
      <c r="H1281">
        <v>958.55</v>
      </c>
    </row>
    <row r="1283" spans="1:8" x14ac:dyDescent="0.25">
      <c r="A1283">
        <v>11</v>
      </c>
      <c r="B1283">
        <v>15</v>
      </c>
      <c r="C1283">
        <v>25</v>
      </c>
      <c r="D1283">
        <v>5</v>
      </c>
      <c r="E1283">
        <v>2</v>
      </c>
      <c r="F1283">
        <v>3</v>
      </c>
      <c r="G1283">
        <v>3</v>
      </c>
    </row>
    <row r="1284" spans="1:8" x14ac:dyDescent="0.25">
      <c r="E1284">
        <v>5</v>
      </c>
      <c r="F1284">
        <v>0</v>
      </c>
      <c r="G1284">
        <v>0</v>
      </c>
    </row>
    <row r="1285" spans="1:8" x14ac:dyDescent="0.25">
      <c r="E1285">
        <v>10</v>
      </c>
      <c r="F1285">
        <v>5</v>
      </c>
      <c r="G1285">
        <v>5</v>
      </c>
    </row>
    <row r="1286" spans="1:8" x14ac:dyDescent="0.25">
      <c r="E1286">
        <v>6</v>
      </c>
      <c r="F1286">
        <v>1</v>
      </c>
      <c r="G1286">
        <v>1</v>
      </c>
    </row>
    <row r="1287" spans="1:8" x14ac:dyDescent="0.25">
      <c r="E1287">
        <v>2</v>
      </c>
      <c r="F1287">
        <v>3</v>
      </c>
      <c r="G1287">
        <v>3</v>
      </c>
      <c r="H1287">
        <v>12</v>
      </c>
    </row>
    <row r="1289" spans="1:8" x14ac:dyDescent="0.25">
      <c r="A1289">
        <v>16</v>
      </c>
      <c r="B1289">
        <v>17</v>
      </c>
      <c r="C1289">
        <v>1211</v>
      </c>
      <c r="D1289">
        <v>605.5</v>
      </c>
      <c r="E1289">
        <v>602</v>
      </c>
      <c r="F1289">
        <v>3.5</v>
      </c>
      <c r="G1289">
        <v>3.5</v>
      </c>
    </row>
    <row r="1290" spans="1:8" x14ac:dyDescent="0.25">
      <c r="E1290">
        <v>609</v>
      </c>
      <c r="F1290">
        <v>3.5</v>
      </c>
      <c r="G1290">
        <v>3.5</v>
      </c>
      <c r="H1290">
        <v>7</v>
      </c>
    </row>
    <row r="1292" spans="1:8" x14ac:dyDescent="0.25">
      <c r="A1292">
        <v>18</v>
      </c>
      <c r="B1292">
        <v>20</v>
      </c>
      <c r="C1292">
        <v>44</v>
      </c>
      <c r="D1292">
        <v>14.67</v>
      </c>
      <c r="E1292">
        <v>23</v>
      </c>
      <c r="F1292">
        <v>8.33</v>
      </c>
      <c r="G1292">
        <v>8.33</v>
      </c>
    </row>
    <row r="1293" spans="1:8" x14ac:dyDescent="0.25">
      <c r="E1293">
        <v>7</v>
      </c>
      <c r="F1293">
        <v>7.67</v>
      </c>
      <c r="G1293">
        <v>7.67</v>
      </c>
    </row>
    <row r="1294" spans="1:8" x14ac:dyDescent="0.25">
      <c r="E1294">
        <v>14</v>
      </c>
      <c r="F1294">
        <v>0.67</v>
      </c>
      <c r="G1294">
        <v>0.67</v>
      </c>
      <c r="H1294">
        <v>16.670000000000002</v>
      </c>
    </row>
    <row r="1296" spans="1:8" x14ac:dyDescent="0.25">
      <c r="A1296">
        <v>21</v>
      </c>
      <c r="B1296">
        <v>22</v>
      </c>
      <c r="C1296">
        <v>711</v>
      </c>
      <c r="D1296">
        <v>355.5</v>
      </c>
      <c r="E1296">
        <v>0</v>
      </c>
      <c r="F1296">
        <v>355.5</v>
      </c>
      <c r="G1296">
        <v>355.5</v>
      </c>
    </row>
    <row r="1297" spans="1:8" x14ac:dyDescent="0.25">
      <c r="E1297">
        <v>711</v>
      </c>
      <c r="F1297">
        <v>355.5</v>
      </c>
      <c r="G1297">
        <v>355.5</v>
      </c>
      <c r="H1297">
        <v>711</v>
      </c>
    </row>
    <row r="1299" spans="1:8" x14ac:dyDescent="0.25">
      <c r="A1299">
        <v>23</v>
      </c>
      <c r="B1299">
        <v>32</v>
      </c>
      <c r="C1299">
        <v>26</v>
      </c>
      <c r="D1299">
        <v>2.6</v>
      </c>
      <c r="E1299">
        <v>1</v>
      </c>
      <c r="F1299">
        <v>1.6</v>
      </c>
      <c r="G1299">
        <v>1.6</v>
      </c>
    </row>
    <row r="1300" spans="1:8" x14ac:dyDescent="0.25">
      <c r="E1300">
        <v>0</v>
      </c>
      <c r="F1300">
        <v>2.6</v>
      </c>
      <c r="G1300">
        <v>2.6</v>
      </c>
    </row>
    <row r="1301" spans="1:8" x14ac:dyDescent="0.25">
      <c r="E1301">
        <v>4</v>
      </c>
      <c r="F1301">
        <v>1.4</v>
      </c>
      <c r="G1301">
        <v>1.4</v>
      </c>
    </row>
    <row r="1302" spans="1:8" x14ac:dyDescent="0.25">
      <c r="E1302">
        <v>0</v>
      </c>
      <c r="F1302">
        <v>2.6</v>
      </c>
      <c r="G1302">
        <v>2.6</v>
      </c>
    </row>
    <row r="1303" spans="1:8" x14ac:dyDescent="0.25">
      <c r="E1303">
        <v>10</v>
      </c>
      <c r="F1303">
        <v>7.4</v>
      </c>
      <c r="G1303">
        <v>7.4</v>
      </c>
    </row>
    <row r="1304" spans="1:8" x14ac:dyDescent="0.25">
      <c r="E1304">
        <v>9</v>
      </c>
      <c r="F1304">
        <v>6.4</v>
      </c>
      <c r="G1304">
        <v>6.4</v>
      </c>
    </row>
    <row r="1305" spans="1:8" x14ac:dyDescent="0.25">
      <c r="E1305">
        <v>0</v>
      </c>
      <c r="F1305">
        <v>2.6</v>
      </c>
      <c r="G1305">
        <v>2.6</v>
      </c>
    </row>
    <row r="1306" spans="1:8" x14ac:dyDescent="0.25">
      <c r="E1306">
        <v>2</v>
      </c>
      <c r="F1306">
        <v>0.6</v>
      </c>
      <c r="G1306">
        <v>0.6</v>
      </c>
    </row>
    <row r="1307" spans="1:8" x14ac:dyDescent="0.25">
      <c r="E1307">
        <v>0</v>
      </c>
      <c r="F1307">
        <v>2.6</v>
      </c>
      <c r="G1307">
        <v>2.6</v>
      </c>
    </row>
    <row r="1308" spans="1:8" x14ac:dyDescent="0.25">
      <c r="E1308">
        <v>0</v>
      </c>
      <c r="F1308">
        <v>2.6</v>
      </c>
      <c r="G1308">
        <v>2.6</v>
      </c>
      <c r="H1308">
        <v>30.4</v>
      </c>
    </row>
    <row r="1310" spans="1:8" x14ac:dyDescent="0.25">
      <c r="A1310">
        <v>33</v>
      </c>
      <c r="B1310">
        <v>36</v>
      </c>
      <c r="C1310">
        <v>283</v>
      </c>
      <c r="D1310">
        <v>70.75</v>
      </c>
      <c r="E1310">
        <v>2</v>
      </c>
      <c r="F1310">
        <v>68.75</v>
      </c>
      <c r="G1310">
        <v>68.75</v>
      </c>
    </row>
    <row r="1311" spans="1:8" x14ac:dyDescent="0.25">
      <c r="E1311">
        <v>268</v>
      </c>
      <c r="F1311">
        <v>197.25</v>
      </c>
      <c r="G1311">
        <v>197.25</v>
      </c>
    </row>
    <row r="1312" spans="1:8" x14ac:dyDescent="0.25">
      <c r="E1312">
        <v>0</v>
      </c>
      <c r="F1312">
        <v>70.75</v>
      </c>
      <c r="G1312">
        <v>70.75</v>
      </c>
    </row>
    <row r="1313" spans="1:8" x14ac:dyDescent="0.25">
      <c r="E1313">
        <v>13</v>
      </c>
      <c r="F1313">
        <v>57.75</v>
      </c>
      <c r="G1313">
        <v>57.75</v>
      </c>
      <c r="H1313">
        <v>394.5</v>
      </c>
    </row>
    <row r="1315" spans="1:8" x14ac:dyDescent="0.25">
      <c r="A1315">
        <v>37</v>
      </c>
      <c r="B1315">
        <v>56</v>
      </c>
      <c r="C1315">
        <v>39</v>
      </c>
      <c r="D1315">
        <v>1.95</v>
      </c>
      <c r="E1315">
        <v>1</v>
      </c>
      <c r="F1315">
        <v>0.95</v>
      </c>
      <c r="G1315">
        <v>0.95</v>
      </c>
    </row>
    <row r="1316" spans="1:8" x14ac:dyDescent="0.25">
      <c r="E1316">
        <v>6</v>
      </c>
      <c r="F1316">
        <v>4.05</v>
      </c>
      <c r="G1316">
        <v>4.05</v>
      </c>
    </row>
    <row r="1317" spans="1:8" x14ac:dyDescent="0.25">
      <c r="E1317">
        <v>0</v>
      </c>
      <c r="F1317">
        <v>1.95</v>
      </c>
      <c r="G1317">
        <v>1.95</v>
      </c>
    </row>
    <row r="1318" spans="1:8" x14ac:dyDescent="0.25">
      <c r="E1318">
        <v>2</v>
      </c>
      <c r="F1318">
        <v>0.05</v>
      </c>
      <c r="G1318">
        <v>0.05</v>
      </c>
    </row>
    <row r="1319" spans="1:8" x14ac:dyDescent="0.25">
      <c r="E1319">
        <v>0</v>
      </c>
      <c r="F1319">
        <v>1.95</v>
      </c>
      <c r="G1319">
        <v>1.95</v>
      </c>
    </row>
    <row r="1320" spans="1:8" x14ac:dyDescent="0.25">
      <c r="E1320">
        <v>0</v>
      </c>
      <c r="F1320">
        <v>1.95</v>
      </c>
      <c r="G1320">
        <v>1.95</v>
      </c>
    </row>
    <row r="1321" spans="1:8" x14ac:dyDescent="0.25">
      <c r="E1321">
        <v>0</v>
      </c>
      <c r="F1321">
        <v>1.95</v>
      </c>
      <c r="G1321">
        <v>1.95</v>
      </c>
    </row>
    <row r="1322" spans="1:8" x14ac:dyDescent="0.25">
      <c r="E1322">
        <v>0</v>
      </c>
      <c r="F1322">
        <v>1.95</v>
      </c>
      <c r="G1322">
        <v>1.95</v>
      </c>
    </row>
    <row r="1323" spans="1:8" x14ac:dyDescent="0.25">
      <c r="E1323">
        <v>0</v>
      </c>
      <c r="F1323">
        <v>1.95</v>
      </c>
      <c r="G1323">
        <v>1.95</v>
      </c>
    </row>
    <row r="1324" spans="1:8" x14ac:dyDescent="0.25">
      <c r="E1324">
        <v>0</v>
      </c>
      <c r="F1324">
        <v>1.95</v>
      </c>
      <c r="G1324">
        <v>1.95</v>
      </c>
    </row>
    <row r="1325" spans="1:8" x14ac:dyDescent="0.25">
      <c r="E1325">
        <v>28</v>
      </c>
      <c r="F1325">
        <v>26.05</v>
      </c>
      <c r="G1325">
        <v>26.05</v>
      </c>
    </row>
    <row r="1326" spans="1:8" x14ac:dyDescent="0.25">
      <c r="E1326">
        <v>0</v>
      </c>
      <c r="F1326">
        <v>1.95</v>
      </c>
      <c r="G1326">
        <v>1.95</v>
      </c>
    </row>
    <row r="1327" spans="1:8" x14ac:dyDescent="0.25">
      <c r="E1327">
        <v>0</v>
      </c>
      <c r="F1327">
        <v>1.95</v>
      </c>
      <c r="G1327">
        <v>1.95</v>
      </c>
    </row>
    <row r="1328" spans="1:8" x14ac:dyDescent="0.25">
      <c r="E1328">
        <v>1</v>
      </c>
      <c r="F1328">
        <v>0.95</v>
      </c>
      <c r="G1328">
        <v>0.95</v>
      </c>
    </row>
    <row r="1329" spans="1:8" x14ac:dyDescent="0.25">
      <c r="E1329">
        <v>0</v>
      </c>
      <c r="F1329">
        <v>1.95</v>
      </c>
      <c r="G1329">
        <v>1.95</v>
      </c>
    </row>
    <row r="1330" spans="1:8" x14ac:dyDescent="0.25">
      <c r="E1330">
        <v>0</v>
      </c>
      <c r="F1330">
        <v>1.95</v>
      </c>
      <c r="G1330">
        <v>1.95</v>
      </c>
    </row>
    <row r="1331" spans="1:8" x14ac:dyDescent="0.25">
      <c r="E1331">
        <v>0</v>
      </c>
      <c r="F1331">
        <v>1.95</v>
      </c>
      <c r="G1331">
        <v>1.95</v>
      </c>
    </row>
    <row r="1332" spans="1:8" x14ac:dyDescent="0.25">
      <c r="E1332">
        <v>0</v>
      </c>
      <c r="F1332">
        <v>1.95</v>
      </c>
      <c r="G1332">
        <v>1.95</v>
      </c>
    </row>
    <row r="1333" spans="1:8" x14ac:dyDescent="0.25">
      <c r="E1333">
        <v>0</v>
      </c>
      <c r="F1333">
        <v>1.95</v>
      </c>
      <c r="G1333">
        <v>1.95</v>
      </c>
    </row>
    <row r="1334" spans="1:8" x14ac:dyDescent="0.25">
      <c r="E1334">
        <v>1</v>
      </c>
      <c r="F1334">
        <v>0.95</v>
      </c>
      <c r="G1334">
        <v>0.95</v>
      </c>
      <c r="H1334">
        <v>60.3</v>
      </c>
    </row>
    <row r="1336" spans="1:8" x14ac:dyDescent="0.25">
      <c r="A1336">
        <v>57</v>
      </c>
      <c r="B1336">
        <v>164</v>
      </c>
      <c r="C1336">
        <v>402</v>
      </c>
      <c r="D1336">
        <v>3.72</v>
      </c>
      <c r="E1336">
        <v>135</v>
      </c>
      <c r="F1336">
        <v>131.28</v>
      </c>
      <c r="G1336">
        <v>131.28</v>
      </c>
    </row>
    <row r="1337" spans="1:8" x14ac:dyDescent="0.25">
      <c r="E1337">
        <v>5</v>
      </c>
      <c r="F1337">
        <v>1.28</v>
      </c>
      <c r="G1337">
        <v>1.28</v>
      </c>
    </row>
    <row r="1338" spans="1:8" x14ac:dyDescent="0.25">
      <c r="E1338">
        <v>1</v>
      </c>
      <c r="F1338">
        <v>2.72</v>
      </c>
      <c r="G1338">
        <v>2.72</v>
      </c>
    </row>
    <row r="1339" spans="1:8" x14ac:dyDescent="0.25">
      <c r="E1339">
        <v>4</v>
      </c>
      <c r="F1339">
        <v>0.28000000000000003</v>
      </c>
      <c r="G1339">
        <v>0.28000000000000003</v>
      </c>
    </row>
    <row r="1340" spans="1:8" x14ac:dyDescent="0.25">
      <c r="E1340">
        <v>6</v>
      </c>
      <c r="F1340">
        <v>2.2799999999999998</v>
      </c>
      <c r="G1340">
        <v>2.2799999999999998</v>
      </c>
    </row>
    <row r="1341" spans="1:8" x14ac:dyDescent="0.25">
      <c r="E1341">
        <v>2</v>
      </c>
      <c r="F1341">
        <v>1.72</v>
      </c>
      <c r="G1341">
        <v>1.72</v>
      </c>
    </row>
    <row r="1342" spans="1:8" x14ac:dyDescent="0.25">
      <c r="E1342">
        <v>0</v>
      </c>
      <c r="F1342">
        <v>3.72</v>
      </c>
      <c r="G1342">
        <v>3.72</v>
      </c>
    </row>
    <row r="1343" spans="1:8" x14ac:dyDescent="0.25">
      <c r="E1343">
        <v>3</v>
      </c>
      <c r="F1343">
        <v>0.72</v>
      </c>
      <c r="G1343">
        <v>0.72</v>
      </c>
    </row>
    <row r="1344" spans="1:8" x14ac:dyDescent="0.25">
      <c r="E1344">
        <v>3</v>
      </c>
      <c r="F1344">
        <v>0.72</v>
      </c>
      <c r="G1344">
        <v>0.72</v>
      </c>
    </row>
    <row r="1345" spans="5:7" x14ac:dyDescent="0.25">
      <c r="E1345">
        <v>3</v>
      </c>
      <c r="F1345">
        <v>0.72</v>
      </c>
      <c r="G1345">
        <v>0.72</v>
      </c>
    </row>
    <row r="1346" spans="5:7" x14ac:dyDescent="0.25">
      <c r="E1346">
        <v>0</v>
      </c>
      <c r="F1346">
        <v>3.72</v>
      </c>
      <c r="G1346">
        <v>3.72</v>
      </c>
    </row>
    <row r="1347" spans="5:7" x14ac:dyDescent="0.25">
      <c r="E1347">
        <v>3</v>
      </c>
      <c r="F1347">
        <v>0.72</v>
      </c>
      <c r="G1347">
        <v>0.72</v>
      </c>
    </row>
    <row r="1348" spans="5:7" x14ac:dyDescent="0.25">
      <c r="E1348">
        <v>0</v>
      </c>
      <c r="F1348">
        <v>3.72</v>
      </c>
      <c r="G1348">
        <v>3.72</v>
      </c>
    </row>
    <row r="1349" spans="5:7" x14ac:dyDescent="0.25">
      <c r="E1349">
        <v>1</v>
      </c>
      <c r="F1349">
        <v>2.72</v>
      </c>
      <c r="G1349">
        <v>2.72</v>
      </c>
    </row>
    <row r="1350" spans="5:7" x14ac:dyDescent="0.25">
      <c r="E1350">
        <v>0</v>
      </c>
      <c r="F1350">
        <v>3.72</v>
      </c>
      <c r="G1350">
        <v>3.72</v>
      </c>
    </row>
    <row r="1351" spans="5:7" x14ac:dyDescent="0.25">
      <c r="E1351">
        <v>0</v>
      </c>
      <c r="F1351">
        <v>3.72</v>
      </c>
      <c r="G1351">
        <v>3.72</v>
      </c>
    </row>
    <row r="1352" spans="5:7" x14ac:dyDescent="0.25">
      <c r="E1352">
        <v>0</v>
      </c>
      <c r="F1352">
        <v>3.72</v>
      </c>
      <c r="G1352">
        <v>3.72</v>
      </c>
    </row>
    <row r="1353" spans="5:7" x14ac:dyDescent="0.25">
      <c r="E1353">
        <v>0</v>
      </c>
      <c r="F1353">
        <v>3.72</v>
      </c>
      <c r="G1353">
        <v>3.72</v>
      </c>
    </row>
    <row r="1354" spans="5:7" x14ac:dyDescent="0.25">
      <c r="E1354">
        <v>1</v>
      </c>
      <c r="F1354">
        <v>2.72</v>
      </c>
      <c r="G1354">
        <v>2.72</v>
      </c>
    </row>
    <row r="1355" spans="5:7" x14ac:dyDescent="0.25">
      <c r="E1355">
        <v>0</v>
      </c>
      <c r="F1355">
        <v>3.72</v>
      </c>
      <c r="G1355">
        <v>3.72</v>
      </c>
    </row>
    <row r="1356" spans="5:7" x14ac:dyDescent="0.25">
      <c r="E1356">
        <v>0</v>
      </c>
      <c r="F1356">
        <v>3.72</v>
      </c>
      <c r="G1356">
        <v>3.72</v>
      </c>
    </row>
    <row r="1357" spans="5:7" x14ac:dyDescent="0.25">
      <c r="E1357">
        <v>0</v>
      </c>
      <c r="F1357">
        <v>3.72</v>
      </c>
      <c r="G1357">
        <v>3.72</v>
      </c>
    </row>
    <row r="1358" spans="5:7" x14ac:dyDescent="0.25">
      <c r="E1358">
        <v>0</v>
      </c>
      <c r="F1358">
        <v>3.72</v>
      </c>
      <c r="G1358">
        <v>3.72</v>
      </c>
    </row>
    <row r="1359" spans="5:7" x14ac:dyDescent="0.25">
      <c r="E1359">
        <v>0</v>
      </c>
      <c r="F1359">
        <v>3.72</v>
      </c>
      <c r="G1359">
        <v>3.72</v>
      </c>
    </row>
    <row r="1360" spans="5:7" x14ac:dyDescent="0.25">
      <c r="E1360">
        <v>0</v>
      </c>
      <c r="F1360">
        <v>3.72</v>
      </c>
      <c r="G1360">
        <v>3.72</v>
      </c>
    </row>
    <row r="1361" spans="5:7" x14ac:dyDescent="0.25">
      <c r="E1361">
        <v>0</v>
      </c>
      <c r="F1361">
        <v>3.72</v>
      </c>
      <c r="G1361">
        <v>3.72</v>
      </c>
    </row>
    <row r="1362" spans="5:7" x14ac:dyDescent="0.25">
      <c r="E1362">
        <v>15</v>
      </c>
      <c r="F1362">
        <v>11.28</v>
      </c>
      <c r="G1362">
        <v>11.28</v>
      </c>
    </row>
    <row r="1363" spans="5:7" x14ac:dyDescent="0.25">
      <c r="E1363">
        <v>5</v>
      </c>
      <c r="F1363">
        <v>1.28</v>
      </c>
      <c r="G1363">
        <v>1.28</v>
      </c>
    </row>
    <row r="1364" spans="5:7" x14ac:dyDescent="0.25">
      <c r="E1364">
        <v>1</v>
      </c>
      <c r="F1364">
        <v>2.72</v>
      </c>
      <c r="G1364">
        <v>2.72</v>
      </c>
    </row>
    <row r="1365" spans="5:7" x14ac:dyDescent="0.25">
      <c r="E1365">
        <v>0</v>
      </c>
      <c r="F1365">
        <v>3.72</v>
      </c>
      <c r="G1365">
        <v>3.72</v>
      </c>
    </row>
    <row r="1366" spans="5:7" x14ac:dyDescent="0.25">
      <c r="E1366">
        <v>0</v>
      </c>
      <c r="F1366">
        <v>3.72</v>
      </c>
      <c r="G1366">
        <v>3.72</v>
      </c>
    </row>
    <row r="1367" spans="5:7" x14ac:dyDescent="0.25">
      <c r="E1367">
        <v>0</v>
      </c>
      <c r="F1367">
        <v>3.72</v>
      </c>
      <c r="G1367">
        <v>3.72</v>
      </c>
    </row>
    <row r="1368" spans="5:7" x14ac:dyDescent="0.25">
      <c r="E1368">
        <v>0</v>
      </c>
      <c r="F1368">
        <v>3.72</v>
      </c>
      <c r="G1368">
        <v>3.72</v>
      </c>
    </row>
    <row r="1369" spans="5:7" x14ac:dyDescent="0.25">
      <c r="E1369">
        <v>3</v>
      </c>
      <c r="F1369">
        <v>0.72</v>
      </c>
      <c r="G1369">
        <v>0.72</v>
      </c>
    </row>
    <row r="1370" spans="5:7" x14ac:dyDescent="0.25">
      <c r="E1370">
        <v>2</v>
      </c>
      <c r="F1370">
        <v>1.72</v>
      </c>
      <c r="G1370">
        <v>1.72</v>
      </c>
    </row>
    <row r="1371" spans="5:7" x14ac:dyDescent="0.25">
      <c r="E1371">
        <v>0</v>
      </c>
      <c r="F1371">
        <v>3.72</v>
      </c>
      <c r="G1371">
        <v>3.72</v>
      </c>
    </row>
    <row r="1372" spans="5:7" x14ac:dyDescent="0.25">
      <c r="E1372">
        <v>0</v>
      </c>
      <c r="F1372">
        <v>3.72</v>
      </c>
      <c r="G1372">
        <v>3.72</v>
      </c>
    </row>
    <row r="1373" spans="5:7" x14ac:dyDescent="0.25">
      <c r="E1373">
        <v>0</v>
      </c>
      <c r="F1373">
        <v>3.72</v>
      </c>
      <c r="G1373">
        <v>3.72</v>
      </c>
    </row>
    <row r="1374" spans="5:7" x14ac:dyDescent="0.25">
      <c r="E1374">
        <v>16</v>
      </c>
      <c r="F1374">
        <v>12.28</v>
      </c>
      <c r="G1374">
        <v>12.28</v>
      </c>
    </row>
    <row r="1375" spans="5:7" x14ac:dyDescent="0.25">
      <c r="E1375">
        <v>1</v>
      </c>
      <c r="F1375">
        <v>2.72</v>
      </c>
      <c r="G1375">
        <v>2.72</v>
      </c>
    </row>
    <row r="1376" spans="5:7" x14ac:dyDescent="0.25">
      <c r="E1376">
        <v>2</v>
      </c>
      <c r="F1376">
        <v>1.72</v>
      </c>
      <c r="G1376">
        <v>1.72</v>
      </c>
    </row>
    <row r="1377" spans="5:7" x14ac:dyDescent="0.25">
      <c r="E1377">
        <v>0</v>
      </c>
      <c r="F1377">
        <v>3.72</v>
      </c>
      <c r="G1377">
        <v>3.72</v>
      </c>
    </row>
    <row r="1378" spans="5:7" x14ac:dyDescent="0.25">
      <c r="E1378">
        <v>0</v>
      </c>
      <c r="F1378">
        <v>3.72</v>
      </c>
      <c r="G1378">
        <v>3.72</v>
      </c>
    </row>
    <row r="1379" spans="5:7" x14ac:dyDescent="0.25">
      <c r="E1379">
        <v>4</v>
      </c>
      <c r="F1379">
        <v>0.28000000000000003</v>
      </c>
      <c r="G1379">
        <v>0.28000000000000003</v>
      </c>
    </row>
    <row r="1380" spans="5:7" x14ac:dyDescent="0.25">
      <c r="E1380">
        <v>30</v>
      </c>
      <c r="F1380">
        <v>26.28</v>
      </c>
      <c r="G1380">
        <v>26.28</v>
      </c>
    </row>
    <row r="1381" spans="5:7" x14ac:dyDescent="0.25">
      <c r="E1381">
        <v>33</v>
      </c>
      <c r="F1381">
        <v>29.28</v>
      </c>
      <c r="G1381">
        <v>29.28</v>
      </c>
    </row>
    <row r="1382" spans="5:7" x14ac:dyDescent="0.25">
      <c r="E1382">
        <v>0</v>
      </c>
      <c r="F1382">
        <v>3.72</v>
      </c>
      <c r="G1382">
        <v>3.72</v>
      </c>
    </row>
    <row r="1383" spans="5:7" x14ac:dyDescent="0.25">
      <c r="E1383">
        <v>0</v>
      </c>
      <c r="F1383">
        <v>3.72</v>
      </c>
      <c r="G1383">
        <v>3.72</v>
      </c>
    </row>
    <row r="1384" spans="5:7" x14ac:dyDescent="0.25">
      <c r="E1384">
        <v>0</v>
      </c>
      <c r="F1384">
        <v>3.72</v>
      </c>
      <c r="G1384">
        <v>3.72</v>
      </c>
    </row>
    <row r="1385" spans="5:7" x14ac:dyDescent="0.25">
      <c r="E1385">
        <v>4</v>
      </c>
      <c r="F1385">
        <v>0.28000000000000003</v>
      </c>
      <c r="G1385">
        <v>0.28000000000000003</v>
      </c>
    </row>
    <row r="1386" spans="5:7" x14ac:dyDescent="0.25">
      <c r="E1386">
        <v>0</v>
      </c>
      <c r="F1386">
        <v>3.72</v>
      </c>
      <c r="G1386">
        <v>3.72</v>
      </c>
    </row>
    <row r="1387" spans="5:7" x14ac:dyDescent="0.25">
      <c r="E1387">
        <v>0</v>
      </c>
      <c r="F1387">
        <v>3.72</v>
      </c>
      <c r="G1387">
        <v>3.72</v>
      </c>
    </row>
    <row r="1388" spans="5:7" x14ac:dyDescent="0.25">
      <c r="E1388">
        <v>2</v>
      </c>
      <c r="F1388">
        <v>1.72</v>
      </c>
      <c r="G1388">
        <v>1.72</v>
      </c>
    </row>
    <row r="1389" spans="5:7" x14ac:dyDescent="0.25">
      <c r="E1389">
        <v>1</v>
      </c>
      <c r="F1389">
        <v>2.72</v>
      </c>
      <c r="G1389">
        <v>2.72</v>
      </c>
    </row>
    <row r="1390" spans="5:7" x14ac:dyDescent="0.25">
      <c r="E1390">
        <v>0</v>
      </c>
      <c r="F1390">
        <v>3.72</v>
      </c>
      <c r="G1390">
        <v>3.72</v>
      </c>
    </row>
    <row r="1391" spans="5:7" x14ac:dyDescent="0.25">
      <c r="E1391">
        <v>1</v>
      </c>
      <c r="F1391">
        <v>2.72</v>
      </c>
      <c r="G1391">
        <v>2.72</v>
      </c>
    </row>
    <row r="1392" spans="5:7" x14ac:dyDescent="0.25">
      <c r="E1392">
        <v>19</v>
      </c>
      <c r="F1392">
        <v>15.28</v>
      </c>
      <c r="G1392">
        <v>15.28</v>
      </c>
    </row>
    <row r="1393" spans="5:7" x14ac:dyDescent="0.25">
      <c r="E1393">
        <v>19</v>
      </c>
      <c r="F1393">
        <v>15.28</v>
      </c>
      <c r="G1393">
        <v>15.28</v>
      </c>
    </row>
    <row r="1394" spans="5:7" x14ac:dyDescent="0.25">
      <c r="E1394">
        <v>2</v>
      </c>
      <c r="F1394">
        <v>1.72</v>
      </c>
      <c r="G1394">
        <v>1.72</v>
      </c>
    </row>
    <row r="1395" spans="5:7" x14ac:dyDescent="0.25">
      <c r="E1395">
        <v>4</v>
      </c>
      <c r="F1395">
        <v>0.28000000000000003</v>
      </c>
      <c r="G1395">
        <v>0.28000000000000003</v>
      </c>
    </row>
    <row r="1396" spans="5:7" x14ac:dyDescent="0.25">
      <c r="E1396">
        <v>8</v>
      </c>
      <c r="F1396">
        <v>4.28</v>
      </c>
      <c r="G1396">
        <v>4.28</v>
      </c>
    </row>
    <row r="1397" spans="5:7" x14ac:dyDescent="0.25">
      <c r="E1397">
        <v>0</v>
      </c>
      <c r="F1397">
        <v>3.72</v>
      </c>
      <c r="G1397">
        <v>3.72</v>
      </c>
    </row>
    <row r="1398" spans="5:7" x14ac:dyDescent="0.25">
      <c r="E1398">
        <v>0</v>
      </c>
      <c r="F1398">
        <v>3.72</v>
      </c>
      <c r="G1398">
        <v>3.72</v>
      </c>
    </row>
    <row r="1399" spans="5:7" x14ac:dyDescent="0.25">
      <c r="E1399">
        <v>0</v>
      </c>
      <c r="F1399">
        <v>3.72</v>
      </c>
      <c r="G1399">
        <v>3.72</v>
      </c>
    </row>
    <row r="1400" spans="5:7" x14ac:dyDescent="0.25">
      <c r="E1400">
        <v>0</v>
      </c>
      <c r="F1400">
        <v>3.72</v>
      </c>
      <c r="G1400">
        <v>3.72</v>
      </c>
    </row>
    <row r="1401" spans="5:7" x14ac:dyDescent="0.25">
      <c r="E1401">
        <v>0</v>
      </c>
      <c r="F1401">
        <v>3.72</v>
      </c>
      <c r="G1401">
        <v>3.72</v>
      </c>
    </row>
    <row r="1402" spans="5:7" x14ac:dyDescent="0.25">
      <c r="E1402">
        <v>1</v>
      </c>
      <c r="F1402">
        <v>2.72</v>
      </c>
      <c r="G1402">
        <v>2.72</v>
      </c>
    </row>
    <row r="1403" spans="5:7" x14ac:dyDescent="0.25">
      <c r="E1403">
        <v>0</v>
      </c>
      <c r="F1403">
        <v>3.72</v>
      </c>
      <c r="G1403">
        <v>3.72</v>
      </c>
    </row>
    <row r="1404" spans="5:7" x14ac:dyDescent="0.25">
      <c r="E1404">
        <v>0</v>
      </c>
      <c r="F1404">
        <v>3.72</v>
      </c>
      <c r="G1404">
        <v>3.72</v>
      </c>
    </row>
    <row r="1405" spans="5:7" x14ac:dyDescent="0.25">
      <c r="E1405">
        <v>0</v>
      </c>
      <c r="F1405">
        <v>3.72</v>
      </c>
      <c r="G1405">
        <v>3.72</v>
      </c>
    </row>
    <row r="1406" spans="5:7" x14ac:dyDescent="0.25">
      <c r="E1406">
        <v>2</v>
      </c>
      <c r="F1406">
        <v>1.72</v>
      </c>
      <c r="G1406">
        <v>1.72</v>
      </c>
    </row>
    <row r="1407" spans="5:7" x14ac:dyDescent="0.25">
      <c r="E1407">
        <v>0</v>
      </c>
      <c r="F1407">
        <v>3.72</v>
      </c>
      <c r="G1407">
        <v>3.72</v>
      </c>
    </row>
    <row r="1408" spans="5:7" x14ac:dyDescent="0.25">
      <c r="E1408">
        <v>4</v>
      </c>
      <c r="F1408">
        <v>0.28000000000000003</v>
      </c>
      <c r="G1408">
        <v>0.28000000000000003</v>
      </c>
    </row>
    <row r="1409" spans="5:7" x14ac:dyDescent="0.25">
      <c r="E1409">
        <v>4</v>
      </c>
      <c r="F1409">
        <v>0.28000000000000003</v>
      </c>
      <c r="G1409">
        <v>0.28000000000000003</v>
      </c>
    </row>
    <row r="1410" spans="5:7" x14ac:dyDescent="0.25">
      <c r="E1410">
        <v>0</v>
      </c>
      <c r="F1410">
        <v>3.72</v>
      </c>
      <c r="G1410">
        <v>3.72</v>
      </c>
    </row>
    <row r="1411" spans="5:7" x14ac:dyDescent="0.25">
      <c r="E1411">
        <v>0</v>
      </c>
      <c r="F1411">
        <v>3.72</v>
      </c>
      <c r="G1411">
        <v>3.72</v>
      </c>
    </row>
    <row r="1412" spans="5:7" x14ac:dyDescent="0.25">
      <c r="E1412">
        <v>1</v>
      </c>
      <c r="F1412">
        <v>2.72</v>
      </c>
      <c r="G1412">
        <v>2.72</v>
      </c>
    </row>
    <row r="1413" spans="5:7" x14ac:dyDescent="0.25">
      <c r="E1413">
        <v>0</v>
      </c>
      <c r="F1413">
        <v>3.72</v>
      </c>
      <c r="G1413">
        <v>3.72</v>
      </c>
    </row>
    <row r="1414" spans="5:7" x14ac:dyDescent="0.25">
      <c r="E1414">
        <v>0</v>
      </c>
      <c r="F1414">
        <v>3.72</v>
      </c>
      <c r="G1414">
        <v>3.72</v>
      </c>
    </row>
    <row r="1415" spans="5:7" x14ac:dyDescent="0.25">
      <c r="E1415">
        <v>0</v>
      </c>
      <c r="F1415">
        <v>3.72</v>
      </c>
      <c r="G1415">
        <v>3.72</v>
      </c>
    </row>
    <row r="1416" spans="5:7" x14ac:dyDescent="0.25">
      <c r="E1416">
        <v>0</v>
      </c>
      <c r="F1416">
        <v>3.72</v>
      </c>
      <c r="G1416">
        <v>3.72</v>
      </c>
    </row>
    <row r="1417" spans="5:7" x14ac:dyDescent="0.25">
      <c r="E1417">
        <v>12</v>
      </c>
      <c r="F1417">
        <v>8.2799999999999994</v>
      </c>
      <c r="G1417">
        <v>8.2799999999999994</v>
      </c>
    </row>
    <row r="1418" spans="5:7" x14ac:dyDescent="0.25">
      <c r="E1418">
        <v>5</v>
      </c>
      <c r="F1418">
        <v>1.28</v>
      </c>
      <c r="G1418">
        <v>1.28</v>
      </c>
    </row>
    <row r="1419" spans="5:7" x14ac:dyDescent="0.25">
      <c r="E1419">
        <v>2</v>
      </c>
      <c r="F1419">
        <v>1.72</v>
      </c>
      <c r="G1419">
        <v>1.72</v>
      </c>
    </row>
    <row r="1420" spans="5:7" x14ac:dyDescent="0.25">
      <c r="E1420">
        <v>0</v>
      </c>
      <c r="F1420">
        <v>3.72</v>
      </c>
      <c r="G1420">
        <v>3.72</v>
      </c>
    </row>
    <row r="1421" spans="5:7" x14ac:dyDescent="0.25">
      <c r="E1421">
        <v>1</v>
      </c>
      <c r="F1421">
        <v>2.72</v>
      </c>
      <c r="G1421">
        <v>2.72</v>
      </c>
    </row>
    <row r="1422" spans="5:7" x14ac:dyDescent="0.25">
      <c r="E1422">
        <v>0</v>
      </c>
      <c r="F1422">
        <v>3.72</v>
      </c>
      <c r="G1422">
        <v>3.72</v>
      </c>
    </row>
    <row r="1423" spans="5:7" x14ac:dyDescent="0.25">
      <c r="E1423">
        <v>0</v>
      </c>
      <c r="F1423">
        <v>3.72</v>
      </c>
      <c r="G1423">
        <v>3.72</v>
      </c>
    </row>
    <row r="1424" spans="5:7" x14ac:dyDescent="0.25">
      <c r="E1424">
        <v>7</v>
      </c>
      <c r="F1424">
        <v>3.28</v>
      </c>
      <c r="G1424">
        <v>3.28</v>
      </c>
    </row>
    <row r="1425" spans="5:7" x14ac:dyDescent="0.25">
      <c r="E1425">
        <v>1</v>
      </c>
      <c r="F1425">
        <v>2.72</v>
      </c>
      <c r="G1425">
        <v>2.72</v>
      </c>
    </row>
    <row r="1426" spans="5:7" x14ac:dyDescent="0.25">
      <c r="E1426">
        <v>0</v>
      </c>
      <c r="F1426">
        <v>3.72</v>
      </c>
      <c r="G1426">
        <v>3.72</v>
      </c>
    </row>
    <row r="1427" spans="5:7" x14ac:dyDescent="0.25">
      <c r="E1427">
        <v>0</v>
      </c>
      <c r="F1427">
        <v>3.72</v>
      </c>
      <c r="G1427">
        <v>3.72</v>
      </c>
    </row>
    <row r="1428" spans="5:7" x14ac:dyDescent="0.25">
      <c r="E1428">
        <v>0</v>
      </c>
      <c r="F1428">
        <v>3.72</v>
      </c>
      <c r="G1428">
        <v>3.72</v>
      </c>
    </row>
    <row r="1429" spans="5:7" x14ac:dyDescent="0.25">
      <c r="E1429">
        <v>3</v>
      </c>
      <c r="F1429">
        <v>0.72</v>
      </c>
      <c r="G1429">
        <v>0.72</v>
      </c>
    </row>
    <row r="1430" spans="5:7" x14ac:dyDescent="0.25">
      <c r="E1430">
        <v>1</v>
      </c>
      <c r="F1430">
        <v>2.72</v>
      </c>
      <c r="G1430">
        <v>2.72</v>
      </c>
    </row>
    <row r="1431" spans="5:7" x14ac:dyDescent="0.25">
      <c r="E1431">
        <v>1</v>
      </c>
      <c r="F1431">
        <v>2.72</v>
      </c>
      <c r="G1431">
        <v>2.72</v>
      </c>
    </row>
    <row r="1432" spans="5:7" x14ac:dyDescent="0.25">
      <c r="E1432">
        <v>1</v>
      </c>
      <c r="F1432">
        <v>2.72</v>
      </c>
      <c r="G1432">
        <v>2.72</v>
      </c>
    </row>
    <row r="1433" spans="5:7" x14ac:dyDescent="0.25">
      <c r="E1433">
        <v>7</v>
      </c>
      <c r="F1433">
        <v>3.28</v>
      </c>
      <c r="G1433">
        <v>3.28</v>
      </c>
    </row>
    <row r="1434" spans="5:7" x14ac:dyDescent="0.25">
      <c r="E1434">
        <v>0</v>
      </c>
      <c r="F1434">
        <v>3.72</v>
      </c>
      <c r="G1434">
        <v>3.72</v>
      </c>
    </row>
    <row r="1435" spans="5:7" x14ac:dyDescent="0.25">
      <c r="E1435">
        <v>0</v>
      </c>
      <c r="F1435">
        <v>3.72</v>
      </c>
      <c r="G1435">
        <v>3.72</v>
      </c>
    </row>
    <row r="1436" spans="5:7" x14ac:dyDescent="0.25">
      <c r="E1436">
        <v>0</v>
      </c>
      <c r="F1436">
        <v>3.72</v>
      </c>
      <c r="G1436">
        <v>3.72</v>
      </c>
    </row>
    <row r="1437" spans="5:7" x14ac:dyDescent="0.25">
      <c r="E1437">
        <v>0</v>
      </c>
      <c r="F1437">
        <v>3.72</v>
      </c>
      <c r="G1437">
        <v>3.72</v>
      </c>
    </row>
    <row r="1438" spans="5:7" x14ac:dyDescent="0.25">
      <c r="E1438">
        <v>0</v>
      </c>
      <c r="F1438">
        <v>3.72</v>
      </c>
      <c r="G1438">
        <v>3.72</v>
      </c>
    </row>
    <row r="1439" spans="5:7" x14ac:dyDescent="0.25">
      <c r="E1439">
        <v>0</v>
      </c>
      <c r="F1439">
        <v>3.72</v>
      </c>
      <c r="G1439">
        <v>3.72</v>
      </c>
    </row>
    <row r="1440" spans="5:7" x14ac:dyDescent="0.25">
      <c r="E1440">
        <v>0</v>
      </c>
      <c r="F1440">
        <v>3.72</v>
      </c>
      <c r="G1440">
        <v>3.72</v>
      </c>
    </row>
    <row r="1441" spans="1:8" x14ac:dyDescent="0.25">
      <c r="E1441">
        <v>5</v>
      </c>
      <c r="F1441">
        <v>1.28</v>
      </c>
      <c r="G1441">
        <v>1.28</v>
      </c>
    </row>
    <row r="1442" spans="1:8" x14ac:dyDescent="0.25">
      <c r="E1442">
        <v>0</v>
      </c>
      <c r="F1442">
        <v>3.72</v>
      </c>
      <c r="G1442">
        <v>3.72</v>
      </c>
    </row>
    <row r="1443" spans="1:8" x14ac:dyDescent="0.25">
      <c r="E1443">
        <v>5</v>
      </c>
      <c r="F1443">
        <v>1.28</v>
      </c>
      <c r="G1443">
        <v>1.28</v>
      </c>
      <c r="H1443">
        <v>540.78</v>
      </c>
    </row>
    <row r="1445" spans="1:8" x14ac:dyDescent="0.25">
      <c r="A1445">
        <v>165</v>
      </c>
      <c r="B1445">
        <v>165</v>
      </c>
      <c r="C1445">
        <v>2</v>
      </c>
      <c r="D1445">
        <v>2</v>
      </c>
      <c r="E1445">
        <v>2</v>
      </c>
      <c r="F1445">
        <v>0</v>
      </c>
      <c r="G1445">
        <v>0</v>
      </c>
      <c r="H1445">
        <v>0</v>
      </c>
    </row>
    <row r="1447" spans="1:8" x14ac:dyDescent="0.25">
      <c r="D1447">
        <v>2731.1899137496898</v>
      </c>
    </row>
    <row r="1449" spans="1:8" x14ac:dyDescent="0.25">
      <c r="A1449" s="22" t="s">
        <v>261</v>
      </c>
      <c r="B1449" s="22" t="s">
        <v>262</v>
      </c>
      <c r="C1449" s="22"/>
      <c r="D1449" s="22"/>
      <c r="E1449" s="22"/>
      <c r="F1449" s="22"/>
      <c r="G1449" s="22"/>
      <c r="H1449" s="22"/>
    </row>
    <row r="1450" spans="1:8" x14ac:dyDescent="0.25">
      <c r="A1450" s="22" t="s">
        <v>247</v>
      </c>
      <c r="B1450" s="22" t="s">
        <v>248</v>
      </c>
      <c r="C1450" s="22"/>
      <c r="D1450" s="22"/>
      <c r="E1450" s="22"/>
      <c r="F1450" s="22"/>
      <c r="G1450" s="22"/>
      <c r="H1450" s="22"/>
    </row>
    <row r="1451" spans="1:8" x14ac:dyDescent="0.25">
      <c r="A1451" t="s">
        <v>249</v>
      </c>
      <c r="B1451" t="s">
        <v>250</v>
      </c>
      <c r="C1451" t="s">
        <v>251</v>
      </c>
      <c r="D1451" t="s">
        <v>252</v>
      </c>
      <c r="E1451" t="s">
        <v>253</v>
      </c>
      <c r="F1451" t="s">
        <v>254</v>
      </c>
      <c r="G1451" t="s">
        <v>255</v>
      </c>
      <c r="H1451" t="s">
        <v>256</v>
      </c>
    </row>
    <row r="1452" spans="1:8" x14ac:dyDescent="0.25">
      <c r="A1452">
        <v>0</v>
      </c>
      <c r="B1452">
        <v>7</v>
      </c>
      <c r="C1452">
        <v>75</v>
      </c>
      <c r="D1452">
        <v>9.3800000000000008</v>
      </c>
      <c r="E1452">
        <v>75</v>
      </c>
      <c r="F1452">
        <v>65.62</v>
      </c>
      <c r="G1452">
        <v>65.62</v>
      </c>
    </row>
    <row r="1453" spans="1:8" x14ac:dyDescent="0.25">
      <c r="E1453">
        <v>0</v>
      </c>
      <c r="F1453">
        <v>9.3800000000000008</v>
      </c>
      <c r="G1453">
        <v>9.3800000000000008</v>
      </c>
    </row>
    <row r="1454" spans="1:8" x14ac:dyDescent="0.25">
      <c r="E1454">
        <v>0</v>
      </c>
      <c r="F1454">
        <v>9.3800000000000008</v>
      </c>
      <c r="G1454">
        <v>9.3800000000000008</v>
      </c>
    </row>
    <row r="1455" spans="1:8" x14ac:dyDescent="0.25">
      <c r="E1455">
        <v>0</v>
      </c>
      <c r="F1455">
        <v>9.3800000000000008</v>
      </c>
      <c r="G1455">
        <v>9.3800000000000008</v>
      </c>
    </row>
    <row r="1456" spans="1:8" x14ac:dyDescent="0.25">
      <c r="E1456">
        <v>0</v>
      </c>
      <c r="F1456">
        <v>9.3800000000000008</v>
      </c>
      <c r="G1456">
        <v>9.3800000000000008</v>
      </c>
    </row>
    <row r="1457" spans="1:8" x14ac:dyDescent="0.25">
      <c r="E1457">
        <v>0</v>
      </c>
      <c r="F1457">
        <v>9.3800000000000008</v>
      </c>
      <c r="G1457">
        <v>9.3800000000000008</v>
      </c>
    </row>
    <row r="1458" spans="1:8" x14ac:dyDescent="0.25">
      <c r="E1458">
        <v>0</v>
      </c>
      <c r="F1458">
        <v>9.3800000000000008</v>
      </c>
      <c r="G1458">
        <v>9.3800000000000008</v>
      </c>
    </row>
    <row r="1459" spans="1:8" x14ac:dyDescent="0.25">
      <c r="E1459">
        <v>0</v>
      </c>
      <c r="F1459">
        <v>9.3800000000000008</v>
      </c>
      <c r="G1459">
        <v>9.3800000000000008</v>
      </c>
      <c r="H1459">
        <v>131.25</v>
      </c>
    </row>
    <row r="1461" spans="1:8" x14ac:dyDescent="0.25">
      <c r="A1461">
        <v>8</v>
      </c>
      <c r="B1461">
        <v>9</v>
      </c>
      <c r="C1461">
        <v>584</v>
      </c>
      <c r="D1461">
        <v>292</v>
      </c>
      <c r="E1461">
        <v>292</v>
      </c>
      <c r="F1461">
        <v>0</v>
      </c>
      <c r="G1461">
        <v>0</v>
      </c>
    </row>
    <row r="1462" spans="1:8" x14ac:dyDescent="0.25">
      <c r="E1462">
        <v>292</v>
      </c>
      <c r="F1462">
        <v>0</v>
      </c>
      <c r="G1462">
        <v>0</v>
      </c>
      <c r="H1462">
        <v>0</v>
      </c>
    </row>
    <row r="1464" spans="1:8" x14ac:dyDescent="0.25">
      <c r="A1464">
        <v>10</v>
      </c>
      <c r="B1464">
        <v>15</v>
      </c>
      <c r="C1464">
        <v>25</v>
      </c>
      <c r="D1464">
        <v>4.17</v>
      </c>
      <c r="E1464">
        <v>0</v>
      </c>
      <c r="F1464">
        <v>4.17</v>
      </c>
      <c r="G1464">
        <v>4.17</v>
      </c>
    </row>
    <row r="1465" spans="1:8" x14ac:dyDescent="0.25">
      <c r="E1465">
        <v>2</v>
      </c>
      <c r="F1465">
        <v>2.17</v>
      </c>
      <c r="G1465">
        <v>2.17</v>
      </c>
    </row>
    <row r="1466" spans="1:8" x14ac:dyDescent="0.25">
      <c r="E1466">
        <v>5</v>
      </c>
      <c r="F1466">
        <v>0.83</v>
      </c>
      <c r="G1466">
        <v>0.83</v>
      </c>
    </row>
    <row r="1467" spans="1:8" x14ac:dyDescent="0.25">
      <c r="E1467">
        <v>10</v>
      </c>
      <c r="F1467">
        <v>5.83</v>
      </c>
      <c r="G1467">
        <v>5.83</v>
      </c>
    </row>
    <row r="1468" spans="1:8" x14ac:dyDescent="0.25">
      <c r="E1468">
        <v>6</v>
      </c>
      <c r="F1468">
        <v>1.83</v>
      </c>
      <c r="G1468">
        <v>1.83</v>
      </c>
    </row>
    <row r="1469" spans="1:8" x14ac:dyDescent="0.25">
      <c r="E1469">
        <v>2</v>
      </c>
      <c r="F1469">
        <v>2.17</v>
      </c>
      <c r="G1469">
        <v>2.17</v>
      </c>
      <c r="H1469">
        <v>17</v>
      </c>
    </row>
    <row r="1471" spans="1:8" x14ac:dyDescent="0.25">
      <c r="A1471">
        <v>16</v>
      </c>
      <c r="B1471">
        <v>17</v>
      </c>
      <c r="C1471">
        <v>1211</v>
      </c>
      <c r="D1471">
        <v>605.5</v>
      </c>
      <c r="E1471">
        <v>602</v>
      </c>
      <c r="F1471">
        <v>3.5</v>
      </c>
      <c r="G1471">
        <v>3.5</v>
      </c>
    </row>
    <row r="1472" spans="1:8" x14ac:dyDescent="0.25">
      <c r="E1472">
        <v>609</v>
      </c>
      <c r="F1472">
        <v>3.5</v>
      </c>
      <c r="G1472">
        <v>3.5</v>
      </c>
      <c r="H1472">
        <v>7</v>
      </c>
    </row>
    <row r="1474" spans="1:8" x14ac:dyDescent="0.25">
      <c r="A1474">
        <v>18</v>
      </c>
      <c r="B1474">
        <v>21</v>
      </c>
      <c r="C1474">
        <v>44</v>
      </c>
      <c r="D1474">
        <v>11</v>
      </c>
      <c r="E1474">
        <v>23</v>
      </c>
      <c r="F1474">
        <v>12</v>
      </c>
      <c r="G1474">
        <v>12</v>
      </c>
    </row>
    <row r="1475" spans="1:8" x14ac:dyDescent="0.25">
      <c r="E1475">
        <v>7</v>
      </c>
      <c r="F1475">
        <v>4</v>
      </c>
      <c r="G1475">
        <v>4</v>
      </c>
    </row>
    <row r="1476" spans="1:8" x14ac:dyDescent="0.25">
      <c r="E1476">
        <v>14</v>
      </c>
      <c r="F1476">
        <v>3</v>
      </c>
      <c r="G1476">
        <v>3</v>
      </c>
    </row>
    <row r="1477" spans="1:8" x14ac:dyDescent="0.25">
      <c r="E1477">
        <v>0</v>
      </c>
      <c r="F1477">
        <v>11</v>
      </c>
      <c r="G1477">
        <v>11</v>
      </c>
      <c r="H1477">
        <v>30</v>
      </c>
    </row>
    <row r="1479" spans="1:8" x14ac:dyDescent="0.25">
      <c r="A1479">
        <v>22</v>
      </c>
      <c r="B1479">
        <v>22</v>
      </c>
      <c r="C1479">
        <v>711</v>
      </c>
      <c r="D1479">
        <v>711</v>
      </c>
      <c r="E1479">
        <v>711</v>
      </c>
      <c r="F1479">
        <v>0</v>
      </c>
      <c r="G1479">
        <v>0</v>
      </c>
      <c r="H1479">
        <v>0</v>
      </c>
    </row>
    <row r="1481" spans="1:8" x14ac:dyDescent="0.25">
      <c r="A1481">
        <v>23</v>
      </c>
      <c r="B1481">
        <v>33</v>
      </c>
      <c r="C1481">
        <v>28</v>
      </c>
      <c r="D1481">
        <v>2.5499999999999998</v>
      </c>
      <c r="E1481">
        <v>1</v>
      </c>
      <c r="F1481">
        <v>1.55</v>
      </c>
      <c r="G1481">
        <v>1.55</v>
      </c>
    </row>
    <row r="1482" spans="1:8" x14ac:dyDescent="0.25">
      <c r="E1482">
        <v>0</v>
      </c>
      <c r="F1482">
        <v>2.5499999999999998</v>
      </c>
      <c r="G1482">
        <v>2.5499999999999998</v>
      </c>
    </row>
    <row r="1483" spans="1:8" x14ac:dyDescent="0.25">
      <c r="E1483">
        <v>4</v>
      </c>
      <c r="F1483">
        <v>1.45</v>
      </c>
      <c r="G1483">
        <v>1.45</v>
      </c>
    </row>
    <row r="1484" spans="1:8" x14ac:dyDescent="0.25">
      <c r="E1484">
        <v>0</v>
      </c>
      <c r="F1484">
        <v>2.5499999999999998</v>
      </c>
      <c r="G1484">
        <v>2.5499999999999998</v>
      </c>
    </row>
    <row r="1485" spans="1:8" x14ac:dyDescent="0.25">
      <c r="E1485">
        <v>10</v>
      </c>
      <c r="F1485">
        <v>7.45</v>
      </c>
      <c r="G1485">
        <v>7.45</v>
      </c>
    </row>
    <row r="1486" spans="1:8" x14ac:dyDescent="0.25">
      <c r="E1486">
        <v>9</v>
      </c>
      <c r="F1486">
        <v>6.45</v>
      </c>
      <c r="G1486">
        <v>6.45</v>
      </c>
    </row>
    <row r="1487" spans="1:8" x14ac:dyDescent="0.25">
      <c r="E1487">
        <v>0</v>
      </c>
      <c r="F1487">
        <v>2.5499999999999998</v>
      </c>
      <c r="G1487">
        <v>2.5499999999999998</v>
      </c>
    </row>
    <row r="1488" spans="1:8" x14ac:dyDescent="0.25">
      <c r="E1488">
        <v>2</v>
      </c>
      <c r="F1488">
        <v>0.55000000000000004</v>
      </c>
      <c r="G1488">
        <v>0.55000000000000004</v>
      </c>
    </row>
    <row r="1489" spans="1:8" x14ac:dyDescent="0.25">
      <c r="E1489">
        <v>0</v>
      </c>
      <c r="F1489">
        <v>2.5499999999999998</v>
      </c>
      <c r="G1489">
        <v>2.5499999999999998</v>
      </c>
    </row>
    <row r="1490" spans="1:8" x14ac:dyDescent="0.25">
      <c r="E1490">
        <v>0</v>
      </c>
      <c r="F1490">
        <v>2.5499999999999998</v>
      </c>
      <c r="G1490">
        <v>2.5499999999999998</v>
      </c>
    </row>
    <row r="1491" spans="1:8" x14ac:dyDescent="0.25">
      <c r="E1491">
        <v>2</v>
      </c>
      <c r="F1491">
        <v>0.55000000000000004</v>
      </c>
      <c r="G1491">
        <v>0.55000000000000004</v>
      </c>
      <c r="H1491">
        <v>30.73</v>
      </c>
    </row>
    <row r="1493" spans="1:8" x14ac:dyDescent="0.25">
      <c r="A1493">
        <v>34</v>
      </c>
      <c r="B1493">
        <v>34</v>
      </c>
      <c r="C1493">
        <v>268</v>
      </c>
      <c r="D1493">
        <v>268</v>
      </c>
      <c r="E1493">
        <v>268</v>
      </c>
      <c r="F1493">
        <v>0</v>
      </c>
      <c r="G1493">
        <v>0</v>
      </c>
      <c r="H1493">
        <v>0</v>
      </c>
    </row>
    <row r="1495" spans="1:8" x14ac:dyDescent="0.25">
      <c r="A1495">
        <v>35</v>
      </c>
      <c r="B1495">
        <v>56</v>
      </c>
      <c r="C1495">
        <v>52</v>
      </c>
      <c r="D1495">
        <v>2.36</v>
      </c>
      <c r="E1495">
        <v>0</v>
      </c>
      <c r="F1495">
        <v>2.36</v>
      </c>
      <c r="G1495">
        <v>2.36</v>
      </c>
    </row>
    <row r="1496" spans="1:8" x14ac:dyDescent="0.25">
      <c r="E1496">
        <v>13</v>
      </c>
      <c r="F1496">
        <v>10.64</v>
      </c>
      <c r="G1496">
        <v>10.64</v>
      </c>
    </row>
    <row r="1497" spans="1:8" x14ac:dyDescent="0.25">
      <c r="E1497">
        <v>1</v>
      </c>
      <c r="F1497">
        <v>1.36</v>
      </c>
      <c r="G1497">
        <v>1.36</v>
      </c>
    </row>
    <row r="1498" spans="1:8" x14ac:dyDescent="0.25">
      <c r="E1498">
        <v>6</v>
      </c>
      <c r="F1498">
        <v>3.64</v>
      </c>
      <c r="G1498">
        <v>3.64</v>
      </c>
    </row>
    <row r="1499" spans="1:8" x14ac:dyDescent="0.25">
      <c r="E1499">
        <v>0</v>
      </c>
      <c r="F1499">
        <v>2.36</v>
      </c>
      <c r="G1499">
        <v>2.36</v>
      </c>
    </row>
    <row r="1500" spans="1:8" x14ac:dyDescent="0.25">
      <c r="E1500">
        <v>2</v>
      </c>
      <c r="F1500">
        <v>0.36</v>
      </c>
      <c r="G1500">
        <v>0.36</v>
      </c>
    </row>
    <row r="1501" spans="1:8" x14ac:dyDescent="0.25">
      <c r="E1501">
        <v>0</v>
      </c>
      <c r="F1501">
        <v>2.36</v>
      </c>
      <c r="G1501">
        <v>2.36</v>
      </c>
    </row>
    <row r="1502" spans="1:8" x14ac:dyDescent="0.25">
      <c r="E1502">
        <v>0</v>
      </c>
      <c r="F1502">
        <v>2.36</v>
      </c>
      <c r="G1502">
        <v>2.36</v>
      </c>
    </row>
    <row r="1503" spans="1:8" x14ac:dyDescent="0.25">
      <c r="E1503">
        <v>0</v>
      </c>
      <c r="F1503">
        <v>2.36</v>
      </c>
      <c r="G1503">
        <v>2.36</v>
      </c>
    </row>
    <row r="1504" spans="1:8" x14ac:dyDescent="0.25">
      <c r="E1504">
        <v>0</v>
      </c>
      <c r="F1504">
        <v>2.36</v>
      </c>
      <c r="G1504">
        <v>2.36</v>
      </c>
    </row>
    <row r="1505" spans="1:8" x14ac:dyDescent="0.25">
      <c r="E1505">
        <v>0</v>
      </c>
      <c r="F1505">
        <v>2.36</v>
      </c>
      <c r="G1505">
        <v>2.36</v>
      </c>
    </row>
    <row r="1506" spans="1:8" x14ac:dyDescent="0.25">
      <c r="E1506">
        <v>0</v>
      </c>
      <c r="F1506">
        <v>2.36</v>
      </c>
      <c r="G1506">
        <v>2.36</v>
      </c>
    </row>
    <row r="1507" spans="1:8" x14ac:dyDescent="0.25">
      <c r="E1507">
        <v>28</v>
      </c>
      <c r="F1507">
        <v>25.64</v>
      </c>
      <c r="G1507">
        <v>25.64</v>
      </c>
    </row>
    <row r="1508" spans="1:8" x14ac:dyDescent="0.25">
      <c r="E1508">
        <v>0</v>
      </c>
      <c r="F1508">
        <v>2.36</v>
      </c>
      <c r="G1508">
        <v>2.36</v>
      </c>
    </row>
    <row r="1509" spans="1:8" x14ac:dyDescent="0.25">
      <c r="E1509">
        <v>0</v>
      </c>
      <c r="F1509">
        <v>2.36</v>
      </c>
      <c r="G1509">
        <v>2.36</v>
      </c>
    </row>
    <row r="1510" spans="1:8" x14ac:dyDescent="0.25">
      <c r="E1510">
        <v>1</v>
      </c>
      <c r="F1510">
        <v>1.36</v>
      </c>
      <c r="G1510">
        <v>1.36</v>
      </c>
    </row>
    <row r="1511" spans="1:8" x14ac:dyDescent="0.25">
      <c r="E1511">
        <v>0</v>
      </c>
      <c r="F1511">
        <v>2.36</v>
      </c>
      <c r="G1511">
        <v>2.36</v>
      </c>
    </row>
    <row r="1512" spans="1:8" x14ac:dyDescent="0.25">
      <c r="E1512">
        <v>0</v>
      </c>
      <c r="F1512">
        <v>2.36</v>
      </c>
      <c r="G1512">
        <v>2.36</v>
      </c>
    </row>
    <row r="1513" spans="1:8" x14ac:dyDescent="0.25">
      <c r="E1513">
        <v>0</v>
      </c>
      <c r="F1513">
        <v>2.36</v>
      </c>
      <c r="G1513">
        <v>2.36</v>
      </c>
    </row>
    <row r="1514" spans="1:8" x14ac:dyDescent="0.25">
      <c r="E1514">
        <v>0</v>
      </c>
      <c r="F1514">
        <v>2.36</v>
      </c>
      <c r="G1514">
        <v>2.36</v>
      </c>
    </row>
    <row r="1515" spans="1:8" x14ac:dyDescent="0.25">
      <c r="E1515">
        <v>0</v>
      </c>
      <c r="F1515">
        <v>2.36</v>
      </c>
      <c r="G1515">
        <v>2.36</v>
      </c>
    </row>
    <row r="1516" spans="1:8" x14ac:dyDescent="0.25">
      <c r="E1516">
        <v>1</v>
      </c>
      <c r="F1516">
        <v>1.36</v>
      </c>
      <c r="G1516">
        <v>1.36</v>
      </c>
      <c r="H1516">
        <v>79.819999999999993</v>
      </c>
    </row>
    <row r="1518" spans="1:8" x14ac:dyDescent="0.25">
      <c r="A1518">
        <v>57</v>
      </c>
      <c r="B1518">
        <v>165</v>
      </c>
      <c r="C1518">
        <v>404</v>
      </c>
      <c r="D1518">
        <v>3.71</v>
      </c>
      <c r="E1518">
        <v>135</v>
      </c>
      <c r="F1518">
        <v>131.29</v>
      </c>
      <c r="G1518">
        <v>131.29</v>
      </c>
    </row>
    <row r="1519" spans="1:8" x14ac:dyDescent="0.25">
      <c r="E1519">
        <v>5</v>
      </c>
      <c r="F1519">
        <v>1.29</v>
      </c>
      <c r="G1519">
        <v>1.29</v>
      </c>
    </row>
    <row r="1520" spans="1:8" x14ac:dyDescent="0.25">
      <c r="E1520">
        <v>1</v>
      </c>
      <c r="F1520">
        <v>2.71</v>
      </c>
      <c r="G1520">
        <v>2.71</v>
      </c>
    </row>
    <row r="1521" spans="5:7" x14ac:dyDescent="0.25">
      <c r="E1521">
        <v>4</v>
      </c>
      <c r="F1521">
        <v>0.28999999999999998</v>
      </c>
      <c r="G1521">
        <v>0.28999999999999998</v>
      </c>
    </row>
    <row r="1522" spans="5:7" x14ac:dyDescent="0.25">
      <c r="E1522">
        <v>6</v>
      </c>
      <c r="F1522">
        <v>2.29</v>
      </c>
      <c r="G1522">
        <v>2.29</v>
      </c>
    </row>
    <row r="1523" spans="5:7" x14ac:dyDescent="0.25">
      <c r="E1523">
        <v>2</v>
      </c>
      <c r="F1523">
        <v>1.71</v>
      </c>
      <c r="G1523">
        <v>1.71</v>
      </c>
    </row>
    <row r="1524" spans="5:7" x14ac:dyDescent="0.25">
      <c r="E1524">
        <v>0</v>
      </c>
      <c r="F1524">
        <v>3.71</v>
      </c>
      <c r="G1524">
        <v>3.71</v>
      </c>
    </row>
    <row r="1525" spans="5:7" x14ac:dyDescent="0.25">
      <c r="E1525">
        <v>3</v>
      </c>
      <c r="F1525">
        <v>0.71</v>
      </c>
      <c r="G1525">
        <v>0.71</v>
      </c>
    </row>
    <row r="1526" spans="5:7" x14ac:dyDescent="0.25">
      <c r="E1526">
        <v>3</v>
      </c>
      <c r="F1526">
        <v>0.71</v>
      </c>
      <c r="G1526">
        <v>0.71</v>
      </c>
    </row>
    <row r="1527" spans="5:7" x14ac:dyDescent="0.25">
      <c r="E1527">
        <v>3</v>
      </c>
      <c r="F1527">
        <v>0.71</v>
      </c>
      <c r="G1527">
        <v>0.71</v>
      </c>
    </row>
    <row r="1528" spans="5:7" x14ac:dyDescent="0.25">
      <c r="E1528">
        <v>0</v>
      </c>
      <c r="F1528">
        <v>3.71</v>
      </c>
      <c r="G1528">
        <v>3.71</v>
      </c>
    </row>
    <row r="1529" spans="5:7" x14ac:dyDescent="0.25">
      <c r="E1529">
        <v>3</v>
      </c>
      <c r="F1529">
        <v>0.71</v>
      </c>
      <c r="G1529">
        <v>0.71</v>
      </c>
    </row>
    <row r="1530" spans="5:7" x14ac:dyDescent="0.25">
      <c r="E1530">
        <v>0</v>
      </c>
      <c r="F1530">
        <v>3.71</v>
      </c>
      <c r="G1530">
        <v>3.71</v>
      </c>
    </row>
    <row r="1531" spans="5:7" x14ac:dyDescent="0.25">
      <c r="E1531">
        <v>1</v>
      </c>
      <c r="F1531">
        <v>2.71</v>
      </c>
      <c r="G1531">
        <v>2.71</v>
      </c>
    </row>
    <row r="1532" spans="5:7" x14ac:dyDescent="0.25">
      <c r="E1532">
        <v>0</v>
      </c>
      <c r="F1532">
        <v>3.71</v>
      </c>
      <c r="G1532">
        <v>3.71</v>
      </c>
    </row>
    <row r="1533" spans="5:7" x14ac:dyDescent="0.25">
      <c r="E1533">
        <v>0</v>
      </c>
      <c r="F1533">
        <v>3.71</v>
      </c>
      <c r="G1533">
        <v>3.71</v>
      </c>
    </row>
    <row r="1534" spans="5:7" x14ac:dyDescent="0.25">
      <c r="E1534">
        <v>0</v>
      </c>
      <c r="F1534">
        <v>3.71</v>
      </c>
      <c r="G1534">
        <v>3.71</v>
      </c>
    </row>
    <row r="1535" spans="5:7" x14ac:dyDescent="0.25">
      <c r="E1535">
        <v>0</v>
      </c>
      <c r="F1535">
        <v>3.71</v>
      </c>
      <c r="G1535">
        <v>3.71</v>
      </c>
    </row>
    <row r="1536" spans="5:7" x14ac:dyDescent="0.25">
      <c r="E1536">
        <v>1</v>
      </c>
      <c r="F1536">
        <v>2.71</v>
      </c>
      <c r="G1536">
        <v>2.71</v>
      </c>
    </row>
    <row r="1537" spans="5:7" x14ac:dyDescent="0.25">
      <c r="E1537">
        <v>0</v>
      </c>
      <c r="F1537">
        <v>3.71</v>
      </c>
      <c r="G1537">
        <v>3.71</v>
      </c>
    </row>
    <row r="1538" spans="5:7" x14ac:dyDescent="0.25">
      <c r="E1538">
        <v>0</v>
      </c>
      <c r="F1538">
        <v>3.71</v>
      </c>
      <c r="G1538">
        <v>3.71</v>
      </c>
    </row>
    <row r="1539" spans="5:7" x14ac:dyDescent="0.25">
      <c r="E1539">
        <v>0</v>
      </c>
      <c r="F1539">
        <v>3.71</v>
      </c>
      <c r="G1539">
        <v>3.71</v>
      </c>
    </row>
    <row r="1540" spans="5:7" x14ac:dyDescent="0.25">
      <c r="E1540">
        <v>0</v>
      </c>
      <c r="F1540">
        <v>3.71</v>
      </c>
      <c r="G1540">
        <v>3.71</v>
      </c>
    </row>
    <row r="1541" spans="5:7" x14ac:dyDescent="0.25">
      <c r="E1541">
        <v>0</v>
      </c>
      <c r="F1541">
        <v>3.71</v>
      </c>
      <c r="G1541">
        <v>3.71</v>
      </c>
    </row>
    <row r="1542" spans="5:7" x14ac:dyDescent="0.25">
      <c r="E1542">
        <v>0</v>
      </c>
      <c r="F1542">
        <v>3.71</v>
      </c>
      <c r="G1542">
        <v>3.71</v>
      </c>
    </row>
    <row r="1543" spans="5:7" x14ac:dyDescent="0.25">
      <c r="E1543">
        <v>0</v>
      </c>
      <c r="F1543">
        <v>3.71</v>
      </c>
      <c r="G1543">
        <v>3.71</v>
      </c>
    </row>
    <row r="1544" spans="5:7" x14ac:dyDescent="0.25">
      <c r="E1544">
        <v>15</v>
      </c>
      <c r="F1544">
        <v>11.29</v>
      </c>
      <c r="G1544">
        <v>11.29</v>
      </c>
    </row>
    <row r="1545" spans="5:7" x14ac:dyDescent="0.25">
      <c r="E1545">
        <v>5</v>
      </c>
      <c r="F1545">
        <v>1.29</v>
      </c>
      <c r="G1545">
        <v>1.29</v>
      </c>
    </row>
    <row r="1546" spans="5:7" x14ac:dyDescent="0.25">
      <c r="E1546">
        <v>1</v>
      </c>
      <c r="F1546">
        <v>2.71</v>
      </c>
      <c r="G1546">
        <v>2.71</v>
      </c>
    </row>
    <row r="1547" spans="5:7" x14ac:dyDescent="0.25">
      <c r="E1547">
        <v>0</v>
      </c>
      <c r="F1547">
        <v>3.71</v>
      </c>
      <c r="G1547">
        <v>3.71</v>
      </c>
    </row>
    <row r="1548" spans="5:7" x14ac:dyDescent="0.25">
      <c r="E1548">
        <v>0</v>
      </c>
      <c r="F1548">
        <v>3.71</v>
      </c>
      <c r="G1548">
        <v>3.71</v>
      </c>
    </row>
    <row r="1549" spans="5:7" x14ac:dyDescent="0.25">
      <c r="E1549">
        <v>0</v>
      </c>
      <c r="F1549">
        <v>3.71</v>
      </c>
      <c r="G1549">
        <v>3.71</v>
      </c>
    </row>
    <row r="1550" spans="5:7" x14ac:dyDescent="0.25">
      <c r="E1550">
        <v>0</v>
      </c>
      <c r="F1550">
        <v>3.71</v>
      </c>
      <c r="G1550">
        <v>3.71</v>
      </c>
    </row>
    <row r="1551" spans="5:7" x14ac:dyDescent="0.25">
      <c r="E1551">
        <v>3</v>
      </c>
      <c r="F1551">
        <v>0.71</v>
      </c>
      <c r="G1551">
        <v>0.71</v>
      </c>
    </row>
    <row r="1552" spans="5:7" x14ac:dyDescent="0.25">
      <c r="E1552">
        <v>2</v>
      </c>
      <c r="F1552">
        <v>1.71</v>
      </c>
      <c r="G1552">
        <v>1.71</v>
      </c>
    </row>
    <row r="1553" spans="5:7" x14ac:dyDescent="0.25">
      <c r="E1553">
        <v>0</v>
      </c>
      <c r="F1553">
        <v>3.71</v>
      </c>
      <c r="G1553">
        <v>3.71</v>
      </c>
    </row>
    <row r="1554" spans="5:7" x14ac:dyDescent="0.25">
      <c r="E1554">
        <v>0</v>
      </c>
      <c r="F1554">
        <v>3.71</v>
      </c>
      <c r="G1554">
        <v>3.71</v>
      </c>
    </row>
    <row r="1555" spans="5:7" x14ac:dyDescent="0.25">
      <c r="E1555">
        <v>0</v>
      </c>
      <c r="F1555">
        <v>3.71</v>
      </c>
      <c r="G1555">
        <v>3.71</v>
      </c>
    </row>
    <row r="1556" spans="5:7" x14ac:dyDescent="0.25">
      <c r="E1556">
        <v>16</v>
      </c>
      <c r="F1556">
        <v>12.29</v>
      </c>
      <c r="G1556">
        <v>12.29</v>
      </c>
    </row>
    <row r="1557" spans="5:7" x14ac:dyDescent="0.25">
      <c r="E1557">
        <v>1</v>
      </c>
      <c r="F1557">
        <v>2.71</v>
      </c>
      <c r="G1557">
        <v>2.71</v>
      </c>
    </row>
    <row r="1558" spans="5:7" x14ac:dyDescent="0.25">
      <c r="E1558">
        <v>2</v>
      </c>
      <c r="F1558">
        <v>1.71</v>
      </c>
      <c r="G1558">
        <v>1.71</v>
      </c>
    </row>
    <row r="1559" spans="5:7" x14ac:dyDescent="0.25">
      <c r="E1559">
        <v>0</v>
      </c>
      <c r="F1559">
        <v>3.71</v>
      </c>
      <c r="G1559">
        <v>3.71</v>
      </c>
    </row>
    <row r="1560" spans="5:7" x14ac:dyDescent="0.25">
      <c r="E1560">
        <v>0</v>
      </c>
      <c r="F1560">
        <v>3.71</v>
      </c>
      <c r="G1560">
        <v>3.71</v>
      </c>
    </row>
    <row r="1561" spans="5:7" x14ac:dyDescent="0.25">
      <c r="E1561">
        <v>4</v>
      </c>
      <c r="F1561">
        <v>0.28999999999999998</v>
      </c>
      <c r="G1561">
        <v>0.28999999999999998</v>
      </c>
    </row>
    <row r="1562" spans="5:7" x14ac:dyDescent="0.25">
      <c r="E1562">
        <v>30</v>
      </c>
      <c r="F1562">
        <v>26.29</v>
      </c>
      <c r="G1562">
        <v>26.29</v>
      </c>
    </row>
    <row r="1563" spans="5:7" x14ac:dyDescent="0.25">
      <c r="E1563">
        <v>33</v>
      </c>
      <c r="F1563">
        <v>29.29</v>
      </c>
      <c r="G1563">
        <v>29.29</v>
      </c>
    </row>
    <row r="1564" spans="5:7" x14ac:dyDescent="0.25">
      <c r="E1564">
        <v>0</v>
      </c>
      <c r="F1564">
        <v>3.71</v>
      </c>
      <c r="G1564">
        <v>3.71</v>
      </c>
    </row>
    <row r="1565" spans="5:7" x14ac:dyDescent="0.25">
      <c r="E1565">
        <v>0</v>
      </c>
      <c r="F1565">
        <v>3.71</v>
      </c>
      <c r="G1565">
        <v>3.71</v>
      </c>
    </row>
    <row r="1566" spans="5:7" x14ac:dyDescent="0.25">
      <c r="E1566">
        <v>0</v>
      </c>
      <c r="F1566">
        <v>3.71</v>
      </c>
      <c r="G1566">
        <v>3.71</v>
      </c>
    </row>
    <row r="1567" spans="5:7" x14ac:dyDescent="0.25">
      <c r="E1567">
        <v>4</v>
      </c>
      <c r="F1567">
        <v>0.28999999999999998</v>
      </c>
      <c r="G1567">
        <v>0.28999999999999998</v>
      </c>
    </row>
    <row r="1568" spans="5:7" x14ac:dyDescent="0.25">
      <c r="E1568">
        <v>0</v>
      </c>
      <c r="F1568">
        <v>3.71</v>
      </c>
      <c r="G1568">
        <v>3.71</v>
      </c>
    </row>
    <row r="1569" spans="5:7" x14ac:dyDescent="0.25">
      <c r="E1569">
        <v>0</v>
      </c>
      <c r="F1569">
        <v>3.71</v>
      </c>
      <c r="G1569">
        <v>3.71</v>
      </c>
    </row>
    <row r="1570" spans="5:7" x14ac:dyDescent="0.25">
      <c r="E1570">
        <v>2</v>
      </c>
      <c r="F1570">
        <v>1.71</v>
      </c>
      <c r="G1570">
        <v>1.71</v>
      </c>
    </row>
    <row r="1571" spans="5:7" x14ac:dyDescent="0.25">
      <c r="E1571">
        <v>1</v>
      </c>
      <c r="F1571">
        <v>2.71</v>
      </c>
      <c r="G1571">
        <v>2.71</v>
      </c>
    </row>
    <row r="1572" spans="5:7" x14ac:dyDescent="0.25">
      <c r="E1572">
        <v>0</v>
      </c>
      <c r="F1572">
        <v>3.71</v>
      </c>
      <c r="G1572">
        <v>3.71</v>
      </c>
    </row>
    <row r="1573" spans="5:7" x14ac:dyDescent="0.25">
      <c r="E1573">
        <v>1</v>
      </c>
      <c r="F1573">
        <v>2.71</v>
      </c>
      <c r="G1573">
        <v>2.71</v>
      </c>
    </row>
    <row r="1574" spans="5:7" x14ac:dyDescent="0.25">
      <c r="E1574">
        <v>19</v>
      </c>
      <c r="F1574">
        <v>15.29</v>
      </c>
      <c r="G1574">
        <v>15.29</v>
      </c>
    </row>
    <row r="1575" spans="5:7" x14ac:dyDescent="0.25">
      <c r="E1575">
        <v>19</v>
      </c>
      <c r="F1575">
        <v>15.29</v>
      </c>
      <c r="G1575">
        <v>15.29</v>
      </c>
    </row>
    <row r="1576" spans="5:7" x14ac:dyDescent="0.25">
      <c r="E1576">
        <v>2</v>
      </c>
      <c r="F1576">
        <v>1.71</v>
      </c>
      <c r="G1576">
        <v>1.71</v>
      </c>
    </row>
    <row r="1577" spans="5:7" x14ac:dyDescent="0.25">
      <c r="E1577">
        <v>4</v>
      </c>
      <c r="F1577">
        <v>0.28999999999999998</v>
      </c>
      <c r="G1577">
        <v>0.28999999999999998</v>
      </c>
    </row>
    <row r="1578" spans="5:7" x14ac:dyDescent="0.25">
      <c r="E1578">
        <v>8</v>
      </c>
      <c r="F1578">
        <v>4.29</v>
      </c>
      <c r="G1578">
        <v>4.29</v>
      </c>
    </row>
    <row r="1579" spans="5:7" x14ac:dyDescent="0.25">
      <c r="E1579">
        <v>0</v>
      </c>
      <c r="F1579">
        <v>3.71</v>
      </c>
      <c r="G1579">
        <v>3.71</v>
      </c>
    </row>
    <row r="1580" spans="5:7" x14ac:dyDescent="0.25">
      <c r="E1580">
        <v>0</v>
      </c>
      <c r="F1580">
        <v>3.71</v>
      </c>
      <c r="G1580">
        <v>3.71</v>
      </c>
    </row>
    <row r="1581" spans="5:7" x14ac:dyDescent="0.25">
      <c r="E1581">
        <v>0</v>
      </c>
      <c r="F1581">
        <v>3.71</v>
      </c>
      <c r="G1581">
        <v>3.71</v>
      </c>
    </row>
    <row r="1582" spans="5:7" x14ac:dyDescent="0.25">
      <c r="E1582">
        <v>0</v>
      </c>
      <c r="F1582">
        <v>3.71</v>
      </c>
      <c r="G1582">
        <v>3.71</v>
      </c>
    </row>
    <row r="1583" spans="5:7" x14ac:dyDescent="0.25">
      <c r="E1583">
        <v>0</v>
      </c>
      <c r="F1583">
        <v>3.71</v>
      </c>
      <c r="G1583">
        <v>3.71</v>
      </c>
    </row>
    <row r="1584" spans="5:7" x14ac:dyDescent="0.25">
      <c r="E1584">
        <v>1</v>
      </c>
      <c r="F1584">
        <v>2.71</v>
      </c>
      <c r="G1584">
        <v>2.71</v>
      </c>
    </row>
    <row r="1585" spans="5:7" x14ac:dyDescent="0.25">
      <c r="E1585">
        <v>0</v>
      </c>
      <c r="F1585">
        <v>3.71</v>
      </c>
      <c r="G1585">
        <v>3.71</v>
      </c>
    </row>
    <row r="1586" spans="5:7" x14ac:dyDescent="0.25">
      <c r="E1586">
        <v>0</v>
      </c>
      <c r="F1586">
        <v>3.71</v>
      </c>
      <c r="G1586">
        <v>3.71</v>
      </c>
    </row>
    <row r="1587" spans="5:7" x14ac:dyDescent="0.25">
      <c r="E1587">
        <v>0</v>
      </c>
      <c r="F1587">
        <v>3.71</v>
      </c>
      <c r="G1587">
        <v>3.71</v>
      </c>
    </row>
    <row r="1588" spans="5:7" x14ac:dyDescent="0.25">
      <c r="E1588">
        <v>2</v>
      </c>
      <c r="F1588">
        <v>1.71</v>
      </c>
      <c r="G1588">
        <v>1.71</v>
      </c>
    </row>
    <row r="1589" spans="5:7" x14ac:dyDescent="0.25">
      <c r="E1589">
        <v>0</v>
      </c>
      <c r="F1589">
        <v>3.71</v>
      </c>
      <c r="G1589">
        <v>3.71</v>
      </c>
    </row>
    <row r="1590" spans="5:7" x14ac:dyDescent="0.25">
      <c r="E1590">
        <v>4</v>
      </c>
      <c r="F1590">
        <v>0.28999999999999998</v>
      </c>
      <c r="G1590">
        <v>0.28999999999999998</v>
      </c>
    </row>
    <row r="1591" spans="5:7" x14ac:dyDescent="0.25">
      <c r="E1591">
        <v>4</v>
      </c>
      <c r="F1591">
        <v>0.28999999999999998</v>
      </c>
      <c r="G1591">
        <v>0.28999999999999998</v>
      </c>
    </row>
    <row r="1592" spans="5:7" x14ac:dyDescent="0.25">
      <c r="E1592">
        <v>0</v>
      </c>
      <c r="F1592">
        <v>3.71</v>
      </c>
      <c r="G1592">
        <v>3.71</v>
      </c>
    </row>
    <row r="1593" spans="5:7" x14ac:dyDescent="0.25">
      <c r="E1593">
        <v>0</v>
      </c>
      <c r="F1593">
        <v>3.71</v>
      </c>
      <c r="G1593">
        <v>3.71</v>
      </c>
    </row>
    <row r="1594" spans="5:7" x14ac:dyDescent="0.25">
      <c r="E1594">
        <v>1</v>
      </c>
      <c r="F1594">
        <v>2.71</v>
      </c>
      <c r="G1594">
        <v>2.71</v>
      </c>
    </row>
    <row r="1595" spans="5:7" x14ac:dyDescent="0.25">
      <c r="E1595">
        <v>0</v>
      </c>
      <c r="F1595">
        <v>3.71</v>
      </c>
      <c r="G1595">
        <v>3.71</v>
      </c>
    </row>
    <row r="1596" spans="5:7" x14ac:dyDescent="0.25">
      <c r="E1596">
        <v>0</v>
      </c>
      <c r="F1596">
        <v>3.71</v>
      </c>
      <c r="G1596">
        <v>3.71</v>
      </c>
    </row>
    <row r="1597" spans="5:7" x14ac:dyDescent="0.25">
      <c r="E1597">
        <v>0</v>
      </c>
      <c r="F1597">
        <v>3.71</v>
      </c>
      <c r="G1597">
        <v>3.71</v>
      </c>
    </row>
    <row r="1598" spans="5:7" x14ac:dyDescent="0.25">
      <c r="E1598">
        <v>0</v>
      </c>
      <c r="F1598">
        <v>3.71</v>
      </c>
      <c r="G1598">
        <v>3.71</v>
      </c>
    </row>
    <row r="1599" spans="5:7" x14ac:dyDescent="0.25">
      <c r="E1599">
        <v>12</v>
      </c>
      <c r="F1599">
        <v>8.2899999999999991</v>
      </c>
      <c r="G1599">
        <v>8.2899999999999991</v>
      </c>
    </row>
    <row r="1600" spans="5:7" x14ac:dyDescent="0.25">
      <c r="E1600">
        <v>5</v>
      </c>
      <c r="F1600">
        <v>1.29</v>
      </c>
      <c r="G1600">
        <v>1.29</v>
      </c>
    </row>
    <row r="1601" spans="5:7" x14ac:dyDescent="0.25">
      <c r="E1601">
        <v>2</v>
      </c>
      <c r="F1601">
        <v>1.71</v>
      </c>
      <c r="G1601">
        <v>1.71</v>
      </c>
    </row>
    <row r="1602" spans="5:7" x14ac:dyDescent="0.25">
      <c r="E1602">
        <v>0</v>
      </c>
      <c r="F1602">
        <v>3.71</v>
      </c>
      <c r="G1602">
        <v>3.71</v>
      </c>
    </row>
    <row r="1603" spans="5:7" x14ac:dyDescent="0.25">
      <c r="E1603">
        <v>1</v>
      </c>
      <c r="F1603">
        <v>2.71</v>
      </c>
      <c r="G1603">
        <v>2.71</v>
      </c>
    </row>
    <row r="1604" spans="5:7" x14ac:dyDescent="0.25">
      <c r="E1604">
        <v>0</v>
      </c>
      <c r="F1604">
        <v>3.71</v>
      </c>
      <c r="G1604">
        <v>3.71</v>
      </c>
    </row>
    <row r="1605" spans="5:7" x14ac:dyDescent="0.25">
      <c r="E1605">
        <v>0</v>
      </c>
      <c r="F1605">
        <v>3.71</v>
      </c>
      <c r="G1605">
        <v>3.71</v>
      </c>
    </row>
    <row r="1606" spans="5:7" x14ac:dyDescent="0.25">
      <c r="E1606">
        <v>7</v>
      </c>
      <c r="F1606">
        <v>3.29</v>
      </c>
      <c r="G1606">
        <v>3.29</v>
      </c>
    </row>
    <row r="1607" spans="5:7" x14ac:dyDescent="0.25">
      <c r="E1607">
        <v>1</v>
      </c>
      <c r="F1607">
        <v>2.71</v>
      </c>
      <c r="G1607">
        <v>2.71</v>
      </c>
    </row>
    <row r="1608" spans="5:7" x14ac:dyDescent="0.25">
      <c r="E1608">
        <v>0</v>
      </c>
      <c r="F1608">
        <v>3.71</v>
      </c>
      <c r="G1608">
        <v>3.71</v>
      </c>
    </row>
    <row r="1609" spans="5:7" x14ac:dyDescent="0.25">
      <c r="E1609">
        <v>0</v>
      </c>
      <c r="F1609">
        <v>3.71</v>
      </c>
      <c r="G1609">
        <v>3.71</v>
      </c>
    </row>
    <row r="1610" spans="5:7" x14ac:dyDescent="0.25">
      <c r="E1610">
        <v>0</v>
      </c>
      <c r="F1610">
        <v>3.71</v>
      </c>
      <c r="G1610">
        <v>3.71</v>
      </c>
    </row>
    <row r="1611" spans="5:7" x14ac:dyDescent="0.25">
      <c r="E1611">
        <v>3</v>
      </c>
      <c r="F1611">
        <v>0.71</v>
      </c>
      <c r="G1611">
        <v>0.71</v>
      </c>
    </row>
    <row r="1612" spans="5:7" x14ac:dyDescent="0.25">
      <c r="E1612">
        <v>1</v>
      </c>
      <c r="F1612">
        <v>2.71</v>
      </c>
      <c r="G1612">
        <v>2.71</v>
      </c>
    </row>
    <row r="1613" spans="5:7" x14ac:dyDescent="0.25">
      <c r="E1613">
        <v>1</v>
      </c>
      <c r="F1613">
        <v>2.71</v>
      </c>
      <c r="G1613">
        <v>2.71</v>
      </c>
    </row>
    <row r="1614" spans="5:7" x14ac:dyDescent="0.25">
      <c r="E1614">
        <v>1</v>
      </c>
      <c r="F1614">
        <v>2.71</v>
      </c>
      <c r="G1614">
        <v>2.71</v>
      </c>
    </row>
    <row r="1615" spans="5:7" x14ac:dyDescent="0.25">
      <c r="E1615">
        <v>7</v>
      </c>
      <c r="F1615">
        <v>3.29</v>
      </c>
      <c r="G1615">
        <v>3.29</v>
      </c>
    </row>
    <row r="1616" spans="5:7" x14ac:dyDescent="0.25">
      <c r="E1616">
        <v>0</v>
      </c>
      <c r="F1616">
        <v>3.71</v>
      </c>
      <c r="G1616">
        <v>3.71</v>
      </c>
    </row>
    <row r="1617" spans="1:8" x14ac:dyDescent="0.25">
      <c r="E1617">
        <v>0</v>
      </c>
      <c r="F1617">
        <v>3.71</v>
      </c>
      <c r="G1617">
        <v>3.71</v>
      </c>
    </row>
    <row r="1618" spans="1:8" x14ac:dyDescent="0.25">
      <c r="E1618">
        <v>0</v>
      </c>
      <c r="F1618">
        <v>3.71</v>
      </c>
      <c r="G1618">
        <v>3.71</v>
      </c>
    </row>
    <row r="1619" spans="1:8" x14ac:dyDescent="0.25">
      <c r="E1619">
        <v>0</v>
      </c>
      <c r="F1619">
        <v>3.71</v>
      </c>
      <c r="G1619">
        <v>3.71</v>
      </c>
    </row>
    <row r="1620" spans="1:8" x14ac:dyDescent="0.25">
      <c r="E1620">
        <v>0</v>
      </c>
      <c r="F1620">
        <v>3.71</v>
      </c>
      <c r="G1620">
        <v>3.71</v>
      </c>
    </row>
    <row r="1621" spans="1:8" x14ac:dyDescent="0.25">
      <c r="E1621">
        <v>0</v>
      </c>
      <c r="F1621">
        <v>3.71</v>
      </c>
      <c r="G1621">
        <v>3.71</v>
      </c>
    </row>
    <row r="1622" spans="1:8" x14ac:dyDescent="0.25">
      <c r="E1622">
        <v>0</v>
      </c>
      <c r="F1622">
        <v>3.71</v>
      </c>
      <c r="G1622">
        <v>3.71</v>
      </c>
    </row>
    <row r="1623" spans="1:8" x14ac:dyDescent="0.25">
      <c r="E1623">
        <v>5</v>
      </c>
      <c r="F1623">
        <v>1.29</v>
      </c>
      <c r="G1623">
        <v>1.29</v>
      </c>
    </row>
    <row r="1624" spans="1:8" x14ac:dyDescent="0.25">
      <c r="E1624">
        <v>0</v>
      </c>
      <c r="F1624">
        <v>3.71</v>
      </c>
      <c r="G1624">
        <v>3.71</v>
      </c>
    </row>
    <row r="1625" spans="1:8" x14ac:dyDescent="0.25">
      <c r="E1625">
        <v>5</v>
      </c>
      <c r="F1625">
        <v>1.29</v>
      </c>
      <c r="G1625">
        <v>1.29</v>
      </c>
    </row>
    <row r="1626" spans="1:8" x14ac:dyDescent="0.25">
      <c r="E1626">
        <v>2</v>
      </c>
      <c r="F1626">
        <v>1.71</v>
      </c>
      <c r="G1626">
        <v>1.71</v>
      </c>
      <c r="H1626">
        <v>541.5</v>
      </c>
    </row>
    <row r="1628" spans="1:8" x14ac:dyDescent="0.25">
      <c r="D1628">
        <v>837.30004596710205</v>
      </c>
    </row>
    <row r="1630" spans="1:8" x14ac:dyDescent="0.25">
      <c r="A1630" s="22" t="s">
        <v>261</v>
      </c>
      <c r="B1630" s="22" t="s">
        <v>262</v>
      </c>
      <c r="C1630" s="22"/>
      <c r="D1630" s="22"/>
      <c r="E1630" s="22"/>
      <c r="F1630" s="22"/>
      <c r="G1630" s="22"/>
      <c r="H1630" s="22"/>
    </row>
    <row r="1631" spans="1:8" x14ac:dyDescent="0.25">
      <c r="A1631" s="22" t="s">
        <v>257</v>
      </c>
      <c r="B1631" s="22" t="s">
        <v>248</v>
      </c>
      <c r="C1631" s="22"/>
      <c r="D1631" s="22"/>
      <c r="E1631" s="22"/>
      <c r="F1631" s="22"/>
      <c r="G1631" s="22"/>
      <c r="H1631" s="22"/>
    </row>
    <row r="1632" spans="1:8" x14ac:dyDescent="0.25">
      <c r="A1632" t="s">
        <v>249</v>
      </c>
      <c r="B1632" t="s">
        <v>250</v>
      </c>
      <c r="C1632" t="s">
        <v>251</v>
      </c>
      <c r="D1632" t="s">
        <v>252</v>
      </c>
      <c r="E1632" t="s">
        <v>253</v>
      </c>
      <c r="F1632" t="s">
        <v>254</v>
      </c>
      <c r="G1632" t="s">
        <v>255</v>
      </c>
      <c r="H1632" t="s">
        <v>256</v>
      </c>
    </row>
    <row r="1633" spans="1:8" x14ac:dyDescent="0.25">
      <c r="A1633">
        <v>0</v>
      </c>
      <c r="B1633">
        <v>7</v>
      </c>
      <c r="C1633">
        <v>75</v>
      </c>
      <c r="D1633">
        <v>9.3800000000000008</v>
      </c>
      <c r="E1633">
        <v>75</v>
      </c>
      <c r="F1633">
        <v>65.62</v>
      </c>
      <c r="G1633">
        <v>65.62</v>
      </c>
    </row>
    <row r="1634" spans="1:8" x14ac:dyDescent="0.25">
      <c r="E1634">
        <v>0</v>
      </c>
      <c r="F1634">
        <v>9.3800000000000008</v>
      </c>
      <c r="G1634">
        <v>9.3800000000000008</v>
      </c>
    </row>
    <row r="1635" spans="1:8" x14ac:dyDescent="0.25">
      <c r="E1635">
        <v>0</v>
      </c>
      <c r="F1635">
        <v>9.3800000000000008</v>
      </c>
      <c r="G1635">
        <v>9.3800000000000008</v>
      </c>
    </row>
    <row r="1636" spans="1:8" x14ac:dyDescent="0.25">
      <c r="E1636">
        <v>0</v>
      </c>
      <c r="F1636">
        <v>9.3800000000000008</v>
      </c>
      <c r="G1636">
        <v>9.3800000000000008</v>
      </c>
    </row>
    <row r="1637" spans="1:8" x14ac:dyDescent="0.25">
      <c r="E1637">
        <v>0</v>
      </c>
      <c r="F1637">
        <v>9.3800000000000008</v>
      </c>
      <c r="G1637">
        <v>9.3800000000000008</v>
      </c>
    </row>
    <row r="1638" spans="1:8" x14ac:dyDescent="0.25">
      <c r="E1638">
        <v>0</v>
      </c>
      <c r="F1638">
        <v>9.3800000000000008</v>
      </c>
      <c r="G1638">
        <v>9.3800000000000008</v>
      </c>
    </row>
    <row r="1639" spans="1:8" x14ac:dyDescent="0.25">
      <c r="E1639">
        <v>0</v>
      </c>
      <c r="F1639">
        <v>9.3800000000000008</v>
      </c>
      <c r="G1639">
        <v>9.3800000000000008</v>
      </c>
    </row>
    <row r="1640" spans="1:8" x14ac:dyDescent="0.25">
      <c r="E1640">
        <v>0</v>
      </c>
      <c r="F1640">
        <v>9.3800000000000008</v>
      </c>
      <c r="G1640">
        <v>9.3800000000000008</v>
      </c>
      <c r="H1640">
        <v>131.25</v>
      </c>
    </row>
    <row r="1642" spans="1:8" x14ac:dyDescent="0.25">
      <c r="A1642">
        <v>8</v>
      </c>
      <c r="B1642">
        <v>9</v>
      </c>
      <c r="C1642">
        <v>584</v>
      </c>
      <c r="D1642">
        <v>292</v>
      </c>
      <c r="E1642">
        <v>292</v>
      </c>
      <c r="F1642">
        <v>0</v>
      </c>
      <c r="G1642">
        <v>0</v>
      </c>
    </row>
    <row r="1643" spans="1:8" x14ac:dyDescent="0.25">
      <c r="E1643">
        <v>292</v>
      </c>
      <c r="F1643">
        <v>0</v>
      </c>
      <c r="G1643">
        <v>0</v>
      </c>
      <c r="H1643">
        <v>0</v>
      </c>
    </row>
    <row r="1645" spans="1:8" x14ac:dyDescent="0.25">
      <c r="A1645">
        <v>10</v>
      </c>
      <c r="B1645">
        <v>15</v>
      </c>
      <c r="C1645">
        <v>25</v>
      </c>
      <c r="D1645">
        <v>4.17</v>
      </c>
      <c r="E1645">
        <v>0</v>
      </c>
      <c r="F1645">
        <v>4.17</v>
      </c>
      <c r="G1645">
        <v>4.17</v>
      </c>
    </row>
    <row r="1646" spans="1:8" x14ac:dyDescent="0.25">
      <c r="E1646">
        <v>2</v>
      </c>
      <c r="F1646">
        <v>2.17</v>
      </c>
      <c r="G1646">
        <v>2.17</v>
      </c>
    </row>
    <row r="1647" spans="1:8" x14ac:dyDescent="0.25">
      <c r="E1647">
        <v>5</v>
      </c>
      <c r="F1647">
        <v>0.83</v>
      </c>
      <c r="G1647">
        <v>0.83</v>
      </c>
    </row>
    <row r="1648" spans="1:8" x14ac:dyDescent="0.25">
      <c r="E1648">
        <v>10</v>
      </c>
      <c r="F1648">
        <v>5.83</v>
      </c>
      <c r="G1648">
        <v>5.83</v>
      </c>
    </row>
    <row r="1649" spans="1:8" x14ac:dyDescent="0.25">
      <c r="E1649">
        <v>6</v>
      </c>
      <c r="F1649">
        <v>1.83</v>
      </c>
      <c r="G1649">
        <v>1.83</v>
      </c>
    </row>
    <row r="1650" spans="1:8" x14ac:dyDescent="0.25">
      <c r="E1650">
        <v>2</v>
      </c>
      <c r="F1650">
        <v>2.17</v>
      </c>
      <c r="G1650">
        <v>2.17</v>
      </c>
      <c r="H1650">
        <v>17</v>
      </c>
    </row>
    <row r="1652" spans="1:8" x14ac:dyDescent="0.25">
      <c r="A1652">
        <v>16</v>
      </c>
      <c r="B1652">
        <v>17</v>
      </c>
      <c r="C1652">
        <v>1211</v>
      </c>
      <c r="D1652">
        <v>605.5</v>
      </c>
      <c r="E1652">
        <v>602</v>
      </c>
      <c r="F1652">
        <v>3.5</v>
      </c>
      <c r="G1652">
        <v>3.5</v>
      </c>
    </row>
    <row r="1653" spans="1:8" x14ac:dyDescent="0.25">
      <c r="E1653">
        <v>609</v>
      </c>
      <c r="F1653">
        <v>3.5</v>
      </c>
      <c r="G1653">
        <v>3.5</v>
      </c>
      <c r="H1653">
        <v>7</v>
      </c>
    </row>
    <row r="1655" spans="1:8" x14ac:dyDescent="0.25">
      <c r="A1655">
        <v>18</v>
      </c>
      <c r="B1655">
        <v>21</v>
      </c>
      <c r="C1655">
        <v>44</v>
      </c>
      <c r="D1655">
        <v>11</v>
      </c>
      <c r="E1655">
        <v>23</v>
      </c>
      <c r="F1655">
        <v>12</v>
      </c>
      <c r="G1655">
        <v>12</v>
      </c>
    </row>
    <row r="1656" spans="1:8" x14ac:dyDescent="0.25">
      <c r="E1656">
        <v>7</v>
      </c>
      <c r="F1656">
        <v>4</v>
      </c>
      <c r="G1656">
        <v>4</v>
      </c>
    </row>
    <row r="1657" spans="1:8" x14ac:dyDescent="0.25">
      <c r="E1657">
        <v>14</v>
      </c>
      <c r="F1657">
        <v>3</v>
      </c>
      <c r="G1657">
        <v>3</v>
      </c>
    </row>
    <row r="1658" spans="1:8" x14ac:dyDescent="0.25">
      <c r="E1658">
        <v>0</v>
      </c>
      <c r="F1658">
        <v>11</v>
      </c>
      <c r="G1658">
        <v>11</v>
      </c>
      <c r="H1658">
        <v>30</v>
      </c>
    </row>
    <row r="1660" spans="1:8" x14ac:dyDescent="0.25">
      <c r="A1660">
        <v>22</v>
      </c>
      <c r="B1660">
        <v>22</v>
      </c>
      <c r="C1660">
        <v>711</v>
      </c>
      <c r="D1660">
        <v>711</v>
      </c>
      <c r="E1660">
        <v>711</v>
      </c>
      <c r="F1660">
        <v>0</v>
      </c>
      <c r="G1660">
        <v>0</v>
      </c>
      <c r="H1660">
        <v>0</v>
      </c>
    </row>
    <row r="1662" spans="1:8" x14ac:dyDescent="0.25">
      <c r="A1662">
        <v>23</v>
      </c>
      <c r="B1662">
        <v>33</v>
      </c>
      <c r="C1662">
        <v>28</v>
      </c>
      <c r="D1662">
        <v>2.5499999999999998</v>
      </c>
      <c r="E1662">
        <v>1</v>
      </c>
      <c r="F1662">
        <v>1.55</v>
      </c>
      <c r="G1662">
        <v>1.55</v>
      </c>
    </row>
    <row r="1663" spans="1:8" x14ac:dyDescent="0.25">
      <c r="E1663">
        <v>0</v>
      </c>
      <c r="F1663">
        <v>2.5499999999999998</v>
      </c>
      <c r="G1663">
        <v>2.5499999999999998</v>
      </c>
    </row>
    <row r="1664" spans="1:8" x14ac:dyDescent="0.25">
      <c r="E1664">
        <v>4</v>
      </c>
      <c r="F1664">
        <v>1.45</v>
      </c>
      <c r="G1664">
        <v>1.45</v>
      </c>
    </row>
    <row r="1665" spans="1:8" x14ac:dyDescent="0.25">
      <c r="E1665">
        <v>0</v>
      </c>
      <c r="F1665">
        <v>2.5499999999999998</v>
      </c>
      <c r="G1665">
        <v>2.5499999999999998</v>
      </c>
    </row>
    <row r="1666" spans="1:8" x14ac:dyDescent="0.25">
      <c r="E1666">
        <v>10</v>
      </c>
      <c r="F1666">
        <v>7.45</v>
      </c>
      <c r="G1666">
        <v>7.45</v>
      </c>
    </row>
    <row r="1667" spans="1:8" x14ac:dyDescent="0.25">
      <c r="E1667">
        <v>9</v>
      </c>
      <c r="F1667">
        <v>6.45</v>
      </c>
      <c r="G1667">
        <v>6.45</v>
      </c>
    </row>
    <row r="1668" spans="1:8" x14ac:dyDescent="0.25">
      <c r="E1668">
        <v>0</v>
      </c>
      <c r="F1668">
        <v>2.5499999999999998</v>
      </c>
      <c r="G1668">
        <v>2.5499999999999998</v>
      </c>
    </row>
    <row r="1669" spans="1:8" x14ac:dyDescent="0.25">
      <c r="E1669">
        <v>2</v>
      </c>
      <c r="F1669">
        <v>0.55000000000000004</v>
      </c>
      <c r="G1669">
        <v>0.55000000000000004</v>
      </c>
    </row>
    <row r="1670" spans="1:8" x14ac:dyDescent="0.25">
      <c r="E1670">
        <v>0</v>
      </c>
      <c r="F1670">
        <v>2.5499999999999998</v>
      </c>
      <c r="G1670">
        <v>2.5499999999999998</v>
      </c>
    </row>
    <row r="1671" spans="1:8" x14ac:dyDescent="0.25">
      <c r="E1671">
        <v>0</v>
      </c>
      <c r="F1671">
        <v>2.5499999999999998</v>
      </c>
      <c r="G1671">
        <v>2.5499999999999998</v>
      </c>
    </row>
    <row r="1672" spans="1:8" x14ac:dyDescent="0.25">
      <c r="E1672">
        <v>2</v>
      </c>
      <c r="F1672">
        <v>0.55000000000000004</v>
      </c>
      <c r="G1672">
        <v>0.55000000000000004</v>
      </c>
      <c r="H1672">
        <v>30.73</v>
      </c>
    </row>
    <row r="1674" spans="1:8" x14ac:dyDescent="0.25">
      <c r="A1674">
        <v>34</v>
      </c>
      <c r="B1674">
        <v>34</v>
      </c>
      <c r="C1674">
        <v>268</v>
      </c>
      <c r="D1674">
        <v>268</v>
      </c>
      <c r="E1674">
        <v>268</v>
      </c>
      <c r="F1674">
        <v>0</v>
      </c>
      <c r="G1674">
        <v>0</v>
      </c>
      <c r="H1674">
        <v>0</v>
      </c>
    </row>
    <row r="1676" spans="1:8" x14ac:dyDescent="0.25">
      <c r="A1676">
        <v>35</v>
      </c>
      <c r="B1676">
        <v>56</v>
      </c>
      <c r="C1676">
        <v>52</v>
      </c>
      <c r="D1676">
        <v>2.36</v>
      </c>
      <c r="E1676">
        <v>0</v>
      </c>
      <c r="F1676">
        <v>2.36</v>
      </c>
      <c r="G1676">
        <v>2.36</v>
      </c>
    </row>
    <row r="1677" spans="1:8" x14ac:dyDescent="0.25">
      <c r="E1677">
        <v>13</v>
      </c>
      <c r="F1677">
        <v>10.64</v>
      </c>
      <c r="G1677">
        <v>10.64</v>
      </c>
    </row>
    <row r="1678" spans="1:8" x14ac:dyDescent="0.25">
      <c r="E1678">
        <v>1</v>
      </c>
      <c r="F1678">
        <v>1.36</v>
      </c>
      <c r="G1678">
        <v>1.36</v>
      </c>
    </row>
    <row r="1679" spans="1:8" x14ac:dyDescent="0.25">
      <c r="E1679">
        <v>6</v>
      </c>
      <c r="F1679">
        <v>3.64</v>
      </c>
      <c r="G1679">
        <v>3.64</v>
      </c>
    </row>
    <row r="1680" spans="1:8" x14ac:dyDescent="0.25">
      <c r="E1680">
        <v>0</v>
      </c>
      <c r="F1680">
        <v>2.36</v>
      </c>
      <c r="G1680">
        <v>2.36</v>
      </c>
    </row>
    <row r="1681" spans="5:7" x14ac:dyDescent="0.25">
      <c r="E1681">
        <v>2</v>
      </c>
      <c r="F1681">
        <v>0.36</v>
      </c>
      <c r="G1681">
        <v>0.36</v>
      </c>
    </row>
    <row r="1682" spans="5:7" x14ac:dyDescent="0.25">
      <c r="E1682">
        <v>0</v>
      </c>
      <c r="F1682">
        <v>2.36</v>
      </c>
      <c r="G1682">
        <v>2.36</v>
      </c>
    </row>
    <row r="1683" spans="5:7" x14ac:dyDescent="0.25">
      <c r="E1683">
        <v>0</v>
      </c>
      <c r="F1683">
        <v>2.36</v>
      </c>
      <c r="G1683">
        <v>2.36</v>
      </c>
    </row>
    <row r="1684" spans="5:7" x14ac:dyDescent="0.25">
      <c r="E1684">
        <v>0</v>
      </c>
      <c r="F1684">
        <v>2.36</v>
      </c>
      <c r="G1684">
        <v>2.36</v>
      </c>
    </row>
    <row r="1685" spans="5:7" x14ac:dyDescent="0.25">
      <c r="E1685">
        <v>0</v>
      </c>
      <c r="F1685">
        <v>2.36</v>
      </c>
      <c r="G1685">
        <v>2.36</v>
      </c>
    </row>
    <row r="1686" spans="5:7" x14ac:dyDescent="0.25">
      <c r="E1686">
        <v>0</v>
      </c>
      <c r="F1686">
        <v>2.36</v>
      </c>
      <c r="G1686">
        <v>2.36</v>
      </c>
    </row>
    <row r="1687" spans="5:7" x14ac:dyDescent="0.25">
      <c r="E1687">
        <v>0</v>
      </c>
      <c r="F1687">
        <v>2.36</v>
      </c>
      <c r="G1687">
        <v>2.36</v>
      </c>
    </row>
    <row r="1688" spans="5:7" x14ac:dyDescent="0.25">
      <c r="E1688">
        <v>28</v>
      </c>
      <c r="F1688">
        <v>25.64</v>
      </c>
      <c r="G1688">
        <v>25.64</v>
      </c>
    </row>
    <row r="1689" spans="5:7" x14ac:dyDescent="0.25">
      <c r="E1689">
        <v>0</v>
      </c>
      <c r="F1689">
        <v>2.36</v>
      </c>
      <c r="G1689">
        <v>2.36</v>
      </c>
    </row>
    <row r="1690" spans="5:7" x14ac:dyDescent="0.25">
      <c r="E1690">
        <v>0</v>
      </c>
      <c r="F1690">
        <v>2.36</v>
      </c>
      <c r="G1690">
        <v>2.36</v>
      </c>
    </row>
    <row r="1691" spans="5:7" x14ac:dyDescent="0.25">
      <c r="E1691">
        <v>1</v>
      </c>
      <c r="F1691">
        <v>1.36</v>
      </c>
      <c r="G1691">
        <v>1.36</v>
      </c>
    </row>
    <row r="1692" spans="5:7" x14ac:dyDescent="0.25">
      <c r="E1692">
        <v>0</v>
      </c>
      <c r="F1692">
        <v>2.36</v>
      </c>
      <c r="G1692">
        <v>2.36</v>
      </c>
    </row>
    <row r="1693" spans="5:7" x14ac:dyDescent="0.25">
      <c r="E1693">
        <v>0</v>
      </c>
      <c r="F1693">
        <v>2.36</v>
      </c>
      <c r="G1693">
        <v>2.36</v>
      </c>
    </row>
    <row r="1694" spans="5:7" x14ac:dyDescent="0.25">
      <c r="E1694">
        <v>0</v>
      </c>
      <c r="F1694">
        <v>2.36</v>
      </c>
      <c r="G1694">
        <v>2.36</v>
      </c>
    </row>
    <row r="1695" spans="5:7" x14ac:dyDescent="0.25">
      <c r="E1695">
        <v>0</v>
      </c>
      <c r="F1695">
        <v>2.36</v>
      </c>
      <c r="G1695">
        <v>2.36</v>
      </c>
    </row>
    <row r="1696" spans="5:7" x14ac:dyDescent="0.25">
      <c r="E1696">
        <v>0</v>
      </c>
      <c r="F1696">
        <v>2.36</v>
      </c>
      <c r="G1696">
        <v>2.36</v>
      </c>
    </row>
    <row r="1697" spans="1:8" x14ac:dyDescent="0.25">
      <c r="E1697">
        <v>1</v>
      </c>
      <c r="F1697">
        <v>1.36</v>
      </c>
      <c r="G1697">
        <v>1.36</v>
      </c>
      <c r="H1697">
        <v>79.819999999999993</v>
      </c>
    </row>
    <row r="1699" spans="1:8" x14ac:dyDescent="0.25">
      <c r="A1699">
        <v>57</v>
      </c>
      <c r="B1699">
        <v>165</v>
      </c>
      <c r="C1699">
        <v>404</v>
      </c>
      <c r="D1699">
        <v>3.71</v>
      </c>
      <c r="E1699">
        <v>135</v>
      </c>
      <c r="F1699">
        <v>131.29</v>
      </c>
      <c r="G1699">
        <v>131.29</v>
      </c>
    </row>
    <row r="1700" spans="1:8" x14ac:dyDescent="0.25">
      <c r="E1700">
        <v>5</v>
      </c>
      <c r="F1700">
        <v>1.29</v>
      </c>
      <c r="G1700">
        <v>1.29</v>
      </c>
    </row>
    <row r="1701" spans="1:8" x14ac:dyDescent="0.25">
      <c r="E1701">
        <v>1</v>
      </c>
      <c r="F1701">
        <v>2.71</v>
      </c>
      <c r="G1701">
        <v>2.71</v>
      </c>
    </row>
    <row r="1702" spans="1:8" x14ac:dyDescent="0.25">
      <c r="E1702">
        <v>4</v>
      </c>
      <c r="F1702">
        <v>0.28999999999999998</v>
      </c>
      <c r="G1702">
        <v>0.28999999999999998</v>
      </c>
    </row>
    <row r="1703" spans="1:8" x14ac:dyDescent="0.25">
      <c r="E1703">
        <v>6</v>
      </c>
      <c r="F1703">
        <v>2.29</v>
      </c>
      <c r="G1703">
        <v>2.29</v>
      </c>
    </row>
    <row r="1704" spans="1:8" x14ac:dyDescent="0.25">
      <c r="E1704">
        <v>2</v>
      </c>
      <c r="F1704">
        <v>1.71</v>
      </c>
      <c r="G1704">
        <v>1.71</v>
      </c>
    </row>
    <row r="1705" spans="1:8" x14ac:dyDescent="0.25">
      <c r="E1705">
        <v>0</v>
      </c>
      <c r="F1705">
        <v>3.71</v>
      </c>
      <c r="G1705">
        <v>3.71</v>
      </c>
    </row>
    <row r="1706" spans="1:8" x14ac:dyDescent="0.25">
      <c r="E1706">
        <v>3</v>
      </c>
      <c r="F1706">
        <v>0.71</v>
      </c>
      <c r="G1706">
        <v>0.71</v>
      </c>
    </row>
    <row r="1707" spans="1:8" x14ac:dyDescent="0.25">
      <c r="E1707">
        <v>3</v>
      </c>
      <c r="F1707">
        <v>0.71</v>
      </c>
      <c r="G1707">
        <v>0.71</v>
      </c>
    </row>
    <row r="1708" spans="1:8" x14ac:dyDescent="0.25">
      <c r="E1708">
        <v>3</v>
      </c>
      <c r="F1708">
        <v>0.71</v>
      </c>
      <c r="G1708">
        <v>0.71</v>
      </c>
    </row>
    <row r="1709" spans="1:8" x14ac:dyDescent="0.25">
      <c r="E1709">
        <v>0</v>
      </c>
      <c r="F1709">
        <v>3.71</v>
      </c>
      <c r="G1709">
        <v>3.71</v>
      </c>
    </row>
    <row r="1710" spans="1:8" x14ac:dyDescent="0.25">
      <c r="E1710">
        <v>3</v>
      </c>
      <c r="F1710">
        <v>0.71</v>
      </c>
      <c r="G1710">
        <v>0.71</v>
      </c>
    </row>
    <row r="1711" spans="1:8" x14ac:dyDescent="0.25">
      <c r="E1711">
        <v>0</v>
      </c>
      <c r="F1711">
        <v>3.71</v>
      </c>
      <c r="G1711">
        <v>3.71</v>
      </c>
    </row>
    <row r="1712" spans="1:8" x14ac:dyDescent="0.25">
      <c r="E1712">
        <v>1</v>
      </c>
      <c r="F1712">
        <v>2.71</v>
      </c>
      <c r="G1712">
        <v>2.71</v>
      </c>
    </row>
    <row r="1713" spans="5:7" x14ac:dyDescent="0.25">
      <c r="E1713">
        <v>0</v>
      </c>
      <c r="F1713">
        <v>3.71</v>
      </c>
      <c r="G1713">
        <v>3.71</v>
      </c>
    </row>
    <row r="1714" spans="5:7" x14ac:dyDescent="0.25">
      <c r="E1714">
        <v>0</v>
      </c>
      <c r="F1714">
        <v>3.71</v>
      </c>
      <c r="G1714">
        <v>3.71</v>
      </c>
    </row>
    <row r="1715" spans="5:7" x14ac:dyDescent="0.25">
      <c r="E1715">
        <v>0</v>
      </c>
      <c r="F1715">
        <v>3.71</v>
      </c>
      <c r="G1715">
        <v>3.71</v>
      </c>
    </row>
    <row r="1716" spans="5:7" x14ac:dyDescent="0.25">
      <c r="E1716">
        <v>0</v>
      </c>
      <c r="F1716">
        <v>3.71</v>
      </c>
      <c r="G1716">
        <v>3.71</v>
      </c>
    </row>
    <row r="1717" spans="5:7" x14ac:dyDescent="0.25">
      <c r="E1717">
        <v>1</v>
      </c>
      <c r="F1717">
        <v>2.71</v>
      </c>
      <c r="G1717">
        <v>2.71</v>
      </c>
    </row>
    <row r="1718" spans="5:7" x14ac:dyDescent="0.25">
      <c r="E1718">
        <v>0</v>
      </c>
      <c r="F1718">
        <v>3.71</v>
      </c>
      <c r="G1718">
        <v>3.71</v>
      </c>
    </row>
    <row r="1719" spans="5:7" x14ac:dyDescent="0.25">
      <c r="E1719">
        <v>0</v>
      </c>
      <c r="F1719">
        <v>3.71</v>
      </c>
      <c r="G1719">
        <v>3.71</v>
      </c>
    </row>
    <row r="1720" spans="5:7" x14ac:dyDescent="0.25">
      <c r="E1720">
        <v>0</v>
      </c>
      <c r="F1720">
        <v>3.71</v>
      </c>
      <c r="G1720">
        <v>3.71</v>
      </c>
    </row>
    <row r="1721" spans="5:7" x14ac:dyDescent="0.25">
      <c r="E1721">
        <v>0</v>
      </c>
      <c r="F1721">
        <v>3.71</v>
      </c>
      <c r="G1721">
        <v>3.71</v>
      </c>
    </row>
    <row r="1722" spans="5:7" x14ac:dyDescent="0.25">
      <c r="E1722">
        <v>0</v>
      </c>
      <c r="F1722">
        <v>3.71</v>
      </c>
      <c r="G1722">
        <v>3.71</v>
      </c>
    </row>
    <row r="1723" spans="5:7" x14ac:dyDescent="0.25">
      <c r="E1723">
        <v>0</v>
      </c>
      <c r="F1723">
        <v>3.71</v>
      </c>
      <c r="G1723">
        <v>3.71</v>
      </c>
    </row>
    <row r="1724" spans="5:7" x14ac:dyDescent="0.25">
      <c r="E1724">
        <v>0</v>
      </c>
      <c r="F1724">
        <v>3.71</v>
      </c>
      <c r="G1724">
        <v>3.71</v>
      </c>
    </row>
    <row r="1725" spans="5:7" x14ac:dyDescent="0.25">
      <c r="E1725">
        <v>15</v>
      </c>
      <c r="F1725">
        <v>11.29</v>
      </c>
      <c r="G1725">
        <v>11.29</v>
      </c>
    </row>
    <row r="1726" spans="5:7" x14ac:dyDescent="0.25">
      <c r="E1726">
        <v>5</v>
      </c>
      <c r="F1726">
        <v>1.29</v>
      </c>
      <c r="G1726">
        <v>1.29</v>
      </c>
    </row>
    <row r="1727" spans="5:7" x14ac:dyDescent="0.25">
      <c r="E1727">
        <v>1</v>
      </c>
      <c r="F1727">
        <v>2.71</v>
      </c>
      <c r="G1727">
        <v>2.71</v>
      </c>
    </row>
    <row r="1728" spans="5:7" x14ac:dyDescent="0.25">
      <c r="E1728">
        <v>0</v>
      </c>
      <c r="F1728">
        <v>3.71</v>
      </c>
      <c r="G1728">
        <v>3.71</v>
      </c>
    </row>
    <row r="1729" spans="5:7" x14ac:dyDescent="0.25">
      <c r="E1729">
        <v>0</v>
      </c>
      <c r="F1729">
        <v>3.71</v>
      </c>
      <c r="G1729">
        <v>3.71</v>
      </c>
    </row>
    <row r="1730" spans="5:7" x14ac:dyDescent="0.25">
      <c r="E1730">
        <v>0</v>
      </c>
      <c r="F1730">
        <v>3.71</v>
      </c>
      <c r="G1730">
        <v>3.71</v>
      </c>
    </row>
    <row r="1731" spans="5:7" x14ac:dyDescent="0.25">
      <c r="E1731">
        <v>0</v>
      </c>
      <c r="F1731">
        <v>3.71</v>
      </c>
      <c r="G1731">
        <v>3.71</v>
      </c>
    </row>
    <row r="1732" spans="5:7" x14ac:dyDescent="0.25">
      <c r="E1732">
        <v>3</v>
      </c>
      <c r="F1732">
        <v>0.71</v>
      </c>
      <c r="G1732">
        <v>0.71</v>
      </c>
    </row>
    <row r="1733" spans="5:7" x14ac:dyDescent="0.25">
      <c r="E1733">
        <v>2</v>
      </c>
      <c r="F1733">
        <v>1.71</v>
      </c>
      <c r="G1733">
        <v>1.71</v>
      </c>
    </row>
    <row r="1734" spans="5:7" x14ac:dyDescent="0.25">
      <c r="E1734">
        <v>0</v>
      </c>
      <c r="F1734">
        <v>3.71</v>
      </c>
      <c r="G1734">
        <v>3.71</v>
      </c>
    </row>
    <row r="1735" spans="5:7" x14ac:dyDescent="0.25">
      <c r="E1735">
        <v>0</v>
      </c>
      <c r="F1735">
        <v>3.71</v>
      </c>
      <c r="G1735">
        <v>3.71</v>
      </c>
    </row>
    <row r="1736" spans="5:7" x14ac:dyDescent="0.25">
      <c r="E1736">
        <v>0</v>
      </c>
      <c r="F1736">
        <v>3.71</v>
      </c>
      <c r="G1736">
        <v>3.71</v>
      </c>
    </row>
    <row r="1737" spans="5:7" x14ac:dyDescent="0.25">
      <c r="E1737">
        <v>16</v>
      </c>
      <c r="F1737">
        <v>12.29</v>
      </c>
      <c r="G1737">
        <v>12.29</v>
      </c>
    </row>
    <row r="1738" spans="5:7" x14ac:dyDescent="0.25">
      <c r="E1738">
        <v>1</v>
      </c>
      <c r="F1738">
        <v>2.71</v>
      </c>
      <c r="G1738">
        <v>2.71</v>
      </c>
    </row>
    <row r="1739" spans="5:7" x14ac:dyDescent="0.25">
      <c r="E1739">
        <v>2</v>
      </c>
      <c r="F1739">
        <v>1.71</v>
      </c>
      <c r="G1739">
        <v>1.71</v>
      </c>
    </row>
    <row r="1740" spans="5:7" x14ac:dyDescent="0.25">
      <c r="E1740">
        <v>0</v>
      </c>
      <c r="F1740">
        <v>3.71</v>
      </c>
      <c r="G1740">
        <v>3.71</v>
      </c>
    </row>
    <row r="1741" spans="5:7" x14ac:dyDescent="0.25">
      <c r="E1741">
        <v>0</v>
      </c>
      <c r="F1741">
        <v>3.71</v>
      </c>
      <c r="G1741">
        <v>3.71</v>
      </c>
    </row>
    <row r="1742" spans="5:7" x14ac:dyDescent="0.25">
      <c r="E1742">
        <v>4</v>
      </c>
      <c r="F1742">
        <v>0.28999999999999998</v>
      </c>
      <c r="G1742">
        <v>0.28999999999999998</v>
      </c>
    </row>
    <row r="1743" spans="5:7" x14ac:dyDescent="0.25">
      <c r="E1743">
        <v>30</v>
      </c>
      <c r="F1743">
        <v>26.29</v>
      </c>
      <c r="G1743">
        <v>26.29</v>
      </c>
    </row>
    <row r="1744" spans="5:7" x14ac:dyDescent="0.25">
      <c r="E1744">
        <v>33</v>
      </c>
      <c r="F1744">
        <v>29.29</v>
      </c>
      <c r="G1744">
        <v>29.29</v>
      </c>
    </row>
    <row r="1745" spans="5:7" x14ac:dyDescent="0.25">
      <c r="E1745">
        <v>0</v>
      </c>
      <c r="F1745">
        <v>3.71</v>
      </c>
      <c r="G1745">
        <v>3.71</v>
      </c>
    </row>
    <row r="1746" spans="5:7" x14ac:dyDescent="0.25">
      <c r="E1746">
        <v>0</v>
      </c>
      <c r="F1746">
        <v>3.71</v>
      </c>
      <c r="G1746">
        <v>3.71</v>
      </c>
    </row>
    <row r="1747" spans="5:7" x14ac:dyDescent="0.25">
      <c r="E1747">
        <v>0</v>
      </c>
      <c r="F1747">
        <v>3.71</v>
      </c>
      <c r="G1747">
        <v>3.71</v>
      </c>
    </row>
    <row r="1748" spans="5:7" x14ac:dyDescent="0.25">
      <c r="E1748">
        <v>4</v>
      </c>
      <c r="F1748">
        <v>0.28999999999999998</v>
      </c>
      <c r="G1748">
        <v>0.28999999999999998</v>
      </c>
    </row>
    <row r="1749" spans="5:7" x14ac:dyDescent="0.25">
      <c r="E1749">
        <v>0</v>
      </c>
      <c r="F1749">
        <v>3.71</v>
      </c>
      <c r="G1749">
        <v>3.71</v>
      </c>
    </row>
    <row r="1750" spans="5:7" x14ac:dyDescent="0.25">
      <c r="E1750">
        <v>0</v>
      </c>
      <c r="F1750">
        <v>3.71</v>
      </c>
      <c r="G1750">
        <v>3.71</v>
      </c>
    </row>
    <row r="1751" spans="5:7" x14ac:dyDescent="0.25">
      <c r="E1751">
        <v>2</v>
      </c>
      <c r="F1751">
        <v>1.71</v>
      </c>
      <c r="G1751">
        <v>1.71</v>
      </c>
    </row>
    <row r="1752" spans="5:7" x14ac:dyDescent="0.25">
      <c r="E1752">
        <v>1</v>
      </c>
      <c r="F1752">
        <v>2.71</v>
      </c>
      <c r="G1752">
        <v>2.71</v>
      </c>
    </row>
    <row r="1753" spans="5:7" x14ac:dyDescent="0.25">
      <c r="E1753">
        <v>0</v>
      </c>
      <c r="F1753">
        <v>3.71</v>
      </c>
      <c r="G1753">
        <v>3.71</v>
      </c>
    </row>
    <row r="1754" spans="5:7" x14ac:dyDescent="0.25">
      <c r="E1754">
        <v>1</v>
      </c>
      <c r="F1754">
        <v>2.71</v>
      </c>
      <c r="G1754">
        <v>2.71</v>
      </c>
    </row>
    <row r="1755" spans="5:7" x14ac:dyDescent="0.25">
      <c r="E1755">
        <v>19</v>
      </c>
      <c r="F1755">
        <v>15.29</v>
      </c>
      <c r="G1755">
        <v>15.29</v>
      </c>
    </row>
    <row r="1756" spans="5:7" x14ac:dyDescent="0.25">
      <c r="E1756">
        <v>19</v>
      </c>
      <c r="F1756">
        <v>15.29</v>
      </c>
      <c r="G1756">
        <v>15.29</v>
      </c>
    </row>
    <row r="1757" spans="5:7" x14ac:dyDescent="0.25">
      <c r="E1757">
        <v>2</v>
      </c>
      <c r="F1757">
        <v>1.71</v>
      </c>
      <c r="G1757">
        <v>1.71</v>
      </c>
    </row>
    <row r="1758" spans="5:7" x14ac:dyDescent="0.25">
      <c r="E1758">
        <v>4</v>
      </c>
      <c r="F1758">
        <v>0.28999999999999998</v>
      </c>
      <c r="G1758">
        <v>0.28999999999999998</v>
      </c>
    </row>
    <row r="1759" spans="5:7" x14ac:dyDescent="0.25">
      <c r="E1759">
        <v>8</v>
      </c>
      <c r="F1759">
        <v>4.29</v>
      </c>
      <c r="G1759">
        <v>4.29</v>
      </c>
    </row>
    <row r="1760" spans="5:7" x14ac:dyDescent="0.25">
      <c r="E1760">
        <v>0</v>
      </c>
      <c r="F1760">
        <v>3.71</v>
      </c>
      <c r="G1760">
        <v>3.71</v>
      </c>
    </row>
    <row r="1761" spans="5:7" x14ac:dyDescent="0.25">
      <c r="E1761">
        <v>0</v>
      </c>
      <c r="F1761">
        <v>3.71</v>
      </c>
      <c r="G1761">
        <v>3.71</v>
      </c>
    </row>
    <row r="1762" spans="5:7" x14ac:dyDescent="0.25">
      <c r="E1762">
        <v>0</v>
      </c>
      <c r="F1762">
        <v>3.71</v>
      </c>
      <c r="G1762">
        <v>3.71</v>
      </c>
    </row>
    <row r="1763" spans="5:7" x14ac:dyDescent="0.25">
      <c r="E1763">
        <v>0</v>
      </c>
      <c r="F1763">
        <v>3.71</v>
      </c>
      <c r="G1763">
        <v>3.71</v>
      </c>
    </row>
    <row r="1764" spans="5:7" x14ac:dyDescent="0.25">
      <c r="E1764">
        <v>0</v>
      </c>
      <c r="F1764">
        <v>3.71</v>
      </c>
      <c r="G1764">
        <v>3.71</v>
      </c>
    </row>
    <row r="1765" spans="5:7" x14ac:dyDescent="0.25">
      <c r="E1765">
        <v>1</v>
      </c>
      <c r="F1765">
        <v>2.71</v>
      </c>
      <c r="G1765">
        <v>2.71</v>
      </c>
    </row>
    <row r="1766" spans="5:7" x14ac:dyDescent="0.25">
      <c r="E1766">
        <v>0</v>
      </c>
      <c r="F1766">
        <v>3.71</v>
      </c>
      <c r="G1766">
        <v>3.71</v>
      </c>
    </row>
    <row r="1767" spans="5:7" x14ac:dyDescent="0.25">
      <c r="E1767">
        <v>0</v>
      </c>
      <c r="F1767">
        <v>3.71</v>
      </c>
      <c r="G1767">
        <v>3.71</v>
      </c>
    </row>
    <row r="1768" spans="5:7" x14ac:dyDescent="0.25">
      <c r="E1768">
        <v>0</v>
      </c>
      <c r="F1768">
        <v>3.71</v>
      </c>
      <c r="G1768">
        <v>3.71</v>
      </c>
    </row>
    <row r="1769" spans="5:7" x14ac:dyDescent="0.25">
      <c r="E1769">
        <v>2</v>
      </c>
      <c r="F1769">
        <v>1.71</v>
      </c>
      <c r="G1769">
        <v>1.71</v>
      </c>
    </row>
    <row r="1770" spans="5:7" x14ac:dyDescent="0.25">
      <c r="E1770">
        <v>0</v>
      </c>
      <c r="F1770">
        <v>3.71</v>
      </c>
      <c r="G1770">
        <v>3.71</v>
      </c>
    </row>
    <row r="1771" spans="5:7" x14ac:dyDescent="0.25">
      <c r="E1771">
        <v>4</v>
      </c>
      <c r="F1771">
        <v>0.28999999999999998</v>
      </c>
      <c r="G1771">
        <v>0.28999999999999998</v>
      </c>
    </row>
    <row r="1772" spans="5:7" x14ac:dyDescent="0.25">
      <c r="E1772">
        <v>4</v>
      </c>
      <c r="F1772">
        <v>0.28999999999999998</v>
      </c>
      <c r="G1772">
        <v>0.28999999999999998</v>
      </c>
    </row>
    <row r="1773" spans="5:7" x14ac:dyDescent="0.25">
      <c r="E1773">
        <v>0</v>
      </c>
      <c r="F1773">
        <v>3.71</v>
      </c>
      <c r="G1773">
        <v>3.71</v>
      </c>
    </row>
    <row r="1774" spans="5:7" x14ac:dyDescent="0.25">
      <c r="E1774">
        <v>0</v>
      </c>
      <c r="F1774">
        <v>3.71</v>
      </c>
      <c r="G1774">
        <v>3.71</v>
      </c>
    </row>
    <row r="1775" spans="5:7" x14ac:dyDescent="0.25">
      <c r="E1775">
        <v>1</v>
      </c>
      <c r="F1775">
        <v>2.71</v>
      </c>
      <c r="G1775">
        <v>2.71</v>
      </c>
    </row>
    <row r="1776" spans="5:7" x14ac:dyDescent="0.25">
      <c r="E1776">
        <v>0</v>
      </c>
      <c r="F1776">
        <v>3.71</v>
      </c>
      <c r="G1776">
        <v>3.71</v>
      </c>
    </row>
    <row r="1777" spans="5:7" x14ac:dyDescent="0.25">
      <c r="E1777">
        <v>0</v>
      </c>
      <c r="F1777">
        <v>3.71</v>
      </c>
      <c r="G1777">
        <v>3.71</v>
      </c>
    </row>
    <row r="1778" spans="5:7" x14ac:dyDescent="0.25">
      <c r="E1778">
        <v>0</v>
      </c>
      <c r="F1778">
        <v>3.71</v>
      </c>
      <c r="G1778">
        <v>3.71</v>
      </c>
    </row>
    <row r="1779" spans="5:7" x14ac:dyDescent="0.25">
      <c r="E1779">
        <v>0</v>
      </c>
      <c r="F1779">
        <v>3.71</v>
      </c>
      <c r="G1779">
        <v>3.71</v>
      </c>
    </row>
    <row r="1780" spans="5:7" x14ac:dyDescent="0.25">
      <c r="E1780">
        <v>12</v>
      </c>
      <c r="F1780">
        <v>8.2899999999999991</v>
      </c>
      <c r="G1780">
        <v>8.2899999999999991</v>
      </c>
    </row>
    <row r="1781" spans="5:7" x14ac:dyDescent="0.25">
      <c r="E1781">
        <v>5</v>
      </c>
      <c r="F1781">
        <v>1.29</v>
      </c>
      <c r="G1781">
        <v>1.29</v>
      </c>
    </row>
    <row r="1782" spans="5:7" x14ac:dyDescent="0.25">
      <c r="E1782">
        <v>2</v>
      </c>
      <c r="F1782">
        <v>1.71</v>
      </c>
      <c r="G1782">
        <v>1.71</v>
      </c>
    </row>
    <row r="1783" spans="5:7" x14ac:dyDescent="0.25">
      <c r="E1783">
        <v>0</v>
      </c>
      <c r="F1783">
        <v>3.71</v>
      </c>
      <c r="G1783">
        <v>3.71</v>
      </c>
    </row>
    <row r="1784" spans="5:7" x14ac:dyDescent="0.25">
      <c r="E1784">
        <v>1</v>
      </c>
      <c r="F1784">
        <v>2.71</v>
      </c>
      <c r="G1784">
        <v>2.71</v>
      </c>
    </row>
    <row r="1785" spans="5:7" x14ac:dyDescent="0.25">
      <c r="E1785">
        <v>0</v>
      </c>
      <c r="F1785">
        <v>3.71</v>
      </c>
      <c r="G1785">
        <v>3.71</v>
      </c>
    </row>
    <row r="1786" spans="5:7" x14ac:dyDescent="0.25">
      <c r="E1786">
        <v>0</v>
      </c>
      <c r="F1786">
        <v>3.71</v>
      </c>
      <c r="G1786">
        <v>3.71</v>
      </c>
    </row>
    <row r="1787" spans="5:7" x14ac:dyDescent="0.25">
      <c r="E1787">
        <v>7</v>
      </c>
      <c r="F1787">
        <v>3.29</v>
      </c>
      <c r="G1787">
        <v>3.29</v>
      </c>
    </row>
    <row r="1788" spans="5:7" x14ac:dyDescent="0.25">
      <c r="E1788">
        <v>1</v>
      </c>
      <c r="F1788">
        <v>2.71</v>
      </c>
      <c r="G1788">
        <v>2.71</v>
      </c>
    </row>
    <row r="1789" spans="5:7" x14ac:dyDescent="0.25">
      <c r="E1789">
        <v>0</v>
      </c>
      <c r="F1789">
        <v>3.71</v>
      </c>
      <c r="G1789">
        <v>3.71</v>
      </c>
    </row>
    <row r="1790" spans="5:7" x14ac:dyDescent="0.25">
      <c r="E1790">
        <v>0</v>
      </c>
      <c r="F1790">
        <v>3.71</v>
      </c>
      <c r="G1790">
        <v>3.71</v>
      </c>
    </row>
    <row r="1791" spans="5:7" x14ac:dyDescent="0.25">
      <c r="E1791">
        <v>0</v>
      </c>
      <c r="F1791">
        <v>3.71</v>
      </c>
      <c r="G1791">
        <v>3.71</v>
      </c>
    </row>
    <row r="1792" spans="5:7" x14ac:dyDescent="0.25">
      <c r="E1792">
        <v>3</v>
      </c>
      <c r="F1792">
        <v>0.71</v>
      </c>
      <c r="G1792">
        <v>0.71</v>
      </c>
    </row>
    <row r="1793" spans="5:8" x14ac:dyDescent="0.25">
      <c r="E1793">
        <v>1</v>
      </c>
      <c r="F1793">
        <v>2.71</v>
      </c>
      <c r="G1793">
        <v>2.71</v>
      </c>
    </row>
    <row r="1794" spans="5:8" x14ac:dyDescent="0.25">
      <c r="E1794">
        <v>1</v>
      </c>
      <c r="F1794">
        <v>2.71</v>
      </c>
      <c r="G1794">
        <v>2.71</v>
      </c>
    </row>
    <row r="1795" spans="5:8" x14ac:dyDescent="0.25">
      <c r="E1795">
        <v>1</v>
      </c>
      <c r="F1795">
        <v>2.71</v>
      </c>
      <c r="G1795">
        <v>2.71</v>
      </c>
    </row>
    <row r="1796" spans="5:8" x14ac:dyDescent="0.25">
      <c r="E1796">
        <v>7</v>
      </c>
      <c r="F1796">
        <v>3.29</v>
      </c>
      <c r="G1796">
        <v>3.29</v>
      </c>
    </row>
    <row r="1797" spans="5:8" x14ac:dyDescent="0.25">
      <c r="E1797">
        <v>0</v>
      </c>
      <c r="F1797">
        <v>3.71</v>
      </c>
      <c r="G1797">
        <v>3.71</v>
      </c>
    </row>
    <row r="1798" spans="5:8" x14ac:dyDescent="0.25">
      <c r="E1798">
        <v>0</v>
      </c>
      <c r="F1798">
        <v>3.71</v>
      </c>
      <c r="G1798">
        <v>3.71</v>
      </c>
    </row>
    <row r="1799" spans="5:8" x14ac:dyDescent="0.25">
      <c r="E1799">
        <v>0</v>
      </c>
      <c r="F1799">
        <v>3.71</v>
      </c>
      <c r="G1799">
        <v>3.71</v>
      </c>
    </row>
    <row r="1800" spans="5:8" x14ac:dyDescent="0.25">
      <c r="E1800">
        <v>0</v>
      </c>
      <c r="F1800">
        <v>3.71</v>
      </c>
      <c r="G1800">
        <v>3.71</v>
      </c>
    </row>
    <row r="1801" spans="5:8" x14ac:dyDescent="0.25">
      <c r="E1801">
        <v>0</v>
      </c>
      <c r="F1801">
        <v>3.71</v>
      </c>
      <c r="G1801">
        <v>3.71</v>
      </c>
    </row>
    <row r="1802" spans="5:8" x14ac:dyDescent="0.25">
      <c r="E1802">
        <v>0</v>
      </c>
      <c r="F1802">
        <v>3.71</v>
      </c>
      <c r="G1802">
        <v>3.71</v>
      </c>
    </row>
    <row r="1803" spans="5:8" x14ac:dyDescent="0.25">
      <c r="E1803">
        <v>0</v>
      </c>
      <c r="F1803">
        <v>3.71</v>
      </c>
      <c r="G1803">
        <v>3.71</v>
      </c>
    </row>
    <row r="1804" spans="5:8" x14ac:dyDescent="0.25">
      <c r="E1804">
        <v>5</v>
      </c>
      <c r="F1804">
        <v>1.29</v>
      </c>
      <c r="G1804">
        <v>1.29</v>
      </c>
    </row>
    <row r="1805" spans="5:8" x14ac:dyDescent="0.25">
      <c r="E1805">
        <v>0</v>
      </c>
      <c r="F1805">
        <v>3.71</v>
      </c>
      <c r="G1805">
        <v>3.71</v>
      </c>
    </row>
    <row r="1806" spans="5:8" x14ac:dyDescent="0.25">
      <c r="E1806">
        <v>5</v>
      </c>
      <c r="F1806">
        <v>1.29</v>
      </c>
      <c r="G1806">
        <v>1.29</v>
      </c>
    </row>
    <row r="1807" spans="5:8" x14ac:dyDescent="0.25">
      <c r="E1807">
        <v>2</v>
      </c>
      <c r="F1807">
        <v>1.71</v>
      </c>
      <c r="G1807">
        <v>1.71</v>
      </c>
      <c r="H1807">
        <v>541.5</v>
      </c>
    </row>
    <row r="1809" spans="1:8" x14ac:dyDescent="0.25">
      <c r="D1809">
        <v>837.30004596710205</v>
      </c>
    </row>
    <row r="1811" spans="1:8" x14ac:dyDescent="0.25">
      <c r="A1811" s="22" t="s">
        <v>261</v>
      </c>
      <c r="B1811" s="22" t="s">
        <v>262</v>
      </c>
      <c r="C1811" s="22"/>
      <c r="D1811" s="22"/>
      <c r="E1811" s="22"/>
      <c r="F1811" s="22"/>
      <c r="G1811" s="22"/>
      <c r="H1811" s="22"/>
    </row>
    <row r="1812" spans="1:8" x14ac:dyDescent="0.25">
      <c r="A1812" s="22" t="s">
        <v>247</v>
      </c>
      <c r="B1812" s="22" t="s">
        <v>258</v>
      </c>
      <c r="C1812" s="22"/>
      <c r="D1812" s="22"/>
      <c r="E1812" s="22"/>
      <c r="F1812" s="22"/>
      <c r="G1812" s="22"/>
      <c r="H1812" s="22"/>
    </row>
    <row r="1813" spans="1:8" x14ac:dyDescent="0.25">
      <c r="A1813" t="s">
        <v>249</v>
      </c>
      <c r="B1813" t="s">
        <v>250</v>
      </c>
      <c r="C1813" t="s">
        <v>251</v>
      </c>
      <c r="D1813" t="s">
        <v>252</v>
      </c>
      <c r="E1813" t="s">
        <v>253</v>
      </c>
      <c r="F1813" t="s">
        <v>254</v>
      </c>
      <c r="G1813" t="s">
        <v>255</v>
      </c>
      <c r="H1813" t="s">
        <v>256</v>
      </c>
    </row>
    <row r="1814" spans="1:8" x14ac:dyDescent="0.25">
      <c r="A1814">
        <v>0</v>
      </c>
      <c r="B1814">
        <v>10</v>
      </c>
      <c r="C1814">
        <v>659</v>
      </c>
      <c r="D1814">
        <v>59.91</v>
      </c>
      <c r="E1814">
        <v>75</v>
      </c>
      <c r="F1814">
        <v>15.09</v>
      </c>
      <c r="G1814">
        <v>15.09</v>
      </c>
    </row>
    <row r="1815" spans="1:8" x14ac:dyDescent="0.25">
      <c r="E1815">
        <v>0</v>
      </c>
      <c r="F1815">
        <v>59.91</v>
      </c>
      <c r="G1815">
        <v>59.91</v>
      </c>
    </row>
    <row r="1816" spans="1:8" x14ac:dyDescent="0.25">
      <c r="E1816">
        <v>0</v>
      </c>
      <c r="F1816">
        <v>59.91</v>
      </c>
      <c r="G1816">
        <v>59.91</v>
      </c>
    </row>
    <row r="1817" spans="1:8" x14ac:dyDescent="0.25">
      <c r="E1817">
        <v>0</v>
      </c>
      <c r="F1817">
        <v>59.91</v>
      </c>
      <c r="G1817">
        <v>59.91</v>
      </c>
    </row>
    <row r="1818" spans="1:8" x14ac:dyDescent="0.25">
      <c r="E1818">
        <v>0</v>
      </c>
      <c r="F1818">
        <v>59.91</v>
      </c>
      <c r="G1818">
        <v>59.91</v>
      </c>
    </row>
    <row r="1819" spans="1:8" x14ac:dyDescent="0.25">
      <c r="E1819">
        <v>0</v>
      </c>
      <c r="F1819">
        <v>59.91</v>
      </c>
      <c r="G1819">
        <v>59.91</v>
      </c>
    </row>
    <row r="1820" spans="1:8" x14ac:dyDescent="0.25">
      <c r="E1820">
        <v>0</v>
      </c>
      <c r="F1820">
        <v>59.91</v>
      </c>
      <c r="G1820">
        <v>59.91</v>
      </c>
    </row>
    <row r="1821" spans="1:8" x14ac:dyDescent="0.25">
      <c r="E1821">
        <v>0</v>
      </c>
      <c r="F1821">
        <v>59.91</v>
      </c>
      <c r="G1821">
        <v>59.91</v>
      </c>
    </row>
    <row r="1822" spans="1:8" x14ac:dyDescent="0.25">
      <c r="E1822">
        <v>292</v>
      </c>
      <c r="F1822">
        <v>232.09</v>
      </c>
      <c r="G1822">
        <v>232.09</v>
      </c>
    </row>
    <row r="1823" spans="1:8" x14ac:dyDescent="0.25">
      <c r="E1823">
        <v>292</v>
      </c>
      <c r="F1823">
        <v>232.09</v>
      </c>
      <c r="G1823">
        <v>232.09</v>
      </c>
    </row>
    <row r="1824" spans="1:8" x14ac:dyDescent="0.25">
      <c r="E1824">
        <v>0</v>
      </c>
      <c r="F1824">
        <v>59.91</v>
      </c>
      <c r="G1824">
        <v>59.91</v>
      </c>
      <c r="H1824">
        <v>958.55</v>
      </c>
    </row>
    <row r="1826" spans="1:8" x14ac:dyDescent="0.25">
      <c r="A1826">
        <v>11</v>
      </c>
      <c r="B1826">
        <v>15</v>
      </c>
      <c r="C1826">
        <v>25</v>
      </c>
      <c r="D1826">
        <v>5</v>
      </c>
      <c r="E1826">
        <v>2</v>
      </c>
      <c r="F1826">
        <v>3</v>
      </c>
      <c r="G1826">
        <v>3</v>
      </c>
    </row>
    <row r="1827" spans="1:8" x14ac:dyDescent="0.25">
      <c r="E1827">
        <v>5</v>
      </c>
      <c r="F1827">
        <v>0</v>
      </c>
      <c r="G1827">
        <v>0</v>
      </c>
    </row>
    <row r="1828" spans="1:8" x14ac:dyDescent="0.25">
      <c r="E1828">
        <v>10</v>
      </c>
      <c r="F1828">
        <v>5</v>
      </c>
      <c r="G1828">
        <v>5</v>
      </c>
    </row>
    <row r="1829" spans="1:8" x14ac:dyDescent="0.25">
      <c r="E1829">
        <v>6</v>
      </c>
      <c r="F1829">
        <v>1</v>
      </c>
      <c r="G1829">
        <v>1</v>
      </c>
    </row>
    <row r="1830" spans="1:8" x14ac:dyDescent="0.25">
      <c r="E1830">
        <v>2</v>
      </c>
      <c r="F1830">
        <v>3</v>
      </c>
      <c r="G1830">
        <v>3</v>
      </c>
      <c r="H1830">
        <v>12</v>
      </c>
    </row>
    <row r="1832" spans="1:8" x14ac:dyDescent="0.25">
      <c r="A1832">
        <v>16</v>
      </c>
      <c r="B1832">
        <v>17</v>
      </c>
      <c r="C1832">
        <v>1211</v>
      </c>
      <c r="D1832">
        <v>605.5</v>
      </c>
      <c r="E1832">
        <v>602</v>
      </c>
      <c r="F1832">
        <v>3.5</v>
      </c>
      <c r="G1832">
        <v>3.5</v>
      </c>
    </row>
    <row r="1833" spans="1:8" x14ac:dyDescent="0.25">
      <c r="E1833">
        <v>609</v>
      </c>
      <c r="F1833">
        <v>3.5</v>
      </c>
      <c r="G1833">
        <v>3.5</v>
      </c>
      <c r="H1833">
        <v>7</v>
      </c>
    </row>
    <row r="1835" spans="1:8" x14ac:dyDescent="0.25">
      <c r="A1835">
        <v>18</v>
      </c>
      <c r="B1835">
        <v>20</v>
      </c>
      <c r="C1835">
        <v>44</v>
      </c>
      <c r="D1835">
        <v>14.67</v>
      </c>
      <c r="E1835">
        <v>23</v>
      </c>
      <c r="F1835">
        <v>8.33</v>
      </c>
      <c r="G1835">
        <v>8.33</v>
      </c>
    </row>
    <row r="1836" spans="1:8" x14ac:dyDescent="0.25">
      <c r="E1836">
        <v>7</v>
      </c>
      <c r="F1836">
        <v>7.67</v>
      </c>
      <c r="G1836">
        <v>7.67</v>
      </c>
    </row>
    <row r="1837" spans="1:8" x14ac:dyDescent="0.25">
      <c r="E1837">
        <v>14</v>
      </c>
      <c r="F1837">
        <v>0.67</v>
      </c>
      <c r="G1837">
        <v>0.67</v>
      </c>
      <c r="H1837">
        <v>16.670000000000002</v>
      </c>
    </row>
    <row r="1839" spans="1:8" x14ac:dyDescent="0.25">
      <c r="A1839">
        <v>21</v>
      </c>
      <c r="B1839">
        <v>22</v>
      </c>
      <c r="C1839">
        <v>711</v>
      </c>
      <c r="D1839">
        <v>355.5</v>
      </c>
      <c r="E1839">
        <v>0</v>
      </c>
      <c r="F1839">
        <v>355.5</v>
      </c>
      <c r="G1839">
        <v>355.5</v>
      </c>
    </row>
    <row r="1840" spans="1:8" x14ac:dyDescent="0.25">
      <c r="E1840">
        <v>711</v>
      </c>
      <c r="F1840">
        <v>355.5</v>
      </c>
      <c r="G1840">
        <v>355.5</v>
      </c>
      <c r="H1840">
        <v>711</v>
      </c>
    </row>
    <row r="1842" spans="1:8" x14ac:dyDescent="0.25">
      <c r="A1842">
        <v>23</v>
      </c>
      <c r="B1842">
        <v>32</v>
      </c>
      <c r="C1842">
        <v>26</v>
      </c>
      <c r="D1842">
        <v>2.6</v>
      </c>
      <c r="E1842">
        <v>1</v>
      </c>
      <c r="F1842">
        <v>1.6</v>
      </c>
      <c r="G1842">
        <v>1.6</v>
      </c>
    </row>
    <row r="1843" spans="1:8" x14ac:dyDescent="0.25">
      <c r="E1843">
        <v>0</v>
      </c>
      <c r="F1843">
        <v>2.6</v>
      </c>
      <c r="G1843">
        <v>2.6</v>
      </c>
    </row>
    <row r="1844" spans="1:8" x14ac:dyDescent="0.25">
      <c r="E1844">
        <v>4</v>
      </c>
      <c r="F1844">
        <v>1.4</v>
      </c>
      <c r="G1844">
        <v>1.4</v>
      </c>
    </row>
    <row r="1845" spans="1:8" x14ac:dyDescent="0.25">
      <c r="E1845">
        <v>0</v>
      </c>
      <c r="F1845">
        <v>2.6</v>
      </c>
      <c r="G1845">
        <v>2.6</v>
      </c>
    </row>
    <row r="1846" spans="1:8" x14ac:dyDescent="0.25">
      <c r="E1846">
        <v>10</v>
      </c>
      <c r="F1846">
        <v>7.4</v>
      </c>
      <c r="G1846">
        <v>7.4</v>
      </c>
    </row>
    <row r="1847" spans="1:8" x14ac:dyDescent="0.25">
      <c r="E1847">
        <v>9</v>
      </c>
      <c r="F1847">
        <v>6.4</v>
      </c>
      <c r="G1847">
        <v>6.4</v>
      </c>
    </row>
    <row r="1848" spans="1:8" x14ac:dyDescent="0.25">
      <c r="E1848">
        <v>0</v>
      </c>
      <c r="F1848">
        <v>2.6</v>
      </c>
      <c r="G1848">
        <v>2.6</v>
      </c>
    </row>
    <row r="1849" spans="1:8" x14ac:dyDescent="0.25">
      <c r="E1849">
        <v>2</v>
      </c>
      <c r="F1849">
        <v>0.6</v>
      </c>
      <c r="G1849">
        <v>0.6</v>
      </c>
    </row>
    <row r="1850" spans="1:8" x14ac:dyDescent="0.25">
      <c r="E1850">
        <v>0</v>
      </c>
      <c r="F1850">
        <v>2.6</v>
      </c>
      <c r="G1850">
        <v>2.6</v>
      </c>
    </row>
    <row r="1851" spans="1:8" x14ac:dyDescent="0.25">
      <c r="E1851">
        <v>0</v>
      </c>
      <c r="F1851">
        <v>2.6</v>
      </c>
      <c r="G1851">
        <v>2.6</v>
      </c>
      <c r="H1851">
        <v>30.4</v>
      </c>
    </row>
    <row r="1853" spans="1:8" x14ac:dyDescent="0.25">
      <c r="A1853">
        <v>33</v>
      </c>
      <c r="B1853">
        <v>36</v>
      </c>
      <c r="C1853">
        <v>283</v>
      </c>
      <c r="D1853">
        <v>70.75</v>
      </c>
      <c r="E1853">
        <v>2</v>
      </c>
      <c r="F1853">
        <v>68.75</v>
      </c>
      <c r="G1853">
        <v>68.75</v>
      </c>
    </row>
    <row r="1854" spans="1:8" x14ac:dyDescent="0.25">
      <c r="E1854">
        <v>268</v>
      </c>
      <c r="F1854">
        <v>197.25</v>
      </c>
      <c r="G1854">
        <v>197.25</v>
      </c>
    </row>
    <row r="1855" spans="1:8" x14ac:dyDescent="0.25">
      <c r="E1855">
        <v>0</v>
      </c>
      <c r="F1855">
        <v>70.75</v>
      </c>
      <c r="G1855">
        <v>70.75</v>
      </c>
    </row>
    <row r="1856" spans="1:8" x14ac:dyDescent="0.25">
      <c r="E1856">
        <v>13</v>
      </c>
      <c r="F1856">
        <v>57.75</v>
      </c>
      <c r="G1856">
        <v>57.75</v>
      </c>
      <c r="H1856">
        <v>394.5</v>
      </c>
    </row>
    <row r="1858" spans="1:7" x14ac:dyDescent="0.25">
      <c r="A1858">
        <v>37</v>
      </c>
      <c r="B1858">
        <v>56</v>
      </c>
      <c r="C1858">
        <v>39</v>
      </c>
      <c r="D1858">
        <v>1.95</v>
      </c>
      <c r="E1858">
        <v>1</v>
      </c>
      <c r="F1858">
        <v>0.95</v>
      </c>
      <c r="G1858">
        <v>0.95</v>
      </c>
    </row>
    <row r="1859" spans="1:7" x14ac:dyDescent="0.25">
      <c r="E1859">
        <v>6</v>
      </c>
      <c r="F1859">
        <v>4.05</v>
      </c>
      <c r="G1859">
        <v>4.05</v>
      </c>
    </row>
    <row r="1860" spans="1:7" x14ac:dyDescent="0.25">
      <c r="E1860">
        <v>0</v>
      </c>
      <c r="F1860">
        <v>1.95</v>
      </c>
      <c r="G1860">
        <v>1.95</v>
      </c>
    </row>
    <row r="1861" spans="1:7" x14ac:dyDescent="0.25">
      <c r="E1861">
        <v>2</v>
      </c>
      <c r="F1861">
        <v>0.05</v>
      </c>
      <c r="G1861">
        <v>0.05</v>
      </c>
    </row>
    <row r="1862" spans="1:7" x14ac:dyDescent="0.25">
      <c r="E1862">
        <v>0</v>
      </c>
      <c r="F1862">
        <v>1.95</v>
      </c>
      <c r="G1862">
        <v>1.95</v>
      </c>
    </row>
    <row r="1863" spans="1:7" x14ac:dyDescent="0.25">
      <c r="E1863">
        <v>0</v>
      </c>
      <c r="F1863">
        <v>1.95</v>
      </c>
      <c r="G1863">
        <v>1.95</v>
      </c>
    </row>
    <row r="1864" spans="1:7" x14ac:dyDescent="0.25">
      <c r="E1864">
        <v>0</v>
      </c>
      <c r="F1864">
        <v>1.95</v>
      </c>
      <c r="G1864">
        <v>1.95</v>
      </c>
    </row>
    <row r="1865" spans="1:7" x14ac:dyDescent="0.25">
      <c r="E1865">
        <v>0</v>
      </c>
      <c r="F1865">
        <v>1.95</v>
      </c>
      <c r="G1865">
        <v>1.95</v>
      </c>
    </row>
    <row r="1866" spans="1:7" x14ac:dyDescent="0.25">
      <c r="E1866">
        <v>0</v>
      </c>
      <c r="F1866">
        <v>1.95</v>
      </c>
      <c r="G1866">
        <v>1.95</v>
      </c>
    </row>
    <row r="1867" spans="1:7" x14ac:dyDescent="0.25">
      <c r="E1867">
        <v>0</v>
      </c>
      <c r="F1867">
        <v>1.95</v>
      </c>
      <c r="G1867">
        <v>1.95</v>
      </c>
    </row>
    <row r="1868" spans="1:7" x14ac:dyDescent="0.25">
      <c r="E1868">
        <v>28</v>
      </c>
      <c r="F1868">
        <v>26.05</v>
      </c>
      <c r="G1868">
        <v>26.05</v>
      </c>
    </row>
    <row r="1869" spans="1:7" x14ac:dyDescent="0.25">
      <c r="E1869">
        <v>0</v>
      </c>
      <c r="F1869">
        <v>1.95</v>
      </c>
      <c r="G1869">
        <v>1.95</v>
      </c>
    </row>
    <row r="1870" spans="1:7" x14ac:dyDescent="0.25">
      <c r="E1870">
        <v>0</v>
      </c>
      <c r="F1870">
        <v>1.95</v>
      </c>
      <c r="G1870">
        <v>1.95</v>
      </c>
    </row>
    <row r="1871" spans="1:7" x14ac:dyDescent="0.25">
      <c r="E1871">
        <v>1</v>
      </c>
      <c r="F1871">
        <v>0.95</v>
      </c>
      <c r="G1871">
        <v>0.95</v>
      </c>
    </row>
    <row r="1872" spans="1:7" x14ac:dyDescent="0.25">
      <c r="E1872">
        <v>0</v>
      </c>
      <c r="F1872">
        <v>1.95</v>
      </c>
      <c r="G1872">
        <v>1.95</v>
      </c>
    </row>
    <row r="1873" spans="1:8" x14ac:dyDescent="0.25">
      <c r="E1873">
        <v>0</v>
      </c>
      <c r="F1873">
        <v>1.95</v>
      </c>
      <c r="G1873">
        <v>1.95</v>
      </c>
    </row>
    <row r="1874" spans="1:8" x14ac:dyDescent="0.25">
      <c r="E1874">
        <v>0</v>
      </c>
      <c r="F1874">
        <v>1.95</v>
      </c>
      <c r="G1874">
        <v>1.95</v>
      </c>
    </row>
    <row r="1875" spans="1:8" x14ac:dyDescent="0.25">
      <c r="E1875">
        <v>0</v>
      </c>
      <c r="F1875">
        <v>1.95</v>
      </c>
      <c r="G1875">
        <v>1.95</v>
      </c>
    </row>
    <row r="1876" spans="1:8" x14ac:dyDescent="0.25">
      <c r="E1876">
        <v>0</v>
      </c>
      <c r="F1876">
        <v>1.95</v>
      </c>
      <c r="G1876">
        <v>1.95</v>
      </c>
    </row>
    <row r="1877" spans="1:8" x14ac:dyDescent="0.25">
      <c r="E1877">
        <v>1</v>
      </c>
      <c r="F1877">
        <v>0.95</v>
      </c>
      <c r="G1877">
        <v>0.95</v>
      </c>
      <c r="H1877">
        <v>60.3</v>
      </c>
    </row>
    <row r="1879" spans="1:8" x14ac:dyDescent="0.25">
      <c r="A1879">
        <v>57</v>
      </c>
      <c r="B1879">
        <v>104</v>
      </c>
      <c r="C1879">
        <v>279</v>
      </c>
      <c r="D1879">
        <v>5.81</v>
      </c>
      <c r="E1879">
        <v>135</v>
      </c>
      <c r="F1879">
        <v>129.19</v>
      </c>
      <c r="G1879">
        <v>129.19</v>
      </c>
    </row>
    <row r="1880" spans="1:8" x14ac:dyDescent="0.25">
      <c r="E1880">
        <v>5</v>
      </c>
      <c r="F1880">
        <v>0.81</v>
      </c>
      <c r="G1880">
        <v>0.81</v>
      </c>
    </row>
    <row r="1881" spans="1:8" x14ac:dyDescent="0.25">
      <c r="E1881">
        <v>1</v>
      </c>
      <c r="F1881">
        <v>4.8099999999999996</v>
      </c>
      <c r="G1881">
        <v>4.8099999999999996</v>
      </c>
    </row>
    <row r="1882" spans="1:8" x14ac:dyDescent="0.25">
      <c r="E1882">
        <v>4</v>
      </c>
      <c r="F1882">
        <v>1.81</v>
      </c>
      <c r="G1882">
        <v>1.81</v>
      </c>
    </row>
    <row r="1883" spans="1:8" x14ac:dyDescent="0.25">
      <c r="E1883">
        <v>6</v>
      </c>
      <c r="F1883">
        <v>0.19</v>
      </c>
      <c r="G1883">
        <v>0.19</v>
      </c>
    </row>
    <row r="1884" spans="1:8" x14ac:dyDescent="0.25">
      <c r="E1884">
        <v>2</v>
      </c>
      <c r="F1884">
        <v>3.81</v>
      </c>
      <c r="G1884">
        <v>3.81</v>
      </c>
    </row>
    <row r="1885" spans="1:8" x14ac:dyDescent="0.25">
      <c r="E1885">
        <v>0</v>
      </c>
      <c r="F1885">
        <v>5.81</v>
      </c>
      <c r="G1885">
        <v>5.81</v>
      </c>
    </row>
    <row r="1886" spans="1:8" x14ac:dyDescent="0.25">
      <c r="E1886">
        <v>3</v>
      </c>
      <c r="F1886">
        <v>2.81</v>
      </c>
      <c r="G1886">
        <v>2.81</v>
      </c>
    </row>
    <row r="1887" spans="1:8" x14ac:dyDescent="0.25">
      <c r="E1887">
        <v>3</v>
      </c>
      <c r="F1887">
        <v>2.81</v>
      </c>
      <c r="G1887">
        <v>2.81</v>
      </c>
    </row>
    <row r="1888" spans="1:8" x14ac:dyDescent="0.25">
      <c r="E1888">
        <v>3</v>
      </c>
      <c r="F1888">
        <v>2.81</v>
      </c>
      <c r="G1888">
        <v>2.81</v>
      </c>
    </row>
    <row r="1889" spans="5:7" x14ac:dyDescent="0.25">
      <c r="E1889">
        <v>0</v>
      </c>
      <c r="F1889">
        <v>5.81</v>
      </c>
      <c r="G1889">
        <v>5.81</v>
      </c>
    </row>
    <row r="1890" spans="5:7" x14ac:dyDescent="0.25">
      <c r="E1890">
        <v>3</v>
      </c>
      <c r="F1890">
        <v>2.81</v>
      </c>
      <c r="G1890">
        <v>2.81</v>
      </c>
    </row>
    <row r="1891" spans="5:7" x14ac:dyDescent="0.25">
      <c r="E1891">
        <v>0</v>
      </c>
      <c r="F1891">
        <v>5.81</v>
      </c>
      <c r="G1891">
        <v>5.81</v>
      </c>
    </row>
    <row r="1892" spans="5:7" x14ac:dyDescent="0.25">
      <c r="E1892">
        <v>1</v>
      </c>
      <c r="F1892">
        <v>4.8099999999999996</v>
      </c>
      <c r="G1892">
        <v>4.8099999999999996</v>
      </c>
    </row>
    <row r="1893" spans="5:7" x14ac:dyDescent="0.25">
      <c r="E1893">
        <v>0</v>
      </c>
      <c r="F1893">
        <v>5.81</v>
      </c>
      <c r="G1893">
        <v>5.81</v>
      </c>
    </row>
    <row r="1894" spans="5:7" x14ac:dyDescent="0.25">
      <c r="E1894">
        <v>0</v>
      </c>
      <c r="F1894">
        <v>5.81</v>
      </c>
      <c r="G1894">
        <v>5.81</v>
      </c>
    </row>
    <row r="1895" spans="5:7" x14ac:dyDescent="0.25">
      <c r="E1895">
        <v>0</v>
      </c>
      <c r="F1895">
        <v>5.81</v>
      </c>
      <c r="G1895">
        <v>5.81</v>
      </c>
    </row>
    <row r="1896" spans="5:7" x14ac:dyDescent="0.25">
      <c r="E1896">
        <v>0</v>
      </c>
      <c r="F1896">
        <v>5.81</v>
      </c>
      <c r="G1896">
        <v>5.81</v>
      </c>
    </row>
    <row r="1897" spans="5:7" x14ac:dyDescent="0.25">
      <c r="E1897">
        <v>1</v>
      </c>
      <c r="F1897">
        <v>4.8099999999999996</v>
      </c>
      <c r="G1897">
        <v>4.8099999999999996</v>
      </c>
    </row>
    <row r="1898" spans="5:7" x14ac:dyDescent="0.25">
      <c r="E1898">
        <v>0</v>
      </c>
      <c r="F1898">
        <v>5.81</v>
      </c>
      <c r="G1898">
        <v>5.81</v>
      </c>
    </row>
    <row r="1899" spans="5:7" x14ac:dyDescent="0.25">
      <c r="E1899">
        <v>0</v>
      </c>
      <c r="F1899">
        <v>5.81</v>
      </c>
      <c r="G1899">
        <v>5.81</v>
      </c>
    </row>
    <row r="1900" spans="5:7" x14ac:dyDescent="0.25">
      <c r="E1900">
        <v>0</v>
      </c>
      <c r="F1900">
        <v>5.81</v>
      </c>
      <c r="G1900">
        <v>5.81</v>
      </c>
    </row>
    <row r="1901" spans="5:7" x14ac:dyDescent="0.25">
      <c r="E1901">
        <v>0</v>
      </c>
      <c r="F1901">
        <v>5.81</v>
      </c>
      <c r="G1901">
        <v>5.81</v>
      </c>
    </row>
    <row r="1902" spans="5:7" x14ac:dyDescent="0.25">
      <c r="E1902">
        <v>0</v>
      </c>
      <c r="F1902">
        <v>5.81</v>
      </c>
      <c r="G1902">
        <v>5.81</v>
      </c>
    </row>
    <row r="1903" spans="5:7" x14ac:dyDescent="0.25">
      <c r="E1903">
        <v>0</v>
      </c>
      <c r="F1903">
        <v>5.81</v>
      </c>
      <c r="G1903">
        <v>5.81</v>
      </c>
    </row>
    <row r="1904" spans="5:7" x14ac:dyDescent="0.25">
      <c r="E1904">
        <v>0</v>
      </c>
      <c r="F1904">
        <v>5.81</v>
      </c>
      <c r="G1904">
        <v>5.81</v>
      </c>
    </row>
    <row r="1905" spans="5:7" x14ac:dyDescent="0.25">
      <c r="E1905">
        <v>15</v>
      </c>
      <c r="F1905">
        <v>9.19</v>
      </c>
      <c r="G1905">
        <v>9.19</v>
      </c>
    </row>
    <row r="1906" spans="5:7" x14ac:dyDescent="0.25">
      <c r="E1906">
        <v>5</v>
      </c>
      <c r="F1906">
        <v>0.81</v>
      </c>
      <c r="G1906">
        <v>0.81</v>
      </c>
    </row>
    <row r="1907" spans="5:7" x14ac:dyDescent="0.25">
      <c r="E1907">
        <v>1</v>
      </c>
      <c r="F1907">
        <v>4.8099999999999996</v>
      </c>
      <c r="G1907">
        <v>4.8099999999999996</v>
      </c>
    </row>
    <row r="1908" spans="5:7" x14ac:dyDescent="0.25">
      <c r="E1908">
        <v>0</v>
      </c>
      <c r="F1908">
        <v>5.81</v>
      </c>
      <c r="G1908">
        <v>5.81</v>
      </c>
    </row>
    <row r="1909" spans="5:7" x14ac:dyDescent="0.25">
      <c r="E1909">
        <v>0</v>
      </c>
      <c r="F1909">
        <v>5.81</v>
      </c>
      <c r="G1909">
        <v>5.81</v>
      </c>
    </row>
    <row r="1910" spans="5:7" x14ac:dyDescent="0.25">
      <c r="E1910">
        <v>0</v>
      </c>
      <c r="F1910">
        <v>5.81</v>
      </c>
      <c r="G1910">
        <v>5.81</v>
      </c>
    </row>
    <row r="1911" spans="5:7" x14ac:dyDescent="0.25">
      <c r="E1911">
        <v>0</v>
      </c>
      <c r="F1911">
        <v>5.81</v>
      </c>
      <c r="G1911">
        <v>5.81</v>
      </c>
    </row>
    <row r="1912" spans="5:7" x14ac:dyDescent="0.25">
      <c r="E1912">
        <v>3</v>
      </c>
      <c r="F1912">
        <v>2.81</v>
      </c>
      <c r="G1912">
        <v>2.81</v>
      </c>
    </row>
    <row r="1913" spans="5:7" x14ac:dyDescent="0.25">
      <c r="E1913">
        <v>2</v>
      </c>
      <c r="F1913">
        <v>3.81</v>
      </c>
      <c r="G1913">
        <v>3.81</v>
      </c>
    </row>
    <row r="1914" spans="5:7" x14ac:dyDescent="0.25">
      <c r="E1914">
        <v>0</v>
      </c>
      <c r="F1914">
        <v>5.81</v>
      </c>
      <c r="G1914">
        <v>5.81</v>
      </c>
    </row>
    <row r="1915" spans="5:7" x14ac:dyDescent="0.25">
      <c r="E1915">
        <v>0</v>
      </c>
      <c r="F1915">
        <v>5.81</v>
      </c>
      <c r="G1915">
        <v>5.81</v>
      </c>
    </row>
    <row r="1916" spans="5:7" x14ac:dyDescent="0.25">
      <c r="E1916">
        <v>0</v>
      </c>
      <c r="F1916">
        <v>5.81</v>
      </c>
      <c r="G1916">
        <v>5.81</v>
      </c>
    </row>
    <row r="1917" spans="5:7" x14ac:dyDescent="0.25">
      <c r="E1917">
        <v>16</v>
      </c>
      <c r="F1917">
        <v>10.19</v>
      </c>
      <c r="G1917">
        <v>10.19</v>
      </c>
    </row>
    <row r="1918" spans="5:7" x14ac:dyDescent="0.25">
      <c r="E1918">
        <v>1</v>
      </c>
      <c r="F1918">
        <v>4.8099999999999996</v>
      </c>
      <c r="G1918">
        <v>4.8099999999999996</v>
      </c>
    </row>
    <row r="1919" spans="5:7" x14ac:dyDescent="0.25">
      <c r="E1919">
        <v>2</v>
      </c>
      <c r="F1919">
        <v>3.81</v>
      </c>
      <c r="G1919">
        <v>3.81</v>
      </c>
    </row>
    <row r="1920" spans="5:7" x14ac:dyDescent="0.25">
      <c r="E1920">
        <v>0</v>
      </c>
      <c r="F1920">
        <v>5.81</v>
      </c>
      <c r="G1920">
        <v>5.81</v>
      </c>
    </row>
    <row r="1921" spans="1:8" x14ac:dyDescent="0.25">
      <c r="E1921">
        <v>0</v>
      </c>
      <c r="F1921">
        <v>5.81</v>
      </c>
      <c r="G1921">
        <v>5.81</v>
      </c>
    </row>
    <row r="1922" spans="1:8" x14ac:dyDescent="0.25">
      <c r="E1922">
        <v>4</v>
      </c>
      <c r="F1922">
        <v>1.81</v>
      </c>
      <c r="G1922">
        <v>1.81</v>
      </c>
    </row>
    <row r="1923" spans="1:8" x14ac:dyDescent="0.25">
      <c r="E1923">
        <v>30</v>
      </c>
      <c r="F1923">
        <v>24.19</v>
      </c>
      <c r="G1923">
        <v>24.19</v>
      </c>
    </row>
    <row r="1924" spans="1:8" x14ac:dyDescent="0.25">
      <c r="E1924">
        <v>33</v>
      </c>
      <c r="F1924">
        <v>27.19</v>
      </c>
      <c r="G1924">
        <v>27.19</v>
      </c>
    </row>
    <row r="1925" spans="1:8" x14ac:dyDescent="0.25">
      <c r="E1925">
        <v>0</v>
      </c>
      <c r="F1925">
        <v>5.81</v>
      </c>
      <c r="G1925">
        <v>5.81</v>
      </c>
    </row>
    <row r="1926" spans="1:8" x14ac:dyDescent="0.25">
      <c r="E1926">
        <v>0</v>
      </c>
      <c r="F1926">
        <v>5.81</v>
      </c>
      <c r="G1926">
        <v>5.81</v>
      </c>
      <c r="H1926">
        <v>400.25</v>
      </c>
    </row>
    <row r="1928" spans="1:8" x14ac:dyDescent="0.25">
      <c r="A1928">
        <v>105</v>
      </c>
      <c r="B1928">
        <v>165</v>
      </c>
      <c r="C1928">
        <v>125</v>
      </c>
      <c r="D1928">
        <v>2.0499999999999998</v>
      </c>
      <c r="E1928">
        <v>0</v>
      </c>
      <c r="F1928">
        <v>2.0499999999999998</v>
      </c>
      <c r="G1928">
        <v>2.0499999999999998</v>
      </c>
    </row>
    <row r="1929" spans="1:8" x14ac:dyDescent="0.25">
      <c r="E1929">
        <v>4</v>
      </c>
      <c r="F1929">
        <v>1.95</v>
      </c>
      <c r="G1929">
        <v>1.95</v>
      </c>
    </row>
    <row r="1930" spans="1:8" x14ac:dyDescent="0.25">
      <c r="E1930">
        <v>0</v>
      </c>
      <c r="F1930">
        <v>2.0499999999999998</v>
      </c>
      <c r="G1930">
        <v>2.0499999999999998</v>
      </c>
    </row>
    <row r="1931" spans="1:8" x14ac:dyDescent="0.25">
      <c r="E1931">
        <v>0</v>
      </c>
      <c r="F1931">
        <v>2.0499999999999998</v>
      </c>
      <c r="G1931">
        <v>2.0499999999999998</v>
      </c>
    </row>
    <row r="1932" spans="1:8" x14ac:dyDescent="0.25">
      <c r="E1932">
        <v>2</v>
      </c>
      <c r="F1932">
        <v>0.05</v>
      </c>
      <c r="G1932">
        <v>0.05</v>
      </c>
    </row>
    <row r="1933" spans="1:8" x14ac:dyDescent="0.25">
      <c r="E1933">
        <v>1</v>
      </c>
      <c r="F1933">
        <v>1.05</v>
      </c>
      <c r="G1933">
        <v>1.05</v>
      </c>
    </row>
    <row r="1934" spans="1:8" x14ac:dyDescent="0.25">
      <c r="E1934">
        <v>0</v>
      </c>
      <c r="F1934">
        <v>2.0499999999999998</v>
      </c>
      <c r="G1934">
        <v>2.0499999999999998</v>
      </c>
    </row>
    <row r="1935" spans="1:8" x14ac:dyDescent="0.25">
      <c r="E1935">
        <v>1</v>
      </c>
      <c r="F1935">
        <v>1.05</v>
      </c>
      <c r="G1935">
        <v>1.05</v>
      </c>
    </row>
    <row r="1936" spans="1:8" x14ac:dyDescent="0.25">
      <c r="E1936">
        <v>19</v>
      </c>
      <c r="F1936">
        <v>16.95</v>
      </c>
      <c r="G1936">
        <v>16.95</v>
      </c>
    </row>
    <row r="1937" spans="5:7" x14ac:dyDescent="0.25">
      <c r="E1937">
        <v>19</v>
      </c>
      <c r="F1937">
        <v>16.95</v>
      </c>
      <c r="G1937">
        <v>16.95</v>
      </c>
    </row>
    <row r="1938" spans="5:7" x14ac:dyDescent="0.25">
      <c r="E1938">
        <v>2</v>
      </c>
      <c r="F1938">
        <v>0.05</v>
      </c>
      <c r="G1938">
        <v>0.05</v>
      </c>
    </row>
    <row r="1939" spans="5:7" x14ac:dyDescent="0.25">
      <c r="E1939">
        <v>4</v>
      </c>
      <c r="F1939">
        <v>1.95</v>
      </c>
      <c r="G1939">
        <v>1.95</v>
      </c>
    </row>
    <row r="1940" spans="5:7" x14ac:dyDescent="0.25">
      <c r="E1940">
        <v>8</v>
      </c>
      <c r="F1940">
        <v>5.95</v>
      </c>
      <c r="G1940">
        <v>5.95</v>
      </c>
    </row>
    <row r="1941" spans="5:7" x14ac:dyDescent="0.25">
      <c r="E1941">
        <v>0</v>
      </c>
      <c r="F1941">
        <v>2.0499999999999998</v>
      </c>
      <c r="G1941">
        <v>2.0499999999999998</v>
      </c>
    </row>
    <row r="1942" spans="5:7" x14ac:dyDescent="0.25">
      <c r="E1942">
        <v>0</v>
      </c>
      <c r="F1942">
        <v>2.0499999999999998</v>
      </c>
      <c r="G1942">
        <v>2.0499999999999998</v>
      </c>
    </row>
    <row r="1943" spans="5:7" x14ac:dyDescent="0.25">
      <c r="E1943">
        <v>0</v>
      </c>
      <c r="F1943">
        <v>2.0499999999999998</v>
      </c>
      <c r="G1943">
        <v>2.0499999999999998</v>
      </c>
    </row>
    <row r="1944" spans="5:7" x14ac:dyDescent="0.25">
      <c r="E1944">
        <v>0</v>
      </c>
      <c r="F1944">
        <v>2.0499999999999998</v>
      </c>
      <c r="G1944">
        <v>2.0499999999999998</v>
      </c>
    </row>
    <row r="1945" spans="5:7" x14ac:dyDescent="0.25">
      <c r="E1945">
        <v>0</v>
      </c>
      <c r="F1945">
        <v>2.0499999999999998</v>
      </c>
      <c r="G1945">
        <v>2.0499999999999998</v>
      </c>
    </row>
    <row r="1946" spans="5:7" x14ac:dyDescent="0.25">
      <c r="E1946">
        <v>1</v>
      </c>
      <c r="F1946">
        <v>1.05</v>
      </c>
      <c r="G1946">
        <v>1.05</v>
      </c>
    </row>
    <row r="1947" spans="5:7" x14ac:dyDescent="0.25">
      <c r="E1947">
        <v>0</v>
      </c>
      <c r="F1947">
        <v>2.0499999999999998</v>
      </c>
      <c r="G1947">
        <v>2.0499999999999998</v>
      </c>
    </row>
    <row r="1948" spans="5:7" x14ac:dyDescent="0.25">
      <c r="E1948">
        <v>0</v>
      </c>
      <c r="F1948">
        <v>2.0499999999999998</v>
      </c>
      <c r="G1948">
        <v>2.0499999999999998</v>
      </c>
    </row>
    <row r="1949" spans="5:7" x14ac:dyDescent="0.25">
      <c r="E1949">
        <v>0</v>
      </c>
      <c r="F1949">
        <v>2.0499999999999998</v>
      </c>
      <c r="G1949">
        <v>2.0499999999999998</v>
      </c>
    </row>
    <row r="1950" spans="5:7" x14ac:dyDescent="0.25">
      <c r="E1950">
        <v>2</v>
      </c>
      <c r="F1950">
        <v>0.05</v>
      </c>
      <c r="G1950">
        <v>0.05</v>
      </c>
    </row>
    <row r="1951" spans="5:7" x14ac:dyDescent="0.25">
      <c r="E1951">
        <v>0</v>
      </c>
      <c r="F1951">
        <v>2.0499999999999998</v>
      </c>
      <c r="G1951">
        <v>2.0499999999999998</v>
      </c>
    </row>
    <row r="1952" spans="5:7" x14ac:dyDescent="0.25">
      <c r="E1952">
        <v>4</v>
      </c>
      <c r="F1952">
        <v>1.95</v>
      </c>
      <c r="G1952">
        <v>1.95</v>
      </c>
    </row>
    <row r="1953" spans="5:7" x14ac:dyDescent="0.25">
      <c r="E1953">
        <v>4</v>
      </c>
      <c r="F1953">
        <v>1.95</v>
      </c>
      <c r="G1953">
        <v>1.95</v>
      </c>
    </row>
    <row r="1954" spans="5:7" x14ac:dyDescent="0.25">
      <c r="E1954">
        <v>0</v>
      </c>
      <c r="F1954">
        <v>2.0499999999999998</v>
      </c>
      <c r="G1954">
        <v>2.0499999999999998</v>
      </c>
    </row>
    <row r="1955" spans="5:7" x14ac:dyDescent="0.25">
      <c r="E1955">
        <v>0</v>
      </c>
      <c r="F1955">
        <v>2.0499999999999998</v>
      </c>
      <c r="G1955">
        <v>2.0499999999999998</v>
      </c>
    </row>
    <row r="1956" spans="5:7" x14ac:dyDescent="0.25">
      <c r="E1956">
        <v>1</v>
      </c>
      <c r="F1956">
        <v>1.05</v>
      </c>
      <c r="G1956">
        <v>1.05</v>
      </c>
    </row>
    <row r="1957" spans="5:7" x14ac:dyDescent="0.25">
      <c r="E1957">
        <v>0</v>
      </c>
      <c r="F1957">
        <v>2.0499999999999998</v>
      </c>
      <c r="G1957">
        <v>2.0499999999999998</v>
      </c>
    </row>
    <row r="1958" spans="5:7" x14ac:dyDescent="0.25">
      <c r="E1958">
        <v>0</v>
      </c>
      <c r="F1958">
        <v>2.0499999999999998</v>
      </c>
      <c r="G1958">
        <v>2.0499999999999998</v>
      </c>
    </row>
    <row r="1959" spans="5:7" x14ac:dyDescent="0.25">
      <c r="E1959">
        <v>0</v>
      </c>
      <c r="F1959">
        <v>2.0499999999999998</v>
      </c>
      <c r="G1959">
        <v>2.0499999999999998</v>
      </c>
    </row>
    <row r="1960" spans="5:7" x14ac:dyDescent="0.25">
      <c r="E1960">
        <v>0</v>
      </c>
      <c r="F1960">
        <v>2.0499999999999998</v>
      </c>
      <c r="G1960">
        <v>2.0499999999999998</v>
      </c>
    </row>
    <row r="1961" spans="5:7" x14ac:dyDescent="0.25">
      <c r="E1961">
        <v>12</v>
      </c>
      <c r="F1961">
        <v>9.9499999999999993</v>
      </c>
      <c r="G1961">
        <v>9.9499999999999993</v>
      </c>
    </row>
    <row r="1962" spans="5:7" x14ac:dyDescent="0.25">
      <c r="E1962">
        <v>5</v>
      </c>
      <c r="F1962">
        <v>2.95</v>
      </c>
      <c r="G1962">
        <v>2.95</v>
      </c>
    </row>
    <row r="1963" spans="5:7" x14ac:dyDescent="0.25">
      <c r="E1963">
        <v>2</v>
      </c>
      <c r="F1963">
        <v>0.05</v>
      </c>
      <c r="G1963">
        <v>0.05</v>
      </c>
    </row>
    <row r="1964" spans="5:7" x14ac:dyDescent="0.25">
      <c r="E1964">
        <v>0</v>
      </c>
      <c r="F1964">
        <v>2.0499999999999998</v>
      </c>
      <c r="G1964">
        <v>2.0499999999999998</v>
      </c>
    </row>
    <row r="1965" spans="5:7" x14ac:dyDescent="0.25">
      <c r="E1965">
        <v>1</v>
      </c>
      <c r="F1965">
        <v>1.05</v>
      </c>
      <c r="G1965">
        <v>1.05</v>
      </c>
    </row>
    <row r="1966" spans="5:7" x14ac:dyDescent="0.25">
      <c r="E1966">
        <v>0</v>
      </c>
      <c r="F1966">
        <v>2.0499999999999998</v>
      </c>
      <c r="G1966">
        <v>2.0499999999999998</v>
      </c>
    </row>
    <row r="1967" spans="5:7" x14ac:dyDescent="0.25">
      <c r="E1967">
        <v>0</v>
      </c>
      <c r="F1967">
        <v>2.0499999999999998</v>
      </c>
      <c r="G1967">
        <v>2.0499999999999998</v>
      </c>
    </row>
    <row r="1968" spans="5:7" x14ac:dyDescent="0.25">
      <c r="E1968">
        <v>7</v>
      </c>
      <c r="F1968">
        <v>4.95</v>
      </c>
      <c r="G1968">
        <v>4.95</v>
      </c>
    </row>
    <row r="1969" spans="5:7" x14ac:dyDescent="0.25">
      <c r="E1969">
        <v>1</v>
      </c>
      <c r="F1969">
        <v>1.05</v>
      </c>
      <c r="G1969">
        <v>1.05</v>
      </c>
    </row>
    <row r="1970" spans="5:7" x14ac:dyDescent="0.25">
      <c r="E1970">
        <v>0</v>
      </c>
      <c r="F1970">
        <v>2.0499999999999998</v>
      </c>
      <c r="G1970">
        <v>2.0499999999999998</v>
      </c>
    </row>
    <row r="1971" spans="5:7" x14ac:dyDescent="0.25">
      <c r="E1971">
        <v>0</v>
      </c>
      <c r="F1971">
        <v>2.0499999999999998</v>
      </c>
      <c r="G1971">
        <v>2.0499999999999998</v>
      </c>
    </row>
    <row r="1972" spans="5:7" x14ac:dyDescent="0.25">
      <c r="E1972">
        <v>0</v>
      </c>
      <c r="F1972">
        <v>2.0499999999999998</v>
      </c>
      <c r="G1972">
        <v>2.0499999999999998</v>
      </c>
    </row>
    <row r="1973" spans="5:7" x14ac:dyDescent="0.25">
      <c r="E1973">
        <v>3</v>
      </c>
      <c r="F1973">
        <v>0.95</v>
      </c>
      <c r="G1973">
        <v>0.95</v>
      </c>
    </row>
    <row r="1974" spans="5:7" x14ac:dyDescent="0.25">
      <c r="E1974">
        <v>1</v>
      </c>
      <c r="F1974">
        <v>1.05</v>
      </c>
      <c r="G1974">
        <v>1.05</v>
      </c>
    </row>
    <row r="1975" spans="5:7" x14ac:dyDescent="0.25">
      <c r="E1975">
        <v>1</v>
      </c>
      <c r="F1975">
        <v>1.05</v>
      </c>
      <c r="G1975">
        <v>1.05</v>
      </c>
    </row>
    <row r="1976" spans="5:7" x14ac:dyDescent="0.25">
      <c r="E1976">
        <v>1</v>
      </c>
      <c r="F1976">
        <v>1.05</v>
      </c>
      <c r="G1976">
        <v>1.05</v>
      </c>
    </row>
    <row r="1977" spans="5:7" x14ac:dyDescent="0.25">
      <c r="E1977">
        <v>7</v>
      </c>
      <c r="F1977">
        <v>4.95</v>
      </c>
      <c r="G1977">
        <v>4.95</v>
      </c>
    </row>
    <row r="1978" spans="5:7" x14ac:dyDescent="0.25">
      <c r="E1978">
        <v>0</v>
      </c>
      <c r="F1978">
        <v>2.0499999999999998</v>
      </c>
      <c r="G1978">
        <v>2.0499999999999998</v>
      </c>
    </row>
    <row r="1979" spans="5:7" x14ac:dyDescent="0.25">
      <c r="E1979">
        <v>0</v>
      </c>
      <c r="F1979">
        <v>2.0499999999999998</v>
      </c>
      <c r="G1979">
        <v>2.0499999999999998</v>
      </c>
    </row>
    <row r="1980" spans="5:7" x14ac:dyDescent="0.25">
      <c r="E1980">
        <v>0</v>
      </c>
      <c r="F1980">
        <v>2.0499999999999998</v>
      </c>
      <c r="G1980">
        <v>2.0499999999999998</v>
      </c>
    </row>
    <row r="1981" spans="5:7" x14ac:dyDescent="0.25">
      <c r="E1981">
        <v>0</v>
      </c>
      <c r="F1981">
        <v>2.0499999999999998</v>
      </c>
      <c r="G1981">
        <v>2.0499999999999998</v>
      </c>
    </row>
    <row r="1982" spans="5:7" x14ac:dyDescent="0.25">
      <c r="E1982">
        <v>0</v>
      </c>
      <c r="F1982">
        <v>2.0499999999999998</v>
      </c>
      <c r="G1982">
        <v>2.0499999999999998</v>
      </c>
    </row>
    <row r="1983" spans="5:7" x14ac:dyDescent="0.25">
      <c r="E1983">
        <v>0</v>
      </c>
      <c r="F1983">
        <v>2.0499999999999998</v>
      </c>
      <c r="G1983">
        <v>2.0499999999999998</v>
      </c>
    </row>
    <row r="1984" spans="5:7" x14ac:dyDescent="0.25">
      <c r="E1984">
        <v>0</v>
      </c>
      <c r="F1984">
        <v>2.0499999999999998</v>
      </c>
      <c r="G1984">
        <v>2.0499999999999998</v>
      </c>
    </row>
    <row r="1985" spans="1:8" x14ac:dyDescent="0.25">
      <c r="E1985">
        <v>5</v>
      </c>
      <c r="F1985">
        <v>2.95</v>
      </c>
      <c r="G1985">
        <v>2.95</v>
      </c>
    </row>
    <row r="1986" spans="1:8" x14ac:dyDescent="0.25">
      <c r="E1986">
        <v>0</v>
      </c>
      <c r="F1986">
        <v>2.0499999999999998</v>
      </c>
      <c r="G1986">
        <v>2.0499999999999998</v>
      </c>
    </row>
    <row r="1987" spans="1:8" x14ac:dyDescent="0.25">
      <c r="E1987">
        <v>5</v>
      </c>
      <c r="F1987">
        <v>2.95</v>
      </c>
      <c r="G1987">
        <v>2.95</v>
      </c>
    </row>
    <row r="1988" spans="1:8" x14ac:dyDescent="0.25">
      <c r="E1988">
        <v>2</v>
      </c>
      <c r="F1988">
        <v>0.05</v>
      </c>
      <c r="G1988">
        <v>0.05</v>
      </c>
      <c r="H1988">
        <v>154.62</v>
      </c>
    </row>
    <row r="1990" spans="1:8" x14ac:dyDescent="0.25">
      <c r="D1990">
        <v>2745.28508257865</v>
      </c>
    </row>
    <row r="1992" spans="1:8" x14ac:dyDescent="0.25">
      <c r="A1992" s="22" t="s">
        <v>261</v>
      </c>
      <c r="B1992" s="22" t="s">
        <v>262</v>
      </c>
      <c r="C1992" s="22"/>
      <c r="D1992" s="22"/>
      <c r="E1992" s="22"/>
      <c r="F1992" s="22"/>
      <c r="G1992" s="22"/>
      <c r="H1992" s="22"/>
    </row>
    <row r="1993" spans="1:8" x14ac:dyDescent="0.25">
      <c r="A1993" s="22" t="s">
        <v>257</v>
      </c>
      <c r="B1993" s="22" t="s">
        <v>258</v>
      </c>
      <c r="C1993" s="22"/>
      <c r="D1993" s="22"/>
      <c r="E1993" s="22"/>
      <c r="F1993" s="22"/>
      <c r="G1993" s="22"/>
      <c r="H1993" s="22"/>
    </row>
    <row r="1994" spans="1:8" x14ac:dyDescent="0.25">
      <c r="A1994" t="s">
        <v>249</v>
      </c>
      <c r="B1994" t="s">
        <v>250</v>
      </c>
      <c r="C1994" t="s">
        <v>251</v>
      </c>
      <c r="D1994" t="s">
        <v>252</v>
      </c>
      <c r="E1994" t="s">
        <v>253</v>
      </c>
      <c r="F1994" t="s">
        <v>254</v>
      </c>
      <c r="G1994" t="s">
        <v>255</v>
      </c>
      <c r="H1994" t="s">
        <v>256</v>
      </c>
    </row>
    <row r="1995" spans="1:8" x14ac:dyDescent="0.25">
      <c r="A1995">
        <v>0</v>
      </c>
      <c r="B1995">
        <v>10</v>
      </c>
      <c r="C1995">
        <v>659</v>
      </c>
      <c r="D1995">
        <v>59.91</v>
      </c>
      <c r="E1995">
        <v>75</v>
      </c>
      <c r="F1995">
        <v>15.09</v>
      </c>
      <c r="G1995">
        <v>15.09</v>
      </c>
    </row>
    <row r="1996" spans="1:8" x14ac:dyDescent="0.25">
      <c r="E1996">
        <v>0</v>
      </c>
      <c r="F1996">
        <v>59.91</v>
      </c>
      <c r="G1996">
        <v>59.91</v>
      </c>
    </row>
    <row r="1997" spans="1:8" x14ac:dyDescent="0.25">
      <c r="E1997">
        <v>0</v>
      </c>
      <c r="F1997">
        <v>59.91</v>
      </c>
      <c r="G1997">
        <v>59.91</v>
      </c>
    </row>
    <row r="1998" spans="1:8" x14ac:dyDescent="0.25">
      <c r="E1998">
        <v>0</v>
      </c>
      <c r="F1998">
        <v>59.91</v>
      </c>
      <c r="G1998">
        <v>59.91</v>
      </c>
    </row>
    <row r="1999" spans="1:8" x14ac:dyDescent="0.25">
      <c r="E1999">
        <v>0</v>
      </c>
      <c r="F1999">
        <v>59.91</v>
      </c>
      <c r="G1999">
        <v>59.91</v>
      </c>
    </row>
    <row r="2000" spans="1:8" x14ac:dyDescent="0.25">
      <c r="E2000">
        <v>0</v>
      </c>
      <c r="F2000">
        <v>59.91</v>
      </c>
      <c r="G2000">
        <v>59.91</v>
      </c>
    </row>
    <row r="2001" spans="1:8" x14ac:dyDescent="0.25">
      <c r="E2001">
        <v>0</v>
      </c>
      <c r="F2001">
        <v>59.91</v>
      </c>
      <c r="G2001">
        <v>59.91</v>
      </c>
    </row>
    <row r="2002" spans="1:8" x14ac:dyDescent="0.25">
      <c r="E2002">
        <v>0</v>
      </c>
      <c r="F2002">
        <v>59.91</v>
      </c>
      <c r="G2002">
        <v>59.91</v>
      </c>
    </row>
    <row r="2003" spans="1:8" x14ac:dyDescent="0.25">
      <c r="E2003">
        <v>292</v>
      </c>
      <c r="F2003">
        <v>232.09</v>
      </c>
      <c r="G2003">
        <v>232.09</v>
      </c>
    </row>
    <row r="2004" spans="1:8" x14ac:dyDescent="0.25">
      <c r="E2004">
        <v>292</v>
      </c>
      <c r="F2004">
        <v>232.09</v>
      </c>
      <c r="G2004">
        <v>232.09</v>
      </c>
    </row>
    <row r="2005" spans="1:8" x14ac:dyDescent="0.25">
      <c r="E2005">
        <v>0</v>
      </c>
      <c r="F2005">
        <v>59.91</v>
      </c>
      <c r="G2005">
        <v>59.91</v>
      </c>
      <c r="H2005">
        <v>958.55</v>
      </c>
    </row>
    <row r="2007" spans="1:8" x14ac:dyDescent="0.25">
      <c r="A2007">
        <v>11</v>
      </c>
      <c r="B2007">
        <v>15</v>
      </c>
      <c r="C2007">
        <v>25</v>
      </c>
      <c r="D2007">
        <v>5</v>
      </c>
      <c r="E2007">
        <v>2</v>
      </c>
      <c r="F2007">
        <v>3</v>
      </c>
      <c r="G2007">
        <v>3</v>
      </c>
    </row>
    <row r="2008" spans="1:8" x14ac:dyDescent="0.25">
      <c r="E2008">
        <v>5</v>
      </c>
      <c r="F2008">
        <v>0</v>
      </c>
      <c r="G2008">
        <v>0</v>
      </c>
    </row>
    <row r="2009" spans="1:8" x14ac:dyDescent="0.25">
      <c r="E2009">
        <v>10</v>
      </c>
      <c r="F2009">
        <v>5</v>
      </c>
      <c r="G2009">
        <v>5</v>
      </c>
    </row>
    <row r="2010" spans="1:8" x14ac:dyDescent="0.25">
      <c r="E2010">
        <v>6</v>
      </c>
      <c r="F2010">
        <v>1</v>
      </c>
      <c r="G2010">
        <v>1</v>
      </c>
    </row>
    <row r="2011" spans="1:8" x14ac:dyDescent="0.25">
      <c r="E2011">
        <v>2</v>
      </c>
      <c r="F2011">
        <v>3</v>
      </c>
      <c r="G2011">
        <v>3</v>
      </c>
      <c r="H2011">
        <v>12</v>
      </c>
    </row>
    <row r="2013" spans="1:8" x14ac:dyDescent="0.25">
      <c r="A2013">
        <v>16</v>
      </c>
      <c r="B2013">
        <v>17</v>
      </c>
      <c r="C2013">
        <v>1211</v>
      </c>
      <c r="D2013">
        <v>605.5</v>
      </c>
      <c r="E2013">
        <v>602</v>
      </c>
      <c r="F2013">
        <v>3.5</v>
      </c>
      <c r="G2013">
        <v>3.5</v>
      </c>
    </row>
    <row r="2014" spans="1:8" x14ac:dyDescent="0.25">
      <c r="E2014">
        <v>609</v>
      </c>
      <c r="F2014">
        <v>3.5</v>
      </c>
      <c r="G2014">
        <v>3.5</v>
      </c>
      <c r="H2014">
        <v>7</v>
      </c>
    </row>
    <row r="2016" spans="1:8" x14ac:dyDescent="0.25">
      <c r="A2016">
        <v>18</v>
      </c>
      <c r="B2016">
        <v>20</v>
      </c>
      <c r="C2016">
        <v>44</v>
      </c>
      <c r="D2016">
        <v>14.67</v>
      </c>
      <c r="E2016">
        <v>23</v>
      </c>
      <c r="F2016">
        <v>8.33</v>
      </c>
      <c r="G2016">
        <v>8.33</v>
      </c>
    </row>
    <row r="2017" spans="1:8" x14ac:dyDescent="0.25">
      <c r="E2017">
        <v>7</v>
      </c>
      <c r="F2017">
        <v>7.67</v>
      </c>
      <c r="G2017">
        <v>7.67</v>
      </c>
    </row>
    <row r="2018" spans="1:8" x14ac:dyDescent="0.25">
      <c r="E2018">
        <v>14</v>
      </c>
      <c r="F2018">
        <v>0.67</v>
      </c>
      <c r="G2018">
        <v>0.67</v>
      </c>
      <c r="H2018">
        <v>16.670000000000002</v>
      </c>
    </row>
    <row r="2020" spans="1:8" x14ac:dyDescent="0.25">
      <c r="A2020">
        <v>21</v>
      </c>
      <c r="B2020">
        <v>22</v>
      </c>
      <c r="C2020">
        <v>711</v>
      </c>
      <c r="D2020">
        <v>355.5</v>
      </c>
      <c r="E2020">
        <v>0</v>
      </c>
      <c r="F2020">
        <v>355.5</v>
      </c>
      <c r="G2020">
        <v>355.5</v>
      </c>
    </row>
    <row r="2021" spans="1:8" x14ac:dyDescent="0.25">
      <c r="E2021">
        <v>711</v>
      </c>
      <c r="F2021">
        <v>355.5</v>
      </c>
      <c r="G2021">
        <v>355.5</v>
      </c>
      <c r="H2021">
        <v>711</v>
      </c>
    </row>
    <row r="2023" spans="1:8" x14ac:dyDescent="0.25">
      <c r="A2023">
        <v>23</v>
      </c>
      <c r="B2023">
        <v>32</v>
      </c>
      <c r="C2023">
        <v>26</v>
      </c>
      <c r="D2023">
        <v>2.6</v>
      </c>
      <c r="E2023">
        <v>1</v>
      </c>
      <c r="F2023">
        <v>1.6</v>
      </c>
      <c r="G2023">
        <v>1.6</v>
      </c>
    </row>
    <row r="2024" spans="1:8" x14ac:dyDescent="0.25">
      <c r="E2024">
        <v>0</v>
      </c>
      <c r="F2024">
        <v>2.6</v>
      </c>
      <c r="G2024">
        <v>2.6</v>
      </c>
    </row>
    <row r="2025" spans="1:8" x14ac:dyDescent="0.25">
      <c r="E2025">
        <v>4</v>
      </c>
      <c r="F2025">
        <v>1.4</v>
      </c>
      <c r="G2025">
        <v>1.4</v>
      </c>
    </row>
    <row r="2026" spans="1:8" x14ac:dyDescent="0.25">
      <c r="E2026">
        <v>0</v>
      </c>
      <c r="F2026">
        <v>2.6</v>
      </c>
      <c r="G2026">
        <v>2.6</v>
      </c>
    </row>
    <row r="2027" spans="1:8" x14ac:dyDescent="0.25">
      <c r="E2027">
        <v>10</v>
      </c>
      <c r="F2027">
        <v>7.4</v>
      </c>
      <c r="G2027">
        <v>7.4</v>
      </c>
    </row>
    <row r="2028" spans="1:8" x14ac:dyDescent="0.25">
      <c r="E2028">
        <v>9</v>
      </c>
      <c r="F2028">
        <v>6.4</v>
      </c>
      <c r="G2028">
        <v>6.4</v>
      </c>
    </row>
    <row r="2029" spans="1:8" x14ac:dyDescent="0.25">
      <c r="E2029">
        <v>0</v>
      </c>
      <c r="F2029">
        <v>2.6</v>
      </c>
      <c r="G2029">
        <v>2.6</v>
      </c>
    </row>
    <row r="2030" spans="1:8" x14ac:dyDescent="0.25">
      <c r="E2030">
        <v>2</v>
      </c>
      <c r="F2030">
        <v>0.6</v>
      </c>
      <c r="G2030">
        <v>0.6</v>
      </c>
    </row>
    <row r="2031" spans="1:8" x14ac:dyDescent="0.25">
      <c r="E2031">
        <v>0</v>
      </c>
      <c r="F2031">
        <v>2.6</v>
      </c>
      <c r="G2031">
        <v>2.6</v>
      </c>
    </row>
    <row r="2032" spans="1:8" x14ac:dyDescent="0.25">
      <c r="E2032">
        <v>0</v>
      </c>
      <c r="F2032">
        <v>2.6</v>
      </c>
      <c r="G2032">
        <v>2.6</v>
      </c>
      <c r="H2032">
        <v>30.4</v>
      </c>
    </row>
    <row r="2034" spans="1:8" x14ac:dyDescent="0.25">
      <c r="A2034">
        <v>33</v>
      </c>
      <c r="B2034">
        <v>36</v>
      </c>
      <c r="C2034">
        <v>283</v>
      </c>
      <c r="D2034">
        <v>70.75</v>
      </c>
      <c r="E2034">
        <v>2</v>
      </c>
      <c r="F2034">
        <v>68.75</v>
      </c>
      <c r="G2034">
        <v>68.75</v>
      </c>
    </row>
    <row r="2035" spans="1:8" x14ac:dyDescent="0.25">
      <c r="E2035">
        <v>268</v>
      </c>
      <c r="F2035">
        <v>197.25</v>
      </c>
      <c r="G2035">
        <v>197.25</v>
      </c>
    </row>
    <row r="2036" spans="1:8" x14ac:dyDescent="0.25">
      <c r="E2036">
        <v>0</v>
      </c>
      <c r="F2036">
        <v>70.75</v>
      </c>
      <c r="G2036">
        <v>70.75</v>
      </c>
    </row>
    <row r="2037" spans="1:8" x14ac:dyDescent="0.25">
      <c r="E2037">
        <v>13</v>
      </c>
      <c r="F2037">
        <v>57.75</v>
      </c>
      <c r="G2037">
        <v>57.75</v>
      </c>
      <c r="H2037">
        <v>394.5</v>
      </c>
    </row>
    <row r="2039" spans="1:8" x14ac:dyDescent="0.25">
      <c r="A2039">
        <v>37</v>
      </c>
      <c r="B2039">
        <v>56</v>
      </c>
      <c r="C2039">
        <v>39</v>
      </c>
      <c r="D2039">
        <v>1.95</v>
      </c>
      <c r="E2039">
        <v>1</v>
      </c>
      <c r="F2039">
        <v>0.95</v>
      </c>
      <c r="G2039">
        <v>0.95</v>
      </c>
    </row>
    <row r="2040" spans="1:8" x14ac:dyDescent="0.25">
      <c r="E2040">
        <v>6</v>
      </c>
      <c r="F2040">
        <v>4.05</v>
      </c>
      <c r="G2040">
        <v>4.05</v>
      </c>
    </row>
    <row r="2041" spans="1:8" x14ac:dyDescent="0.25">
      <c r="E2041">
        <v>0</v>
      </c>
      <c r="F2041">
        <v>1.95</v>
      </c>
      <c r="G2041">
        <v>1.95</v>
      </c>
    </row>
    <row r="2042" spans="1:8" x14ac:dyDescent="0.25">
      <c r="E2042">
        <v>2</v>
      </c>
      <c r="F2042">
        <v>0.05</v>
      </c>
      <c r="G2042">
        <v>0.05</v>
      </c>
    </row>
    <row r="2043" spans="1:8" x14ac:dyDescent="0.25">
      <c r="E2043">
        <v>0</v>
      </c>
      <c r="F2043">
        <v>1.95</v>
      </c>
      <c r="G2043">
        <v>1.95</v>
      </c>
    </row>
    <row r="2044" spans="1:8" x14ac:dyDescent="0.25">
      <c r="E2044">
        <v>0</v>
      </c>
      <c r="F2044">
        <v>1.95</v>
      </c>
      <c r="G2044">
        <v>1.95</v>
      </c>
    </row>
    <row r="2045" spans="1:8" x14ac:dyDescent="0.25">
      <c r="E2045">
        <v>0</v>
      </c>
      <c r="F2045">
        <v>1.95</v>
      </c>
      <c r="G2045">
        <v>1.95</v>
      </c>
    </row>
    <row r="2046" spans="1:8" x14ac:dyDescent="0.25">
      <c r="E2046">
        <v>0</v>
      </c>
      <c r="F2046">
        <v>1.95</v>
      </c>
      <c r="G2046">
        <v>1.95</v>
      </c>
    </row>
    <row r="2047" spans="1:8" x14ac:dyDescent="0.25">
      <c r="E2047">
        <v>0</v>
      </c>
      <c r="F2047">
        <v>1.95</v>
      </c>
      <c r="G2047">
        <v>1.95</v>
      </c>
    </row>
    <row r="2048" spans="1:8" x14ac:dyDescent="0.25">
      <c r="E2048">
        <v>0</v>
      </c>
      <c r="F2048">
        <v>1.95</v>
      </c>
      <c r="G2048">
        <v>1.95</v>
      </c>
    </row>
    <row r="2049" spans="1:8" x14ac:dyDescent="0.25">
      <c r="E2049">
        <v>28</v>
      </c>
      <c r="F2049">
        <v>26.05</v>
      </c>
      <c r="G2049">
        <v>26.05</v>
      </c>
    </row>
    <row r="2050" spans="1:8" x14ac:dyDescent="0.25">
      <c r="E2050">
        <v>0</v>
      </c>
      <c r="F2050">
        <v>1.95</v>
      </c>
      <c r="G2050">
        <v>1.95</v>
      </c>
    </row>
    <row r="2051" spans="1:8" x14ac:dyDescent="0.25">
      <c r="E2051">
        <v>0</v>
      </c>
      <c r="F2051">
        <v>1.95</v>
      </c>
      <c r="G2051">
        <v>1.95</v>
      </c>
    </row>
    <row r="2052" spans="1:8" x14ac:dyDescent="0.25">
      <c r="E2052">
        <v>1</v>
      </c>
      <c r="F2052">
        <v>0.95</v>
      </c>
      <c r="G2052">
        <v>0.95</v>
      </c>
    </row>
    <row r="2053" spans="1:8" x14ac:dyDescent="0.25">
      <c r="E2053">
        <v>0</v>
      </c>
      <c r="F2053">
        <v>1.95</v>
      </c>
      <c r="G2053">
        <v>1.95</v>
      </c>
    </row>
    <row r="2054" spans="1:8" x14ac:dyDescent="0.25">
      <c r="E2054">
        <v>0</v>
      </c>
      <c r="F2054">
        <v>1.95</v>
      </c>
      <c r="G2054">
        <v>1.95</v>
      </c>
    </row>
    <row r="2055" spans="1:8" x14ac:dyDescent="0.25">
      <c r="E2055">
        <v>0</v>
      </c>
      <c r="F2055">
        <v>1.95</v>
      </c>
      <c r="G2055">
        <v>1.95</v>
      </c>
    </row>
    <row r="2056" spans="1:8" x14ac:dyDescent="0.25">
      <c r="E2056">
        <v>0</v>
      </c>
      <c r="F2056">
        <v>1.95</v>
      </c>
      <c r="G2056">
        <v>1.95</v>
      </c>
    </row>
    <row r="2057" spans="1:8" x14ac:dyDescent="0.25">
      <c r="E2057">
        <v>0</v>
      </c>
      <c r="F2057">
        <v>1.95</v>
      </c>
      <c r="G2057">
        <v>1.95</v>
      </c>
    </row>
    <row r="2058" spans="1:8" x14ac:dyDescent="0.25">
      <c r="E2058">
        <v>1</v>
      </c>
      <c r="F2058">
        <v>0.95</v>
      </c>
      <c r="G2058">
        <v>0.95</v>
      </c>
      <c r="H2058">
        <v>60.3</v>
      </c>
    </row>
    <row r="2060" spans="1:8" x14ac:dyDescent="0.25">
      <c r="A2060">
        <v>57</v>
      </c>
      <c r="B2060">
        <v>108</v>
      </c>
      <c r="C2060">
        <v>283</v>
      </c>
      <c r="D2060">
        <v>5.44</v>
      </c>
      <c r="E2060">
        <v>135</v>
      </c>
      <c r="F2060">
        <v>129.56</v>
      </c>
      <c r="G2060">
        <v>129.56</v>
      </c>
    </row>
    <row r="2061" spans="1:8" x14ac:dyDescent="0.25">
      <c r="E2061">
        <v>5</v>
      </c>
      <c r="F2061">
        <v>0.44</v>
      </c>
      <c r="G2061">
        <v>0.44</v>
      </c>
    </row>
    <row r="2062" spans="1:8" x14ac:dyDescent="0.25">
      <c r="E2062">
        <v>1</v>
      </c>
      <c r="F2062">
        <v>4.4400000000000004</v>
      </c>
      <c r="G2062">
        <v>4.4400000000000004</v>
      </c>
    </row>
    <row r="2063" spans="1:8" x14ac:dyDescent="0.25">
      <c r="E2063">
        <v>4</v>
      </c>
      <c r="F2063">
        <v>1.44</v>
      </c>
      <c r="G2063">
        <v>1.44</v>
      </c>
    </row>
    <row r="2064" spans="1:8" x14ac:dyDescent="0.25">
      <c r="E2064">
        <v>6</v>
      </c>
      <c r="F2064">
        <v>0.56000000000000005</v>
      </c>
      <c r="G2064">
        <v>0.56000000000000005</v>
      </c>
    </row>
    <row r="2065" spans="5:7" x14ac:dyDescent="0.25">
      <c r="E2065">
        <v>2</v>
      </c>
      <c r="F2065">
        <v>3.44</v>
      </c>
      <c r="G2065">
        <v>3.44</v>
      </c>
    </row>
    <row r="2066" spans="5:7" x14ac:dyDescent="0.25">
      <c r="E2066">
        <v>0</v>
      </c>
      <c r="F2066">
        <v>5.44</v>
      </c>
      <c r="G2066">
        <v>5.44</v>
      </c>
    </row>
    <row r="2067" spans="5:7" x14ac:dyDescent="0.25">
      <c r="E2067">
        <v>3</v>
      </c>
      <c r="F2067">
        <v>2.44</v>
      </c>
      <c r="G2067">
        <v>2.44</v>
      </c>
    </row>
    <row r="2068" spans="5:7" x14ac:dyDescent="0.25">
      <c r="E2068">
        <v>3</v>
      </c>
      <c r="F2068">
        <v>2.44</v>
      </c>
      <c r="G2068">
        <v>2.44</v>
      </c>
    </row>
    <row r="2069" spans="5:7" x14ac:dyDescent="0.25">
      <c r="E2069">
        <v>3</v>
      </c>
      <c r="F2069">
        <v>2.44</v>
      </c>
      <c r="G2069">
        <v>2.44</v>
      </c>
    </row>
    <row r="2070" spans="5:7" x14ac:dyDescent="0.25">
      <c r="E2070">
        <v>0</v>
      </c>
      <c r="F2070">
        <v>5.44</v>
      </c>
      <c r="G2070">
        <v>5.44</v>
      </c>
    </row>
    <row r="2071" spans="5:7" x14ac:dyDescent="0.25">
      <c r="E2071">
        <v>3</v>
      </c>
      <c r="F2071">
        <v>2.44</v>
      </c>
      <c r="G2071">
        <v>2.44</v>
      </c>
    </row>
    <row r="2072" spans="5:7" x14ac:dyDescent="0.25">
      <c r="E2072">
        <v>0</v>
      </c>
      <c r="F2072">
        <v>5.44</v>
      </c>
      <c r="G2072">
        <v>5.44</v>
      </c>
    </row>
    <row r="2073" spans="5:7" x14ac:dyDescent="0.25">
      <c r="E2073">
        <v>1</v>
      </c>
      <c r="F2073">
        <v>4.4400000000000004</v>
      </c>
      <c r="G2073">
        <v>4.4400000000000004</v>
      </c>
    </row>
    <row r="2074" spans="5:7" x14ac:dyDescent="0.25">
      <c r="E2074">
        <v>0</v>
      </c>
      <c r="F2074">
        <v>5.44</v>
      </c>
      <c r="G2074">
        <v>5.44</v>
      </c>
    </row>
    <row r="2075" spans="5:7" x14ac:dyDescent="0.25">
      <c r="E2075">
        <v>0</v>
      </c>
      <c r="F2075">
        <v>5.44</v>
      </c>
      <c r="G2075">
        <v>5.44</v>
      </c>
    </row>
    <row r="2076" spans="5:7" x14ac:dyDescent="0.25">
      <c r="E2076">
        <v>0</v>
      </c>
      <c r="F2076">
        <v>5.44</v>
      </c>
      <c r="G2076">
        <v>5.44</v>
      </c>
    </row>
    <row r="2077" spans="5:7" x14ac:dyDescent="0.25">
      <c r="E2077">
        <v>0</v>
      </c>
      <c r="F2077">
        <v>5.44</v>
      </c>
      <c r="G2077">
        <v>5.44</v>
      </c>
    </row>
    <row r="2078" spans="5:7" x14ac:dyDescent="0.25">
      <c r="E2078">
        <v>1</v>
      </c>
      <c r="F2078">
        <v>4.4400000000000004</v>
      </c>
      <c r="G2078">
        <v>4.4400000000000004</v>
      </c>
    </row>
    <row r="2079" spans="5:7" x14ac:dyDescent="0.25">
      <c r="E2079">
        <v>0</v>
      </c>
      <c r="F2079">
        <v>5.44</v>
      </c>
      <c r="G2079">
        <v>5.44</v>
      </c>
    </row>
    <row r="2080" spans="5:7" x14ac:dyDescent="0.25">
      <c r="E2080">
        <v>0</v>
      </c>
      <c r="F2080">
        <v>5.44</v>
      </c>
      <c r="G2080">
        <v>5.44</v>
      </c>
    </row>
    <row r="2081" spans="5:7" x14ac:dyDescent="0.25">
      <c r="E2081">
        <v>0</v>
      </c>
      <c r="F2081">
        <v>5.44</v>
      </c>
      <c r="G2081">
        <v>5.44</v>
      </c>
    </row>
    <row r="2082" spans="5:7" x14ac:dyDescent="0.25">
      <c r="E2082">
        <v>0</v>
      </c>
      <c r="F2082">
        <v>5.44</v>
      </c>
      <c r="G2082">
        <v>5.44</v>
      </c>
    </row>
    <row r="2083" spans="5:7" x14ac:dyDescent="0.25">
      <c r="E2083">
        <v>0</v>
      </c>
      <c r="F2083">
        <v>5.44</v>
      </c>
      <c r="G2083">
        <v>5.44</v>
      </c>
    </row>
    <row r="2084" spans="5:7" x14ac:dyDescent="0.25">
      <c r="E2084">
        <v>0</v>
      </c>
      <c r="F2084">
        <v>5.44</v>
      </c>
      <c r="G2084">
        <v>5.44</v>
      </c>
    </row>
    <row r="2085" spans="5:7" x14ac:dyDescent="0.25">
      <c r="E2085">
        <v>0</v>
      </c>
      <c r="F2085">
        <v>5.44</v>
      </c>
      <c r="G2085">
        <v>5.44</v>
      </c>
    </row>
    <row r="2086" spans="5:7" x14ac:dyDescent="0.25">
      <c r="E2086">
        <v>15</v>
      </c>
      <c r="F2086">
        <v>9.56</v>
      </c>
      <c r="G2086">
        <v>9.56</v>
      </c>
    </row>
    <row r="2087" spans="5:7" x14ac:dyDescent="0.25">
      <c r="E2087">
        <v>5</v>
      </c>
      <c r="F2087">
        <v>0.44</v>
      </c>
      <c r="G2087">
        <v>0.44</v>
      </c>
    </row>
    <row r="2088" spans="5:7" x14ac:dyDescent="0.25">
      <c r="E2088">
        <v>1</v>
      </c>
      <c r="F2088">
        <v>4.4400000000000004</v>
      </c>
      <c r="G2088">
        <v>4.4400000000000004</v>
      </c>
    </row>
    <row r="2089" spans="5:7" x14ac:dyDescent="0.25">
      <c r="E2089">
        <v>0</v>
      </c>
      <c r="F2089">
        <v>5.44</v>
      </c>
      <c r="G2089">
        <v>5.44</v>
      </c>
    </row>
    <row r="2090" spans="5:7" x14ac:dyDescent="0.25">
      <c r="E2090">
        <v>0</v>
      </c>
      <c r="F2090">
        <v>5.44</v>
      </c>
      <c r="G2090">
        <v>5.44</v>
      </c>
    </row>
    <row r="2091" spans="5:7" x14ac:dyDescent="0.25">
      <c r="E2091">
        <v>0</v>
      </c>
      <c r="F2091">
        <v>5.44</v>
      </c>
      <c r="G2091">
        <v>5.44</v>
      </c>
    </row>
    <row r="2092" spans="5:7" x14ac:dyDescent="0.25">
      <c r="E2092">
        <v>0</v>
      </c>
      <c r="F2092">
        <v>5.44</v>
      </c>
      <c r="G2092">
        <v>5.44</v>
      </c>
    </row>
    <row r="2093" spans="5:7" x14ac:dyDescent="0.25">
      <c r="E2093">
        <v>3</v>
      </c>
      <c r="F2093">
        <v>2.44</v>
      </c>
      <c r="G2093">
        <v>2.44</v>
      </c>
    </row>
    <row r="2094" spans="5:7" x14ac:dyDescent="0.25">
      <c r="E2094">
        <v>2</v>
      </c>
      <c r="F2094">
        <v>3.44</v>
      </c>
      <c r="G2094">
        <v>3.44</v>
      </c>
    </row>
    <row r="2095" spans="5:7" x14ac:dyDescent="0.25">
      <c r="E2095">
        <v>0</v>
      </c>
      <c r="F2095">
        <v>5.44</v>
      </c>
      <c r="G2095">
        <v>5.44</v>
      </c>
    </row>
    <row r="2096" spans="5:7" x14ac:dyDescent="0.25">
      <c r="E2096">
        <v>0</v>
      </c>
      <c r="F2096">
        <v>5.44</v>
      </c>
      <c r="G2096">
        <v>5.44</v>
      </c>
    </row>
    <row r="2097" spans="5:8" x14ac:dyDescent="0.25">
      <c r="E2097">
        <v>0</v>
      </c>
      <c r="F2097">
        <v>5.44</v>
      </c>
      <c r="G2097">
        <v>5.44</v>
      </c>
    </row>
    <row r="2098" spans="5:8" x14ac:dyDescent="0.25">
      <c r="E2098">
        <v>16</v>
      </c>
      <c r="F2098">
        <v>10.56</v>
      </c>
      <c r="G2098">
        <v>10.56</v>
      </c>
    </row>
    <row r="2099" spans="5:8" x14ac:dyDescent="0.25">
      <c r="E2099">
        <v>1</v>
      </c>
      <c r="F2099">
        <v>4.4400000000000004</v>
      </c>
      <c r="G2099">
        <v>4.4400000000000004</v>
      </c>
    </row>
    <row r="2100" spans="5:8" x14ac:dyDescent="0.25">
      <c r="E2100">
        <v>2</v>
      </c>
      <c r="F2100">
        <v>3.44</v>
      </c>
      <c r="G2100">
        <v>3.44</v>
      </c>
    </row>
    <row r="2101" spans="5:8" x14ac:dyDescent="0.25">
      <c r="E2101">
        <v>0</v>
      </c>
      <c r="F2101">
        <v>5.44</v>
      </c>
      <c r="G2101">
        <v>5.44</v>
      </c>
    </row>
    <row r="2102" spans="5:8" x14ac:dyDescent="0.25">
      <c r="E2102">
        <v>0</v>
      </c>
      <c r="F2102">
        <v>5.44</v>
      </c>
      <c r="G2102">
        <v>5.44</v>
      </c>
    </row>
    <row r="2103" spans="5:8" x14ac:dyDescent="0.25">
      <c r="E2103">
        <v>4</v>
      </c>
      <c r="F2103">
        <v>1.44</v>
      </c>
      <c r="G2103">
        <v>1.44</v>
      </c>
    </row>
    <row r="2104" spans="5:8" x14ac:dyDescent="0.25">
      <c r="E2104">
        <v>30</v>
      </c>
      <c r="F2104">
        <v>24.56</v>
      </c>
      <c r="G2104">
        <v>24.56</v>
      </c>
    </row>
    <row r="2105" spans="5:8" x14ac:dyDescent="0.25">
      <c r="E2105">
        <v>33</v>
      </c>
      <c r="F2105">
        <v>27.56</v>
      </c>
      <c r="G2105">
        <v>27.56</v>
      </c>
    </row>
    <row r="2106" spans="5:8" x14ac:dyDescent="0.25">
      <c r="E2106">
        <v>0</v>
      </c>
      <c r="F2106">
        <v>5.44</v>
      </c>
      <c r="G2106">
        <v>5.44</v>
      </c>
    </row>
    <row r="2107" spans="5:8" x14ac:dyDescent="0.25">
      <c r="E2107">
        <v>0</v>
      </c>
      <c r="F2107">
        <v>5.44</v>
      </c>
      <c r="G2107">
        <v>5.44</v>
      </c>
    </row>
    <row r="2108" spans="5:8" x14ac:dyDescent="0.25">
      <c r="E2108">
        <v>0</v>
      </c>
      <c r="F2108">
        <v>5.44</v>
      </c>
      <c r="G2108">
        <v>5.44</v>
      </c>
    </row>
    <row r="2109" spans="5:8" x14ac:dyDescent="0.25">
      <c r="E2109">
        <v>4</v>
      </c>
      <c r="F2109">
        <v>1.44</v>
      </c>
      <c r="G2109">
        <v>1.44</v>
      </c>
    </row>
    <row r="2110" spans="5:8" x14ac:dyDescent="0.25">
      <c r="E2110">
        <v>0</v>
      </c>
      <c r="F2110">
        <v>5.44</v>
      </c>
      <c r="G2110">
        <v>5.44</v>
      </c>
    </row>
    <row r="2111" spans="5:8" x14ac:dyDescent="0.25">
      <c r="E2111">
        <v>0</v>
      </c>
      <c r="F2111">
        <v>5.44</v>
      </c>
      <c r="G2111">
        <v>5.44</v>
      </c>
      <c r="H2111">
        <v>404.69</v>
      </c>
    </row>
    <row r="2113" spans="1:7" x14ac:dyDescent="0.25">
      <c r="A2113">
        <v>109</v>
      </c>
      <c r="B2113">
        <v>165</v>
      </c>
      <c r="C2113">
        <v>121</v>
      </c>
      <c r="D2113">
        <v>2.12</v>
      </c>
      <c r="E2113">
        <v>2</v>
      </c>
      <c r="F2113">
        <v>0.12</v>
      </c>
      <c r="G2113">
        <v>0.12</v>
      </c>
    </row>
    <row r="2114" spans="1:7" x14ac:dyDescent="0.25">
      <c r="E2114">
        <v>1</v>
      </c>
      <c r="F2114">
        <v>1.1200000000000001</v>
      </c>
      <c r="G2114">
        <v>1.1200000000000001</v>
      </c>
    </row>
    <row r="2115" spans="1:7" x14ac:dyDescent="0.25">
      <c r="E2115">
        <v>0</v>
      </c>
      <c r="F2115">
        <v>2.12</v>
      </c>
      <c r="G2115">
        <v>2.12</v>
      </c>
    </row>
    <row r="2116" spans="1:7" x14ac:dyDescent="0.25">
      <c r="E2116">
        <v>1</v>
      </c>
      <c r="F2116">
        <v>1.1200000000000001</v>
      </c>
      <c r="G2116">
        <v>1.1200000000000001</v>
      </c>
    </row>
    <row r="2117" spans="1:7" x14ac:dyDescent="0.25">
      <c r="E2117">
        <v>19</v>
      </c>
      <c r="F2117">
        <v>16.88</v>
      </c>
      <c r="G2117">
        <v>16.88</v>
      </c>
    </row>
    <row r="2118" spans="1:7" x14ac:dyDescent="0.25">
      <c r="E2118">
        <v>19</v>
      </c>
      <c r="F2118">
        <v>16.88</v>
      </c>
      <c r="G2118">
        <v>16.88</v>
      </c>
    </row>
    <row r="2119" spans="1:7" x14ac:dyDescent="0.25">
      <c r="E2119">
        <v>2</v>
      </c>
      <c r="F2119">
        <v>0.12</v>
      </c>
      <c r="G2119">
        <v>0.12</v>
      </c>
    </row>
    <row r="2120" spans="1:7" x14ac:dyDescent="0.25">
      <c r="E2120">
        <v>4</v>
      </c>
      <c r="F2120">
        <v>1.88</v>
      </c>
      <c r="G2120">
        <v>1.88</v>
      </c>
    </row>
    <row r="2121" spans="1:7" x14ac:dyDescent="0.25">
      <c r="E2121">
        <v>8</v>
      </c>
      <c r="F2121">
        <v>5.88</v>
      </c>
      <c r="G2121">
        <v>5.88</v>
      </c>
    </row>
    <row r="2122" spans="1:7" x14ac:dyDescent="0.25">
      <c r="E2122">
        <v>0</v>
      </c>
      <c r="F2122">
        <v>2.12</v>
      </c>
      <c r="G2122">
        <v>2.12</v>
      </c>
    </row>
    <row r="2123" spans="1:7" x14ac:dyDescent="0.25">
      <c r="E2123">
        <v>0</v>
      </c>
      <c r="F2123">
        <v>2.12</v>
      </c>
      <c r="G2123">
        <v>2.12</v>
      </c>
    </row>
    <row r="2124" spans="1:7" x14ac:dyDescent="0.25">
      <c r="E2124">
        <v>0</v>
      </c>
      <c r="F2124">
        <v>2.12</v>
      </c>
      <c r="G2124">
        <v>2.12</v>
      </c>
    </row>
    <row r="2125" spans="1:7" x14ac:dyDescent="0.25">
      <c r="E2125">
        <v>0</v>
      </c>
      <c r="F2125">
        <v>2.12</v>
      </c>
      <c r="G2125">
        <v>2.12</v>
      </c>
    </row>
    <row r="2126" spans="1:7" x14ac:dyDescent="0.25">
      <c r="E2126">
        <v>0</v>
      </c>
      <c r="F2126">
        <v>2.12</v>
      </c>
      <c r="G2126">
        <v>2.12</v>
      </c>
    </row>
    <row r="2127" spans="1:7" x14ac:dyDescent="0.25">
      <c r="E2127">
        <v>1</v>
      </c>
      <c r="F2127">
        <v>1.1200000000000001</v>
      </c>
      <c r="G2127">
        <v>1.1200000000000001</v>
      </c>
    </row>
    <row r="2128" spans="1:7" x14ac:dyDescent="0.25">
      <c r="E2128">
        <v>0</v>
      </c>
      <c r="F2128">
        <v>2.12</v>
      </c>
      <c r="G2128">
        <v>2.12</v>
      </c>
    </row>
    <row r="2129" spans="5:7" x14ac:dyDescent="0.25">
      <c r="E2129">
        <v>0</v>
      </c>
      <c r="F2129">
        <v>2.12</v>
      </c>
      <c r="G2129">
        <v>2.12</v>
      </c>
    </row>
    <row r="2130" spans="5:7" x14ac:dyDescent="0.25">
      <c r="E2130">
        <v>0</v>
      </c>
      <c r="F2130">
        <v>2.12</v>
      </c>
      <c r="G2130">
        <v>2.12</v>
      </c>
    </row>
    <row r="2131" spans="5:7" x14ac:dyDescent="0.25">
      <c r="E2131">
        <v>2</v>
      </c>
      <c r="F2131">
        <v>0.12</v>
      </c>
      <c r="G2131">
        <v>0.12</v>
      </c>
    </row>
    <row r="2132" spans="5:7" x14ac:dyDescent="0.25">
      <c r="E2132">
        <v>0</v>
      </c>
      <c r="F2132">
        <v>2.12</v>
      </c>
      <c r="G2132">
        <v>2.12</v>
      </c>
    </row>
    <row r="2133" spans="5:7" x14ac:dyDescent="0.25">
      <c r="E2133">
        <v>4</v>
      </c>
      <c r="F2133">
        <v>1.88</v>
      </c>
      <c r="G2133">
        <v>1.88</v>
      </c>
    </row>
    <row r="2134" spans="5:7" x14ac:dyDescent="0.25">
      <c r="E2134">
        <v>4</v>
      </c>
      <c r="F2134">
        <v>1.88</v>
      </c>
      <c r="G2134">
        <v>1.88</v>
      </c>
    </row>
    <row r="2135" spans="5:7" x14ac:dyDescent="0.25">
      <c r="E2135">
        <v>0</v>
      </c>
      <c r="F2135">
        <v>2.12</v>
      </c>
      <c r="G2135">
        <v>2.12</v>
      </c>
    </row>
    <row r="2136" spans="5:7" x14ac:dyDescent="0.25">
      <c r="E2136">
        <v>0</v>
      </c>
      <c r="F2136">
        <v>2.12</v>
      </c>
      <c r="G2136">
        <v>2.12</v>
      </c>
    </row>
    <row r="2137" spans="5:7" x14ac:dyDescent="0.25">
      <c r="E2137">
        <v>1</v>
      </c>
      <c r="F2137">
        <v>1.1200000000000001</v>
      </c>
      <c r="G2137">
        <v>1.1200000000000001</v>
      </c>
    </row>
    <row r="2138" spans="5:7" x14ac:dyDescent="0.25">
      <c r="E2138">
        <v>0</v>
      </c>
      <c r="F2138">
        <v>2.12</v>
      </c>
      <c r="G2138">
        <v>2.12</v>
      </c>
    </row>
    <row r="2139" spans="5:7" x14ac:dyDescent="0.25">
      <c r="E2139">
        <v>0</v>
      </c>
      <c r="F2139">
        <v>2.12</v>
      </c>
      <c r="G2139">
        <v>2.12</v>
      </c>
    </row>
    <row r="2140" spans="5:7" x14ac:dyDescent="0.25">
      <c r="E2140">
        <v>0</v>
      </c>
      <c r="F2140">
        <v>2.12</v>
      </c>
      <c r="G2140">
        <v>2.12</v>
      </c>
    </row>
    <row r="2141" spans="5:7" x14ac:dyDescent="0.25">
      <c r="E2141">
        <v>0</v>
      </c>
      <c r="F2141">
        <v>2.12</v>
      </c>
      <c r="G2141">
        <v>2.12</v>
      </c>
    </row>
    <row r="2142" spans="5:7" x14ac:dyDescent="0.25">
      <c r="E2142">
        <v>12</v>
      </c>
      <c r="F2142">
        <v>9.8800000000000008</v>
      </c>
      <c r="G2142">
        <v>9.8800000000000008</v>
      </c>
    </row>
    <row r="2143" spans="5:7" x14ac:dyDescent="0.25">
      <c r="E2143">
        <v>5</v>
      </c>
      <c r="F2143">
        <v>2.88</v>
      </c>
      <c r="G2143">
        <v>2.88</v>
      </c>
    </row>
    <row r="2144" spans="5:7" x14ac:dyDescent="0.25">
      <c r="E2144">
        <v>2</v>
      </c>
      <c r="F2144">
        <v>0.12</v>
      </c>
      <c r="G2144">
        <v>0.12</v>
      </c>
    </row>
    <row r="2145" spans="5:7" x14ac:dyDescent="0.25">
      <c r="E2145">
        <v>0</v>
      </c>
      <c r="F2145">
        <v>2.12</v>
      </c>
      <c r="G2145">
        <v>2.12</v>
      </c>
    </row>
    <row r="2146" spans="5:7" x14ac:dyDescent="0.25">
      <c r="E2146">
        <v>1</v>
      </c>
      <c r="F2146">
        <v>1.1200000000000001</v>
      </c>
      <c r="G2146">
        <v>1.1200000000000001</v>
      </c>
    </row>
    <row r="2147" spans="5:7" x14ac:dyDescent="0.25">
      <c r="E2147">
        <v>0</v>
      </c>
      <c r="F2147">
        <v>2.12</v>
      </c>
      <c r="G2147">
        <v>2.12</v>
      </c>
    </row>
    <row r="2148" spans="5:7" x14ac:dyDescent="0.25">
      <c r="E2148">
        <v>0</v>
      </c>
      <c r="F2148">
        <v>2.12</v>
      </c>
      <c r="G2148">
        <v>2.12</v>
      </c>
    </row>
    <row r="2149" spans="5:7" x14ac:dyDescent="0.25">
      <c r="E2149">
        <v>7</v>
      </c>
      <c r="F2149">
        <v>4.88</v>
      </c>
      <c r="G2149">
        <v>4.88</v>
      </c>
    </row>
    <row r="2150" spans="5:7" x14ac:dyDescent="0.25">
      <c r="E2150">
        <v>1</v>
      </c>
      <c r="F2150">
        <v>1.1200000000000001</v>
      </c>
      <c r="G2150">
        <v>1.1200000000000001</v>
      </c>
    </row>
    <row r="2151" spans="5:7" x14ac:dyDescent="0.25">
      <c r="E2151">
        <v>0</v>
      </c>
      <c r="F2151">
        <v>2.12</v>
      </c>
      <c r="G2151">
        <v>2.12</v>
      </c>
    </row>
    <row r="2152" spans="5:7" x14ac:dyDescent="0.25">
      <c r="E2152">
        <v>0</v>
      </c>
      <c r="F2152">
        <v>2.12</v>
      </c>
      <c r="G2152">
        <v>2.12</v>
      </c>
    </row>
    <row r="2153" spans="5:7" x14ac:dyDescent="0.25">
      <c r="E2153">
        <v>0</v>
      </c>
      <c r="F2153">
        <v>2.12</v>
      </c>
      <c r="G2153">
        <v>2.12</v>
      </c>
    </row>
    <row r="2154" spans="5:7" x14ac:dyDescent="0.25">
      <c r="E2154">
        <v>3</v>
      </c>
      <c r="F2154">
        <v>0.88</v>
      </c>
      <c r="G2154">
        <v>0.88</v>
      </c>
    </row>
    <row r="2155" spans="5:7" x14ac:dyDescent="0.25">
      <c r="E2155">
        <v>1</v>
      </c>
      <c r="F2155">
        <v>1.1200000000000001</v>
      </c>
      <c r="G2155">
        <v>1.1200000000000001</v>
      </c>
    </row>
    <row r="2156" spans="5:7" x14ac:dyDescent="0.25">
      <c r="E2156">
        <v>1</v>
      </c>
      <c r="F2156">
        <v>1.1200000000000001</v>
      </c>
      <c r="G2156">
        <v>1.1200000000000001</v>
      </c>
    </row>
    <row r="2157" spans="5:7" x14ac:dyDescent="0.25">
      <c r="E2157">
        <v>1</v>
      </c>
      <c r="F2157">
        <v>1.1200000000000001</v>
      </c>
      <c r="G2157">
        <v>1.1200000000000001</v>
      </c>
    </row>
    <row r="2158" spans="5:7" x14ac:dyDescent="0.25">
      <c r="E2158">
        <v>7</v>
      </c>
      <c r="F2158">
        <v>4.88</v>
      </c>
      <c r="G2158">
        <v>4.88</v>
      </c>
    </row>
    <row r="2159" spans="5:7" x14ac:dyDescent="0.25">
      <c r="E2159">
        <v>0</v>
      </c>
      <c r="F2159">
        <v>2.12</v>
      </c>
      <c r="G2159">
        <v>2.12</v>
      </c>
    </row>
    <row r="2160" spans="5:7" x14ac:dyDescent="0.25">
      <c r="E2160">
        <v>0</v>
      </c>
      <c r="F2160">
        <v>2.12</v>
      </c>
      <c r="G2160">
        <v>2.12</v>
      </c>
    </row>
    <row r="2161" spans="4:8" x14ac:dyDescent="0.25">
      <c r="E2161">
        <v>0</v>
      </c>
      <c r="F2161">
        <v>2.12</v>
      </c>
      <c r="G2161">
        <v>2.12</v>
      </c>
    </row>
    <row r="2162" spans="4:8" x14ac:dyDescent="0.25">
      <c r="E2162">
        <v>0</v>
      </c>
      <c r="F2162">
        <v>2.12</v>
      </c>
      <c r="G2162">
        <v>2.12</v>
      </c>
    </row>
    <row r="2163" spans="4:8" x14ac:dyDescent="0.25">
      <c r="E2163">
        <v>0</v>
      </c>
      <c r="F2163">
        <v>2.12</v>
      </c>
      <c r="G2163">
        <v>2.12</v>
      </c>
    </row>
    <row r="2164" spans="4:8" x14ac:dyDescent="0.25">
      <c r="E2164">
        <v>0</v>
      </c>
      <c r="F2164">
        <v>2.12</v>
      </c>
      <c r="G2164">
        <v>2.12</v>
      </c>
    </row>
    <row r="2165" spans="4:8" x14ac:dyDescent="0.25">
      <c r="E2165">
        <v>0</v>
      </c>
      <c r="F2165">
        <v>2.12</v>
      </c>
      <c r="G2165">
        <v>2.12</v>
      </c>
    </row>
    <row r="2166" spans="4:8" x14ac:dyDescent="0.25">
      <c r="E2166">
        <v>5</v>
      </c>
      <c r="F2166">
        <v>2.88</v>
      </c>
      <c r="G2166">
        <v>2.88</v>
      </c>
    </row>
    <row r="2167" spans="4:8" x14ac:dyDescent="0.25">
      <c r="E2167">
        <v>0</v>
      </c>
      <c r="F2167">
        <v>2.12</v>
      </c>
      <c r="G2167">
        <v>2.12</v>
      </c>
    </row>
    <row r="2168" spans="4:8" x14ac:dyDescent="0.25">
      <c r="E2168">
        <v>5</v>
      </c>
      <c r="F2168">
        <v>2.88</v>
      </c>
      <c r="G2168">
        <v>2.88</v>
      </c>
    </row>
    <row r="2169" spans="4:8" x14ac:dyDescent="0.25">
      <c r="E2169">
        <v>2</v>
      </c>
      <c r="F2169">
        <v>0.12</v>
      </c>
      <c r="G2169">
        <v>0.12</v>
      </c>
      <c r="H2169">
        <v>148.81</v>
      </c>
    </row>
    <row r="2171" spans="4:8" x14ac:dyDescent="0.25">
      <c r="D2171">
        <v>2743.9114551544099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M156" sqref="M156"/>
    </sheetView>
  </sheetViews>
  <sheetFormatPr defaultRowHeight="15.75" x14ac:dyDescent="0.25"/>
  <cols>
    <col min="1" max="1" width="23.25" bestFit="1" customWidth="1"/>
    <col min="2" max="2" width="20.125" bestFit="1" customWidth="1"/>
    <col min="3" max="3" width="8" bestFit="1" customWidth="1"/>
    <col min="4" max="4" width="11.875" bestFit="1" customWidth="1"/>
  </cols>
  <sheetData>
    <row r="1" spans="1:4" x14ac:dyDescent="0.25">
      <c r="A1" t="s">
        <v>263</v>
      </c>
    </row>
    <row r="2" spans="1:4" x14ac:dyDescent="0.25">
      <c r="A2" s="22" t="s">
        <v>245</v>
      </c>
      <c r="B2" s="22" t="s">
        <v>246</v>
      </c>
      <c r="C2" s="22"/>
      <c r="D2" s="22"/>
    </row>
    <row r="3" spans="1:4" x14ac:dyDescent="0.25">
      <c r="A3" s="22" t="s">
        <v>247</v>
      </c>
      <c r="B3" s="22" t="s">
        <v>248</v>
      </c>
      <c r="C3" s="22"/>
      <c r="D3" s="22"/>
    </row>
    <row r="4" spans="1:4" x14ac:dyDescent="0.25">
      <c r="A4" t="s">
        <v>229</v>
      </c>
      <c r="B4" t="s">
        <v>264</v>
      </c>
      <c r="C4" t="s">
        <v>265</v>
      </c>
      <c r="D4" t="s">
        <v>266</v>
      </c>
    </row>
    <row r="5" spans="1:4" x14ac:dyDescent="0.25">
      <c r="A5" t="s">
        <v>267</v>
      </c>
      <c r="B5">
        <v>43.107211999999997</v>
      </c>
      <c r="C5">
        <v>600</v>
      </c>
      <c r="D5">
        <v>0.16549088000000001</v>
      </c>
    </row>
    <row r="6" spans="1:4" x14ac:dyDescent="0.25">
      <c r="A6" t="s">
        <v>268</v>
      </c>
      <c r="B6">
        <v>108.18312</v>
      </c>
      <c r="C6">
        <v>586</v>
      </c>
      <c r="D6">
        <v>0.17372134</v>
      </c>
    </row>
    <row r="7" spans="1:4" x14ac:dyDescent="0.25">
      <c r="A7" t="s">
        <v>269</v>
      </c>
      <c r="B7">
        <v>127.09483</v>
      </c>
      <c r="C7">
        <v>14</v>
      </c>
      <c r="D7">
        <v>2.6161081999999999E-2</v>
      </c>
    </row>
    <row r="8" spans="1:4" x14ac:dyDescent="0.25">
      <c r="A8" t="s">
        <v>270</v>
      </c>
      <c r="B8">
        <v>53.533700000000003</v>
      </c>
      <c r="C8">
        <v>1</v>
      </c>
      <c r="D8">
        <v>2.9100529999999999E-2</v>
      </c>
    </row>
    <row r="9" spans="1:4" x14ac:dyDescent="0.25">
      <c r="A9" t="s">
        <v>271</v>
      </c>
      <c r="B9">
        <v>87.992379999999997</v>
      </c>
      <c r="C9">
        <v>2</v>
      </c>
      <c r="D9" s="23">
        <v>5.8788945999999997E-4</v>
      </c>
    </row>
    <row r="10" spans="1:4" x14ac:dyDescent="0.25">
      <c r="A10" t="s">
        <v>272</v>
      </c>
      <c r="B10">
        <v>61.468547999999998</v>
      </c>
      <c r="C10">
        <v>2</v>
      </c>
      <c r="D10" s="23">
        <v>5.8788945999999997E-4</v>
      </c>
    </row>
    <row r="11" spans="1:4" x14ac:dyDescent="0.25">
      <c r="A11" t="s">
        <v>273</v>
      </c>
      <c r="B11">
        <v>160.39055999999999</v>
      </c>
      <c r="C11">
        <v>2</v>
      </c>
      <c r="D11">
        <v>3.8212814999999999E-3</v>
      </c>
    </row>
    <row r="12" spans="1:4" x14ac:dyDescent="0.25">
      <c r="A12" t="s">
        <v>274</v>
      </c>
      <c r="B12">
        <v>341.62</v>
      </c>
      <c r="C12">
        <v>134</v>
      </c>
      <c r="D12">
        <v>2.6455025999999999E-3</v>
      </c>
    </row>
    <row r="13" spans="1:4" x14ac:dyDescent="0.25">
      <c r="A13" t="s">
        <v>275</v>
      </c>
      <c r="B13">
        <v>48.769882000000003</v>
      </c>
      <c r="C13">
        <v>0</v>
      </c>
      <c r="D13" s="23">
        <v>8.8183420000000003E-4</v>
      </c>
    </row>
    <row r="16" spans="1:4" x14ac:dyDescent="0.25">
      <c r="A16" s="22" t="s">
        <v>245</v>
      </c>
      <c r="B16" s="22" t="s">
        <v>246</v>
      </c>
      <c r="C16" s="22"/>
      <c r="D16" s="22"/>
    </row>
    <row r="17" spans="1:4" x14ac:dyDescent="0.25">
      <c r="A17" s="22" t="s">
        <v>257</v>
      </c>
      <c r="B17" s="22" t="s">
        <v>248</v>
      </c>
      <c r="C17" s="22"/>
      <c r="D17" s="22"/>
    </row>
    <row r="18" spans="1:4" x14ac:dyDescent="0.25">
      <c r="A18" t="s">
        <v>229</v>
      </c>
      <c r="B18" t="s">
        <v>264</v>
      </c>
      <c r="C18" t="s">
        <v>265</v>
      </c>
      <c r="D18" t="s">
        <v>266</v>
      </c>
    </row>
    <row r="19" spans="1:4" x14ac:dyDescent="0.25">
      <c r="A19" t="s">
        <v>267</v>
      </c>
      <c r="B19">
        <v>43.107211999999997</v>
      </c>
      <c r="C19">
        <v>600</v>
      </c>
      <c r="D19">
        <v>0.16460906</v>
      </c>
    </row>
    <row r="20" spans="1:4" x14ac:dyDescent="0.25">
      <c r="A20" t="s">
        <v>268</v>
      </c>
      <c r="B20">
        <v>33.646408000000001</v>
      </c>
      <c r="C20">
        <v>7</v>
      </c>
      <c r="D20">
        <v>2.0576129999999998E-3</v>
      </c>
    </row>
    <row r="21" spans="1:4" x14ac:dyDescent="0.25">
      <c r="A21" t="s">
        <v>269</v>
      </c>
      <c r="B21">
        <v>108.18312</v>
      </c>
      <c r="C21">
        <v>586</v>
      </c>
      <c r="D21">
        <v>0.17489711999999999</v>
      </c>
    </row>
    <row r="22" spans="1:4" x14ac:dyDescent="0.25">
      <c r="A22" t="s">
        <v>270</v>
      </c>
      <c r="B22">
        <v>127.09483</v>
      </c>
      <c r="C22">
        <v>14</v>
      </c>
      <c r="D22">
        <v>2.6161081999999999E-2</v>
      </c>
    </row>
    <row r="23" spans="1:4" x14ac:dyDescent="0.25">
      <c r="A23" t="s">
        <v>271</v>
      </c>
      <c r="B23">
        <v>53.533700000000003</v>
      </c>
      <c r="C23">
        <v>1</v>
      </c>
      <c r="D23">
        <v>2.9100529999999999E-2</v>
      </c>
    </row>
    <row r="24" spans="1:4" x14ac:dyDescent="0.25">
      <c r="A24" t="s">
        <v>272</v>
      </c>
      <c r="B24">
        <v>87.992379999999997</v>
      </c>
      <c r="C24">
        <v>2</v>
      </c>
      <c r="D24" s="23">
        <v>5.8788945999999997E-4</v>
      </c>
    </row>
    <row r="25" spans="1:4" x14ac:dyDescent="0.25">
      <c r="A25" t="s">
        <v>273</v>
      </c>
      <c r="B25">
        <v>61.468547999999998</v>
      </c>
      <c r="C25">
        <v>2</v>
      </c>
      <c r="D25" s="23">
        <v>5.8788945999999997E-4</v>
      </c>
    </row>
    <row r="26" spans="1:4" x14ac:dyDescent="0.25">
      <c r="A26" t="s">
        <v>274</v>
      </c>
      <c r="B26">
        <v>160.39055999999999</v>
      </c>
      <c r="C26">
        <v>2</v>
      </c>
      <c r="D26">
        <v>3.8212814999999999E-3</v>
      </c>
    </row>
    <row r="27" spans="1:4" x14ac:dyDescent="0.25">
      <c r="A27" t="s">
        <v>275</v>
      </c>
      <c r="B27">
        <v>341.62</v>
      </c>
      <c r="C27">
        <v>134</v>
      </c>
      <c r="D27">
        <v>2.9394473000000001E-3</v>
      </c>
    </row>
    <row r="30" spans="1:4" x14ac:dyDescent="0.25">
      <c r="A30" s="22" t="s">
        <v>245</v>
      </c>
      <c r="B30" s="22" t="s">
        <v>246</v>
      </c>
      <c r="C30" s="22"/>
      <c r="D30" s="22"/>
    </row>
    <row r="31" spans="1:4" x14ac:dyDescent="0.25">
      <c r="A31" s="22" t="s">
        <v>247</v>
      </c>
      <c r="B31" s="22" t="s">
        <v>258</v>
      </c>
      <c r="C31" s="22"/>
      <c r="D31" s="22"/>
    </row>
    <row r="32" spans="1:4" x14ac:dyDescent="0.25">
      <c r="A32" t="s">
        <v>229</v>
      </c>
      <c r="B32" t="s">
        <v>264</v>
      </c>
      <c r="C32" t="s">
        <v>265</v>
      </c>
      <c r="D32" t="s">
        <v>266</v>
      </c>
    </row>
    <row r="33" spans="1:4" x14ac:dyDescent="0.25">
      <c r="A33" t="s">
        <v>267</v>
      </c>
      <c r="B33">
        <v>43.107211999999997</v>
      </c>
      <c r="C33">
        <v>600</v>
      </c>
      <c r="D33">
        <v>0.16549088000000001</v>
      </c>
    </row>
    <row r="34" spans="1:4" x14ac:dyDescent="0.25">
      <c r="A34" t="s">
        <v>268</v>
      </c>
      <c r="B34">
        <v>108.18312</v>
      </c>
      <c r="C34">
        <v>586</v>
      </c>
      <c r="D34">
        <v>0.17372134</v>
      </c>
    </row>
    <row r="35" spans="1:4" x14ac:dyDescent="0.25">
      <c r="A35" t="s">
        <v>269</v>
      </c>
      <c r="B35">
        <v>127.09483</v>
      </c>
      <c r="C35">
        <v>14</v>
      </c>
      <c r="D35">
        <v>2.6161081999999999E-2</v>
      </c>
    </row>
    <row r="36" spans="1:4" x14ac:dyDescent="0.25">
      <c r="A36" t="s">
        <v>270</v>
      </c>
      <c r="B36">
        <v>53.533700000000003</v>
      </c>
      <c r="C36">
        <v>1</v>
      </c>
      <c r="D36">
        <v>2.9100529999999999E-2</v>
      </c>
    </row>
    <row r="37" spans="1:4" x14ac:dyDescent="0.25">
      <c r="A37" t="s">
        <v>271</v>
      </c>
      <c r="B37">
        <v>87.992379999999997</v>
      </c>
      <c r="C37">
        <v>2</v>
      </c>
      <c r="D37" s="23">
        <v>5.8788945999999997E-4</v>
      </c>
    </row>
    <row r="38" spans="1:4" x14ac:dyDescent="0.25">
      <c r="A38" t="s">
        <v>272</v>
      </c>
      <c r="B38">
        <v>61.468547999999998</v>
      </c>
      <c r="C38">
        <v>2</v>
      </c>
      <c r="D38" s="23">
        <v>5.8788945999999997E-4</v>
      </c>
    </row>
    <row r="39" spans="1:4" x14ac:dyDescent="0.25">
      <c r="A39" t="s">
        <v>273</v>
      </c>
      <c r="B39">
        <v>160.39055999999999</v>
      </c>
      <c r="C39">
        <v>2</v>
      </c>
      <c r="D39">
        <v>3.8212814999999999E-3</v>
      </c>
    </row>
    <row r="40" spans="1:4" x14ac:dyDescent="0.25">
      <c r="A40" t="s">
        <v>274</v>
      </c>
      <c r="B40">
        <v>341.62</v>
      </c>
      <c r="C40">
        <v>134</v>
      </c>
      <c r="D40">
        <v>2.6455025999999999E-3</v>
      </c>
    </row>
    <row r="41" spans="1:4" x14ac:dyDescent="0.25">
      <c r="A41" t="s">
        <v>275</v>
      </c>
      <c r="B41">
        <v>48.769882000000003</v>
      </c>
      <c r="C41">
        <v>0</v>
      </c>
      <c r="D41" s="23">
        <v>8.8183420000000003E-4</v>
      </c>
    </row>
    <row r="44" spans="1:4" x14ac:dyDescent="0.25">
      <c r="A44" s="22" t="s">
        <v>245</v>
      </c>
      <c r="B44" s="22" t="s">
        <v>246</v>
      </c>
      <c r="C44" s="22"/>
      <c r="D44" s="22"/>
    </row>
    <row r="45" spans="1:4" x14ac:dyDescent="0.25">
      <c r="A45" s="22" t="s">
        <v>257</v>
      </c>
      <c r="B45" s="22" t="s">
        <v>258</v>
      </c>
      <c r="C45" s="22"/>
      <c r="D45" s="22"/>
    </row>
    <row r="46" spans="1:4" x14ac:dyDescent="0.25">
      <c r="A46" t="s">
        <v>229</v>
      </c>
      <c r="B46" t="s">
        <v>264</v>
      </c>
      <c r="C46" t="s">
        <v>265</v>
      </c>
      <c r="D46" t="s">
        <v>266</v>
      </c>
    </row>
    <row r="47" spans="1:4" x14ac:dyDescent="0.25">
      <c r="A47" t="s">
        <v>267</v>
      </c>
      <c r="B47">
        <v>43.107211999999997</v>
      </c>
      <c r="C47">
        <v>600</v>
      </c>
      <c r="D47">
        <v>0.16460906</v>
      </c>
    </row>
    <row r="48" spans="1:4" x14ac:dyDescent="0.25">
      <c r="A48" t="s">
        <v>268</v>
      </c>
      <c r="B48">
        <v>33.646408000000001</v>
      </c>
      <c r="C48">
        <v>7</v>
      </c>
      <c r="D48">
        <v>2.0576129999999998E-3</v>
      </c>
    </row>
    <row r="49" spans="1:4" x14ac:dyDescent="0.25">
      <c r="A49" t="s">
        <v>269</v>
      </c>
      <c r="B49">
        <v>108.18312</v>
      </c>
      <c r="C49">
        <v>586</v>
      </c>
      <c r="D49">
        <v>0.17489711999999999</v>
      </c>
    </row>
    <row r="50" spans="1:4" x14ac:dyDescent="0.25">
      <c r="A50" t="s">
        <v>270</v>
      </c>
      <c r="B50">
        <v>127.09483</v>
      </c>
      <c r="C50">
        <v>14</v>
      </c>
      <c r="D50">
        <v>2.6161081999999999E-2</v>
      </c>
    </row>
    <row r="51" spans="1:4" x14ac:dyDescent="0.25">
      <c r="A51" t="s">
        <v>271</v>
      </c>
      <c r="B51">
        <v>53.533700000000003</v>
      </c>
      <c r="C51">
        <v>1</v>
      </c>
      <c r="D51">
        <v>2.9100529999999999E-2</v>
      </c>
    </row>
    <row r="52" spans="1:4" x14ac:dyDescent="0.25">
      <c r="A52" t="s">
        <v>272</v>
      </c>
      <c r="B52">
        <v>87.992379999999997</v>
      </c>
      <c r="C52">
        <v>2</v>
      </c>
      <c r="D52" s="23">
        <v>5.8788945999999997E-4</v>
      </c>
    </row>
    <row r="53" spans="1:4" x14ac:dyDescent="0.25">
      <c r="A53" t="s">
        <v>273</v>
      </c>
      <c r="B53">
        <v>61.468547999999998</v>
      </c>
      <c r="C53">
        <v>2</v>
      </c>
      <c r="D53" s="23">
        <v>5.8788945999999997E-4</v>
      </c>
    </row>
    <row r="54" spans="1:4" x14ac:dyDescent="0.25">
      <c r="A54" t="s">
        <v>274</v>
      </c>
      <c r="B54">
        <v>160.39055999999999</v>
      </c>
      <c r="C54">
        <v>2</v>
      </c>
      <c r="D54">
        <v>3.8212814999999999E-3</v>
      </c>
    </row>
    <row r="55" spans="1:4" x14ac:dyDescent="0.25">
      <c r="A55" t="s">
        <v>275</v>
      </c>
      <c r="B55">
        <v>341.62</v>
      </c>
      <c r="C55">
        <v>134</v>
      </c>
      <c r="D55">
        <v>2.9394473000000001E-3</v>
      </c>
    </row>
    <row r="58" spans="1:4" x14ac:dyDescent="0.25">
      <c r="A58" s="22" t="s">
        <v>259</v>
      </c>
      <c r="B58" s="22" t="s">
        <v>260</v>
      </c>
      <c r="C58" s="22"/>
      <c r="D58" s="22"/>
    </row>
    <row r="59" spans="1:4" x14ac:dyDescent="0.25">
      <c r="A59" s="22" t="s">
        <v>247</v>
      </c>
      <c r="B59" s="22" t="s">
        <v>248</v>
      </c>
      <c r="C59" s="22"/>
      <c r="D59" s="22"/>
    </row>
    <row r="60" spans="1:4" x14ac:dyDescent="0.25">
      <c r="A60" t="s">
        <v>229</v>
      </c>
      <c r="B60" t="s">
        <v>264</v>
      </c>
      <c r="C60" t="s">
        <v>265</v>
      </c>
      <c r="D60" t="s">
        <v>266</v>
      </c>
    </row>
    <row r="61" spans="1:4" x14ac:dyDescent="0.25">
      <c r="A61" t="s">
        <v>267</v>
      </c>
      <c r="B61">
        <v>1.0729078000000001</v>
      </c>
      <c r="C61">
        <v>292</v>
      </c>
      <c r="D61">
        <v>8.3186360000000001E-2</v>
      </c>
    </row>
    <row r="62" spans="1:4" x14ac:dyDescent="0.25">
      <c r="A62" t="s">
        <v>268</v>
      </c>
      <c r="B62">
        <v>1.4361702E-2</v>
      </c>
      <c r="C62">
        <v>292</v>
      </c>
      <c r="D62">
        <v>8.4656079999999995E-2</v>
      </c>
    </row>
    <row r="63" spans="1:4" x14ac:dyDescent="0.25">
      <c r="A63" t="s">
        <v>269</v>
      </c>
      <c r="B63">
        <v>43.107211999999997</v>
      </c>
      <c r="C63">
        <v>600</v>
      </c>
      <c r="D63">
        <v>0.17666079000000001</v>
      </c>
    </row>
    <row r="64" spans="1:4" x14ac:dyDescent="0.25">
      <c r="A64" t="s">
        <v>270</v>
      </c>
      <c r="B64">
        <v>108.18312</v>
      </c>
      <c r="C64">
        <v>586</v>
      </c>
      <c r="D64">
        <v>0.17460318</v>
      </c>
    </row>
    <row r="65" spans="1:4" x14ac:dyDescent="0.25">
      <c r="A65" t="s">
        <v>271</v>
      </c>
      <c r="B65">
        <v>2.6631206000000001E-2</v>
      </c>
      <c r="C65">
        <v>711</v>
      </c>
      <c r="D65">
        <v>0.20576131</v>
      </c>
    </row>
    <row r="66" spans="1:4" x14ac:dyDescent="0.25">
      <c r="A66" t="s">
        <v>272</v>
      </c>
      <c r="B66">
        <v>3.2329788000000002</v>
      </c>
      <c r="C66">
        <v>710</v>
      </c>
      <c r="D66">
        <v>0.20840681999999999</v>
      </c>
    </row>
    <row r="67" spans="1:4" x14ac:dyDescent="0.25">
      <c r="A67" t="s">
        <v>273</v>
      </c>
      <c r="B67">
        <v>160.39055999999999</v>
      </c>
      <c r="C67">
        <v>2</v>
      </c>
      <c r="D67">
        <v>3.2333919999999999E-3</v>
      </c>
    </row>
    <row r="68" spans="1:4" x14ac:dyDescent="0.25">
      <c r="A68" t="s">
        <v>274</v>
      </c>
      <c r="B68">
        <v>341.62</v>
      </c>
      <c r="C68">
        <v>134</v>
      </c>
      <c r="D68">
        <v>2.6455025999999999E-3</v>
      </c>
    </row>
    <row r="69" spans="1:4" x14ac:dyDescent="0.25">
      <c r="A69" t="s">
        <v>275</v>
      </c>
      <c r="B69">
        <v>48.769882000000003</v>
      </c>
      <c r="C69">
        <v>0</v>
      </c>
      <c r="D69" s="23">
        <v>8.8183420000000003E-4</v>
      </c>
    </row>
    <row r="72" spans="1:4" x14ac:dyDescent="0.25">
      <c r="A72" s="22" t="s">
        <v>259</v>
      </c>
      <c r="B72" s="22" t="s">
        <v>260</v>
      </c>
      <c r="C72" s="22"/>
      <c r="D72" s="22"/>
    </row>
    <row r="73" spans="1:4" x14ac:dyDescent="0.25">
      <c r="A73" s="22" t="s">
        <v>257</v>
      </c>
      <c r="B73" s="22" t="s">
        <v>248</v>
      </c>
      <c r="C73" s="22"/>
      <c r="D73" s="22"/>
    </row>
    <row r="74" spans="1:4" x14ac:dyDescent="0.25">
      <c r="A74" t="s">
        <v>229</v>
      </c>
      <c r="B74" t="s">
        <v>264</v>
      </c>
      <c r="C74" t="s">
        <v>265</v>
      </c>
      <c r="D74" t="s">
        <v>266</v>
      </c>
    </row>
    <row r="75" spans="1:4" x14ac:dyDescent="0.25">
      <c r="A75" t="s">
        <v>267</v>
      </c>
      <c r="B75">
        <v>1.0729078000000001</v>
      </c>
      <c r="C75">
        <v>292</v>
      </c>
      <c r="D75">
        <v>8.3186360000000001E-2</v>
      </c>
    </row>
    <row r="76" spans="1:4" x14ac:dyDescent="0.25">
      <c r="A76" t="s">
        <v>268</v>
      </c>
      <c r="B76">
        <v>1.4361702E-2</v>
      </c>
      <c r="C76">
        <v>292</v>
      </c>
      <c r="D76">
        <v>8.4656079999999995E-2</v>
      </c>
    </row>
    <row r="77" spans="1:4" x14ac:dyDescent="0.25">
      <c r="A77" t="s">
        <v>269</v>
      </c>
      <c r="B77">
        <v>43.107211999999997</v>
      </c>
      <c r="C77">
        <v>600</v>
      </c>
      <c r="D77">
        <v>0.17666079000000001</v>
      </c>
    </row>
    <row r="78" spans="1:4" x14ac:dyDescent="0.25">
      <c r="A78" t="s">
        <v>270</v>
      </c>
      <c r="B78">
        <v>108.18312</v>
      </c>
      <c r="C78">
        <v>586</v>
      </c>
      <c r="D78">
        <v>0.17460318</v>
      </c>
    </row>
    <row r="79" spans="1:4" x14ac:dyDescent="0.25">
      <c r="A79" t="s">
        <v>271</v>
      </c>
      <c r="B79">
        <v>2.6631206000000001E-2</v>
      </c>
      <c r="C79">
        <v>711</v>
      </c>
      <c r="D79">
        <v>0.20576131</v>
      </c>
    </row>
    <row r="80" spans="1:4" x14ac:dyDescent="0.25">
      <c r="A80" t="s">
        <v>272</v>
      </c>
      <c r="B80">
        <v>3.2329788000000002</v>
      </c>
      <c r="C80">
        <v>710</v>
      </c>
      <c r="D80">
        <v>0.20840681999999999</v>
      </c>
    </row>
    <row r="81" spans="1:4" x14ac:dyDescent="0.25">
      <c r="A81" t="s">
        <v>273</v>
      </c>
      <c r="B81">
        <v>160.39055999999999</v>
      </c>
      <c r="C81">
        <v>2</v>
      </c>
      <c r="D81">
        <v>3.2333919999999999E-3</v>
      </c>
    </row>
    <row r="82" spans="1:4" x14ac:dyDescent="0.25">
      <c r="A82" t="s">
        <v>274</v>
      </c>
      <c r="B82">
        <v>341.62</v>
      </c>
      <c r="C82">
        <v>134</v>
      </c>
      <c r="D82">
        <v>2.9394473000000001E-3</v>
      </c>
    </row>
    <row r="83" spans="1:4" x14ac:dyDescent="0.25">
      <c r="A83" t="s">
        <v>275</v>
      </c>
      <c r="B83">
        <v>9.3464069999999992</v>
      </c>
      <c r="C83">
        <v>3</v>
      </c>
      <c r="D83" s="23">
        <v>2.9394472999999999E-4</v>
      </c>
    </row>
    <row r="86" spans="1:4" x14ac:dyDescent="0.25">
      <c r="A86" s="22" t="s">
        <v>259</v>
      </c>
      <c r="B86" s="22" t="s">
        <v>260</v>
      </c>
      <c r="C86" s="22"/>
      <c r="D86" s="22"/>
    </row>
    <row r="87" spans="1:4" x14ac:dyDescent="0.25">
      <c r="A87" s="22" t="s">
        <v>247</v>
      </c>
      <c r="B87" s="22" t="s">
        <v>258</v>
      </c>
      <c r="C87" s="22"/>
      <c r="D87" s="22"/>
    </row>
    <row r="88" spans="1:4" x14ac:dyDescent="0.25">
      <c r="A88" t="s">
        <v>229</v>
      </c>
      <c r="B88" t="s">
        <v>264</v>
      </c>
      <c r="C88" t="s">
        <v>265</v>
      </c>
      <c r="D88" t="s">
        <v>266</v>
      </c>
    </row>
    <row r="89" spans="1:4" x14ac:dyDescent="0.25">
      <c r="A89" t="s">
        <v>267</v>
      </c>
      <c r="B89">
        <v>3.3503428</v>
      </c>
      <c r="C89">
        <v>2</v>
      </c>
      <c r="D89">
        <v>1.5873017E-2</v>
      </c>
    </row>
    <row r="90" spans="1:4" x14ac:dyDescent="0.25">
      <c r="A90" t="s">
        <v>268</v>
      </c>
      <c r="B90">
        <v>43.107211999999997</v>
      </c>
      <c r="C90">
        <v>600</v>
      </c>
      <c r="D90">
        <v>0.17636684</v>
      </c>
    </row>
    <row r="91" spans="1:4" x14ac:dyDescent="0.25">
      <c r="A91" t="s">
        <v>269</v>
      </c>
      <c r="B91">
        <v>108.18312</v>
      </c>
      <c r="C91">
        <v>586</v>
      </c>
      <c r="D91">
        <v>0.17372134</v>
      </c>
    </row>
    <row r="92" spans="1:4" x14ac:dyDescent="0.25">
      <c r="A92" t="s">
        <v>270</v>
      </c>
      <c r="B92">
        <v>127.09483</v>
      </c>
      <c r="C92">
        <v>14</v>
      </c>
      <c r="D92">
        <v>0.10023516</v>
      </c>
    </row>
    <row r="93" spans="1:4" x14ac:dyDescent="0.25">
      <c r="A93" t="s">
        <v>271</v>
      </c>
      <c r="B93">
        <v>3.2329788000000002</v>
      </c>
      <c r="C93">
        <v>710</v>
      </c>
      <c r="D93">
        <v>0.10376249</v>
      </c>
    </row>
    <row r="94" spans="1:4" x14ac:dyDescent="0.25">
      <c r="A94" t="s">
        <v>272</v>
      </c>
      <c r="B94">
        <v>160.39055999999999</v>
      </c>
      <c r="C94">
        <v>2</v>
      </c>
      <c r="D94">
        <v>1.9988242999999999E-2</v>
      </c>
    </row>
    <row r="95" spans="1:4" x14ac:dyDescent="0.25">
      <c r="A95" t="s">
        <v>273</v>
      </c>
      <c r="B95">
        <v>8.1947869999999998</v>
      </c>
      <c r="C95">
        <v>12</v>
      </c>
      <c r="D95">
        <v>2.0282187E-2</v>
      </c>
    </row>
    <row r="96" spans="1:4" x14ac:dyDescent="0.25">
      <c r="A96" t="s">
        <v>274</v>
      </c>
      <c r="B96">
        <v>341.62</v>
      </c>
      <c r="C96">
        <v>134</v>
      </c>
      <c r="D96" s="23">
        <v>8.8183420000000003E-4</v>
      </c>
    </row>
    <row r="97" spans="1:4" x14ac:dyDescent="0.25">
      <c r="A97" t="s">
        <v>275</v>
      </c>
      <c r="B97">
        <v>8.5119030000000002</v>
      </c>
      <c r="C97">
        <v>0</v>
      </c>
      <c r="D97" s="23">
        <v>8.8183420000000003E-4</v>
      </c>
    </row>
    <row r="100" spans="1:4" x14ac:dyDescent="0.25">
      <c r="A100" s="22" t="s">
        <v>259</v>
      </c>
      <c r="B100" s="22" t="s">
        <v>260</v>
      </c>
      <c r="C100" s="22"/>
      <c r="D100" s="22"/>
    </row>
    <row r="101" spans="1:4" x14ac:dyDescent="0.25">
      <c r="A101" s="22" t="s">
        <v>257</v>
      </c>
      <c r="B101" s="22" t="s">
        <v>258</v>
      </c>
      <c r="C101" s="22"/>
      <c r="D101" s="22"/>
    </row>
    <row r="102" spans="1:4" x14ac:dyDescent="0.25">
      <c r="A102" t="s">
        <v>229</v>
      </c>
      <c r="B102" t="s">
        <v>264</v>
      </c>
      <c r="C102" t="s">
        <v>265</v>
      </c>
      <c r="D102" t="s">
        <v>266</v>
      </c>
    </row>
    <row r="103" spans="1:4" x14ac:dyDescent="0.25">
      <c r="A103" t="s">
        <v>267</v>
      </c>
      <c r="B103">
        <v>3.3503428</v>
      </c>
      <c r="C103">
        <v>2</v>
      </c>
      <c r="D103">
        <v>1.5873017E-2</v>
      </c>
    </row>
    <row r="104" spans="1:4" x14ac:dyDescent="0.25">
      <c r="A104" t="s">
        <v>268</v>
      </c>
      <c r="B104">
        <v>43.107211999999997</v>
      </c>
      <c r="C104">
        <v>600</v>
      </c>
      <c r="D104">
        <v>0.17636684</v>
      </c>
    </row>
    <row r="105" spans="1:4" x14ac:dyDescent="0.25">
      <c r="A105" t="s">
        <v>269</v>
      </c>
      <c r="B105">
        <v>108.18312</v>
      </c>
      <c r="C105">
        <v>586</v>
      </c>
      <c r="D105">
        <v>0.17372134</v>
      </c>
    </row>
    <row r="106" spans="1:4" x14ac:dyDescent="0.25">
      <c r="A106" t="s">
        <v>270</v>
      </c>
      <c r="B106">
        <v>127.09483</v>
      </c>
      <c r="C106">
        <v>14</v>
      </c>
      <c r="D106">
        <v>0.10023516</v>
      </c>
    </row>
    <row r="107" spans="1:4" x14ac:dyDescent="0.25">
      <c r="A107" t="s">
        <v>271</v>
      </c>
      <c r="B107">
        <v>3.2329788000000002</v>
      </c>
      <c r="C107">
        <v>710</v>
      </c>
      <c r="D107">
        <v>0.10376249</v>
      </c>
    </row>
    <row r="108" spans="1:4" x14ac:dyDescent="0.25">
      <c r="A108" t="s">
        <v>272</v>
      </c>
      <c r="B108">
        <v>160.39055999999999</v>
      </c>
      <c r="C108">
        <v>2</v>
      </c>
      <c r="D108">
        <v>1.9988242999999999E-2</v>
      </c>
    </row>
    <row r="109" spans="1:4" x14ac:dyDescent="0.25">
      <c r="A109" t="s">
        <v>273</v>
      </c>
      <c r="B109">
        <v>8.1947869999999998</v>
      </c>
      <c r="C109">
        <v>12</v>
      </c>
      <c r="D109">
        <v>2.0282187E-2</v>
      </c>
    </row>
    <row r="110" spans="1:4" x14ac:dyDescent="0.25">
      <c r="A110" t="s">
        <v>274</v>
      </c>
      <c r="B110">
        <v>341.62</v>
      </c>
      <c r="C110">
        <v>134</v>
      </c>
      <c r="D110" s="23">
        <v>5.8788945999999997E-4</v>
      </c>
    </row>
    <row r="111" spans="1:4" x14ac:dyDescent="0.25">
      <c r="A111" t="s">
        <v>275</v>
      </c>
      <c r="B111">
        <v>9.3464069999999992</v>
      </c>
      <c r="C111">
        <v>3</v>
      </c>
      <c r="D111" s="23">
        <v>2.9394472999999999E-4</v>
      </c>
    </row>
    <row r="114" spans="1:4" x14ac:dyDescent="0.25">
      <c r="A114" s="22" t="s">
        <v>261</v>
      </c>
      <c r="B114" s="22" t="s">
        <v>262</v>
      </c>
      <c r="C114" s="22"/>
      <c r="D114" s="22"/>
    </row>
    <row r="115" spans="1:4" x14ac:dyDescent="0.25">
      <c r="A115" s="22" t="s">
        <v>247</v>
      </c>
      <c r="B115" s="22" t="s">
        <v>248</v>
      </c>
      <c r="C115" s="22"/>
      <c r="D115" s="22"/>
    </row>
    <row r="116" spans="1:4" x14ac:dyDescent="0.25">
      <c r="A116" t="s">
        <v>229</v>
      </c>
      <c r="B116" t="s">
        <v>264</v>
      </c>
      <c r="C116" t="s">
        <v>265</v>
      </c>
      <c r="D116" t="s">
        <v>266</v>
      </c>
    </row>
    <row r="117" spans="1:4" x14ac:dyDescent="0.25">
      <c r="A117" t="s">
        <v>267</v>
      </c>
      <c r="B117">
        <v>1.0729078000000001</v>
      </c>
      <c r="C117">
        <v>292</v>
      </c>
      <c r="D117">
        <v>8.3186360000000001E-2</v>
      </c>
    </row>
    <row r="118" spans="1:4" x14ac:dyDescent="0.25">
      <c r="A118" t="s">
        <v>268</v>
      </c>
      <c r="B118">
        <v>1.4361702E-2</v>
      </c>
      <c r="C118">
        <v>292</v>
      </c>
      <c r="D118">
        <v>8.4656079999999995E-2</v>
      </c>
    </row>
    <row r="119" spans="1:4" x14ac:dyDescent="0.25">
      <c r="A119" t="s">
        <v>269</v>
      </c>
      <c r="B119">
        <v>43.107211999999997</v>
      </c>
      <c r="C119">
        <v>600</v>
      </c>
      <c r="D119">
        <v>0.17666079000000001</v>
      </c>
    </row>
    <row r="120" spans="1:4" x14ac:dyDescent="0.25">
      <c r="A120" t="s">
        <v>270</v>
      </c>
      <c r="B120">
        <v>108.18312</v>
      </c>
      <c r="C120">
        <v>586</v>
      </c>
      <c r="D120">
        <v>0.17460318</v>
      </c>
    </row>
    <row r="121" spans="1:4" x14ac:dyDescent="0.25">
      <c r="A121" t="s">
        <v>271</v>
      </c>
      <c r="B121">
        <v>2.6631206000000001E-2</v>
      </c>
      <c r="C121">
        <v>711</v>
      </c>
      <c r="D121">
        <v>0.20576131</v>
      </c>
    </row>
    <row r="122" spans="1:4" x14ac:dyDescent="0.25">
      <c r="A122" t="s">
        <v>272</v>
      </c>
      <c r="B122">
        <v>3.2329788000000002</v>
      </c>
      <c r="C122">
        <v>710</v>
      </c>
      <c r="D122">
        <v>0.20840681999999999</v>
      </c>
    </row>
    <row r="123" spans="1:4" x14ac:dyDescent="0.25">
      <c r="A123" t="s">
        <v>273</v>
      </c>
      <c r="B123">
        <v>0.42918440000000002</v>
      </c>
      <c r="C123">
        <v>266</v>
      </c>
      <c r="D123">
        <v>7.8189300000000003E-2</v>
      </c>
    </row>
    <row r="124" spans="1:4" x14ac:dyDescent="0.25">
      <c r="A124" t="s">
        <v>274</v>
      </c>
      <c r="B124">
        <v>1.0732269000000001</v>
      </c>
      <c r="C124">
        <v>268</v>
      </c>
      <c r="D124">
        <v>7.8189300000000003E-2</v>
      </c>
    </row>
    <row r="125" spans="1:4" x14ac:dyDescent="0.25">
      <c r="A125" t="s">
        <v>275</v>
      </c>
      <c r="B125">
        <v>341.62</v>
      </c>
      <c r="C125">
        <v>134</v>
      </c>
      <c r="D125" s="23">
        <v>2.9394472999999999E-4</v>
      </c>
    </row>
    <row r="128" spans="1:4" x14ac:dyDescent="0.25">
      <c r="A128" s="22" t="s">
        <v>261</v>
      </c>
      <c r="B128" s="22" t="s">
        <v>262</v>
      </c>
      <c r="C128" s="22"/>
      <c r="D128" s="22"/>
    </row>
    <row r="129" spans="1:4" x14ac:dyDescent="0.25">
      <c r="A129" s="22" t="s">
        <v>257</v>
      </c>
      <c r="B129" s="22" t="s">
        <v>248</v>
      </c>
      <c r="C129" s="22"/>
      <c r="D129" s="22"/>
    </row>
    <row r="130" spans="1:4" x14ac:dyDescent="0.25">
      <c r="A130" t="s">
        <v>229</v>
      </c>
      <c r="B130" t="s">
        <v>264</v>
      </c>
      <c r="C130" t="s">
        <v>265</v>
      </c>
      <c r="D130" t="s">
        <v>266</v>
      </c>
    </row>
    <row r="131" spans="1:4" x14ac:dyDescent="0.25">
      <c r="A131" t="s">
        <v>267</v>
      </c>
      <c r="B131">
        <v>1.0729078000000001</v>
      </c>
      <c r="C131">
        <v>292</v>
      </c>
      <c r="D131">
        <v>8.3186360000000001E-2</v>
      </c>
    </row>
    <row r="132" spans="1:4" x14ac:dyDescent="0.25">
      <c r="A132" t="s">
        <v>268</v>
      </c>
      <c r="B132">
        <v>1.4361702E-2</v>
      </c>
      <c r="C132">
        <v>292</v>
      </c>
      <c r="D132">
        <v>8.4656079999999995E-2</v>
      </c>
    </row>
    <row r="133" spans="1:4" x14ac:dyDescent="0.25">
      <c r="A133" t="s">
        <v>269</v>
      </c>
      <c r="B133">
        <v>43.107211999999997</v>
      </c>
      <c r="C133">
        <v>600</v>
      </c>
      <c r="D133">
        <v>0.17666079000000001</v>
      </c>
    </row>
    <row r="134" spans="1:4" x14ac:dyDescent="0.25">
      <c r="A134" t="s">
        <v>270</v>
      </c>
      <c r="B134">
        <v>108.18312</v>
      </c>
      <c r="C134">
        <v>586</v>
      </c>
      <c r="D134">
        <v>0.17460318</v>
      </c>
    </row>
    <row r="135" spans="1:4" x14ac:dyDescent="0.25">
      <c r="A135" t="s">
        <v>271</v>
      </c>
      <c r="B135">
        <v>2.6631206000000001E-2</v>
      </c>
      <c r="C135">
        <v>711</v>
      </c>
      <c r="D135">
        <v>0.20576131</v>
      </c>
    </row>
    <row r="136" spans="1:4" x14ac:dyDescent="0.25">
      <c r="A136" t="s">
        <v>272</v>
      </c>
      <c r="B136">
        <v>3.2329788000000002</v>
      </c>
      <c r="C136">
        <v>710</v>
      </c>
      <c r="D136">
        <v>0.20840681999999999</v>
      </c>
    </row>
    <row r="137" spans="1:4" x14ac:dyDescent="0.25">
      <c r="A137" t="s">
        <v>273</v>
      </c>
      <c r="B137">
        <v>0.42918440000000002</v>
      </c>
      <c r="C137">
        <v>266</v>
      </c>
      <c r="D137">
        <v>7.8189300000000003E-2</v>
      </c>
    </row>
    <row r="138" spans="1:4" x14ac:dyDescent="0.25">
      <c r="A138" t="s">
        <v>274</v>
      </c>
      <c r="B138">
        <v>1.0732269000000001</v>
      </c>
      <c r="C138">
        <v>268</v>
      </c>
      <c r="D138">
        <v>7.8189300000000003E-2</v>
      </c>
    </row>
    <row r="139" spans="1:4" x14ac:dyDescent="0.25">
      <c r="A139" t="s">
        <v>275</v>
      </c>
      <c r="B139">
        <v>341.62</v>
      </c>
      <c r="C139">
        <v>134</v>
      </c>
      <c r="D139" s="23">
        <v>2.9394472999999999E-4</v>
      </c>
    </row>
    <row r="142" spans="1:4" x14ac:dyDescent="0.25">
      <c r="A142" s="22" t="s">
        <v>261</v>
      </c>
      <c r="B142" s="22" t="s">
        <v>262</v>
      </c>
      <c r="C142" s="22"/>
      <c r="D142" s="22"/>
    </row>
    <row r="143" spans="1:4" x14ac:dyDescent="0.25">
      <c r="A143" s="22" t="s">
        <v>247</v>
      </c>
      <c r="B143" s="22" t="s">
        <v>258</v>
      </c>
      <c r="C143" s="22"/>
      <c r="D143" s="22"/>
    </row>
    <row r="144" spans="1:4" x14ac:dyDescent="0.25">
      <c r="A144" t="s">
        <v>229</v>
      </c>
      <c r="B144" t="s">
        <v>264</v>
      </c>
      <c r="C144" t="s">
        <v>265</v>
      </c>
      <c r="D144" t="s">
        <v>266</v>
      </c>
    </row>
    <row r="145" spans="1:4" x14ac:dyDescent="0.25">
      <c r="A145" t="s">
        <v>267</v>
      </c>
      <c r="B145">
        <v>3.3503428</v>
      </c>
      <c r="C145">
        <v>2</v>
      </c>
      <c r="D145">
        <v>1.5873017E-2</v>
      </c>
    </row>
    <row r="146" spans="1:4" x14ac:dyDescent="0.25">
      <c r="A146" t="s">
        <v>268</v>
      </c>
      <c r="B146">
        <v>43.107211999999997</v>
      </c>
      <c r="C146">
        <v>600</v>
      </c>
      <c r="D146">
        <v>0.17636684</v>
      </c>
    </row>
    <row r="147" spans="1:4" x14ac:dyDescent="0.25">
      <c r="A147" t="s">
        <v>269</v>
      </c>
      <c r="B147">
        <v>108.18312</v>
      </c>
      <c r="C147">
        <v>586</v>
      </c>
      <c r="D147">
        <v>0.17372134</v>
      </c>
    </row>
    <row r="148" spans="1:4" x14ac:dyDescent="0.25">
      <c r="A148" t="s">
        <v>270</v>
      </c>
      <c r="B148">
        <v>127.09483</v>
      </c>
      <c r="C148">
        <v>14</v>
      </c>
      <c r="D148">
        <v>0.10023516</v>
      </c>
    </row>
    <row r="149" spans="1:4" x14ac:dyDescent="0.25">
      <c r="A149" t="s">
        <v>271</v>
      </c>
      <c r="B149">
        <v>3.2329788000000002</v>
      </c>
      <c r="C149">
        <v>710</v>
      </c>
      <c r="D149">
        <v>0.10376249</v>
      </c>
    </row>
    <row r="150" spans="1:4" x14ac:dyDescent="0.25">
      <c r="A150" t="s">
        <v>272</v>
      </c>
      <c r="B150">
        <v>160.39055999999999</v>
      </c>
      <c r="C150">
        <v>2</v>
      </c>
      <c r="D150">
        <v>1.9988242999999999E-2</v>
      </c>
    </row>
    <row r="151" spans="1:4" x14ac:dyDescent="0.25">
      <c r="A151" t="s">
        <v>273</v>
      </c>
      <c r="B151">
        <v>8.1947869999999998</v>
      </c>
      <c r="C151">
        <v>12</v>
      </c>
      <c r="D151">
        <v>2.0282187E-2</v>
      </c>
    </row>
    <row r="152" spans="1:4" x14ac:dyDescent="0.25">
      <c r="A152" t="s">
        <v>274</v>
      </c>
      <c r="B152">
        <v>341.62</v>
      </c>
      <c r="C152">
        <v>134</v>
      </c>
      <c r="D152">
        <v>1.1757789E-3</v>
      </c>
    </row>
    <row r="153" spans="1:4" x14ac:dyDescent="0.25">
      <c r="A153" t="s">
        <v>275</v>
      </c>
      <c r="B153">
        <v>5.2071040000000002</v>
      </c>
      <c r="C153">
        <v>0</v>
      </c>
      <c r="D153" s="23">
        <v>8.8183420000000003E-4</v>
      </c>
    </row>
    <row r="156" spans="1:4" x14ac:dyDescent="0.25">
      <c r="A156" s="22" t="s">
        <v>261</v>
      </c>
      <c r="B156" s="22" t="s">
        <v>262</v>
      </c>
      <c r="C156" s="22"/>
      <c r="D156" s="22"/>
    </row>
    <row r="157" spans="1:4" x14ac:dyDescent="0.25">
      <c r="A157" s="22" t="s">
        <v>257</v>
      </c>
      <c r="B157" s="22" t="s">
        <v>258</v>
      </c>
      <c r="C157" s="22"/>
      <c r="D157" s="22"/>
    </row>
    <row r="158" spans="1:4" x14ac:dyDescent="0.25">
      <c r="A158" t="s">
        <v>229</v>
      </c>
      <c r="B158" t="s">
        <v>264</v>
      </c>
      <c r="C158" t="s">
        <v>265</v>
      </c>
      <c r="D158" t="s">
        <v>266</v>
      </c>
    </row>
    <row r="159" spans="1:4" x14ac:dyDescent="0.25">
      <c r="A159" t="s">
        <v>267</v>
      </c>
      <c r="B159">
        <v>3.3503428</v>
      </c>
      <c r="C159">
        <v>2</v>
      </c>
      <c r="D159">
        <v>1.5873017E-2</v>
      </c>
    </row>
    <row r="160" spans="1:4" x14ac:dyDescent="0.25">
      <c r="A160" t="s">
        <v>268</v>
      </c>
      <c r="B160">
        <v>43.107211999999997</v>
      </c>
      <c r="C160">
        <v>600</v>
      </c>
      <c r="D160">
        <v>0.17636684</v>
      </c>
    </row>
    <row r="161" spans="1:4" x14ac:dyDescent="0.25">
      <c r="A161" t="s">
        <v>269</v>
      </c>
      <c r="B161">
        <v>108.18312</v>
      </c>
      <c r="C161">
        <v>586</v>
      </c>
      <c r="D161">
        <v>0.17372134</v>
      </c>
    </row>
    <row r="162" spans="1:4" x14ac:dyDescent="0.25">
      <c r="A162" t="s">
        <v>270</v>
      </c>
      <c r="B162">
        <v>127.09483</v>
      </c>
      <c r="C162">
        <v>14</v>
      </c>
      <c r="D162">
        <v>0.10023516</v>
      </c>
    </row>
    <row r="163" spans="1:4" x14ac:dyDescent="0.25">
      <c r="A163" t="s">
        <v>271</v>
      </c>
      <c r="B163">
        <v>3.2329788000000002</v>
      </c>
      <c r="C163">
        <v>710</v>
      </c>
      <c r="D163">
        <v>0.10376249</v>
      </c>
    </row>
    <row r="164" spans="1:4" x14ac:dyDescent="0.25">
      <c r="A164" t="s">
        <v>272</v>
      </c>
      <c r="B164">
        <v>160.39055999999999</v>
      </c>
      <c r="C164">
        <v>2</v>
      </c>
      <c r="D164">
        <v>1.9988242999999999E-2</v>
      </c>
    </row>
    <row r="165" spans="1:4" x14ac:dyDescent="0.25">
      <c r="A165" t="s">
        <v>273</v>
      </c>
      <c r="B165">
        <v>8.1947869999999998</v>
      </c>
      <c r="C165">
        <v>12</v>
      </c>
      <c r="D165">
        <v>2.0282187E-2</v>
      </c>
    </row>
    <row r="166" spans="1:4" x14ac:dyDescent="0.25">
      <c r="A166" t="s">
        <v>274</v>
      </c>
      <c r="B166">
        <v>341.62</v>
      </c>
      <c r="C166">
        <v>134</v>
      </c>
      <c r="D166">
        <v>1.1757789E-3</v>
      </c>
    </row>
    <row r="167" spans="1:4" x14ac:dyDescent="0.25">
      <c r="A167" t="s">
        <v>275</v>
      </c>
      <c r="B167">
        <v>7.3966783999999999</v>
      </c>
      <c r="C167">
        <v>2</v>
      </c>
      <c r="D167" s="23">
        <v>8.8183420000000003E-4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Sheet2</vt:lpstr>
      <vt:lpstr>Opencart Short 1</vt:lpstr>
      <vt:lpstr>Assessment 1</vt:lpstr>
      <vt:lpstr>Assessment 2</vt:lpstr>
      <vt:lpstr>'Assessment 1'!opencart</vt:lpstr>
      <vt:lpstr>Sheet1!opencart</vt:lpstr>
      <vt:lpstr>'Opencart Short 1'!opencart_Short_1</vt:lpstr>
      <vt:lpstr>'Assessment 2'!opencartassessment2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Hoya21</dc:creator>
  <cp:lastModifiedBy>Hoya21</cp:lastModifiedBy>
  <cp:lastPrinted>2015-05-12T13:47:09Z</cp:lastPrinted>
  <dcterms:created xsi:type="dcterms:W3CDTF">2015-05-12T12:49:35Z</dcterms:created>
  <dcterms:modified xsi:type="dcterms:W3CDTF">2015-06-07T18:13:44Z</dcterms:modified>
</cp:coreProperties>
</file>