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3915" yWindow="3915" windowWidth="21675" windowHeight="14460" tabRatio="500" activeTab="4"/>
  </bookViews>
  <sheets>
    <sheet name="Sheet1" sheetId="1" r:id="rId1"/>
    <sheet name="Sheet2" sheetId="2" r:id="rId2"/>
    <sheet name="typo3 Short 1" sheetId="3" r:id="rId3"/>
    <sheet name="Assessment 1" sheetId="5" r:id="rId4"/>
    <sheet name="Assessment 2" sheetId="6" r:id="rId5"/>
  </sheets>
  <definedNames>
    <definedName name="typo3" localSheetId="3">'Assessment 1'!$A$1:$H$1356</definedName>
    <definedName name="typo3" localSheetId="0">Sheet1!$A$1:$R$99</definedName>
    <definedName name="typo3_short" localSheetId="2">'typo3 Short 1'!$B$1:$S$17</definedName>
    <definedName name="typo3assessment2" localSheetId="4">'Assessment 2'!$A$1:$D$168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0" i="3" l="1"/>
  <c r="K80" i="3"/>
  <c r="G81" i="3"/>
  <c r="F81" i="3"/>
  <c r="G80" i="3"/>
  <c r="F80" i="3"/>
  <c r="C97" i="2"/>
  <c r="C96" i="2"/>
  <c r="C95" i="2"/>
  <c r="C94" i="2"/>
  <c r="C93" i="2"/>
  <c r="C92" i="2"/>
  <c r="C91" i="2"/>
  <c r="C90" i="2"/>
  <c r="C89" i="2"/>
  <c r="B97" i="2"/>
  <c r="B96" i="2"/>
  <c r="B95" i="2"/>
  <c r="B94" i="2"/>
  <c r="B93" i="2"/>
  <c r="B92" i="2"/>
  <c r="B91" i="2"/>
  <c r="B90" i="2"/>
  <c r="B89" i="2"/>
  <c r="R123" i="2" l="1"/>
  <c r="R124" i="2"/>
  <c r="R125" i="2"/>
  <c r="R126" i="2"/>
  <c r="R127" i="2"/>
  <c r="R128" i="2"/>
  <c r="R129" i="2"/>
  <c r="R130" i="2"/>
  <c r="R131" i="2"/>
  <c r="R132" i="2"/>
  <c r="R122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09" i="2"/>
  <c r="R97" i="2"/>
  <c r="R98" i="2"/>
  <c r="R99" i="2"/>
  <c r="R100" i="2"/>
  <c r="R101" i="2"/>
  <c r="R102" i="2"/>
  <c r="R103" i="2"/>
  <c r="R104" i="2"/>
  <c r="R105" i="2"/>
  <c r="R106" i="2"/>
  <c r="R107" i="2"/>
  <c r="R96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77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56" i="2"/>
  <c r="R55" i="2"/>
  <c r="R54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37" i="2"/>
  <c r="J124" i="2"/>
  <c r="J125" i="2"/>
  <c r="J126" i="2"/>
  <c r="J127" i="2"/>
  <c r="J128" i="2"/>
  <c r="J129" i="2"/>
  <c r="J130" i="2"/>
  <c r="J131" i="2"/>
  <c r="J132" i="2"/>
  <c r="J133" i="2"/>
  <c r="J123" i="2"/>
  <c r="J119" i="2"/>
  <c r="J120" i="2"/>
  <c r="J121" i="2"/>
  <c r="J118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03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77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56" i="2"/>
  <c r="J55" i="2"/>
  <c r="J54" i="2"/>
  <c r="J50" i="2"/>
  <c r="J51" i="2"/>
  <c r="J52" i="2"/>
  <c r="J53" i="2"/>
  <c r="J49" i="2"/>
  <c r="J38" i="2"/>
  <c r="J39" i="2"/>
  <c r="J40" i="2"/>
  <c r="J41" i="2"/>
  <c r="J42" i="2"/>
  <c r="J43" i="2"/>
  <c r="J44" i="2"/>
  <c r="J45" i="2"/>
  <c r="J46" i="2"/>
  <c r="J47" i="2"/>
  <c r="J48" i="2"/>
  <c r="J37" i="2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75" i="3"/>
  <c r="AA84" i="3"/>
  <c r="AA85" i="3"/>
  <c r="AA86" i="3"/>
  <c r="AA87" i="3"/>
  <c r="AA88" i="3"/>
  <c r="AA89" i="3"/>
  <c r="AA90" i="3"/>
  <c r="AA83" i="3"/>
  <c r="AA80" i="3"/>
  <c r="AA81" i="3"/>
  <c r="AA82" i="3"/>
  <c r="AA79" i="3"/>
  <c r="AA76" i="3"/>
  <c r="AA77" i="3"/>
  <c r="AA78" i="3"/>
  <c r="AA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75" i="3"/>
  <c r="S87" i="3"/>
  <c r="S88" i="3"/>
  <c r="S89" i="3"/>
  <c r="S90" i="3"/>
  <c r="S86" i="3"/>
  <c r="S83" i="3"/>
  <c r="S84" i="3"/>
  <c r="S85" i="3"/>
  <c r="S82" i="3"/>
  <c r="S76" i="3"/>
  <c r="S77" i="3"/>
  <c r="S78" i="3"/>
  <c r="S79" i="3"/>
  <c r="S80" i="3"/>
  <c r="S81" i="3"/>
  <c r="S75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53" i="3"/>
  <c r="AA58" i="3"/>
  <c r="AA59" i="3"/>
  <c r="AA60" i="3"/>
  <c r="AA61" i="3"/>
  <c r="AA62" i="3"/>
  <c r="AA63" i="3"/>
  <c r="AA64" i="3"/>
  <c r="AA65" i="3"/>
  <c r="AA66" i="3"/>
  <c r="AA67" i="3"/>
  <c r="AA68" i="3"/>
  <c r="AA57" i="3"/>
  <c r="AA54" i="3"/>
  <c r="AA55" i="3"/>
  <c r="AA56" i="3"/>
  <c r="AA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53" i="3"/>
  <c r="S61" i="3"/>
  <c r="S62" i="3"/>
  <c r="S63" i="3"/>
  <c r="S64" i="3"/>
  <c r="S65" i="3"/>
  <c r="S66" i="3"/>
  <c r="S67" i="3"/>
  <c r="S68" i="3"/>
  <c r="S60" i="3"/>
  <c r="S54" i="3"/>
  <c r="S55" i="3"/>
  <c r="S56" i="3"/>
  <c r="S57" i="3"/>
  <c r="S58" i="3"/>
  <c r="S59" i="3"/>
  <c r="S53" i="3"/>
  <c r="T130" i="2" l="1"/>
  <c r="U130" i="2" s="1"/>
  <c r="T106" i="2"/>
  <c r="U106" i="2" s="1"/>
  <c r="T122" i="2"/>
  <c r="U122" i="2" s="1"/>
  <c r="T70" i="2"/>
  <c r="U70" i="2" s="1"/>
  <c r="T127" i="2"/>
  <c r="AD76" i="3"/>
  <c r="AD77" i="3"/>
  <c r="AD78" i="3"/>
  <c r="AD79" i="3"/>
  <c r="AE82" i="3" s="1"/>
  <c r="AD80" i="3"/>
  <c r="AD81" i="3"/>
  <c r="AD82" i="3"/>
  <c r="AD83" i="3"/>
  <c r="AE90" i="3" s="1"/>
  <c r="AD84" i="3"/>
  <c r="AD85" i="3"/>
  <c r="AD86" i="3"/>
  <c r="AD87" i="3"/>
  <c r="AD88" i="3"/>
  <c r="AD89" i="3"/>
  <c r="AD90" i="3"/>
  <c r="AD75" i="3"/>
  <c r="AE78" i="3" s="1"/>
  <c r="AB80" i="3"/>
  <c r="AB81" i="3"/>
  <c r="AB82" i="3"/>
  <c r="AB83" i="3"/>
  <c r="AB84" i="3"/>
  <c r="AB85" i="3"/>
  <c r="AB86" i="3"/>
  <c r="AB87" i="3"/>
  <c r="AB88" i="3"/>
  <c r="AB89" i="3"/>
  <c r="AB90" i="3"/>
  <c r="AB76" i="3"/>
  <c r="AB77" i="3"/>
  <c r="AB78" i="3"/>
  <c r="AB79" i="3"/>
  <c r="AB75" i="3"/>
  <c r="V76" i="3"/>
  <c r="V77" i="3"/>
  <c r="V78" i="3"/>
  <c r="V79" i="3"/>
  <c r="V80" i="3"/>
  <c r="V81" i="3"/>
  <c r="V82" i="3"/>
  <c r="V83" i="3"/>
  <c r="W85" i="3" s="1"/>
  <c r="V84" i="3"/>
  <c r="V85" i="3"/>
  <c r="V86" i="3"/>
  <c r="W90" i="3" s="1"/>
  <c r="V87" i="3"/>
  <c r="V88" i="3"/>
  <c r="V89" i="3"/>
  <c r="V90" i="3"/>
  <c r="V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75" i="3"/>
  <c r="AD54" i="3"/>
  <c r="AD55" i="3"/>
  <c r="AD56" i="3"/>
  <c r="AD57" i="3"/>
  <c r="AE68" i="3" s="1"/>
  <c r="AD58" i="3"/>
  <c r="AD59" i="3"/>
  <c r="AD60" i="3"/>
  <c r="AD61" i="3"/>
  <c r="AD62" i="3"/>
  <c r="AD63" i="3"/>
  <c r="AD64" i="3"/>
  <c r="AD65" i="3"/>
  <c r="AD66" i="3"/>
  <c r="AD67" i="3"/>
  <c r="AD68" i="3"/>
  <c r="AD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53" i="3"/>
  <c r="V54" i="3"/>
  <c r="V55" i="3"/>
  <c r="V56" i="3"/>
  <c r="V57" i="3"/>
  <c r="V58" i="3"/>
  <c r="V59" i="3"/>
  <c r="V60" i="3"/>
  <c r="W68" i="3" s="1"/>
  <c r="V61" i="3"/>
  <c r="V62" i="3"/>
  <c r="V63" i="3"/>
  <c r="V64" i="3"/>
  <c r="V65" i="3"/>
  <c r="V66" i="3"/>
  <c r="V67" i="3"/>
  <c r="V68" i="3"/>
  <c r="V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53" i="3"/>
  <c r="U127" i="2"/>
  <c r="S37" i="2"/>
  <c r="T37" i="2" s="1"/>
  <c r="U37" i="2" s="1"/>
  <c r="S38" i="2"/>
  <c r="T38" i="2" s="1"/>
  <c r="U38" i="2" s="1"/>
  <c r="S39" i="2"/>
  <c r="T39" i="2" s="1"/>
  <c r="U39" i="2" s="1"/>
  <c r="S40" i="2"/>
  <c r="T40" i="2" s="1"/>
  <c r="U40" i="2" s="1"/>
  <c r="S41" i="2"/>
  <c r="T41" i="2" s="1"/>
  <c r="U41" i="2" s="1"/>
  <c r="S42" i="2"/>
  <c r="T42" i="2" s="1"/>
  <c r="U42" i="2" s="1"/>
  <c r="S43" i="2"/>
  <c r="T43" i="2" s="1"/>
  <c r="U43" i="2" s="1"/>
  <c r="S44" i="2"/>
  <c r="T44" i="2" s="1"/>
  <c r="U44" i="2" s="1"/>
  <c r="S45" i="2"/>
  <c r="T45" i="2" s="1"/>
  <c r="U45" i="2" s="1"/>
  <c r="S46" i="2"/>
  <c r="T46" i="2" s="1"/>
  <c r="U46" i="2" s="1"/>
  <c r="S47" i="2"/>
  <c r="T47" i="2" s="1"/>
  <c r="U47" i="2" s="1"/>
  <c r="S48" i="2"/>
  <c r="T48" i="2" s="1"/>
  <c r="U48" i="2" s="1"/>
  <c r="S49" i="2"/>
  <c r="T49" i="2" s="1"/>
  <c r="U49" i="2" s="1"/>
  <c r="S50" i="2"/>
  <c r="T50" i="2" s="1"/>
  <c r="U50" i="2" s="1"/>
  <c r="S51" i="2"/>
  <c r="T51" i="2" s="1"/>
  <c r="U51" i="2" s="1"/>
  <c r="S52" i="2"/>
  <c r="T52" i="2" s="1"/>
  <c r="U52" i="2" s="1"/>
  <c r="S53" i="2"/>
  <c r="T53" i="2" s="1"/>
  <c r="U53" i="2" s="1"/>
  <c r="S54" i="2"/>
  <c r="T54" i="2" s="1"/>
  <c r="U54" i="2" s="1"/>
  <c r="S55" i="2"/>
  <c r="T55" i="2" s="1"/>
  <c r="U55" i="2" s="1"/>
  <c r="S56" i="2"/>
  <c r="T56" i="2" s="1"/>
  <c r="U56" i="2" s="1"/>
  <c r="S57" i="2"/>
  <c r="T57" i="2" s="1"/>
  <c r="U57" i="2" s="1"/>
  <c r="S58" i="2"/>
  <c r="T58" i="2" s="1"/>
  <c r="U58" i="2" s="1"/>
  <c r="S59" i="2"/>
  <c r="T59" i="2" s="1"/>
  <c r="U59" i="2" s="1"/>
  <c r="S60" i="2"/>
  <c r="T60" i="2" s="1"/>
  <c r="U60" i="2" s="1"/>
  <c r="S61" i="2"/>
  <c r="T61" i="2" s="1"/>
  <c r="U61" i="2" s="1"/>
  <c r="S62" i="2"/>
  <c r="T62" i="2" s="1"/>
  <c r="U62" i="2" s="1"/>
  <c r="S63" i="2"/>
  <c r="T63" i="2" s="1"/>
  <c r="U63" i="2" s="1"/>
  <c r="S64" i="2"/>
  <c r="T64" i="2" s="1"/>
  <c r="U64" i="2" s="1"/>
  <c r="S65" i="2"/>
  <c r="T65" i="2" s="1"/>
  <c r="U65" i="2" s="1"/>
  <c r="S66" i="2"/>
  <c r="T66" i="2" s="1"/>
  <c r="U66" i="2" s="1"/>
  <c r="S67" i="2"/>
  <c r="T67" i="2" s="1"/>
  <c r="U67" i="2" s="1"/>
  <c r="S68" i="2"/>
  <c r="T68" i="2" s="1"/>
  <c r="U68" i="2" s="1"/>
  <c r="S69" i="2"/>
  <c r="T69" i="2" s="1"/>
  <c r="U69" i="2" s="1"/>
  <c r="S70" i="2"/>
  <c r="S71" i="2"/>
  <c r="T71" i="2" s="1"/>
  <c r="U71" i="2" s="1"/>
  <c r="S72" i="2"/>
  <c r="T72" i="2" s="1"/>
  <c r="U72" i="2" s="1"/>
  <c r="S73" i="2"/>
  <c r="T73" i="2" s="1"/>
  <c r="U73" i="2" s="1"/>
  <c r="S74" i="2"/>
  <c r="T74" i="2" s="1"/>
  <c r="U74" i="2" s="1"/>
  <c r="S75" i="2"/>
  <c r="T75" i="2" s="1"/>
  <c r="U75" i="2" s="1"/>
  <c r="S76" i="2"/>
  <c r="T76" i="2" s="1"/>
  <c r="U76" i="2" s="1"/>
  <c r="S77" i="2"/>
  <c r="T77" i="2" s="1"/>
  <c r="U77" i="2" s="1"/>
  <c r="S78" i="2"/>
  <c r="T78" i="2" s="1"/>
  <c r="U78" i="2" s="1"/>
  <c r="S79" i="2"/>
  <c r="T79" i="2" s="1"/>
  <c r="U79" i="2" s="1"/>
  <c r="S80" i="2"/>
  <c r="T80" i="2" s="1"/>
  <c r="U80" i="2" s="1"/>
  <c r="S81" i="2"/>
  <c r="T81" i="2" s="1"/>
  <c r="U81" i="2" s="1"/>
  <c r="S82" i="2"/>
  <c r="T82" i="2" s="1"/>
  <c r="U82" i="2" s="1"/>
  <c r="S83" i="2"/>
  <c r="T83" i="2" s="1"/>
  <c r="U83" i="2" s="1"/>
  <c r="S84" i="2"/>
  <c r="T84" i="2" s="1"/>
  <c r="U84" i="2" s="1"/>
  <c r="S85" i="2"/>
  <c r="T85" i="2" s="1"/>
  <c r="U85" i="2" s="1"/>
  <c r="S86" i="2"/>
  <c r="T86" i="2" s="1"/>
  <c r="U86" i="2" s="1"/>
  <c r="S87" i="2"/>
  <c r="T87" i="2" s="1"/>
  <c r="U87" i="2" s="1"/>
  <c r="S88" i="2"/>
  <c r="T88" i="2" s="1"/>
  <c r="U88" i="2" s="1"/>
  <c r="S89" i="2"/>
  <c r="T89" i="2" s="1"/>
  <c r="U89" i="2" s="1"/>
  <c r="S90" i="2"/>
  <c r="T90" i="2" s="1"/>
  <c r="U90" i="2" s="1"/>
  <c r="S91" i="2"/>
  <c r="T91" i="2" s="1"/>
  <c r="U91" i="2" s="1"/>
  <c r="S92" i="2"/>
  <c r="T92" i="2" s="1"/>
  <c r="U92" i="2" s="1"/>
  <c r="S93" i="2"/>
  <c r="T93" i="2" s="1"/>
  <c r="U93" i="2" s="1"/>
  <c r="S94" i="2"/>
  <c r="T94" i="2" s="1"/>
  <c r="U94" i="2" s="1"/>
  <c r="S95" i="2"/>
  <c r="T95" i="2" s="1"/>
  <c r="U95" i="2" s="1"/>
  <c r="S96" i="2"/>
  <c r="T96" i="2" s="1"/>
  <c r="U96" i="2" s="1"/>
  <c r="S97" i="2"/>
  <c r="T97" i="2" s="1"/>
  <c r="U97" i="2" s="1"/>
  <c r="S98" i="2"/>
  <c r="T98" i="2" s="1"/>
  <c r="U98" i="2" s="1"/>
  <c r="S99" i="2"/>
  <c r="T99" i="2" s="1"/>
  <c r="U99" i="2" s="1"/>
  <c r="S100" i="2"/>
  <c r="T100" i="2" s="1"/>
  <c r="U100" i="2" s="1"/>
  <c r="S101" i="2"/>
  <c r="T101" i="2" s="1"/>
  <c r="U101" i="2" s="1"/>
  <c r="S102" i="2"/>
  <c r="T102" i="2" s="1"/>
  <c r="U102" i="2" s="1"/>
  <c r="S103" i="2"/>
  <c r="T103" i="2" s="1"/>
  <c r="U103" i="2" s="1"/>
  <c r="S104" i="2"/>
  <c r="T104" i="2" s="1"/>
  <c r="U104" i="2" s="1"/>
  <c r="S105" i="2"/>
  <c r="T105" i="2" s="1"/>
  <c r="U105" i="2" s="1"/>
  <c r="S106" i="2"/>
  <c r="S107" i="2"/>
  <c r="T107" i="2" s="1"/>
  <c r="U107" i="2" s="1"/>
  <c r="S108" i="2"/>
  <c r="T108" i="2" s="1"/>
  <c r="U108" i="2" s="1"/>
  <c r="V108" i="2" s="1"/>
  <c r="S109" i="2"/>
  <c r="T109" i="2" s="1"/>
  <c r="U109" i="2" s="1"/>
  <c r="S110" i="2"/>
  <c r="T110" i="2" s="1"/>
  <c r="U110" i="2" s="1"/>
  <c r="S111" i="2"/>
  <c r="T111" i="2" s="1"/>
  <c r="U111" i="2" s="1"/>
  <c r="S112" i="2"/>
  <c r="T112" i="2" s="1"/>
  <c r="U112" i="2" s="1"/>
  <c r="S113" i="2"/>
  <c r="T113" i="2" s="1"/>
  <c r="U113" i="2" s="1"/>
  <c r="S114" i="2"/>
  <c r="T114" i="2" s="1"/>
  <c r="U114" i="2" s="1"/>
  <c r="S115" i="2"/>
  <c r="T115" i="2" s="1"/>
  <c r="U115" i="2" s="1"/>
  <c r="S116" i="2"/>
  <c r="T116" i="2" s="1"/>
  <c r="U116" i="2" s="1"/>
  <c r="S117" i="2"/>
  <c r="T117" i="2" s="1"/>
  <c r="U117" i="2" s="1"/>
  <c r="S118" i="2"/>
  <c r="T118" i="2" s="1"/>
  <c r="U118" i="2" s="1"/>
  <c r="S119" i="2"/>
  <c r="T119" i="2" s="1"/>
  <c r="U119" i="2" s="1"/>
  <c r="S120" i="2"/>
  <c r="T120" i="2" s="1"/>
  <c r="U120" i="2" s="1"/>
  <c r="S121" i="2"/>
  <c r="T121" i="2" s="1"/>
  <c r="U121" i="2" s="1"/>
  <c r="S122" i="2"/>
  <c r="S123" i="2"/>
  <c r="T123" i="2" s="1"/>
  <c r="U123" i="2" s="1"/>
  <c r="S124" i="2"/>
  <c r="T124" i="2" s="1"/>
  <c r="U124" i="2" s="1"/>
  <c r="S125" i="2"/>
  <c r="T125" i="2" s="1"/>
  <c r="U125" i="2" s="1"/>
  <c r="S126" i="2"/>
  <c r="T126" i="2" s="1"/>
  <c r="U126" i="2" s="1"/>
  <c r="S127" i="2"/>
  <c r="S128" i="2"/>
  <c r="T128" i="2" s="1"/>
  <c r="U128" i="2" s="1"/>
  <c r="S129" i="2"/>
  <c r="T129" i="2" s="1"/>
  <c r="U129" i="2" s="1"/>
  <c r="S130" i="2"/>
  <c r="S131" i="2"/>
  <c r="T131" i="2" s="1"/>
  <c r="U131" i="2" s="1"/>
  <c r="S132" i="2"/>
  <c r="T132" i="2" s="1"/>
  <c r="U132" i="2" s="1"/>
  <c r="S133" i="2"/>
  <c r="T133" i="2" s="1"/>
  <c r="U133" i="2" s="1"/>
  <c r="V133" i="2" s="1"/>
  <c r="S36" i="2"/>
  <c r="T36" i="2" s="1"/>
  <c r="U36" i="2" s="1"/>
  <c r="V36" i="2" s="1"/>
  <c r="M87" i="2"/>
  <c r="M98" i="2"/>
  <c r="M107" i="2"/>
  <c r="M108" i="2"/>
  <c r="M115" i="2"/>
  <c r="M116" i="2"/>
  <c r="M36" i="2"/>
  <c r="N36" i="2" s="1"/>
  <c r="K123" i="2"/>
  <c r="L123" i="2" s="1"/>
  <c r="M123" i="2" s="1"/>
  <c r="K124" i="2"/>
  <c r="L124" i="2" s="1"/>
  <c r="M124" i="2" s="1"/>
  <c r="K125" i="2"/>
  <c r="L125" i="2" s="1"/>
  <c r="M125" i="2" s="1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M131" i="2" s="1"/>
  <c r="K132" i="2"/>
  <c r="L132" i="2" s="1"/>
  <c r="M132" i="2" s="1"/>
  <c r="K133" i="2"/>
  <c r="L133" i="2" s="1"/>
  <c r="M133" i="2" s="1"/>
  <c r="K122" i="2"/>
  <c r="L122" i="2" s="1"/>
  <c r="M122" i="2" s="1"/>
  <c r="N122" i="2" s="1"/>
  <c r="K118" i="2"/>
  <c r="L118" i="2" s="1"/>
  <c r="M118" i="2" s="1"/>
  <c r="K119" i="2"/>
  <c r="L119" i="2" s="1"/>
  <c r="M119" i="2" s="1"/>
  <c r="K120" i="2"/>
  <c r="L120" i="2" s="1"/>
  <c r="M120" i="2" s="1"/>
  <c r="K121" i="2"/>
  <c r="L121" i="2" s="1"/>
  <c r="M121" i="2" s="1"/>
  <c r="K117" i="2"/>
  <c r="L117" i="2" s="1"/>
  <c r="M117" i="2" s="1"/>
  <c r="K103" i="2"/>
  <c r="L103" i="2" s="1"/>
  <c r="M103" i="2" s="1"/>
  <c r="K104" i="2"/>
  <c r="L104" i="2" s="1"/>
  <c r="M104" i="2" s="1"/>
  <c r="K105" i="2"/>
  <c r="L105" i="2" s="1"/>
  <c r="M105" i="2" s="1"/>
  <c r="K106" i="2"/>
  <c r="L106" i="2" s="1"/>
  <c r="M106" i="2" s="1"/>
  <c r="K107" i="2"/>
  <c r="L107" i="2" s="1"/>
  <c r="K108" i="2"/>
  <c r="L108" i="2" s="1"/>
  <c r="K109" i="2"/>
  <c r="L109" i="2" s="1"/>
  <c r="M109" i="2" s="1"/>
  <c r="K110" i="2"/>
  <c r="L110" i="2" s="1"/>
  <c r="M110" i="2" s="1"/>
  <c r="K111" i="2"/>
  <c r="L111" i="2" s="1"/>
  <c r="M111" i="2" s="1"/>
  <c r="K112" i="2"/>
  <c r="L112" i="2" s="1"/>
  <c r="M112" i="2" s="1"/>
  <c r="K113" i="2"/>
  <c r="L113" i="2" s="1"/>
  <c r="M113" i="2" s="1"/>
  <c r="K114" i="2"/>
  <c r="L114" i="2" s="1"/>
  <c r="M114" i="2" s="1"/>
  <c r="K115" i="2"/>
  <c r="L115" i="2" s="1"/>
  <c r="K116" i="2"/>
  <c r="L116" i="2" s="1"/>
  <c r="K102" i="2"/>
  <c r="L102" i="2" s="1"/>
  <c r="M102" i="2" s="1"/>
  <c r="K101" i="2"/>
  <c r="L101" i="2" s="1"/>
  <c r="M101" i="2" s="1"/>
  <c r="K94" i="2"/>
  <c r="L94" i="2" s="1"/>
  <c r="M94" i="2" s="1"/>
  <c r="K95" i="2"/>
  <c r="L95" i="2" s="1"/>
  <c r="M95" i="2" s="1"/>
  <c r="K96" i="2"/>
  <c r="L96" i="2" s="1"/>
  <c r="M96" i="2" s="1"/>
  <c r="K97" i="2"/>
  <c r="L97" i="2" s="1"/>
  <c r="M97" i="2" s="1"/>
  <c r="K98" i="2"/>
  <c r="L98" i="2" s="1"/>
  <c r="K99" i="2"/>
  <c r="L99" i="2" s="1"/>
  <c r="M99" i="2" s="1"/>
  <c r="K100" i="2"/>
  <c r="L100" i="2" s="1"/>
  <c r="M100" i="2" s="1"/>
  <c r="K77" i="2"/>
  <c r="L77" i="2" s="1"/>
  <c r="M77" i="2" s="1"/>
  <c r="K78" i="2"/>
  <c r="L78" i="2" s="1"/>
  <c r="M78" i="2" s="1"/>
  <c r="K79" i="2"/>
  <c r="L79" i="2" s="1"/>
  <c r="M79" i="2" s="1"/>
  <c r="K80" i="2"/>
  <c r="L80" i="2" s="1"/>
  <c r="M80" i="2" s="1"/>
  <c r="K81" i="2"/>
  <c r="L81" i="2" s="1"/>
  <c r="M81" i="2" s="1"/>
  <c r="K82" i="2"/>
  <c r="L82" i="2" s="1"/>
  <c r="M82" i="2" s="1"/>
  <c r="K83" i="2"/>
  <c r="L83" i="2" s="1"/>
  <c r="M83" i="2" s="1"/>
  <c r="K84" i="2"/>
  <c r="L84" i="2" s="1"/>
  <c r="M84" i="2" s="1"/>
  <c r="K85" i="2"/>
  <c r="L85" i="2" s="1"/>
  <c r="M85" i="2" s="1"/>
  <c r="K86" i="2"/>
  <c r="L86" i="2" s="1"/>
  <c r="M86" i="2" s="1"/>
  <c r="K87" i="2"/>
  <c r="L87" i="2" s="1"/>
  <c r="K88" i="2"/>
  <c r="L88" i="2" s="1"/>
  <c r="M88" i="2" s="1"/>
  <c r="K89" i="2"/>
  <c r="L89" i="2" s="1"/>
  <c r="M89" i="2" s="1"/>
  <c r="K90" i="2"/>
  <c r="L90" i="2" s="1"/>
  <c r="M90" i="2" s="1"/>
  <c r="K91" i="2"/>
  <c r="L91" i="2" s="1"/>
  <c r="M91" i="2" s="1"/>
  <c r="K92" i="2"/>
  <c r="L92" i="2" s="1"/>
  <c r="M92" i="2" s="1"/>
  <c r="K93" i="2"/>
  <c r="L93" i="2" s="1"/>
  <c r="M93" i="2" s="1"/>
  <c r="K37" i="2"/>
  <c r="L37" i="2" s="1"/>
  <c r="M37" i="2" s="1"/>
  <c r="K38" i="2"/>
  <c r="L38" i="2" s="1"/>
  <c r="M38" i="2" s="1"/>
  <c r="K39" i="2"/>
  <c r="L39" i="2" s="1"/>
  <c r="M39" i="2" s="1"/>
  <c r="K40" i="2"/>
  <c r="L40" i="2" s="1"/>
  <c r="M40" i="2" s="1"/>
  <c r="K41" i="2"/>
  <c r="L41" i="2" s="1"/>
  <c r="M41" i="2" s="1"/>
  <c r="K42" i="2"/>
  <c r="L42" i="2" s="1"/>
  <c r="M42" i="2" s="1"/>
  <c r="K43" i="2"/>
  <c r="L43" i="2" s="1"/>
  <c r="M43" i="2" s="1"/>
  <c r="K44" i="2"/>
  <c r="L44" i="2" s="1"/>
  <c r="M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54" i="2"/>
  <c r="L54" i="2" s="1"/>
  <c r="M54" i="2" s="1"/>
  <c r="K55" i="2"/>
  <c r="L55" i="2" s="1"/>
  <c r="M55" i="2" s="1"/>
  <c r="K56" i="2"/>
  <c r="L56" i="2" s="1"/>
  <c r="M56" i="2" s="1"/>
  <c r="K57" i="2"/>
  <c r="L57" i="2" s="1"/>
  <c r="M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M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 s="1"/>
  <c r="M72" i="2" s="1"/>
  <c r="K73" i="2"/>
  <c r="L73" i="2" s="1"/>
  <c r="M73" i="2" s="1"/>
  <c r="K74" i="2"/>
  <c r="L74" i="2" s="1"/>
  <c r="M74" i="2" s="1"/>
  <c r="K75" i="2"/>
  <c r="L75" i="2" s="1"/>
  <c r="M75" i="2" s="1"/>
  <c r="K76" i="2"/>
  <c r="L76" i="2" s="1"/>
  <c r="M76" i="2" s="1"/>
  <c r="K36" i="2"/>
  <c r="L36" i="2" s="1"/>
  <c r="V55" i="2" l="1"/>
  <c r="N121" i="2"/>
  <c r="N55" i="2"/>
  <c r="N53" i="2"/>
  <c r="N76" i="2"/>
  <c r="N48" i="2"/>
  <c r="N102" i="2"/>
  <c r="N133" i="2"/>
  <c r="V132" i="2"/>
  <c r="V121" i="2"/>
  <c r="V95" i="2"/>
  <c r="V53" i="2"/>
  <c r="N117" i="2"/>
  <c r="V107" i="2"/>
  <c r="V76" i="2"/>
  <c r="O133" i="2"/>
  <c r="AF90" i="3"/>
  <c r="W81" i="3"/>
  <c r="X90" i="3" s="1"/>
  <c r="AE56" i="3"/>
  <c r="AF68" i="3" s="1"/>
  <c r="W59" i="3"/>
  <c r="X68" i="3" s="1"/>
  <c r="C2" i="3"/>
  <c r="D2" i="3"/>
  <c r="D3" i="3"/>
  <c r="C3" i="3" s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W133" i="2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2" i="1"/>
  <c r="B3" i="1"/>
  <c r="B6" i="1"/>
  <c r="B7" i="1"/>
  <c r="B10" i="1"/>
  <c r="B11" i="1"/>
  <c r="B14" i="1"/>
  <c r="B15" i="1"/>
  <c r="B18" i="1"/>
  <c r="B19" i="1"/>
  <c r="B22" i="1"/>
  <c r="B23" i="1"/>
  <c r="B26" i="1"/>
  <c r="B27" i="1"/>
  <c r="B30" i="1"/>
  <c r="B31" i="1"/>
  <c r="B34" i="1"/>
  <c r="B35" i="1"/>
  <c r="B38" i="1"/>
  <c r="B39" i="1"/>
  <c r="B42" i="1"/>
  <c r="B43" i="1"/>
  <c r="B46" i="1"/>
  <c r="B47" i="1"/>
  <c r="B50" i="1"/>
  <c r="B51" i="1"/>
  <c r="B54" i="1"/>
  <c r="B55" i="1"/>
  <c r="B58" i="1"/>
  <c r="B59" i="1"/>
  <c r="B62" i="1"/>
  <c r="B63" i="1"/>
  <c r="B66" i="1"/>
  <c r="B67" i="1"/>
  <c r="B70" i="1"/>
  <c r="B71" i="1"/>
  <c r="B74" i="1"/>
  <c r="B75" i="1"/>
  <c r="B78" i="1"/>
  <c r="B79" i="1"/>
  <c r="B82" i="1"/>
  <c r="B83" i="1"/>
  <c r="B86" i="1"/>
  <c r="B87" i="1"/>
  <c r="B90" i="1"/>
  <c r="B91" i="1"/>
  <c r="B94" i="1"/>
  <c r="B95" i="1"/>
  <c r="B98" i="1"/>
  <c r="B99" i="1"/>
  <c r="C3" i="1"/>
  <c r="C4" i="1"/>
  <c r="B4" i="1" s="1"/>
  <c r="C5" i="1"/>
  <c r="B5" i="1" s="1"/>
  <c r="C6" i="1"/>
  <c r="C7" i="1"/>
  <c r="C8" i="1"/>
  <c r="B8" i="1" s="1"/>
  <c r="C9" i="1"/>
  <c r="B9" i="1" s="1"/>
  <c r="C10" i="1"/>
  <c r="C11" i="1"/>
  <c r="C12" i="1"/>
  <c r="B12" i="1" s="1"/>
  <c r="C13" i="1"/>
  <c r="B13" i="1" s="1"/>
  <c r="C14" i="1"/>
  <c r="C15" i="1"/>
  <c r="C16" i="1"/>
  <c r="B16" i="1" s="1"/>
  <c r="C17" i="1"/>
  <c r="B17" i="1" s="1"/>
  <c r="C18" i="1"/>
  <c r="C19" i="1"/>
  <c r="C20" i="1"/>
  <c r="B20" i="1" s="1"/>
  <c r="C21" i="1"/>
  <c r="B21" i="1" s="1"/>
  <c r="C22" i="1"/>
  <c r="C23" i="1"/>
  <c r="C24" i="1"/>
  <c r="B24" i="1" s="1"/>
  <c r="C25" i="1"/>
  <c r="B25" i="1" s="1"/>
  <c r="C26" i="1"/>
  <c r="C27" i="1"/>
  <c r="C28" i="1"/>
  <c r="B28" i="1" s="1"/>
  <c r="C29" i="1"/>
  <c r="B29" i="1" s="1"/>
  <c r="C30" i="1"/>
  <c r="C31" i="1"/>
  <c r="C32" i="1"/>
  <c r="B32" i="1" s="1"/>
  <c r="C33" i="1"/>
  <c r="B33" i="1" s="1"/>
  <c r="C34" i="1"/>
  <c r="C35" i="1"/>
  <c r="C36" i="1"/>
  <c r="B36" i="1" s="1"/>
  <c r="C37" i="1"/>
  <c r="B37" i="1" s="1"/>
  <c r="C38" i="1"/>
  <c r="C39" i="1"/>
  <c r="C40" i="1"/>
  <c r="B40" i="1" s="1"/>
  <c r="C41" i="1"/>
  <c r="B41" i="1" s="1"/>
  <c r="C42" i="1"/>
  <c r="C43" i="1"/>
  <c r="C44" i="1"/>
  <c r="B44" i="1" s="1"/>
  <c r="C45" i="1"/>
  <c r="B45" i="1" s="1"/>
  <c r="C46" i="1"/>
  <c r="C47" i="1"/>
  <c r="C48" i="1"/>
  <c r="B48" i="1" s="1"/>
  <c r="C49" i="1"/>
  <c r="B49" i="1" s="1"/>
  <c r="C50" i="1"/>
  <c r="C51" i="1"/>
  <c r="C52" i="1"/>
  <c r="B52" i="1" s="1"/>
  <c r="C53" i="1"/>
  <c r="B53" i="1" s="1"/>
  <c r="C54" i="1"/>
  <c r="C55" i="1"/>
  <c r="C56" i="1"/>
  <c r="B56" i="1" s="1"/>
  <c r="C57" i="1"/>
  <c r="B57" i="1" s="1"/>
  <c r="C58" i="1"/>
  <c r="C59" i="1"/>
  <c r="C60" i="1"/>
  <c r="B60" i="1" s="1"/>
  <c r="C61" i="1"/>
  <c r="B61" i="1" s="1"/>
  <c r="C62" i="1"/>
  <c r="C63" i="1"/>
  <c r="C64" i="1"/>
  <c r="B64" i="1" s="1"/>
  <c r="C65" i="1"/>
  <c r="B65" i="1" s="1"/>
  <c r="C66" i="1"/>
  <c r="C67" i="1"/>
  <c r="C68" i="1"/>
  <c r="B68" i="1" s="1"/>
  <c r="C69" i="1"/>
  <c r="B69" i="1" s="1"/>
  <c r="C70" i="1"/>
  <c r="C71" i="1"/>
  <c r="C72" i="1"/>
  <c r="B72" i="1" s="1"/>
  <c r="C73" i="1"/>
  <c r="B73" i="1" s="1"/>
  <c r="C74" i="1"/>
  <c r="C75" i="1"/>
  <c r="C76" i="1"/>
  <c r="B76" i="1" s="1"/>
  <c r="C77" i="1"/>
  <c r="B77" i="1" s="1"/>
  <c r="C78" i="1"/>
  <c r="C79" i="1"/>
  <c r="C80" i="1"/>
  <c r="B80" i="1" s="1"/>
  <c r="C81" i="1"/>
  <c r="B81" i="1" s="1"/>
  <c r="C82" i="1"/>
  <c r="C83" i="1"/>
  <c r="C84" i="1"/>
  <c r="B84" i="1" s="1"/>
  <c r="C85" i="1"/>
  <c r="B85" i="1" s="1"/>
  <c r="C86" i="1"/>
  <c r="C87" i="1"/>
  <c r="C88" i="1"/>
  <c r="B88" i="1" s="1"/>
  <c r="C89" i="1"/>
  <c r="B89" i="1" s="1"/>
  <c r="C90" i="1"/>
  <c r="C91" i="1"/>
  <c r="C92" i="1"/>
  <c r="B92" i="1" s="1"/>
  <c r="C93" i="1"/>
  <c r="B93" i="1" s="1"/>
  <c r="C94" i="1"/>
  <c r="C95" i="1"/>
  <c r="C96" i="1"/>
  <c r="B96" i="1" s="1"/>
  <c r="C97" i="1"/>
  <c r="B97" i="1" s="1"/>
  <c r="C98" i="1"/>
  <c r="C99" i="1"/>
  <c r="C2" i="1"/>
  <c r="B2" i="1" s="1"/>
</calcChain>
</file>

<file path=xl/connections.xml><?xml version="1.0" encoding="utf-8"?>
<connections xmlns="http://schemas.openxmlformats.org/spreadsheetml/2006/main">
  <connection id="1" name="typo3" type="6" refreshedVersion="5" background="1" saveData="1">
    <textPr codePage="437" sourceFile="E:\My Documents\workspace\PhaseAnalysisFromTransitionStats\output\typo3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typo3 short" type="6" refreshedVersion="5" background="1" saveData="1">
    <textPr codePage="437" sourceFile="E:\My Documents\workspace\PhaseAnalysisFromTransitionStats\input\typo3 short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ypo3.csv" type="6" refreshedVersion="0" background="1" saveData="1">
    <textPr fileType="mac" sourceFile="KINGSTON:PhaseAnalysisFromTransitionStats:input:typo3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ypo3assessment2" type="6" refreshedVersion="5" background="1" saveData="1">
    <textPr codePage="437" sourceFile="E:\My Documents\workspace\PhaseAnalysisFromTransitionStats\output\typo3assessment2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<sst xmlns="http://schemas.openxmlformats.org/spreadsheetml/2006/main" count="737" uniqueCount="219">
  <si>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</si>
  <si>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</si>
  <si>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</si>
  <si>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</si>
  <si>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</si>
  <si>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</si>
  <si>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</si>
  <si>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</si>
  <si>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</si>
  <si>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</si>
  <si>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</si>
  <si>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</si>
  <si>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</si>
  <si>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</si>
  <si>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</si>
  <si>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</si>
  <si>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1065192910.sql</t>
  </si>
  <si>
    <t>1067188064.sql</t>
  </si>
  <si>
    <t>1079968597.sql</t>
  </si>
  <si>
    <t>1080033253.sql</t>
  </si>
  <si>
    <t>1082715510.sql</t>
  </si>
  <si>
    <t>1083328733.sql</t>
  </si>
  <si>
    <t>1086679320.sql</t>
  </si>
  <si>
    <t>1091914059.sql</t>
  </si>
  <si>
    <t>1093298597.sql</t>
  </si>
  <si>
    <t>1100515748.sql</t>
  </si>
  <si>
    <t>1106395395.sql</t>
  </si>
  <si>
    <t>1112800758.sql</t>
  </si>
  <si>
    <t>1113773932.sql</t>
  </si>
  <si>
    <t>1114595876.sql</t>
  </si>
  <si>
    <t>1128427400.sql</t>
  </si>
  <si>
    <t>1130319523.sql</t>
  </si>
  <si>
    <t>1130527082.sql</t>
  </si>
  <si>
    <t>1131824300.sql</t>
  </si>
  <si>
    <t>1134829582.sql</t>
  </si>
  <si>
    <t>1144661235.sql</t>
  </si>
  <si>
    <t>1151493952.sql</t>
  </si>
  <si>
    <t>1157065759.sql</t>
  </si>
  <si>
    <t>1161772027.sql</t>
  </si>
  <si>
    <t>1163712797.sql</t>
  </si>
  <si>
    <t>1165163203.sql</t>
  </si>
  <si>
    <t>1165924672.sql</t>
  </si>
  <si>
    <t>1166181255.sql</t>
  </si>
  <si>
    <t>1167900371.sql</t>
  </si>
  <si>
    <t>1170058443.sql</t>
  </si>
  <si>
    <t>1170074875.sql</t>
  </si>
  <si>
    <t>1170173126.sql</t>
  </si>
  <si>
    <t>1170608262.sql</t>
  </si>
  <si>
    <t>1171995584.sql</t>
  </si>
  <si>
    <t>1172003810.sql</t>
  </si>
  <si>
    <t>1173138875.sql</t>
  </si>
  <si>
    <t>1173729537.sql</t>
  </si>
  <si>
    <t>1175541203.sql</t>
  </si>
  <si>
    <t>1188402758.sql</t>
  </si>
  <si>
    <t>1194291487.sql</t>
  </si>
  <si>
    <t>1205684531.sql</t>
  </si>
  <si>
    <t>1210750133.sql</t>
  </si>
  <si>
    <t>1212685878.sql</t>
  </si>
  <si>
    <t>1224535185.sql</t>
  </si>
  <si>
    <t>1225217024.sql</t>
  </si>
  <si>
    <t>1225452226.sql</t>
  </si>
  <si>
    <t>1226165554.sql</t>
  </si>
  <si>
    <t>1229794351.sql</t>
  </si>
  <si>
    <t>1236526766.sql</t>
  </si>
  <si>
    <t>1236717367.sql</t>
  </si>
  <si>
    <t>1246895196.sql</t>
  </si>
  <si>
    <t>1248976930.sql</t>
  </si>
  <si>
    <t>1249997742.sql</t>
  </si>
  <si>
    <t>1250239991.sql</t>
  </si>
  <si>
    <t>1251906898.sql</t>
  </si>
  <si>
    <t>1253278046.sql</t>
  </si>
  <si>
    <t>1253393966.sql</t>
  </si>
  <si>
    <t>1253538661.sql</t>
  </si>
  <si>
    <t>1255953049.sql</t>
  </si>
  <si>
    <t>1259148454.sql</t>
  </si>
  <si>
    <t>1266778467.sql</t>
  </si>
  <si>
    <t>1271763028.sql</t>
  </si>
  <si>
    <t>1281440335.sql</t>
  </si>
  <si>
    <t>1285331382.sql</t>
  </si>
  <si>
    <t>1285667687.sql</t>
  </si>
  <si>
    <t>1287146991.sql</t>
  </si>
  <si>
    <t>1289605813.sql</t>
  </si>
  <si>
    <t>1289666211.sql</t>
  </si>
  <si>
    <t>1289908073.sql</t>
  </si>
  <si>
    <t>1293357521.sql</t>
  </si>
  <si>
    <t>1295001061.sql</t>
  </si>
  <si>
    <t>1295541314.sql</t>
  </si>
  <si>
    <t>1295564633.sql</t>
  </si>
  <si>
    <t>1295608759.sql</t>
  </si>
  <si>
    <t>1301043546.sql</t>
  </si>
  <si>
    <t>1308430834.sql</t>
  </si>
  <si>
    <t>1308866418.sql</t>
  </si>
  <si>
    <t>1310683841.sql</t>
  </si>
  <si>
    <t>1310900687.sql</t>
  </si>
  <si>
    <t>1310925635.sql</t>
  </si>
  <si>
    <t>1312055981.sql</t>
  </si>
  <si>
    <t>1313328727.sql</t>
  </si>
  <si>
    <t>1316175106.sql</t>
  </si>
  <si>
    <t>1322548223.sql</t>
  </si>
  <si>
    <t>1327929355.sql</t>
  </si>
  <si>
    <t>1328715277.sql</t>
  </si>
  <si>
    <t>1330377229.sql</t>
  </si>
  <si>
    <t>1331622562.sql</t>
  </si>
  <si>
    <t>1334938737.sql</t>
  </si>
  <si>
    <t>1341344497.sql</t>
  </si>
  <si>
    <t>1341578094.sql</t>
  </si>
  <si>
    <t>1343552856.sql</t>
  </si>
  <si>
    <t>1344501960.sql</t>
  </si>
  <si>
    <t>1344736496.sql</t>
  </si>
  <si>
    <t>1344889416.sql</t>
  </si>
  <si>
    <t>1346516439.sql</t>
  </si>
  <si>
    <t>1346766240.sql</t>
  </si>
  <si>
    <t>1350660012.sql</t>
  </si>
  <si>
    <t>1353430346.sql</t>
  </si>
  <si>
    <t>1360772890.sql</t>
  </si>
  <si>
    <t>TIME</t>
  </si>
  <si>
    <t>SUM(CHANGE)</t>
  </si>
  <si>
    <t>DISTANCE</t>
  </si>
  <si>
    <t>Preprocessing with normal Weights</t>
  </si>
  <si>
    <t>No preprocessing with normal weights</t>
  </si>
  <si>
    <t>Preprocessing with Zero TimeDistance</t>
  </si>
  <si>
    <t>No preprocessing with Zero TimeDistance</t>
  </si>
  <si>
    <t>Preprocessing with Zero ChangeDistance</t>
  </si>
  <si>
    <t>No preprocessing with Zero ChangeDistance</t>
  </si>
  <si>
    <t>Preprocessing only time and normal weights</t>
  </si>
  <si>
    <t>Preprocessing only changes and normal weights</t>
  </si>
  <si>
    <t>sum</t>
  </si>
  <si>
    <t>2 Phases</t>
  </si>
  <si>
    <t>0.5 TimeDistance 0.5 ChangeDistance
Preproccessed</t>
  </si>
  <si>
    <t>Preproccessed Zero TimeDistance</t>
  </si>
  <si>
    <t>Preproccessed Zero ChangeDistance</t>
  </si>
  <si>
    <t>0.5 TimeDistance 0.5 ChangeDistance 
Without Preproccessing</t>
  </si>
  <si>
    <t>Preproccessed Time</t>
  </si>
  <si>
    <t>Preproccessed Changes</t>
  </si>
  <si>
    <t>Zero ChangeDistance without
 Preproccessing</t>
  </si>
  <si>
    <t>Zero TimeDistance without 
Preproccessing</t>
  </si>
  <si>
    <t>WTF ???</t>
  </si>
  <si>
    <t>3 Phases</t>
  </si>
  <si>
    <t>Pre-Pro Evaluation</t>
  </si>
  <si>
    <t>Evaluation</t>
  </si>
  <si>
    <t>μi</t>
  </si>
  <si>
    <t>ej</t>
  </si>
  <si>
    <t>Sum</t>
  </si>
  <si>
    <t xml:space="preserve">Sum(Sum) </t>
  </si>
  <si>
    <t>0-0</t>
  </si>
  <si>
    <t>1-12</t>
  </si>
  <si>
    <t>13-17</t>
  </si>
  <si>
    <t>18-19</t>
  </si>
  <si>
    <t>20-40</t>
  </si>
  <si>
    <t>41-66</t>
  </si>
  <si>
    <t>67-81</t>
  </si>
  <si>
    <t>82-85</t>
  </si>
  <si>
    <t>86-86</t>
  </si>
  <si>
    <t>87-97</t>
  </si>
  <si>
    <t>1-17</t>
  </si>
  <si>
    <t>41-59</t>
  </si>
  <si>
    <t>60-71</t>
  </si>
  <si>
    <t>72-72</t>
  </si>
  <si>
    <t>73-85</t>
  </si>
  <si>
    <t>86-96</t>
  </si>
  <si>
    <t>97-97</t>
  </si>
  <si>
    <t>0-6</t>
  </si>
  <si>
    <t>7-15</t>
  </si>
  <si>
    <t>No Pre-Pro Evaluation</t>
  </si>
  <si>
    <t>0-3</t>
  </si>
  <si>
    <t>4-15</t>
  </si>
  <si>
    <t>7-10</t>
  </si>
  <si>
    <t>11-15</t>
  </si>
  <si>
    <t>8-15</t>
  </si>
  <si>
    <t>4-7</t>
  </si>
  <si>
    <t>Assesment 2</t>
  </si>
  <si>
    <t>No Preprocessing with normal weights</t>
  </si>
  <si>
    <t>Phases</t>
  </si>
  <si>
    <r>
      <t>δ</t>
    </r>
    <r>
      <rPr>
        <vertAlign val="subscript"/>
        <sz val="18"/>
        <color theme="1"/>
        <rFont val="Calibri"/>
        <family val="2"/>
        <scheme val="minor"/>
      </rPr>
      <t>time</t>
    </r>
  </si>
  <si>
    <r>
      <t>δ</t>
    </r>
    <r>
      <rPr>
        <vertAlign val="subscript"/>
        <sz val="18"/>
        <color theme="1"/>
        <rFont val="Calibri"/>
        <family val="2"/>
        <scheme val="minor"/>
      </rPr>
      <t>change</t>
    </r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</si>
  <si>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</si>
  <si>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</si>
  <si>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</si>
  <si>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</si>
  <si>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</si>
  <si>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</si>
  <si>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</si>
  <si>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</si>
  <si>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</si>
  <si>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Assessment 1</t>
  </si>
  <si>
    <t>Assesment 1 (2 Phases)</t>
  </si>
  <si>
    <t>Assesment 1 (3 Phases)</t>
  </si>
  <si>
    <t>Assesment 2 (3 Phases)</t>
  </si>
  <si>
    <t>Assesment 2 (2 Phases)</t>
  </si>
  <si>
    <t>WC: 0.0</t>
  </si>
  <si>
    <t>WT: 1.0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</si>
  <si>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</si>
  <si>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</si>
  <si>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</si>
  <si>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</si>
  <si>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</si>
  <si>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</si>
  <si>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</si>
  <si>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</si>
  <si>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</si>
  <si>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PreProcessingChanges:ON</t>
  </si>
  <si>
    <t>PreProcessingTime:ON</t>
  </si>
  <si>
    <t>WC: 0.5</t>
  </si>
  <si>
    <t>WT: 0.5</t>
  </si>
  <si>
    <t>WC: 1.0</t>
  </si>
  <si>
    <t>WT: 0.0</t>
  </si>
  <si>
    <t>typo3</t>
  </si>
  <si>
    <t>dTime</t>
  </si>
  <si>
    <t>dChange</t>
  </si>
  <si>
    <t>avgDChange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</si>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</sst>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2" fillId="2" borderId="0" xfId="1"/>
    <xf numFmtId="0" fontId="5" fillId="6" borderId="1" xfId="4"/>
    <xf numFmtId="0" fontId="6" fillId="0" borderId="0" xfId="0" applyFont="1" applyAlignment="1">
      <alignment horizontal="center" vertical="center"/>
    </xf>
    <xf numFmtId="0" fontId="8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4" fillId="5" borderId="0" xfId="3" applyAlignment="1">
      <alignment horizontal="center"/>
    </xf>
    <xf numFmtId="49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3" borderId="0" xfId="2" applyAlignment="1">
      <alignment horizontal="center" vertical="center"/>
    </xf>
    <xf numFmtId="0" fontId="7" fillId="5" borderId="0" xfId="3" applyFont="1" applyAlignment="1">
      <alignment horizontal="center" vertical="center" wrapText="1"/>
    </xf>
    <xf numFmtId="0" fontId="10" fillId="3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0" xfId="2" applyAlignment="1">
      <alignment horizontal="center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typo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strRef>
              <c:f>Sheet1!$B$2:$B$99</c:f>
              <c:strCache>
                <c:ptCount val="98"/>
                <c:pt idx="0">
                  <c:v>1@2003/10/26</c:v>
                </c:pt>
                <c:pt idx="1">
                  <c:v>2@2004/3/22</c:v>
                </c:pt>
                <c:pt idx="2">
                  <c:v>3@2004/3/23</c:v>
                </c:pt>
                <c:pt idx="3">
                  <c:v>4@2004/4/23</c:v>
                </c:pt>
                <c:pt idx="4">
                  <c:v>5@2004/4/30</c:v>
                </c:pt>
                <c:pt idx="5">
                  <c:v>6@2004/6/8</c:v>
                </c:pt>
                <c:pt idx="6">
                  <c:v>7@2004/8/7</c:v>
                </c:pt>
                <c:pt idx="7">
                  <c:v>8@2004/8/23</c:v>
                </c:pt>
                <c:pt idx="8">
                  <c:v>9@2004/11/15</c:v>
                </c:pt>
                <c:pt idx="9">
                  <c:v>10@2005/1/22</c:v>
                </c:pt>
                <c:pt idx="10">
                  <c:v>11@2005/4/6</c:v>
                </c:pt>
                <c:pt idx="11">
                  <c:v>12@2005/4/17</c:v>
                </c:pt>
                <c:pt idx="12">
                  <c:v>13@2005/4/27</c:v>
                </c:pt>
                <c:pt idx="13">
                  <c:v>14@2005/10/4</c:v>
                </c:pt>
                <c:pt idx="14">
                  <c:v>15@2005/10/26</c:v>
                </c:pt>
                <c:pt idx="15">
                  <c:v>16@2005/10/28</c:v>
                </c:pt>
                <c:pt idx="16">
                  <c:v>17@2005/11/12</c:v>
                </c:pt>
                <c:pt idx="17">
                  <c:v>18@2005/12/17</c:v>
                </c:pt>
                <c:pt idx="18">
                  <c:v>19@2006/4/10</c:v>
                </c:pt>
                <c:pt idx="19">
                  <c:v>20@2006/6/28</c:v>
                </c:pt>
                <c:pt idx="20">
                  <c:v>21@2006/8/31</c:v>
                </c:pt>
                <c:pt idx="21">
                  <c:v>22@2006/10/25</c:v>
                </c:pt>
                <c:pt idx="22">
                  <c:v>23@2006/11/16</c:v>
                </c:pt>
                <c:pt idx="23">
                  <c:v>24@2006/12/3</c:v>
                </c:pt>
                <c:pt idx="24">
                  <c:v>25@2006/12/12</c:v>
                </c:pt>
                <c:pt idx="25">
                  <c:v>26@2006/12/15</c:v>
                </c:pt>
                <c:pt idx="26">
                  <c:v>27@2007/1/4</c:v>
                </c:pt>
                <c:pt idx="27">
                  <c:v>28@2007/1/29</c:v>
                </c:pt>
                <c:pt idx="28">
                  <c:v>29@2007/1/29</c:v>
                </c:pt>
                <c:pt idx="29">
                  <c:v>30@2007/1/30</c:v>
                </c:pt>
                <c:pt idx="30">
                  <c:v>31@2007/2/4</c:v>
                </c:pt>
                <c:pt idx="31">
                  <c:v>32@2007/2/20</c:v>
                </c:pt>
                <c:pt idx="32">
                  <c:v>33@2007/2/20</c:v>
                </c:pt>
                <c:pt idx="33">
                  <c:v>34@2007/3/5</c:v>
                </c:pt>
                <c:pt idx="34">
                  <c:v>35@2007/3/12</c:v>
                </c:pt>
                <c:pt idx="35">
                  <c:v>36@2007/4/2</c:v>
                </c:pt>
                <c:pt idx="36">
                  <c:v>37@2007/8/29</c:v>
                </c:pt>
                <c:pt idx="37">
                  <c:v>38@2007/11/5</c:v>
                </c:pt>
                <c:pt idx="38">
                  <c:v>39@2008/3/16</c:v>
                </c:pt>
                <c:pt idx="39">
                  <c:v>40@2008/5/14</c:v>
                </c:pt>
                <c:pt idx="40">
                  <c:v>41@2008/6/5</c:v>
                </c:pt>
                <c:pt idx="41">
                  <c:v>42@2008/10/20</c:v>
                </c:pt>
                <c:pt idx="42">
                  <c:v>43@2008/10/28</c:v>
                </c:pt>
                <c:pt idx="43">
                  <c:v>44@2008/10/31</c:v>
                </c:pt>
                <c:pt idx="44">
                  <c:v>45@2008/11/8</c:v>
                </c:pt>
                <c:pt idx="45">
                  <c:v>46@2008/12/20</c:v>
                </c:pt>
                <c:pt idx="46">
                  <c:v>47@2009/3/8</c:v>
                </c:pt>
                <c:pt idx="47">
                  <c:v>48@2009/3/10</c:v>
                </c:pt>
                <c:pt idx="48">
                  <c:v>49@2009/7/6</c:v>
                </c:pt>
                <c:pt idx="49">
                  <c:v>50@2009/7/30</c:v>
                </c:pt>
                <c:pt idx="50">
                  <c:v>51@2009/8/11</c:v>
                </c:pt>
                <c:pt idx="51">
                  <c:v>52@2009/8/14</c:v>
                </c:pt>
                <c:pt idx="52">
                  <c:v>53@2009/9/2</c:v>
                </c:pt>
                <c:pt idx="53">
                  <c:v>54@2009/9/18</c:v>
                </c:pt>
                <c:pt idx="54">
                  <c:v>55@2009/9/19</c:v>
                </c:pt>
                <c:pt idx="55">
                  <c:v>56@2009/9/21</c:v>
                </c:pt>
                <c:pt idx="56">
                  <c:v>57@2009/10/19</c:v>
                </c:pt>
                <c:pt idx="57">
                  <c:v>58@2009/11/25</c:v>
                </c:pt>
                <c:pt idx="58">
                  <c:v>59@2010/2/21</c:v>
                </c:pt>
                <c:pt idx="59">
                  <c:v>60@2010/4/20</c:v>
                </c:pt>
                <c:pt idx="60">
                  <c:v>61@2010/8/10</c:v>
                </c:pt>
                <c:pt idx="61">
                  <c:v>62@2010/9/24</c:v>
                </c:pt>
                <c:pt idx="62">
                  <c:v>63@2010/9/28</c:v>
                </c:pt>
                <c:pt idx="63">
                  <c:v>64@2010/10/15</c:v>
                </c:pt>
                <c:pt idx="64">
                  <c:v>65@2010/11/12</c:v>
                </c:pt>
                <c:pt idx="65">
                  <c:v>66@2010/11/13</c:v>
                </c:pt>
                <c:pt idx="66">
                  <c:v>67@2010/11/16</c:v>
                </c:pt>
                <c:pt idx="67">
                  <c:v>68@2010/12/26</c:v>
                </c:pt>
                <c:pt idx="68">
                  <c:v>69@2011/1/14</c:v>
                </c:pt>
                <c:pt idx="69">
                  <c:v>70@2011/1/20</c:v>
                </c:pt>
                <c:pt idx="70">
                  <c:v>71@2011/1/20</c:v>
                </c:pt>
                <c:pt idx="71">
                  <c:v>72@2011/1/21</c:v>
                </c:pt>
                <c:pt idx="72">
                  <c:v>73@2011/3/25</c:v>
                </c:pt>
                <c:pt idx="73">
                  <c:v>74@2011/6/18</c:v>
                </c:pt>
                <c:pt idx="74">
                  <c:v>75@2011/6/23</c:v>
                </c:pt>
                <c:pt idx="75">
                  <c:v>76@2011/7/14</c:v>
                </c:pt>
                <c:pt idx="76">
                  <c:v>77@2011/7/17</c:v>
                </c:pt>
                <c:pt idx="77">
                  <c:v>78@2011/7/17</c:v>
                </c:pt>
                <c:pt idx="78">
                  <c:v>79@2011/7/30</c:v>
                </c:pt>
                <c:pt idx="79">
                  <c:v>80@2011/8/14</c:v>
                </c:pt>
                <c:pt idx="80">
                  <c:v>81@2011/9/16</c:v>
                </c:pt>
                <c:pt idx="81">
                  <c:v>82@2011/11/29</c:v>
                </c:pt>
                <c:pt idx="82">
                  <c:v>83@2012/1/30</c:v>
                </c:pt>
                <c:pt idx="83">
                  <c:v>84@2012/2/8</c:v>
                </c:pt>
                <c:pt idx="84">
                  <c:v>85@2012/2/27</c:v>
                </c:pt>
                <c:pt idx="85">
                  <c:v>86@2012/3/13</c:v>
                </c:pt>
                <c:pt idx="86">
                  <c:v>87@2012/4/20</c:v>
                </c:pt>
                <c:pt idx="87">
                  <c:v>88@2012/7/3</c:v>
                </c:pt>
                <c:pt idx="88">
                  <c:v>89@2012/7/6</c:v>
                </c:pt>
                <c:pt idx="89">
                  <c:v>90@2012/7/29</c:v>
                </c:pt>
                <c:pt idx="90">
                  <c:v>91@2012/8/9</c:v>
                </c:pt>
                <c:pt idx="91">
                  <c:v>92@2012/8/12</c:v>
                </c:pt>
                <c:pt idx="92">
                  <c:v>93@2012/8/13</c:v>
                </c:pt>
                <c:pt idx="93">
                  <c:v>94@2012/9/1</c:v>
                </c:pt>
                <c:pt idx="94">
                  <c:v>95@2012/9/4</c:v>
                </c:pt>
                <c:pt idx="95">
                  <c:v>96@2012/10/19</c:v>
                </c:pt>
                <c:pt idx="96">
                  <c:v>97@2012/11/20</c:v>
                </c:pt>
                <c:pt idx="97">
                  <c:v>98@2013/2/13</c:v>
                </c:pt>
              </c:strCache>
            </c:strRef>
          </c:cat>
          <c:val>
            <c:numRef>
              <c:f>Sheet1!$S$2:$S$99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</c:v>
                </c:pt>
                <c:pt idx="20">
                  <c:v>32</c:v>
                </c:pt>
                <c:pt idx="21">
                  <c:v>8</c:v>
                </c:pt>
                <c:pt idx="22">
                  <c:v>0</c:v>
                </c:pt>
                <c:pt idx="23">
                  <c:v>2</c:v>
                </c:pt>
                <c:pt idx="24">
                  <c:v>20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9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13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11</c:v>
                </c:pt>
                <c:pt idx="63">
                  <c:v>33</c:v>
                </c:pt>
                <c:pt idx="64">
                  <c:v>20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21</c:v>
                </c:pt>
                <c:pt idx="70">
                  <c:v>7</c:v>
                </c:pt>
                <c:pt idx="71">
                  <c:v>4</c:v>
                </c:pt>
                <c:pt idx="72">
                  <c:v>0</c:v>
                </c:pt>
                <c:pt idx="73">
                  <c:v>8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34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124</c:v>
                </c:pt>
                <c:pt idx="87">
                  <c:v>1</c:v>
                </c:pt>
                <c:pt idx="88">
                  <c:v>31</c:v>
                </c:pt>
                <c:pt idx="89">
                  <c:v>1</c:v>
                </c:pt>
                <c:pt idx="90">
                  <c:v>1</c:v>
                </c:pt>
                <c:pt idx="91">
                  <c:v>9</c:v>
                </c:pt>
                <c:pt idx="92">
                  <c:v>6</c:v>
                </c:pt>
                <c:pt idx="93">
                  <c:v>7</c:v>
                </c:pt>
                <c:pt idx="94">
                  <c:v>3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92272"/>
        <c:axId val="236685552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Sheet1!$B$2:$B$99</c:f>
              <c:strCache>
                <c:ptCount val="98"/>
                <c:pt idx="0">
                  <c:v>1@2003/10/26</c:v>
                </c:pt>
                <c:pt idx="1">
                  <c:v>2@2004/3/22</c:v>
                </c:pt>
                <c:pt idx="2">
                  <c:v>3@2004/3/23</c:v>
                </c:pt>
                <c:pt idx="3">
                  <c:v>4@2004/4/23</c:v>
                </c:pt>
                <c:pt idx="4">
                  <c:v>5@2004/4/30</c:v>
                </c:pt>
                <c:pt idx="5">
                  <c:v>6@2004/6/8</c:v>
                </c:pt>
                <c:pt idx="6">
                  <c:v>7@2004/8/7</c:v>
                </c:pt>
                <c:pt idx="7">
                  <c:v>8@2004/8/23</c:v>
                </c:pt>
                <c:pt idx="8">
                  <c:v>9@2004/11/15</c:v>
                </c:pt>
                <c:pt idx="9">
                  <c:v>10@2005/1/22</c:v>
                </c:pt>
                <c:pt idx="10">
                  <c:v>11@2005/4/6</c:v>
                </c:pt>
                <c:pt idx="11">
                  <c:v>12@2005/4/17</c:v>
                </c:pt>
                <c:pt idx="12">
                  <c:v>13@2005/4/27</c:v>
                </c:pt>
                <c:pt idx="13">
                  <c:v>14@2005/10/4</c:v>
                </c:pt>
                <c:pt idx="14">
                  <c:v>15@2005/10/26</c:v>
                </c:pt>
                <c:pt idx="15">
                  <c:v>16@2005/10/28</c:v>
                </c:pt>
                <c:pt idx="16">
                  <c:v>17@2005/11/12</c:v>
                </c:pt>
                <c:pt idx="17">
                  <c:v>18@2005/12/17</c:v>
                </c:pt>
                <c:pt idx="18">
                  <c:v>19@2006/4/10</c:v>
                </c:pt>
                <c:pt idx="19">
                  <c:v>20@2006/6/28</c:v>
                </c:pt>
                <c:pt idx="20">
                  <c:v>21@2006/8/31</c:v>
                </c:pt>
                <c:pt idx="21">
                  <c:v>22@2006/10/25</c:v>
                </c:pt>
                <c:pt idx="22">
                  <c:v>23@2006/11/16</c:v>
                </c:pt>
                <c:pt idx="23">
                  <c:v>24@2006/12/3</c:v>
                </c:pt>
                <c:pt idx="24">
                  <c:v>25@2006/12/12</c:v>
                </c:pt>
                <c:pt idx="25">
                  <c:v>26@2006/12/15</c:v>
                </c:pt>
                <c:pt idx="26">
                  <c:v>27@2007/1/4</c:v>
                </c:pt>
                <c:pt idx="27">
                  <c:v>28@2007/1/29</c:v>
                </c:pt>
                <c:pt idx="28">
                  <c:v>29@2007/1/29</c:v>
                </c:pt>
                <c:pt idx="29">
                  <c:v>30@2007/1/30</c:v>
                </c:pt>
                <c:pt idx="30">
                  <c:v>31@2007/2/4</c:v>
                </c:pt>
                <c:pt idx="31">
                  <c:v>32@2007/2/20</c:v>
                </c:pt>
                <c:pt idx="32">
                  <c:v>33@2007/2/20</c:v>
                </c:pt>
                <c:pt idx="33">
                  <c:v>34@2007/3/5</c:v>
                </c:pt>
                <c:pt idx="34">
                  <c:v>35@2007/3/12</c:v>
                </c:pt>
                <c:pt idx="35">
                  <c:v>36@2007/4/2</c:v>
                </c:pt>
                <c:pt idx="36">
                  <c:v>37@2007/8/29</c:v>
                </c:pt>
                <c:pt idx="37">
                  <c:v>38@2007/11/5</c:v>
                </c:pt>
                <c:pt idx="38">
                  <c:v>39@2008/3/16</c:v>
                </c:pt>
                <c:pt idx="39">
                  <c:v>40@2008/5/14</c:v>
                </c:pt>
                <c:pt idx="40">
                  <c:v>41@2008/6/5</c:v>
                </c:pt>
                <c:pt idx="41">
                  <c:v>42@2008/10/20</c:v>
                </c:pt>
                <c:pt idx="42">
                  <c:v>43@2008/10/28</c:v>
                </c:pt>
                <c:pt idx="43">
                  <c:v>44@2008/10/31</c:v>
                </c:pt>
                <c:pt idx="44">
                  <c:v>45@2008/11/8</c:v>
                </c:pt>
                <c:pt idx="45">
                  <c:v>46@2008/12/20</c:v>
                </c:pt>
                <c:pt idx="46">
                  <c:v>47@2009/3/8</c:v>
                </c:pt>
                <c:pt idx="47">
                  <c:v>48@2009/3/10</c:v>
                </c:pt>
                <c:pt idx="48">
                  <c:v>49@2009/7/6</c:v>
                </c:pt>
                <c:pt idx="49">
                  <c:v>50@2009/7/30</c:v>
                </c:pt>
                <c:pt idx="50">
                  <c:v>51@2009/8/11</c:v>
                </c:pt>
                <c:pt idx="51">
                  <c:v>52@2009/8/14</c:v>
                </c:pt>
                <c:pt idx="52">
                  <c:v>53@2009/9/2</c:v>
                </c:pt>
                <c:pt idx="53">
                  <c:v>54@2009/9/18</c:v>
                </c:pt>
                <c:pt idx="54">
                  <c:v>55@2009/9/19</c:v>
                </c:pt>
                <c:pt idx="55">
                  <c:v>56@2009/9/21</c:v>
                </c:pt>
                <c:pt idx="56">
                  <c:v>57@2009/10/19</c:v>
                </c:pt>
                <c:pt idx="57">
                  <c:v>58@2009/11/25</c:v>
                </c:pt>
                <c:pt idx="58">
                  <c:v>59@2010/2/21</c:v>
                </c:pt>
                <c:pt idx="59">
                  <c:v>60@2010/4/20</c:v>
                </c:pt>
                <c:pt idx="60">
                  <c:v>61@2010/8/10</c:v>
                </c:pt>
                <c:pt idx="61">
                  <c:v>62@2010/9/24</c:v>
                </c:pt>
                <c:pt idx="62">
                  <c:v>63@2010/9/28</c:v>
                </c:pt>
                <c:pt idx="63">
                  <c:v>64@2010/10/15</c:v>
                </c:pt>
                <c:pt idx="64">
                  <c:v>65@2010/11/12</c:v>
                </c:pt>
                <c:pt idx="65">
                  <c:v>66@2010/11/13</c:v>
                </c:pt>
                <c:pt idx="66">
                  <c:v>67@2010/11/16</c:v>
                </c:pt>
                <c:pt idx="67">
                  <c:v>68@2010/12/26</c:v>
                </c:pt>
                <c:pt idx="68">
                  <c:v>69@2011/1/14</c:v>
                </c:pt>
                <c:pt idx="69">
                  <c:v>70@2011/1/20</c:v>
                </c:pt>
                <c:pt idx="70">
                  <c:v>71@2011/1/20</c:v>
                </c:pt>
                <c:pt idx="71">
                  <c:v>72@2011/1/21</c:v>
                </c:pt>
                <c:pt idx="72">
                  <c:v>73@2011/3/25</c:v>
                </c:pt>
                <c:pt idx="73">
                  <c:v>74@2011/6/18</c:v>
                </c:pt>
                <c:pt idx="74">
                  <c:v>75@2011/6/23</c:v>
                </c:pt>
                <c:pt idx="75">
                  <c:v>76@2011/7/14</c:v>
                </c:pt>
                <c:pt idx="76">
                  <c:v>77@2011/7/17</c:v>
                </c:pt>
                <c:pt idx="77">
                  <c:v>78@2011/7/17</c:v>
                </c:pt>
                <c:pt idx="78">
                  <c:v>79@2011/7/30</c:v>
                </c:pt>
                <c:pt idx="79">
                  <c:v>80@2011/8/14</c:v>
                </c:pt>
                <c:pt idx="80">
                  <c:v>81@2011/9/16</c:v>
                </c:pt>
                <c:pt idx="81">
                  <c:v>82@2011/11/29</c:v>
                </c:pt>
                <c:pt idx="82">
                  <c:v>83@2012/1/30</c:v>
                </c:pt>
                <c:pt idx="83">
                  <c:v>84@2012/2/8</c:v>
                </c:pt>
                <c:pt idx="84">
                  <c:v>85@2012/2/27</c:v>
                </c:pt>
                <c:pt idx="85">
                  <c:v>86@2012/3/13</c:v>
                </c:pt>
                <c:pt idx="86">
                  <c:v>87@2012/4/20</c:v>
                </c:pt>
                <c:pt idx="87">
                  <c:v>88@2012/7/3</c:v>
                </c:pt>
                <c:pt idx="88">
                  <c:v>89@2012/7/6</c:v>
                </c:pt>
                <c:pt idx="89">
                  <c:v>90@2012/7/29</c:v>
                </c:pt>
                <c:pt idx="90">
                  <c:v>91@2012/8/9</c:v>
                </c:pt>
                <c:pt idx="91">
                  <c:v>92@2012/8/12</c:v>
                </c:pt>
                <c:pt idx="92">
                  <c:v>93@2012/8/13</c:v>
                </c:pt>
                <c:pt idx="93">
                  <c:v>94@2012/9/1</c:v>
                </c:pt>
                <c:pt idx="94">
                  <c:v>95@2012/9/4</c:v>
                </c:pt>
                <c:pt idx="95">
                  <c:v>96@2012/10/19</c:v>
                </c:pt>
                <c:pt idx="96">
                  <c:v>97@2012/11/20</c:v>
                </c:pt>
                <c:pt idx="97">
                  <c:v>98@2013/2/13</c:v>
                </c:pt>
              </c:strCache>
            </c:strRef>
          </c:cat>
          <c:val>
            <c:numRef>
              <c:f>Sheet1!$H$2:$H$99</c:f>
              <c:numCache>
                <c:formatCode>General</c:formatCode>
                <c:ptCount val="9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16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21</c:v>
                </c:pt>
                <c:pt idx="87">
                  <c:v>21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95632"/>
        <c:axId val="236683872"/>
      </c:lineChart>
      <c:catAx>
        <c:axId val="23669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85552"/>
        <c:crosses val="autoZero"/>
        <c:auto val="1"/>
        <c:lblAlgn val="ctr"/>
        <c:lblOffset val="100"/>
        <c:noMultiLvlLbl val="0"/>
      </c:catAx>
      <c:valAx>
        <c:axId val="23668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6692272"/>
        <c:crosses val="autoZero"/>
        <c:crossBetween val="between"/>
      </c:valAx>
      <c:valAx>
        <c:axId val="23668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6695632"/>
        <c:crosses val="max"/>
        <c:crossBetween val="between"/>
      </c:valAx>
      <c:catAx>
        <c:axId val="23669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66838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163.4932</c:v>
                </c:pt>
                <c:pt idx="2">
                  <c:v>116.21339399999999</c:v>
                </c:pt>
                <c:pt idx="3">
                  <c:v>65.860600000000005</c:v>
                </c:pt>
                <c:pt idx="4">
                  <c:v>140.06272999999999</c:v>
                </c:pt>
                <c:pt idx="5">
                  <c:v>40.773617000000002</c:v>
                </c:pt>
                <c:pt idx="6">
                  <c:v>63.606762000000003</c:v>
                </c:pt>
                <c:pt idx="7">
                  <c:v>39.198284000000001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1</c:v>
                </c:pt>
                <c:pt idx="1">
                  <c:v>27</c:v>
                </c:pt>
                <c:pt idx="2">
                  <c:v>5</c:v>
                </c:pt>
                <c:pt idx="3">
                  <c:v>31</c:v>
                </c:pt>
                <c:pt idx="4">
                  <c:v>8</c:v>
                </c:pt>
                <c:pt idx="5">
                  <c:v>1</c:v>
                </c:pt>
                <c:pt idx="6">
                  <c:v>33</c:v>
                </c:pt>
                <c:pt idx="7">
                  <c:v>122</c:v>
                </c:pt>
                <c:pt idx="8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92560"/>
        <c:axId val="235657792"/>
      </c:scatterChart>
      <c:valAx>
        <c:axId val="5467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57792"/>
        <c:crosses val="autoZero"/>
        <c:crossBetween val="midCat"/>
      </c:valAx>
      <c:valAx>
        <c:axId val="2356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65.860600000000005</c:v>
                </c:pt>
                <c:pt idx="2">
                  <c:v>8.0595630000000007</c:v>
                </c:pt>
                <c:pt idx="3">
                  <c:v>2.7801654</c:v>
                </c:pt>
                <c:pt idx="4">
                  <c:v>0.71392434999999999</c:v>
                </c:pt>
                <c:pt idx="5">
                  <c:v>63.606762000000003</c:v>
                </c:pt>
                <c:pt idx="6">
                  <c:v>39.198284000000001</c:v>
                </c:pt>
                <c:pt idx="7">
                  <c:v>75.718199999999996</c:v>
                </c:pt>
                <c:pt idx="8">
                  <c:v>2.7611938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5</c:v>
                </c:pt>
                <c:pt idx="1">
                  <c:v>31</c:v>
                </c:pt>
                <c:pt idx="2">
                  <c:v>8</c:v>
                </c:pt>
                <c:pt idx="3">
                  <c:v>5</c:v>
                </c:pt>
                <c:pt idx="4">
                  <c:v>19</c:v>
                </c:pt>
                <c:pt idx="5">
                  <c:v>33</c:v>
                </c:pt>
                <c:pt idx="6">
                  <c:v>122</c:v>
                </c:pt>
                <c:pt idx="7">
                  <c:v>123</c:v>
                </c:pt>
                <c:pt idx="8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4064"/>
        <c:axId val="187880784"/>
      </c:scatterChart>
      <c:valAx>
        <c:axId val="1878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0784"/>
        <c:crosses val="autoZero"/>
        <c:crossBetween val="midCat"/>
      </c:valAx>
      <c:valAx>
        <c:axId val="18788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65.860600000000005</c:v>
                </c:pt>
                <c:pt idx="2">
                  <c:v>8.0595630000000007</c:v>
                </c:pt>
                <c:pt idx="3">
                  <c:v>2.7801654</c:v>
                </c:pt>
                <c:pt idx="4">
                  <c:v>0.71392434999999999</c:v>
                </c:pt>
                <c:pt idx="5">
                  <c:v>63.606762000000003</c:v>
                </c:pt>
                <c:pt idx="6">
                  <c:v>39.198284000000001</c:v>
                </c:pt>
                <c:pt idx="7">
                  <c:v>75.718199999999996</c:v>
                </c:pt>
                <c:pt idx="8">
                  <c:v>2.7611938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5</c:v>
                </c:pt>
                <c:pt idx="1">
                  <c:v>31</c:v>
                </c:pt>
                <c:pt idx="2">
                  <c:v>8</c:v>
                </c:pt>
                <c:pt idx="3">
                  <c:v>5</c:v>
                </c:pt>
                <c:pt idx="4">
                  <c:v>19</c:v>
                </c:pt>
                <c:pt idx="5">
                  <c:v>33</c:v>
                </c:pt>
                <c:pt idx="6">
                  <c:v>122</c:v>
                </c:pt>
                <c:pt idx="7">
                  <c:v>123</c:v>
                </c:pt>
                <c:pt idx="8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59472"/>
        <c:axId val="235660592"/>
      </c:scatterChart>
      <c:valAx>
        <c:axId val="2356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60592"/>
        <c:crosses val="autoZero"/>
        <c:crossBetween val="midCat"/>
      </c:valAx>
      <c:valAx>
        <c:axId val="23566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9.0008149999999993</c:v>
                </c:pt>
                <c:pt idx="2">
                  <c:v>29.06409</c:v>
                </c:pt>
                <c:pt idx="3">
                  <c:v>64.240979999999993</c:v>
                </c:pt>
                <c:pt idx="4">
                  <c:v>87.320189999999997</c:v>
                </c:pt>
                <c:pt idx="5">
                  <c:v>63.606762000000003</c:v>
                </c:pt>
                <c:pt idx="6">
                  <c:v>39.198284000000001</c:v>
                </c:pt>
                <c:pt idx="7">
                  <c:v>75.718199999999996</c:v>
                </c:pt>
                <c:pt idx="8">
                  <c:v>86.791300000000007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5</c:v>
                </c:pt>
                <c:pt idx="1">
                  <c:v>18</c:v>
                </c:pt>
                <c:pt idx="2">
                  <c:v>13</c:v>
                </c:pt>
                <c:pt idx="3">
                  <c:v>4</c:v>
                </c:pt>
                <c:pt idx="4">
                  <c:v>8</c:v>
                </c:pt>
                <c:pt idx="5">
                  <c:v>33</c:v>
                </c:pt>
                <c:pt idx="6">
                  <c:v>122</c:v>
                </c:pt>
                <c:pt idx="7">
                  <c:v>123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99392"/>
        <c:axId val="224692112"/>
      </c:scatterChart>
      <c:valAx>
        <c:axId val="2246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2112"/>
        <c:crosses val="autoZero"/>
        <c:crossBetween val="midCat"/>
      </c:valAx>
      <c:valAx>
        <c:axId val="22469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65.860600000000005</c:v>
                </c:pt>
                <c:pt idx="2">
                  <c:v>9.0008149999999993</c:v>
                </c:pt>
                <c:pt idx="3">
                  <c:v>29.06409</c:v>
                </c:pt>
                <c:pt idx="4">
                  <c:v>15.044279</c:v>
                </c:pt>
                <c:pt idx="5">
                  <c:v>75.332350000000005</c:v>
                </c:pt>
                <c:pt idx="6">
                  <c:v>63.606762000000003</c:v>
                </c:pt>
                <c:pt idx="7">
                  <c:v>39.198284000000001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5</c:v>
                </c:pt>
                <c:pt idx="1">
                  <c:v>31</c:v>
                </c:pt>
                <c:pt idx="2">
                  <c:v>18</c:v>
                </c:pt>
                <c:pt idx="3">
                  <c:v>13</c:v>
                </c:pt>
                <c:pt idx="4">
                  <c:v>1</c:v>
                </c:pt>
                <c:pt idx="5">
                  <c:v>34</c:v>
                </c:pt>
                <c:pt idx="6">
                  <c:v>33</c:v>
                </c:pt>
                <c:pt idx="7">
                  <c:v>122</c:v>
                </c:pt>
                <c:pt idx="8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48400"/>
        <c:axId val="425629360"/>
      </c:scatterChart>
      <c:valAx>
        <c:axId val="4256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9360"/>
        <c:crosses val="autoZero"/>
        <c:crossBetween val="midCat"/>
      </c:valAx>
      <c:valAx>
        <c:axId val="4256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163.4932</c:v>
                </c:pt>
                <c:pt idx="2">
                  <c:v>116.21339399999999</c:v>
                </c:pt>
                <c:pt idx="3">
                  <c:v>152.02782999999999</c:v>
                </c:pt>
                <c:pt idx="4">
                  <c:v>134.66955999999999</c:v>
                </c:pt>
                <c:pt idx="5">
                  <c:v>140.06272999999999</c:v>
                </c:pt>
                <c:pt idx="6">
                  <c:v>120.305305</c:v>
                </c:pt>
                <c:pt idx="7">
                  <c:v>90.189279999999997</c:v>
                </c:pt>
                <c:pt idx="8">
                  <c:v>114.38897</c:v>
                </c:pt>
              </c:numCache>
            </c:numRef>
          </c:xVal>
          <c:yVal>
            <c:numRef>
              <c:f>'Assessment 2'!$D$5:$D$13</c:f>
              <c:numCache>
                <c:formatCode>General</c:formatCode>
                <c:ptCount val="9"/>
                <c:pt idx="0">
                  <c:v>3.3898305000000001E-3</c:v>
                </c:pt>
                <c:pt idx="1">
                  <c:v>1.0169490999999999E-2</c:v>
                </c:pt>
                <c:pt idx="2">
                  <c:v>5.0847456000000001E-3</c:v>
                </c:pt>
                <c:pt idx="3">
                  <c:v>8.4745759999999993E-3</c:v>
                </c:pt>
                <c:pt idx="4">
                  <c:v>0</c:v>
                </c:pt>
                <c:pt idx="5">
                  <c:v>3.3898305000000001E-3</c:v>
                </c:pt>
                <c:pt idx="6">
                  <c:v>0</c:v>
                </c:pt>
                <c:pt idx="7">
                  <c:v>1.6949152E-3</c:v>
                </c:pt>
                <c:pt idx="8">
                  <c:v>1.3559322E-2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7888"/>
        <c:axId val="503650128"/>
      </c:scatterChart>
      <c:valAx>
        <c:axId val="5036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50128"/>
        <c:crosses val="autoZero"/>
        <c:crossBetween val="midCat"/>
      </c:valAx>
      <c:valAx>
        <c:axId val="50365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85.309110000000004</c:v>
                </c:pt>
                <c:pt idx="2">
                  <c:v>163.4932</c:v>
                </c:pt>
                <c:pt idx="3">
                  <c:v>116.21339399999999</c:v>
                </c:pt>
                <c:pt idx="4">
                  <c:v>80.764979999999994</c:v>
                </c:pt>
                <c:pt idx="5">
                  <c:v>140.06272999999999</c:v>
                </c:pt>
                <c:pt idx="6">
                  <c:v>87.320189999999997</c:v>
                </c:pt>
                <c:pt idx="7">
                  <c:v>75.332350000000005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2'!$D$19:$D$27</c:f>
              <c:numCache>
                <c:formatCode>General</c:formatCode>
                <c:ptCount val="9"/>
                <c:pt idx="0">
                  <c:v>5.0847456000000001E-3</c:v>
                </c:pt>
                <c:pt idx="1">
                  <c:v>5.0847456000000001E-3</c:v>
                </c:pt>
                <c:pt idx="2">
                  <c:v>1.3559322E-2</c:v>
                </c:pt>
                <c:pt idx="3">
                  <c:v>3.3898305000000001E-3</c:v>
                </c:pt>
                <c:pt idx="4">
                  <c:v>3.3898305000000001E-3</c:v>
                </c:pt>
                <c:pt idx="5">
                  <c:v>0</c:v>
                </c:pt>
                <c:pt idx="6">
                  <c:v>3.3898305000000001E-3</c:v>
                </c:pt>
                <c:pt idx="7">
                  <c:v>4.2372882000000001E-2</c:v>
                </c:pt>
                <c:pt idx="8">
                  <c:v>3.2203389999999998E-2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98272"/>
        <c:axId val="224696032"/>
      </c:scatterChart>
      <c:valAx>
        <c:axId val="2246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6032"/>
        <c:crosses val="autoZero"/>
        <c:crossBetween val="midCat"/>
      </c:valAx>
      <c:valAx>
        <c:axId val="22469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163.4932</c:v>
                </c:pt>
                <c:pt idx="2">
                  <c:v>116.21339399999999</c:v>
                </c:pt>
                <c:pt idx="3">
                  <c:v>152.02782999999999</c:v>
                </c:pt>
                <c:pt idx="4">
                  <c:v>134.66955999999999</c:v>
                </c:pt>
                <c:pt idx="5">
                  <c:v>140.06272999999999</c:v>
                </c:pt>
                <c:pt idx="6">
                  <c:v>120.305305</c:v>
                </c:pt>
                <c:pt idx="7">
                  <c:v>90.189279999999997</c:v>
                </c:pt>
                <c:pt idx="8">
                  <c:v>114.38897</c:v>
                </c:pt>
              </c:numCache>
            </c:numRef>
          </c:xVal>
          <c:yVal>
            <c:numRef>
              <c:f>'Assessment 2'!$D$33:$D$41</c:f>
              <c:numCache>
                <c:formatCode>General</c:formatCode>
                <c:ptCount val="9"/>
                <c:pt idx="0">
                  <c:v>3.3898305000000001E-3</c:v>
                </c:pt>
                <c:pt idx="1">
                  <c:v>1.0169490999999999E-2</c:v>
                </c:pt>
                <c:pt idx="2">
                  <c:v>5.0847456000000001E-3</c:v>
                </c:pt>
                <c:pt idx="3">
                  <c:v>8.4745759999999993E-3</c:v>
                </c:pt>
                <c:pt idx="4">
                  <c:v>0</c:v>
                </c:pt>
                <c:pt idx="5">
                  <c:v>3.3898305000000001E-3</c:v>
                </c:pt>
                <c:pt idx="6">
                  <c:v>0</c:v>
                </c:pt>
                <c:pt idx="7">
                  <c:v>1.6949152E-3</c:v>
                </c:pt>
                <c:pt idx="8">
                  <c:v>1.3559322E-2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53312"/>
        <c:axId val="325064688"/>
      </c:scatterChart>
      <c:valAx>
        <c:axId val="3404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4688"/>
        <c:crosses val="autoZero"/>
        <c:crossBetween val="midCat"/>
      </c:valAx>
      <c:valAx>
        <c:axId val="32506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85.309110000000004</c:v>
                </c:pt>
                <c:pt idx="2">
                  <c:v>163.4932</c:v>
                </c:pt>
                <c:pt idx="3">
                  <c:v>116.21339399999999</c:v>
                </c:pt>
                <c:pt idx="4">
                  <c:v>80.764979999999994</c:v>
                </c:pt>
                <c:pt idx="5">
                  <c:v>140.06272999999999</c:v>
                </c:pt>
                <c:pt idx="6">
                  <c:v>87.320189999999997</c:v>
                </c:pt>
                <c:pt idx="7">
                  <c:v>75.332350000000005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2'!$D$47:$D$55</c:f>
              <c:numCache>
                <c:formatCode>General</c:formatCode>
                <c:ptCount val="9"/>
                <c:pt idx="0">
                  <c:v>5.0847456000000001E-3</c:v>
                </c:pt>
                <c:pt idx="1">
                  <c:v>5.0847456000000001E-3</c:v>
                </c:pt>
                <c:pt idx="2">
                  <c:v>1.3559322E-2</c:v>
                </c:pt>
                <c:pt idx="3">
                  <c:v>3.3898305000000001E-3</c:v>
                </c:pt>
                <c:pt idx="4">
                  <c:v>3.3898305000000001E-3</c:v>
                </c:pt>
                <c:pt idx="5">
                  <c:v>0</c:v>
                </c:pt>
                <c:pt idx="6">
                  <c:v>3.3898305000000001E-3</c:v>
                </c:pt>
                <c:pt idx="7">
                  <c:v>4.2372882000000001E-2</c:v>
                </c:pt>
                <c:pt idx="8">
                  <c:v>3.2203389999999998E-2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0960"/>
        <c:axId val="425638320"/>
      </c:scatterChart>
      <c:valAx>
        <c:axId val="4256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38320"/>
        <c:crosses val="autoZero"/>
        <c:crossBetween val="midCat"/>
      </c:valAx>
      <c:valAx>
        <c:axId val="42563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116.21339399999999</c:v>
                </c:pt>
                <c:pt idx="2">
                  <c:v>65.860600000000005</c:v>
                </c:pt>
                <c:pt idx="3">
                  <c:v>140.06272999999999</c:v>
                </c:pt>
                <c:pt idx="4">
                  <c:v>114.38897</c:v>
                </c:pt>
                <c:pt idx="5">
                  <c:v>64.240979999999993</c:v>
                </c:pt>
                <c:pt idx="6">
                  <c:v>87.320189999999997</c:v>
                </c:pt>
                <c:pt idx="7">
                  <c:v>39.198284000000001</c:v>
                </c:pt>
                <c:pt idx="8">
                  <c:v>86.791300000000007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>
                  <c:v>6.7796610000000002E-3</c:v>
                </c:pt>
                <c:pt idx="1">
                  <c:v>1.6949152E-3</c:v>
                </c:pt>
                <c:pt idx="2">
                  <c:v>1.6949152E-3</c:v>
                </c:pt>
                <c:pt idx="3">
                  <c:v>3.3898305000000001E-3</c:v>
                </c:pt>
                <c:pt idx="4">
                  <c:v>1.0169490999999999E-2</c:v>
                </c:pt>
                <c:pt idx="5">
                  <c:v>1.3559322E-2</c:v>
                </c:pt>
                <c:pt idx="6">
                  <c:v>6.7796610000000002E-3</c:v>
                </c:pt>
                <c:pt idx="7">
                  <c:v>2.3728814000000001E-2</c:v>
                </c:pt>
                <c:pt idx="8">
                  <c:v>1.1864407E-2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6000"/>
        <c:axId val="425624880"/>
      </c:scatterChart>
      <c:valAx>
        <c:axId val="4256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4880"/>
        <c:crosses val="autoZero"/>
        <c:crossBetween val="midCat"/>
      </c:valAx>
      <c:valAx>
        <c:axId val="42562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typo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'typo3 Short 1'!$T$1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'typo3 Short 1'!$C$2:$C$17</c:f>
              <c:strCache>
                <c:ptCount val="16"/>
                <c:pt idx="0">
                  <c:v>57@2009/10/19</c:v>
                </c:pt>
                <c:pt idx="1">
                  <c:v>58@2009/11/25</c:v>
                </c:pt>
                <c:pt idx="2">
                  <c:v>59@2010/2/21</c:v>
                </c:pt>
                <c:pt idx="3">
                  <c:v>60@2010/4/20</c:v>
                </c:pt>
                <c:pt idx="4">
                  <c:v>61@2010/8/10</c:v>
                </c:pt>
                <c:pt idx="5">
                  <c:v>62@2010/9/24</c:v>
                </c:pt>
                <c:pt idx="6">
                  <c:v>63@2010/9/28</c:v>
                </c:pt>
                <c:pt idx="7">
                  <c:v>64@2010/10/15</c:v>
                </c:pt>
                <c:pt idx="8">
                  <c:v>65@2010/11/12</c:v>
                </c:pt>
                <c:pt idx="9">
                  <c:v>66@2010/11/13</c:v>
                </c:pt>
                <c:pt idx="10">
                  <c:v>67@2010/11/16</c:v>
                </c:pt>
                <c:pt idx="11">
                  <c:v>68@2010/12/26</c:v>
                </c:pt>
                <c:pt idx="12">
                  <c:v>69@2011/1/14</c:v>
                </c:pt>
                <c:pt idx="13">
                  <c:v>70@2011/1/20</c:v>
                </c:pt>
                <c:pt idx="14">
                  <c:v>71@2011/1/20</c:v>
                </c:pt>
                <c:pt idx="15">
                  <c:v>72@2011/1/21</c:v>
                </c:pt>
              </c:strCache>
            </c:strRef>
          </c:cat>
          <c:val>
            <c:numRef>
              <c:f>'typo3 Short 1'!$T$2:$T$17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33</c:v>
                </c:pt>
                <c:pt idx="8">
                  <c:v>20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21</c:v>
                </c:pt>
                <c:pt idx="14">
                  <c:v>7</c:v>
                </c:pt>
                <c:pt idx="1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83312"/>
        <c:axId val="236693392"/>
      </c:barChart>
      <c:lineChart>
        <c:grouping val="standard"/>
        <c:varyColors val="0"/>
        <c:ser>
          <c:idx val="1"/>
          <c:order val="1"/>
          <c:tx>
            <c:strRef>
              <c:f>'typo3 Short 1'!$I$1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'typo3 Short 1'!$C$2:$C$17</c:f>
              <c:strCache>
                <c:ptCount val="16"/>
                <c:pt idx="0">
                  <c:v>57@2009/10/19</c:v>
                </c:pt>
                <c:pt idx="1">
                  <c:v>58@2009/11/25</c:v>
                </c:pt>
                <c:pt idx="2">
                  <c:v>59@2010/2/21</c:v>
                </c:pt>
                <c:pt idx="3">
                  <c:v>60@2010/4/20</c:v>
                </c:pt>
                <c:pt idx="4">
                  <c:v>61@2010/8/10</c:v>
                </c:pt>
                <c:pt idx="5">
                  <c:v>62@2010/9/24</c:v>
                </c:pt>
                <c:pt idx="6">
                  <c:v>63@2010/9/28</c:v>
                </c:pt>
                <c:pt idx="7">
                  <c:v>64@2010/10/15</c:v>
                </c:pt>
                <c:pt idx="8">
                  <c:v>65@2010/11/12</c:v>
                </c:pt>
                <c:pt idx="9">
                  <c:v>66@2010/11/13</c:v>
                </c:pt>
                <c:pt idx="10">
                  <c:v>67@2010/11/16</c:v>
                </c:pt>
                <c:pt idx="11">
                  <c:v>68@2010/12/26</c:v>
                </c:pt>
                <c:pt idx="12">
                  <c:v>69@2011/1/14</c:v>
                </c:pt>
                <c:pt idx="13">
                  <c:v>70@2011/1/20</c:v>
                </c:pt>
                <c:pt idx="14">
                  <c:v>71@2011/1/20</c:v>
                </c:pt>
                <c:pt idx="15">
                  <c:v>72@2011/1/21</c:v>
                </c:pt>
              </c:strCache>
            </c:strRef>
          </c:cat>
          <c:val>
            <c:numRef>
              <c:f>'typo3 Short 1'!$I$2:$I$17</c:f>
              <c:numCache>
                <c:formatCode>General</c:formatCode>
                <c:ptCount val="1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95072"/>
        <c:axId val="236692832"/>
      </c:lineChart>
      <c:catAx>
        <c:axId val="23668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93392"/>
        <c:crosses val="autoZero"/>
        <c:auto val="1"/>
        <c:lblAlgn val="ctr"/>
        <c:lblOffset val="100"/>
        <c:noMultiLvlLbl val="0"/>
      </c:catAx>
      <c:valAx>
        <c:axId val="23669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6683312"/>
        <c:crosses val="autoZero"/>
        <c:crossBetween val="between"/>
      </c:valAx>
      <c:valAx>
        <c:axId val="23669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6695072"/>
        <c:crosses val="max"/>
        <c:crossBetween val="between"/>
      </c:valAx>
      <c:catAx>
        <c:axId val="2366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66928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116.21339399999999</c:v>
                </c:pt>
                <c:pt idx="2">
                  <c:v>65.860600000000005</c:v>
                </c:pt>
                <c:pt idx="3">
                  <c:v>140.06272999999999</c:v>
                </c:pt>
                <c:pt idx="4">
                  <c:v>37.770744000000001</c:v>
                </c:pt>
                <c:pt idx="5">
                  <c:v>64.240979999999993</c:v>
                </c:pt>
                <c:pt idx="6">
                  <c:v>87.320189999999997</c:v>
                </c:pt>
                <c:pt idx="7">
                  <c:v>63.606762000000003</c:v>
                </c:pt>
                <c:pt idx="8">
                  <c:v>39.198284000000001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>
                  <c:v>6.7796610000000002E-3</c:v>
                </c:pt>
                <c:pt idx="1">
                  <c:v>1.6949152E-3</c:v>
                </c:pt>
                <c:pt idx="2">
                  <c:v>1.6949152E-3</c:v>
                </c:pt>
                <c:pt idx="3">
                  <c:v>3.3898305000000001E-3</c:v>
                </c:pt>
                <c:pt idx="4">
                  <c:v>8.4745759999999993E-3</c:v>
                </c:pt>
                <c:pt idx="5">
                  <c:v>1.1864407E-2</c:v>
                </c:pt>
                <c:pt idx="6">
                  <c:v>1.0169490999999999E-2</c:v>
                </c:pt>
                <c:pt idx="7">
                  <c:v>8.4745759999999993E-3</c:v>
                </c:pt>
                <c:pt idx="8">
                  <c:v>2.8813559999999998E-2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68048"/>
        <c:axId val="325066368"/>
      </c:scatterChart>
      <c:valAx>
        <c:axId val="3250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6368"/>
        <c:crosses val="autoZero"/>
        <c:crossBetween val="midCat"/>
      </c:valAx>
      <c:valAx>
        <c:axId val="32506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116.21339399999999</c:v>
                </c:pt>
                <c:pt idx="2">
                  <c:v>65.860600000000005</c:v>
                </c:pt>
                <c:pt idx="3">
                  <c:v>140.06272999999999</c:v>
                </c:pt>
                <c:pt idx="4">
                  <c:v>64.240979999999993</c:v>
                </c:pt>
                <c:pt idx="5">
                  <c:v>87.320189999999997</c:v>
                </c:pt>
                <c:pt idx="6">
                  <c:v>63.606762000000003</c:v>
                </c:pt>
                <c:pt idx="7">
                  <c:v>39.198284000000001</c:v>
                </c:pt>
                <c:pt idx="8">
                  <c:v>86.791300000000007</c:v>
                </c:pt>
              </c:numCache>
            </c:numRef>
          </c:xVal>
          <c:yVal>
            <c:numRef>
              <c:f>'Assessment 2'!$D$89:$D$97</c:f>
              <c:numCache>
                <c:formatCode>General</c:formatCode>
                <c:ptCount val="9"/>
                <c:pt idx="0">
                  <c:v>6.7796610000000002E-3</c:v>
                </c:pt>
                <c:pt idx="1">
                  <c:v>1.6949152E-3</c:v>
                </c:pt>
                <c:pt idx="2">
                  <c:v>1.6949152E-3</c:v>
                </c:pt>
                <c:pt idx="3">
                  <c:v>0</c:v>
                </c:pt>
                <c:pt idx="4">
                  <c:v>6.7796610000000002E-3</c:v>
                </c:pt>
                <c:pt idx="5">
                  <c:v>1.0169490999999999E-2</c:v>
                </c:pt>
                <c:pt idx="6">
                  <c:v>8.4745759999999993E-3</c:v>
                </c:pt>
                <c:pt idx="7">
                  <c:v>2.8813559999999998E-2</c:v>
                </c:pt>
                <c:pt idx="8">
                  <c:v>1.1864407E-2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41120"/>
        <c:axId val="425617040"/>
      </c:scatterChart>
      <c:valAx>
        <c:axId val="4256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7040"/>
        <c:crosses val="autoZero"/>
        <c:crossBetween val="midCat"/>
      </c:valAx>
      <c:valAx>
        <c:axId val="42561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163.4932</c:v>
                </c:pt>
                <c:pt idx="2">
                  <c:v>116.21339399999999</c:v>
                </c:pt>
                <c:pt idx="3">
                  <c:v>65.860600000000005</c:v>
                </c:pt>
                <c:pt idx="4">
                  <c:v>140.06272999999999</c:v>
                </c:pt>
                <c:pt idx="5">
                  <c:v>40.773617000000002</c:v>
                </c:pt>
                <c:pt idx="6">
                  <c:v>63.606762000000003</c:v>
                </c:pt>
                <c:pt idx="7">
                  <c:v>39.198284000000001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>
                  <c:v>3.3898305000000001E-3</c:v>
                </c:pt>
                <c:pt idx="1">
                  <c:v>1.0169490999999999E-2</c:v>
                </c:pt>
                <c:pt idx="2">
                  <c:v>8.4745759999999993E-3</c:v>
                </c:pt>
                <c:pt idx="3">
                  <c:v>1.6949152E-3</c:v>
                </c:pt>
                <c:pt idx="4">
                  <c:v>0</c:v>
                </c:pt>
                <c:pt idx="5">
                  <c:v>1.6949152E-3</c:v>
                </c:pt>
                <c:pt idx="6">
                  <c:v>6.7796610000000002E-3</c:v>
                </c:pt>
                <c:pt idx="7">
                  <c:v>0.20847457999999999</c:v>
                </c:pt>
                <c:pt idx="8">
                  <c:v>0.19661017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65248"/>
        <c:axId val="325070848"/>
      </c:scatterChart>
      <c:valAx>
        <c:axId val="3250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70848"/>
        <c:crosses val="autoZero"/>
        <c:crossBetween val="midCat"/>
      </c:valAx>
      <c:valAx>
        <c:axId val="32507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65.860600000000005</c:v>
                </c:pt>
                <c:pt idx="2">
                  <c:v>8.0595630000000007</c:v>
                </c:pt>
                <c:pt idx="3">
                  <c:v>2.7801654</c:v>
                </c:pt>
                <c:pt idx="4">
                  <c:v>0.71392434999999999</c:v>
                </c:pt>
                <c:pt idx="5">
                  <c:v>63.606762000000003</c:v>
                </c:pt>
                <c:pt idx="6">
                  <c:v>39.198284000000001</c:v>
                </c:pt>
                <c:pt idx="7">
                  <c:v>75.718199999999996</c:v>
                </c:pt>
                <c:pt idx="8">
                  <c:v>2.7611938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>
                  <c:v>0</c:v>
                </c:pt>
                <c:pt idx="1">
                  <c:v>1.6949152E-3</c:v>
                </c:pt>
                <c:pt idx="2">
                  <c:v>5.0847456000000001E-3</c:v>
                </c:pt>
                <c:pt idx="3">
                  <c:v>5.0847456000000001E-3</c:v>
                </c:pt>
                <c:pt idx="4">
                  <c:v>1.6949152E-3</c:v>
                </c:pt>
                <c:pt idx="5">
                  <c:v>6.7796610000000002E-3</c:v>
                </c:pt>
                <c:pt idx="6">
                  <c:v>0.20847457999999999</c:v>
                </c:pt>
                <c:pt idx="7">
                  <c:v>0.20847457999999999</c:v>
                </c:pt>
                <c:pt idx="8">
                  <c:v>1.3559322E-2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8336"/>
        <c:axId val="57554976"/>
      </c:scatterChart>
      <c:valAx>
        <c:axId val="575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976"/>
        <c:crosses val="autoZero"/>
        <c:crossBetween val="midCat"/>
      </c:valAx>
      <c:valAx>
        <c:axId val="575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65.860600000000005</c:v>
                </c:pt>
                <c:pt idx="2">
                  <c:v>8.0595630000000007</c:v>
                </c:pt>
                <c:pt idx="3">
                  <c:v>2.7801654</c:v>
                </c:pt>
                <c:pt idx="4">
                  <c:v>0.71392434999999999</c:v>
                </c:pt>
                <c:pt idx="5">
                  <c:v>63.606762000000003</c:v>
                </c:pt>
                <c:pt idx="6">
                  <c:v>39.198284000000001</c:v>
                </c:pt>
                <c:pt idx="7">
                  <c:v>75.718199999999996</c:v>
                </c:pt>
                <c:pt idx="8">
                  <c:v>2.7611938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>
                  <c:v>0</c:v>
                </c:pt>
                <c:pt idx="1">
                  <c:v>1.6949152E-3</c:v>
                </c:pt>
                <c:pt idx="2">
                  <c:v>5.0847456000000001E-3</c:v>
                </c:pt>
                <c:pt idx="3">
                  <c:v>5.0847456000000001E-3</c:v>
                </c:pt>
                <c:pt idx="4">
                  <c:v>1.6949152E-3</c:v>
                </c:pt>
                <c:pt idx="5">
                  <c:v>6.7796610000000002E-3</c:v>
                </c:pt>
                <c:pt idx="6">
                  <c:v>0.20847457999999999</c:v>
                </c:pt>
                <c:pt idx="7">
                  <c:v>0.20847457999999999</c:v>
                </c:pt>
                <c:pt idx="8">
                  <c:v>1.3559322E-2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12272"/>
        <c:axId val="233815072"/>
      </c:scatterChart>
      <c:valAx>
        <c:axId val="2338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5072"/>
        <c:crosses val="autoZero"/>
        <c:crossBetween val="midCat"/>
      </c:valAx>
      <c:valAx>
        <c:axId val="23381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9.0008149999999993</c:v>
                </c:pt>
                <c:pt idx="2">
                  <c:v>29.06409</c:v>
                </c:pt>
                <c:pt idx="3">
                  <c:v>64.240979999999993</c:v>
                </c:pt>
                <c:pt idx="4">
                  <c:v>87.320189999999997</c:v>
                </c:pt>
                <c:pt idx="5">
                  <c:v>63.606762000000003</c:v>
                </c:pt>
                <c:pt idx="6">
                  <c:v>39.198284000000001</c:v>
                </c:pt>
                <c:pt idx="7">
                  <c:v>75.718199999999996</c:v>
                </c:pt>
                <c:pt idx="8">
                  <c:v>86.791300000000007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8.4745759999999993E-3</c:v>
                </c:pt>
                <c:pt idx="1">
                  <c:v>8.4745759999999993E-3</c:v>
                </c:pt>
                <c:pt idx="2">
                  <c:v>6.7796610000000002E-3</c:v>
                </c:pt>
                <c:pt idx="3">
                  <c:v>1.1864407E-2</c:v>
                </c:pt>
                <c:pt idx="4">
                  <c:v>1.0169490999999999E-2</c:v>
                </c:pt>
                <c:pt idx="5">
                  <c:v>8.4745759999999993E-3</c:v>
                </c:pt>
                <c:pt idx="6">
                  <c:v>0.20847457999999999</c:v>
                </c:pt>
                <c:pt idx="7">
                  <c:v>0.19661017</c:v>
                </c:pt>
                <c:pt idx="8">
                  <c:v>5.0847456000000001E-3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27424"/>
        <c:axId val="540226864"/>
      </c:scatterChart>
      <c:valAx>
        <c:axId val="5402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6864"/>
        <c:crosses val="autoZero"/>
        <c:crossBetween val="midCat"/>
      </c:valAx>
      <c:valAx>
        <c:axId val="54022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116.21339399999999</c:v>
                </c:pt>
                <c:pt idx="1">
                  <c:v>65.860600000000005</c:v>
                </c:pt>
                <c:pt idx="2">
                  <c:v>9.0008149999999993</c:v>
                </c:pt>
                <c:pt idx="3">
                  <c:v>29.06409</c:v>
                </c:pt>
                <c:pt idx="4">
                  <c:v>15.044279</c:v>
                </c:pt>
                <c:pt idx="5">
                  <c:v>75.332350000000005</c:v>
                </c:pt>
                <c:pt idx="6">
                  <c:v>63.606762000000003</c:v>
                </c:pt>
                <c:pt idx="7">
                  <c:v>39.198284000000001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0</c:v>
                </c:pt>
                <c:pt idx="1">
                  <c:v>1.1864407E-2</c:v>
                </c:pt>
                <c:pt idx="2">
                  <c:v>1.1864407E-2</c:v>
                </c:pt>
                <c:pt idx="3">
                  <c:v>3.3898305000000001E-3</c:v>
                </c:pt>
                <c:pt idx="4">
                  <c:v>8.4745759999999993E-3</c:v>
                </c:pt>
                <c:pt idx="5">
                  <c:v>5.7627119999999997E-2</c:v>
                </c:pt>
                <c:pt idx="6">
                  <c:v>5.5932204999999999E-2</c:v>
                </c:pt>
                <c:pt idx="7">
                  <c:v>0.20847457999999999</c:v>
                </c:pt>
                <c:pt idx="8">
                  <c:v>0.19661017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88752"/>
        <c:axId val="224687072"/>
      </c:scatterChart>
      <c:valAx>
        <c:axId val="2246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7072"/>
        <c:crosses val="autoZero"/>
        <c:crossBetween val="midCat"/>
      </c:valAx>
      <c:valAx>
        <c:axId val="22468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163.4932</c:v>
                </c:pt>
                <c:pt idx="2">
                  <c:v>116.21339399999999</c:v>
                </c:pt>
                <c:pt idx="3">
                  <c:v>152.02782999999999</c:v>
                </c:pt>
                <c:pt idx="4">
                  <c:v>134.66955999999999</c:v>
                </c:pt>
                <c:pt idx="5">
                  <c:v>140.06272999999999</c:v>
                </c:pt>
                <c:pt idx="6">
                  <c:v>120.305305</c:v>
                </c:pt>
                <c:pt idx="7">
                  <c:v>90.189279999999997</c:v>
                </c:pt>
                <c:pt idx="8">
                  <c:v>114.38897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1</c:v>
                </c:pt>
                <c:pt idx="1">
                  <c:v>27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00624"/>
        <c:axId val="542998944"/>
      </c:scatterChart>
      <c:valAx>
        <c:axId val="5430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8944"/>
        <c:crosses val="autoZero"/>
        <c:crossBetween val="midCat"/>
      </c:valAx>
      <c:valAx>
        <c:axId val="5429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85.309110000000004</c:v>
                </c:pt>
                <c:pt idx="2">
                  <c:v>163.4932</c:v>
                </c:pt>
                <c:pt idx="3">
                  <c:v>116.21339399999999</c:v>
                </c:pt>
                <c:pt idx="4">
                  <c:v>80.764979999999994</c:v>
                </c:pt>
                <c:pt idx="5">
                  <c:v>140.06272999999999</c:v>
                </c:pt>
                <c:pt idx="6">
                  <c:v>87.320189999999997</c:v>
                </c:pt>
                <c:pt idx="7">
                  <c:v>75.332350000000005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27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34</c:v>
                </c:pt>
                <c:pt idx="8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28800"/>
        <c:axId val="318429920"/>
      </c:scatterChart>
      <c:valAx>
        <c:axId val="3184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29920"/>
        <c:crosses val="autoZero"/>
        <c:crossBetween val="midCat"/>
      </c:valAx>
      <c:valAx>
        <c:axId val="31842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163.4932</c:v>
                </c:pt>
                <c:pt idx="2">
                  <c:v>116.21339399999999</c:v>
                </c:pt>
                <c:pt idx="3">
                  <c:v>152.02782999999999</c:v>
                </c:pt>
                <c:pt idx="4">
                  <c:v>134.66955999999999</c:v>
                </c:pt>
                <c:pt idx="5">
                  <c:v>140.06272999999999</c:v>
                </c:pt>
                <c:pt idx="6">
                  <c:v>120.305305</c:v>
                </c:pt>
                <c:pt idx="7">
                  <c:v>90.189279999999997</c:v>
                </c:pt>
                <c:pt idx="8">
                  <c:v>114.38897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1</c:v>
                </c:pt>
                <c:pt idx="1">
                  <c:v>27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9008"/>
        <c:axId val="503649568"/>
      </c:scatterChart>
      <c:valAx>
        <c:axId val="503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9568"/>
        <c:crosses val="autoZero"/>
        <c:crossBetween val="midCat"/>
      </c:valAx>
      <c:valAx>
        <c:axId val="5036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85.309110000000004</c:v>
                </c:pt>
                <c:pt idx="2">
                  <c:v>163.4932</c:v>
                </c:pt>
                <c:pt idx="3">
                  <c:v>116.21339399999999</c:v>
                </c:pt>
                <c:pt idx="4">
                  <c:v>80.764979999999994</c:v>
                </c:pt>
                <c:pt idx="5">
                  <c:v>140.06272999999999</c:v>
                </c:pt>
                <c:pt idx="6">
                  <c:v>87.320189999999997</c:v>
                </c:pt>
                <c:pt idx="7">
                  <c:v>75.332350000000005</c:v>
                </c:pt>
                <c:pt idx="8">
                  <c:v>75.718199999999996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27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34</c:v>
                </c:pt>
                <c:pt idx="8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93072"/>
        <c:axId val="528981872"/>
      </c:scatterChart>
      <c:valAx>
        <c:axId val="5289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1872"/>
        <c:crosses val="autoZero"/>
        <c:crossBetween val="midCat"/>
      </c:valAx>
      <c:valAx>
        <c:axId val="52898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116.21339399999999</c:v>
                </c:pt>
                <c:pt idx="2">
                  <c:v>65.860600000000005</c:v>
                </c:pt>
                <c:pt idx="3">
                  <c:v>140.06272999999999</c:v>
                </c:pt>
                <c:pt idx="4">
                  <c:v>114.38897</c:v>
                </c:pt>
                <c:pt idx="5">
                  <c:v>64.240979999999993</c:v>
                </c:pt>
                <c:pt idx="6">
                  <c:v>87.320189999999997</c:v>
                </c:pt>
                <c:pt idx="7">
                  <c:v>39.198284000000001</c:v>
                </c:pt>
                <c:pt idx="8">
                  <c:v>86.791300000000007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31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87520"/>
        <c:axId val="546785840"/>
      </c:scatterChart>
      <c:valAx>
        <c:axId val="5467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5840"/>
        <c:crosses val="autoZero"/>
        <c:crossBetween val="midCat"/>
      </c:valAx>
      <c:valAx>
        <c:axId val="54678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116.21339399999999</c:v>
                </c:pt>
                <c:pt idx="2">
                  <c:v>65.860600000000005</c:v>
                </c:pt>
                <c:pt idx="3">
                  <c:v>140.06272999999999</c:v>
                </c:pt>
                <c:pt idx="4">
                  <c:v>37.770744000000001</c:v>
                </c:pt>
                <c:pt idx="5">
                  <c:v>64.240979999999993</c:v>
                </c:pt>
                <c:pt idx="6">
                  <c:v>87.320189999999997</c:v>
                </c:pt>
                <c:pt idx="7">
                  <c:v>63.606762000000003</c:v>
                </c:pt>
                <c:pt idx="8">
                  <c:v>39.198284000000001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31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33</c:v>
                </c:pt>
                <c:pt idx="8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1760"/>
        <c:axId val="336441840"/>
      </c:scatterChart>
      <c:valAx>
        <c:axId val="3364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1840"/>
        <c:crosses val="autoZero"/>
        <c:crossBetween val="midCat"/>
      </c:valAx>
      <c:valAx>
        <c:axId val="33644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151.07013000000001</c:v>
                </c:pt>
                <c:pt idx="1">
                  <c:v>116.21339399999999</c:v>
                </c:pt>
                <c:pt idx="2">
                  <c:v>65.860600000000005</c:v>
                </c:pt>
                <c:pt idx="3">
                  <c:v>140.06272999999999</c:v>
                </c:pt>
                <c:pt idx="4">
                  <c:v>64.240979999999993</c:v>
                </c:pt>
                <c:pt idx="5">
                  <c:v>87.320189999999997</c:v>
                </c:pt>
                <c:pt idx="6">
                  <c:v>63.606762000000003</c:v>
                </c:pt>
                <c:pt idx="7">
                  <c:v>39.198284000000001</c:v>
                </c:pt>
                <c:pt idx="8">
                  <c:v>86.791300000000007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31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33</c:v>
                </c:pt>
                <c:pt idx="7">
                  <c:v>122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84272"/>
        <c:axId val="224689312"/>
      </c:scatterChart>
      <c:valAx>
        <c:axId val="2246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9312"/>
        <c:crosses val="autoZero"/>
        <c:crossBetween val="midCat"/>
      </c:valAx>
      <c:valAx>
        <c:axId val="22468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603249</xdr:colOff>
      <xdr:row>30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31</xdr:col>
      <xdr:colOff>307974</xdr:colOff>
      <xdr:row>48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676275</xdr:colOff>
      <xdr:row>13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676275</xdr:colOff>
      <xdr:row>27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10</xdr:col>
      <xdr:colOff>676275</xdr:colOff>
      <xdr:row>41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10</xdr:col>
      <xdr:colOff>676275</xdr:colOff>
      <xdr:row>55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10</xdr:col>
      <xdr:colOff>676275</xdr:colOff>
      <xdr:row>69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10</xdr:col>
      <xdr:colOff>676275</xdr:colOff>
      <xdr:row>83</xdr:row>
      <xdr:rowOff>9526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10</xdr:col>
      <xdr:colOff>676275</xdr:colOff>
      <xdr:row>97</xdr:row>
      <xdr:rowOff>9526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10</xdr:col>
      <xdr:colOff>676275</xdr:colOff>
      <xdr:row>111</xdr:row>
      <xdr:rowOff>9526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10</xdr:col>
      <xdr:colOff>676275</xdr:colOff>
      <xdr:row>125</xdr:row>
      <xdr:rowOff>9526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10</xdr:col>
      <xdr:colOff>676275</xdr:colOff>
      <xdr:row>139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10</xdr:col>
      <xdr:colOff>676275</xdr:colOff>
      <xdr:row>153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10</xdr:col>
      <xdr:colOff>676275</xdr:colOff>
      <xdr:row>167</xdr:row>
      <xdr:rowOff>9526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676275</xdr:colOff>
      <xdr:row>13</xdr:row>
      <xdr:rowOff>9526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676275</xdr:colOff>
      <xdr:row>27</xdr:row>
      <xdr:rowOff>9526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17</xdr:col>
      <xdr:colOff>676275</xdr:colOff>
      <xdr:row>41</xdr:row>
      <xdr:rowOff>9526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17</xdr:col>
      <xdr:colOff>676275</xdr:colOff>
      <xdr:row>55</xdr:row>
      <xdr:rowOff>9526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17</xdr:col>
      <xdr:colOff>676275</xdr:colOff>
      <xdr:row>69</xdr:row>
      <xdr:rowOff>9526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17</xdr:col>
      <xdr:colOff>676275</xdr:colOff>
      <xdr:row>83</xdr:row>
      <xdr:rowOff>9526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17</xdr:col>
      <xdr:colOff>676275</xdr:colOff>
      <xdr:row>97</xdr:row>
      <xdr:rowOff>9526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17</xdr:col>
      <xdr:colOff>676275</xdr:colOff>
      <xdr:row>111</xdr:row>
      <xdr:rowOff>9526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17</xdr:col>
      <xdr:colOff>676275</xdr:colOff>
      <xdr:row>125</xdr:row>
      <xdr:rowOff>9526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17</xdr:col>
      <xdr:colOff>676275</xdr:colOff>
      <xdr:row>139</xdr:row>
      <xdr:rowOff>9526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17</xdr:col>
      <xdr:colOff>676275</xdr:colOff>
      <xdr:row>153</xdr:row>
      <xdr:rowOff>9526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17</xdr:col>
      <xdr:colOff>676275</xdr:colOff>
      <xdr:row>167</xdr:row>
      <xdr:rowOff>9526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ypo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ypo3 shor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ypo3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ypo3assessment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opLeftCell="A82" workbookViewId="0">
      <selection activeCell="T3" sqref="T3"/>
    </sheetView>
  </sheetViews>
  <sheetFormatPr defaultColWidth="11" defaultRowHeight="15.75" x14ac:dyDescent="0.25"/>
  <cols>
    <col min="1" max="1" width="4.375" bestFit="1" customWidth="1"/>
    <col min="2" max="2" width="13.625" bestFit="1" customWidth="1"/>
    <col min="3" max="4" width="11.125" bestFit="1" customWidth="1"/>
    <col min="5" max="6" width="14.125" bestFit="1" customWidth="1"/>
    <col min="7" max="7" width="5.875" bestFit="1" customWidth="1"/>
    <col min="8" max="8" width="6.625" bestFit="1" customWidth="1"/>
    <col min="9" max="9" width="6" bestFit="1" customWidth="1"/>
    <col min="10" max="10" width="6.875" bestFit="1" customWidth="1"/>
    <col min="11" max="11" width="4.375" bestFit="1" customWidth="1"/>
    <col min="12" max="13" width="4.5" bestFit="1" customWidth="1"/>
    <col min="14" max="14" width="4.875" bestFit="1" customWidth="1"/>
    <col min="15" max="15" width="8.5" bestFit="1" customWidth="1"/>
    <col min="16" max="16" width="6.375" bestFit="1" customWidth="1"/>
    <col min="17" max="17" width="7.5" bestFit="1" customWidth="1"/>
    <col min="18" max="18" width="7.875" bestFit="1" customWidth="1"/>
    <col min="19" max="19" width="13.375" bestFit="1" customWidth="1"/>
  </cols>
  <sheetData>
    <row r="1" spans="1:20" x14ac:dyDescent="0.25">
      <c r="A1" t="s">
        <v>0</v>
      </c>
      <c r="C1" t="s">
        <v>115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116</v>
      </c>
      <c r="T1" t="s">
        <v>117</v>
      </c>
    </row>
    <row r="2" spans="1:20" x14ac:dyDescent="0.25">
      <c r="A2">
        <v>1</v>
      </c>
      <c r="B2" t="str">
        <f>CONCATENATE(A2,"@",YEAR(C2),"/",MONTH(C2),"/",DAY(C2))</f>
        <v>1@2003/10/26</v>
      </c>
      <c r="C2" s="1">
        <f>(D2/86400)+25569</f>
        <v>37920.713703703703</v>
      </c>
      <c r="D2">
        <v>1067188064</v>
      </c>
      <c r="E2" t="s">
        <v>16</v>
      </c>
      <c r="F2" t="s">
        <v>17</v>
      </c>
      <c r="G2">
        <v>10</v>
      </c>
      <c r="H2">
        <v>10</v>
      </c>
      <c r="I2">
        <v>122</v>
      </c>
      <c r="J2">
        <v>122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SUM(M2:R2)</f>
        <v>0</v>
      </c>
      <c r="T2">
        <v>0</v>
      </c>
    </row>
    <row r="3" spans="1:20" x14ac:dyDescent="0.25">
      <c r="A3">
        <v>2</v>
      </c>
      <c r="B3" t="str">
        <f t="shared" ref="B3:B66" si="0">CONCATENATE(A3,"@",YEAR(C3),"/",MONTH(C3),"/",DAY(C3))</f>
        <v>2@2004/3/22</v>
      </c>
      <c r="C3" s="1">
        <f t="shared" ref="C3:C66" si="1">(D3/86400)+25569</f>
        <v>38068.63653935185</v>
      </c>
      <c r="D3">
        <v>1079968597</v>
      </c>
      <c r="E3" t="s">
        <v>17</v>
      </c>
      <c r="F3" t="s">
        <v>18</v>
      </c>
      <c r="G3">
        <v>10</v>
      </c>
      <c r="H3">
        <v>10</v>
      </c>
      <c r="I3">
        <v>122</v>
      </c>
      <c r="J3">
        <v>123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2">SUM(M3:R3)</f>
        <v>1</v>
      </c>
      <c r="T3">
        <f>(D3-D2)/84600</f>
        <v>151.07013002364067</v>
      </c>
    </row>
    <row r="4" spans="1:20" x14ac:dyDescent="0.25">
      <c r="A4">
        <v>3</v>
      </c>
      <c r="B4" t="str">
        <f t="shared" si="0"/>
        <v>3@2004/3/23</v>
      </c>
      <c r="C4" s="1">
        <f t="shared" si="1"/>
        <v>38069.384872685187</v>
      </c>
      <c r="D4">
        <v>1080033253</v>
      </c>
      <c r="E4" t="s">
        <v>18</v>
      </c>
      <c r="F4" t="s">
        <v>19</v>
      </c>
      <c r="G4">
        <v>10</v>
      </c>
      <c r="H4">
        <v>10</v>
      </c>
      <c r="I4">
        <v>123</v>
      </c>
      <c r="J4">
        <v>124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2"/>
        <v>1</v>
      </c>
      <c r="T4">
        <f t="shared" ref="T4:T67" si="3">(D4-D3)/84600</f>
        <v>0.76425531914893619</v>
      </c>
    </row>
    <row r="5" spans="1:20" x14ac:dyDescent="0.25">
      <c r="A5">
        <v>4</v>
      </c>
      <c r="B5" t="str">
        <f t="shared" si="0"/>
        <v>4@2004/4/23</v>
      </c>
      <c r="C5" s="1">
        <f t="shared" si="1"/>
        <v>38100.429513888885</v>
      </c>
      <c r="D5">
        <v>1082715510</v>
      </c>
      <c r="E5" t="s">
        <v>19</v>
      </c>
      <c r="F5" t="s">
        <v>20</v>
      </c>
      <c r="G5">
        <v>10</v>
      </c>
      <c r="H5">
        <v>10</v>
      </c>
      <c r="I5">
        <v>124</v>
      </c>
      <c r="J5">
        <v>125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2"/>
        <v>1</v>
      </c>
      <c r="T5">
        <f t="shared" si="3"/>
        <v>31.705165484633568</v>
      </c>
    </row>
    <row r="6" spans="1:20" x14ac:dyDescent="0.25">
      <c r="A6">
        <v>5</v>
      </c>
      <c r="B6" t="str">
        <f t="shared" si="0"/>
        <v>5@2004/4/30</v>
      </c>
      <c r="C6" s="1">
        <f t="shared" si="1"/>
        <v>38107.527002314819</v>
      </c>
      <c r="D6">
        <v>1083328733</v>
      </c>
      <c r="E6" t="s">
        <v>20</v>
      </c>
      <c r="F6" t="s">
        <v>21</v>
      </c>
      <c r="G6">
        <v>10</v>
      </c>
      <c r="H6">
        <v>11</v>
      </c>
      <c r="I6">
        <v>125</v>
      </c>
      <c r="J6">
        <v>131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6</v>
      </c>
      <c r="R6">
        <v>0</v>
      </c>
      <c r="S6">
        <f t="shared" si="2"/>
        <v>6</v>
      </c>
      <c r="T6">
        <f t="shared" si="3"/>
        <v>7.2484988179669028</v>
      </c>
    </row>
    <row r="7" spans="1:20" x14ac:dyDescent="0.25">
      <c r="A7">
        <v>6</v>
      </c>
      <c r="B7" t="str">
        <f t="shared" si="0"/>
        <v>6@2004/6/8</v>
      </c>
      <c r="C7" s="1">
        <f t="shared" si="1"/>
        <v>38146.306944444441</v>
      </c>
      <c r="D7">
        <v>1086679320</v>
      </c>
      <c r="E7" t="s">
        <v>21</v>
      </c>
      <c r="F7" t="s">
        <v>22</v>
      </c>
      <c r="G7">
        <v>11</v>
      </c>
      <c r="H7">
        <v>11</v>
      </c>
      <c r="I7">
        <v>131</v>
      </c>
      <c r="J7">
        <v>131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f t="shared" si="2"/>
        <v>1</v>
      </c>
      <c r="T7">
        <f t="shared" si="3"/>
        <v>39.605047281323877</v>
      </c>
    </row>
    <row r="8" spans="1:20" x14ac:dyDescent="0.25">
      <c r="A8">
        <v>7</v>
      </c>
      <c r="B8" t="str">
        <f t="shared" si="0"/>
        <v>7@2004/8/7</v>
      </c>
      <c r="C8" s="1">
        <f t="shared" si="1"/>
        <v>38206.894201388888</v>
      </c>
      <c r="D8">
        <v>1091914059</v>
      </c>
      <c r="E8" t="s">
        <v>22</v>
      </c>
      <c r="F8" t="s">
        <v>23</v>
      </c>
      <c r="G8">
        <v>11</v>
      </c>
      <c r="H8">
        <v>12</v>
      </c>
      <c r="I8">
        <v>131</v>
      </c>
      <c r="J8">
        <v>142</v>
      </c>
      <c r="K8">
        <v>1</v>
      </c>
      <c r="L8">
        <v>0</v>
      </c>
      <c r="M8">
        <v>4</v>
      </c>
      <c r="N8">
        <v>0</v>
      </c>
      <c r="O8">
        <v>0</v>
      </c>
      <c r="P8">
        <v>0</v>
      </c>
      <c r="Q8">
        <v>7</v>
      </c>
      <c r="R8">
        <v>0</v>
      </c>
      <c r="S8">
        <f t="shared" si="2"/>
        <v>11</v>
      </c>
      <c r="T8">
        <f t="shared" si="3"/>
        <v>61.876347517730494</v>
      </c>
    </row>
    <row r="9" spans="1:20" x14ac:dyDescent="0.25">
      <c r="A9">
        <v>8</v>
      </c>
      <c r="B9" t="str">
        <f t="shared" si="0"/>
        <v>8@2004/8/23</v>
      </c>
      <c r="C9" s="1">
        <f t="shared" si="1"/>
        <v>38222.918946759259</v>
      </c>
      <c r="D9">
        <v>1093298597</v>
      </c>
      <c r="E9" t="s">
        <v>23</v>
      </c>
      <c r="F9" t="s">
        <v>24</v>
      </c>
      <c r="G9">
        <v>12</v>
      </c>
      <c r="H9">
        <v>12</v>
      </c>
      <c r="I9">
        <v>142</v>
      </c>
      <c r="J9">
        <v>146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2"/>
        <v>4</v>
      </c>
      <c r="T9">
        <f t="shared" si="3"/>
        <v>16.365697399527185</v>
      </c>
    </row>
    <row r="10" spans="1:20" x14ac:dyDescent="0.25">
      <c r="A10">
        <v>9</v>
      </c>
      <c r="B10" t="str">
        <f t="shared" si="0"/>
        <v>9@2004/11/15</v>
      </c>
      <c r="C10" s="1">
        <f t="shared" si="1"/>
        <v>38306.450787037036</v>
      </c>
      <c r="D10">
        <v>1100515748</v>
      </c>
      <c r="E10" t="s">
        <v>24</v>
      </c>
      <c r="F10" t="s">
        <v>25</v>
      </c>
      <c r="G10">
        <v>12</v>
      </c>
      <c r="H10">
        <v>12</v>
      </c>
      <c r="I10">
        <v>146</v>
      </c>
      <c r="J10">
        <v>146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2"/>
        <v>1</v>
      </c>
      <c r="T10">
        <f t="shared" si="3"/>
        <v>85.309113475177298</v>
      </c>
    </row>
    <row r="11" spans="1:20" x14ac:dyDescent="0.25">
      <c r="A11">
        <v>10</v>
      </c>
      <c r="B11" t="str">
        <f t="shared" si="0"/>
        <v>10@2005/1/22</v>
      </c>
      <c r="C11" s="1">
        <f t="shared" si="1"/>
        <v>38374.502256944441</v>
      </c>
      <c r="D11">
        <v>1106395395</v>
      </c>
      <c r="E11" t="s">
        <v>25</v>
      </c>
      <c r="F11" t="s">
        <v>26</v>
      </c>
      <c r="G11">
        <v>12</v>
      </c>
      <c r="H11">
        <v>12</v>
      </c>
      <c r="I11">
        <v>146</v>
      </c>
      <c r="J11">
        <v>146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2"/>
        <v>0</v>
      </c>
      <c r="T11">
        <f t="shared" si="3"/>
        <v>69.499373522458626</v>
      </c>
    </row>
    <row r="12" spans="1:20" x14ac:dyDescent="0.25">
      <c r="A12">
        <v>11</v>
      </c>
      <c r="B12" t="str">
        <f t="shared" si="0"/>
        <v>11@2005/4/6</v>
      </c>
      <c r="C12" s="1">
        <f t="shared" si="1"/>
        <v>38448.638402777782</v>
      </c>
      <c r="D12">
        <v>1112800758</v>
      </c>
      <c r="E12" t="s">
        <v>26</v>
      </c>
      <c r="F12" t="s">
        <v>27</v>
      </c>
      <c r="G12">
        <v>12</v>
      </c>
      <c r="H12">
        <v>12</v>
      </c>
      <c r="I12">
        <v>146</v>
      </c>
      <c r="J12">
        <v>146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0</v>
      </c>
      <c r="T12">
        <f t="shared" si="3"/>
        <v>75.713510638297876</v>
      </c>
    </row>
    <row r="13" spans="1:20" x14ac:dyDescent="0.25">
      <c r="A13">
        <v>12</v>
      </c>
      <c r="B13" t="str">
        <f t="shared" si="0"/>
        <v>12@2005/4/17</v>
      </c>
      <c r="C13" s="1">
        <f t="shared" si="1"/>
        <v>38459.901990740742</v>
      </c>
      <c r="D13">
        <v>1113773932</v>
      </c>
      <c r="E13" t="s">
        <v>27</v>
      </c>
      <c r="F13" t="s">
        <v>28</v>
      </c>
      <c r="G13">
        <v>12</v>
      </c>
      <c r="H13">
        <v>12</v>
      </c>
      <c r="I13">
        <v>146</v>
      </c>
      <c r="J13">
        <v>146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f t="shared" si="2"/>
        <v>1</v>
      </c>
      <c r="T13">
        <f t="shared" si="3"/>
        <v>11.503238770685579</v>
      </c>
    </row>
    <row r="14" spans="1:20" x14ac:dyDescent="0.25">
      <c r="A14">
        <v>13</v>
      </c>
      <c r="B14" t="str">
        <f t="shared" si="0"/>
        <v>13@2005/4/27</v>
      </c>
      <c r="C14" s="1">
        <f t="shared" si="1"/>
        <v>38469.415231481486</v>
      </c>
      <c r="D14">
        <v>1114595876</v>
      </c>
      <c r="E14" t="s">
        <v>28</v>
      </c>
      <c r="F14" t="s">
        <v>29</v>
      </c>
      <c r="G14">
        <v>12</v>
      </c>
      <c r="H14">
        <v>12</v>
      </c>
      <c r="I14">
        <v>146</v>
      </c>
      <c r="J14">
        <v>146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0</v>
      </c>
      <c r="T14">
        <f t="shared" si="3"/>
        <v>9.7156501182033104</v>
      </c>
    </row>
    <row r="15" spans="1:20" x14ac:dyDescent="0.25">
      <c r="A15">
        <v>14</v>
      </c>
      <c r="B15" t="str">
        <f t="shared" si="0"/>
        <v>14@2005/10/4</v>
      </c>
      <c r="C15" s="1">
        <f t="shared" si="1"/>
        <v>38629.502314814818</v>
      </c>
      <c r="D15">
        <v>1128427400</v>
      </c>
      <c r="E15" t="s">
        <v>29</v>
      </c>
      <c r="F15" t="s">
        <v>30</v>
      </c>
      <c r="G15">
        <v>12</v>
      </c>
      <c r="H15">
        <v>13</v>
      </c>
      <c r="I15">
        <v>146</v>
      </c>
      <c r="J15">
        <v>173</v>
      </c>
      <c r="K15">
        <v>1</v>
      </c>
      <c r="L15">
        <v>0</v>
      </c>
      <c r="M15">
        <v>10</v>
      </c>
      <c r="N15">
        <v>0</v>
      </c>
      <c r="O15">
        <v>0</v>
      </c>
      <c r="P15">
        <v>0</v>
      </c>
      <c r="Q15">
        <v>17</v>
      </c>
      <c r="R15">
        <v>0</v>
      </c>
      <c r="S15">
        <f t="shared" si="2"/>
        <v>27</v>
      </c>
      <c r="T15">
        <f t="shared" si="3"/>
        <v>163.49319148936169</v>
      </c>
    </row>
    <row r="16" spans="1:20" x14ac:dyDescent="0.25">
      <c r="A16">
        <v>15</v>
      </c>
      <c r="B16" t="str">
        <f t="shared" si="0"/>
        <v>15@2005/10/26</v>
      </c>
      <c r="C16" s="1">
        <f t="shared" si="1"/>
        <v>38651.401886574073</v>
      </c>
      <c r="D16">
        <v>1130319523</v>
      </c>
      <c r="E16" t="s">
        <v>30</v>
      </c>
      <c r="F16" t="s">
        <v>31</v>
      </c>
      <c r="G16">
        <v>13</v>
      </c>
      <c r="H16">
        <v>13</v>
      </c>
      <c r="I16">
        <v>173</v>
      </c>
      <c r="J16">
        <v>176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3</v>
      </c>
      <c r="T16">
        <f t="shared" si="3"/>
        <v>22.365520094562648</v>
      </c>
    </row>
    <row r="17" spans="1:20" x14ac:dyDescent="0.25">
      <c r="A17">
        <v>16</v>
      </c>
      <c r="B17" t="str">
        <f t="shared" si="0"/>
        <v>16@2005/10/28</v>
      </c>
      <c r="C17" s="1">
        <f t="shared" si="1"/>
        <v>38653.804189814815</v>
      </c>
      <c r="D17">
        <v>1130527082</v>
      </c>
      <c r="E17" t="s">
        <v>31</v>
      </c>
      <c r="F17" t="s">
        <v>32</v>
      </c>
      <c r="G17">
        <v>13</v>
      </c>
      <c r="H17">
        <v>13</v>
      </c>
      <c r="I17">
        <v>176</v>
      </c>
      <c r="J17">
        <v>178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2"/>
        <v>2</v>
      </c>
      <c r="T17">
        <f t="shared" si="3"/>
        <v>2.453416075650118</v>
      </c>
    </row>
    <row r="18" spans="1:20" x14ac:dyDescent="0.25">
      <c r="A18">
        <v>17</v>
      </c>
      <c r="B18" t="str">
        <f t="shared" si="0"/>
        <v>17@2005/11/12</v>
      </c>
      <c r="C18" s="1">
        <f t="shared" si="1"/>
        <v>38668.818287037036</v>
      </c>
      <c r="D18">
        <v>1131824300</v>
      </c>
      <c r="E18" t="s">
        <v>32</v>
      </c>
      <c r="F18" t="s">
        <v>33</v>
      </c>
      <c r="G18">
        <v>13</v>
      </c>
      <c r="H18">
        <v>13</v>
      </c>
      <c r="I18">
        <v>178</v>
      </c>
      <c r="J18">
        <v>179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2"/>
        <v>1</v>
      </c>
      <c r="T18">
        <f t="shared" si="3"/>
        <v>15.33354609929078</v>
      </c>
    </row>
    <row r="19" spans="1:20" x14ac:dyDescent="0.25">
      <c r="A19">
        <v>18</v>
      </c>
      <c r="B19" t="str">
        <f t="shared" si="0"/>
        <v>18@2005/12/17</v>
      </c>
      <c r="C19" s="1">
        <f t="shared" si="1"/>
        <v>38703.601643518516</v>
      </c>
      <c r="D19">
        <v>1134829582</v>
      </c>
      <c r="E19" t="s">
        <v>33</v>
      </c>
      <c r="F19" t="s">
        <v>34</v>
      </c>
      <c r="G19">
        <v>13</v>
      </c>
      <c r="H19">
        <v>14</v>
      </c>
      <c r="I19">
        <v>179</v>
      </c>
      <c r="J19">
        <v>190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11</v>
      </c>
      <c r="R19">
        <v>0</v>
      </c>
      <c r="S19">
        <f t="shared" si="2"/>
        <v>11</v>
      </c>
      <c r="T19">
        <f t="shared" si="3"/>
        <v>35.523427895981087</v>
      </c>
    </row>
    <row r="20" spans="1:20" x14ac:dyDescent="0.25">
      <c r="A20">
        <v>19</v>
      </c>
      <c r="B20" t="str">
        <f t="shared" si="0"/>
        <v>19@2006/4/10</v>
      </c>
      <c r="C20" s="1">
        <f t="shared" si="1"/>
        <v>38817.393923611111</v>
      </c>
      <c r="D20">
        <v>1144661235</v>
      </c>
      <c r="E20" t="s">
        <v>34</v>
      </c>
      <c r="F20" t="s">
        <v>35</v>
      </c>
      <c r="G20">
        <v>14</v>
      </c>
      <c r="H20">
        <v>15</v>
      </c>
      <c r="I20">
        <v>190</v>
      </c>
      <c r="J20">
        <v>195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4</v>
      </c>
      <c r="R20">
        <v>0</v>
      </c>
      <c r="S20">
        <f t="shared" si="2"/>
        <v>6</v>
      </c>
      <c r="T20">
        <f t="shared" si="3"/>
        <v>116.21339243498818</v>
      </c>
    </row>
    <row r="21" spans="1:20" x14ac:dyDescent="0.25">
      <c r="A21">
        <v>20</v>
      </c>
      <c r="B21" t="str">
        <f t="shared" si="0"/>
        <v>20@2006/6/28</v>
      </c>
      <c r="C21" s="1">
        <f t="shared" si="1"/>
        <v>38896.4762962963</v>
      </c>
      <c r="D21">
        <v>1151493952</v>
      </c>
      <c r="E21" t="s">
        <v>35</v>
      </c>
      <c r="F21" t="s">
        <v>36</v>
      </c>
      <c r="G21">
        <v>15</v>
      </c>
      <c r="H21">
        <v>15</v>
      </c>
      <c r="I21">
        <v>195</v>
      </c>
      <c r="J21">
        <v>195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f t="shared" si="2"/>
        <v>1</v>
      </c>
      <c r="T21">
        <f t="shared" si="3"/>
        <v>80.764976359338064</v>
      </c>
    </row>
    <row r="22" spans="1:20" x14ac:dyDescent="0.25">
      <c r="A22">
        <v>21</v>
      </c>
      <c r="B22" t="str">
        <f t="shared" si="0"/>
        <v>21@2006/8/31</v>
      </c>
      <c r="C22" s="1">
        <f t="shared" si="1"/>
        <v>38960.964803240742</v>
      </c>
      <c r="D22">
        <v>1157065759</v>
      </c>
      <c r="E22" t="s">
        <v>36</v>
      </c>
      <c r="F22" t="s">
        <v>37</v>
      </c>
      <c r="G22">
        <v>15</v>
      </c>
      <c r="H22">
        <v>15</v>
      </c>
      <c r="I22">
        <v>195</v>
      </c>
      <c r="J22">
        <v>195</v>
      </c>
      <c r="K22">
        <v>0</v>
      </c>
      <c r="L22">
        <v>0</v>
      </c>
      <c r="M22">
        <v>0</v>
      </c>
      <c r="N22">
        <v>0</v>
      </c>
      <c r="O22">
        <v>32</v>
      </c>
      <c r="P22">
        <v>0</v>
      </c>
      <c r="Q22">
        <v>0</v>
      </c>
      <c r="R22">
        <v>0</v>
      </c>
      <c r="S22">
        <f t="shared" si="2"/>
        <v>32</v>
      </c>
      <c r="T22">
        <f t="shared" si="3"/>
        <v>65.860602836879437</v>
      </c>
    </row>
    <row r="23" spans="1:20" x14ac:dyDescent="0.25">
      <c r="A23">
        <v>22</v>
      </c>
      <c r="B23" t="str">
        <f t="shared" si="0"/>
        <v>22@2006/10/25</v>
      </c>
      <c r="C23" s="1">
        <f t="shared" si="1"/>
        <v>39015.435497685183</v>
      </c>
      <c r="D23">
        <v>1161772027</v>
      </c>
      <c r="E23" t="s">
        <v>37</v>
      </c>
      <c r="F23" t="s">
        <v>38</v>
      </c>
      <c r="G23">
        <v>15</v>
      </c>
      <c r="H23">
        <v>18</v>
      </c>
      <c r="I23">
        <v>195</v>
      </c>
      <c r="J23">
        <v>203</v>
      </c>
      <c r="K23">
        <v>3</v>
      </c>
      <c r="L23">
        <v>0</v>
      </c>
      <c r="M23">
        <v>1</v>
      </c>
      <c r="N23">
        <v>0</v>
      </c>
      <c r="O23">
        <v>0</v>
      </c>
      <c r="P23">
        <v>0</v>
      </c>
      <c r="Q23">
        <v>7</v>
      </c>
      <c r="R23">
        <v>0</v>
      </c>
      <c r="S23">
        <f t="shared" si="2"/>
        <v>8</v>
      </c>
      <c r="T23">
        <f t="shared" si="3"/>
        <v>55.62964539007092</v>
      </c>
    </row>
    <row r="24" spans="1:20" x14ac:dyDescent="0.25">
      <c r="A24">
        <v>23</v>
      </c>
      <c r="B24" t="str">
        <f t="shared" si="0"/>
        <v>23@2006/11/16</v>
      </c>
      <c r="C24" s="1">
        <f t="shared" si="1"/>
        <v>39037.898113425923</v>
      </c>
      <c r="D24">
        <v>1163712797</v>
      </c>
      <c r="E24" t="s">
        <v>38</v>
      </c>
      <c r="F24" t="s">
        <v>39</v>
      </c>
      <c r="G24">
        <v>18</v>
      </c>
      <c r="H24">
        <v>18</v>
      </c>
      <c r="I24">
        <v>203</v>
      </c>
      <c r="J24">
        <v>203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0</v>
      </c>
      <c r="T24">
        <f t="shared" si="3"/>
        <v>22.940543735224587</v>
      </c>
    </row>
    <row r="25" spans="1:20" x14ac:dyDescent="0.25">
      <c r="A25">
        <v>24</v>
      </c>
      <c r="B25" t="str">
        <f t="shared" si="0"/>
        <v>24@2006/12/3</v>
      </c>
      <c r="C25" s="1">
        <f t="shared" si="1"/>
        <v>39054.685219907406</v>
      </c>
      <c r="D25">
        <v>1165163203</v>
      </c>
      <c r="E25" t="s">
        <v>39</v>
      </c>
      <c r="F25" t="s">
        <v>40</v>
      </c>
      <c r="G25">
        <v>18</v>
      </c>
      <c r="H25">
        <v>18</v>
      </c>
      <c r="I25">
        <v>203</v>
      </c>
      <c r="J25">
        <v>203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f t="shared" si="2"/>
        <v>2</v>
      </c>
      <c r="T25">
        <f t="shared" si="3"/>
        <v>17.144278959810876</v>
      </c>
    </row>
    <row r="26" spans="1:20" x14ac:dyDescent="0.25">
      <c r="A26">
        <v>25</v>
      </c>
      <c r="B26" t="str">
        <f t="shared" si="0"/>
        <v>25@2006/12/12</v>
      </c>
      <c r="C26" s="1">
        <f t="shared" si="1"/>
        <v>39063.498518518521</v>
      </c>
      <c r="D26">
        <v>1165924672</v>
      </c>
      <c r="E26" t="s">
        <v>40</v>
      </c>
      <c r="F26" t="s">
        <v>41</v>
      </c>
      <c r="G26">
        <v>18</v>
      </c>
      <c r="H26">
        <v>19</v>
      </c>
      <c r="I26">
        <v>203</v>
      </c>
      <c r="J26">
        <v>223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20</v>
      </c>
      <c r="R26">
        <v>0</v>
      </c>
      <c r="S26">
        <f t="shared" si="2"/>
        <v>20</v>
      </c>
      <c r="T26">
        <f t="shared" si="3"/>
        <v>9.0008156028368802</v>
      </c>
    </row>
    <row r="27" spans="1:20" x14ac:dyDescent="0.25">
      <c r="A27">
        <v>26</v>
      </c>
      <c r="B27" t="str">
        <f t="shared" si="0"/>
        <v>26@2006/12/15</v>
      </c>
      <c r="C27" s="1">
        <f t="shared" si="1"/>
        <v>39066.468229166669</v>
      </c>
      <c r="D27">
        <v>1166181255</v>
      </c>
      <c r="E27" t="s">
        <v>41</v>
      </c>
      <c r="F27" t="s">
        <v>42</v>
      </c>
      <c r="G27">
        <v>19</v>
      </c>
      <c r="H27">
        <v>19</v>
      </c>
      <c r="I27">
        <v>223</v>
      </c>
      <c r="J27">
        <v>223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2"/>
        <v>0</v>
      </c>
      <c r="T27">
        <f t="shared" si="3"/>
        <v>3.0328959810874703</v>
      </c>
    </row>
    <row r="28" spans="1:20" x14ac:dyDescent="0.25">
      <c r="A28">
        <v>27</v>
      </c>
      <c r="B28" t="str">
        <f t="shared" si="0"/>
        <v>27@2007/1/4</v>
      </c>
      <c r="C28" s="1">
        <f t="shared" si="1"/>
        <v>39086.365405092591</v>
      </c>
      <c r="D28">
        <v>1167900371</v>
      </c>
      <c r="E28" t="s">
        <v>42</v>
      </c>
      <c r="F28" t="s">
        <v>43</v>
      </c>
      <c r="G28">
        <v>19</v>
      </c>
      <c r="H28">
        <v>19</v>
      </c>
      <c r="I28">
        <v>223</v>
      </c>
      <c r="J28">
        <v>223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f t="shared" si="2"/>
        <v>1</v>
      </c>
      <c r="T28">
        <f t="shared" si="3"/>
        <v>20.320520094562649</v>
      </c>
    </row>
    <row r="29" spans="1:20" x14ac:dyDescent="0.25">
      <c r="A29">
        <v>28</v>
      </c>
      <c r="B29" t="str">
        <f t="shared" si="0"/>
        <v>28@2007/1/29</v>
      </c>
      <c r="C29" s="1">
        <f t="shared" si="1"/>
        <v>39111.343090277776</v>
      </c>
      <c r="D29">
        <v>1170058443</v>
      </c>
      <c r="E29" t="s">
        <v>43</v>
      </c>
      <c r="F29" t="s">
        <v>44</v>
      </c>
      <c r="G29">
        <v>19</v>
      </c>
      <c r="H29">
        <v>19</v>
      </c>
      <c r="I29">
        <v>223</v>
      </c>
      <c r="J29">
        <v>223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2"/>
        <v>0</v>
      </c>
      <c r="T29">
        <f t="shared" si="3"/>
        <v>25.509125295508273</v>
      </c>
    </row>
    <row r="30" spans="1:20" x14ac:dyDescent="0.25">
      <c r="A30">
        <v>29</v>
      </c>
      <c r="B30" t="str">
        <f t="shared" si="0"/>
        <v>29@2007/1/29</v>
      </c>
      <c r="C30" s="1">
        <f t="shared" si="1"/>
        <v>39111.533275462964</v>
      </c>
      <c r="D30">
        <v>1170074875</v>
      </c>
      <c r="E30" t="s">
        <v>44</v>
      </c>
      <c r="F30" t="s">
        <v>45</v>
      </c>
      <c r="G30">
        <v>19</v>
      </c>
      <c r="H30">
        <v>19</v>
      </c>
      <c r="I30">
        <v>223</v>
      </c>
      <c r="J30">
        <v>223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2"/>
        <v>0</v>
      </c>
      <c r="T30">
        <f t="shared" si="3"/>
        <v>0.19423167848699763</v>
      </c>
    </row>
    <row r="31" spans="1:20" x14ac:dyDescent="0.25">
      <c r="A31">
        <v>30</v>
      </c>
      <c r="B31" t="str">
        <f t="shared" si="0"/>
        <v>30@2007/1/30</v>
      </c>
      <c r="C31" s="1">
        <f t="shared" si="1"/>
        <v>39112.670439814814</v>
      </c>
      <c r="D31">
        <v>1170173126</v>
      </c>
      <c r="E31" t="s">
        <v>45</v>
      </c>
      <c r="F31" t="s">
        <v>46</v>
      </c>
      <c r="G31">
        <v>19</v>
      </c>
      <c r="H31">
        <v>19</v>
      </c>
      <c r="I31">
        <v>223</v>
      </c>
      <c r="J31">
        <v>223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f t="shared" si="2"/>
        <v>1</v>
      </c>
      <c r="T31">
        <f t="shared" si="3"/>
        <v>1.1613593380614657</v>
      </c>
    </row>
    <row r="32" spans="1:20" x14ac:dyDescent="0.25">
      <c r="A32">
        <v>31</v>
      </c>
      <c r="B32" t="str">
        <f t="shared" si="0"/>
        <v>31@2007/2/4</v>
      </c>
      <c r="C32" s="1">
        <f t="shared" si="1"/>
        <v>39117.706736111111</v>
      </c>
      <c r="D32">
        <v>1170608262</v>
      </c>
      <c r="E32" t="s">
        <v>46</v>
      </c>
      <c r="F32" t="s">
        <v>47</v>
      </c>
      <c r="G32">
        <v>19</v>
      </c>
      <c r="H32">
        <v>19</v>
      </c>
      <c r="I32">
        <v>223</v>
      </c>
      <c r="J32">
        <v>223</v>
      </c>
      <c r="K32">
        <v>0</v>
      </c>
      <c r="L32">
        <v>0</v>
      </c>
      <c r="M32">
        <v>0</v>
      </c>
      <c r="N32">
        <v>0</v>
      </c>
      <c r="O32">
        <v>6</v>
      </c>
      <c r="P32">
        <v>0</v>
      </c>
      <c r="Q32">
        <v>0</v>
      </c>
      <c r="R32">
        <v>0</v>
      </c>
      <c r="S32">
        <f t="shared" si="2"/>
        <v>6</v>
      </c>
      <c r="T32">
        <f t="shared" si="3"/>
        <v>5.1434515366430258</v>
      </c>
    </row>
    <row r="33" spans="1:20" x14ac:dyDescent="0.25">
      <c r="A33">
        <v>32</v>
      </c>
      <c r="B33" t="str">
        <f t="shared" si="0"/>
        <v>32@2007/2/20</v>
      </c>
      <c r="C33" s="1">
        <f t="shared" si="1"/>
        <v>39133.763703703706</v>
      </c>
      <c r="D33">
        <v>1171995584</v>
      </c>
      <c r="E33" t="s">
        <v>47</v>
      </c>
      <c r="F33" t="s">
        <v>48</v>
      </c>
      <c r="G33">
        <v>19</v>
      </c>
      <c r="H33">
        <v>19</v>
      </c>
      <c r="I33">
        <v>223</v>
      </c>
      <c r="J33">
        <v>223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f t="shared" si="2"/>
        <v>1</v>
      </c>
      <c r="T33">
        <f t="shared" si="3"/>
        <v>16.398605200945628</v>
      </c>
    </row>
    <row r="34" spans="1:20" x14ac:dyDescent="0.25">
      <c r="A34">
        <v>33</v>
      </c>
      <c r="B34" t="str">
        <f t="shared" si="0"/>
        <v>33@2007/2/20</v>
      </c>
      <c r="C34" s="1">
        <f t="shared" si="1"/>
        <v>39133.858912037038</v>
      </c>
      <c r="D34">
        <v>1172003810</v>
      </c>
      <c r="E34" t="s">
        <v>48</v>
      </c>
      <c r="F34" t="s">
        <v>49</v>
      </c>
      <c r="G34">
        <v>19</v>
      </c>
      <c r="H34">
        <v>19</v>
      </c>
      <c r="I34">
        <v>223</v>
      </c>
      <c r="J34">
        <v>223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2"/>
        <v>0</v>
      </c>
      <c r="T34">
        <f t="shared" si="3"/>
        <v>9.7234042553191485E-2</v>
      </c>
    </row>
    <row r="35" spans="1:20" x14ac:dyDescent="0.25">
      <c r="A35">
        <v>34</v>
      </c>
      <c r="B35" t="str">
        <f t="shared" si="0"/>
        <v>34@2007/3/5</v>
      </c>
      <c r="C35" s="1">
        <f t="shared" si="1"/>
        <v>39146.996238425927</v>
      </c>
      <c r="D35">
        <v>1173138875</v>
      </c>
      <c r="E35" t="s">
        <v>49</v>
      </c>
      <c r="F35" t="s">
        <v>50</v>
      </c>
      <c r="G35">
        <v>19</v>
      </c>
      <c r="H35">
        <v>19</v>
      </c>
      <c r="I35">
        <v>223</v>
      </c>
      <c r="J35">
        <v>223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2"/>
        <v>0</v>
      </c>
      <c r="T35">
        <f t="shared" si="3"/>
        <v>13.416843971631206</v>
      </c>
    </row>
    <row r="36" spans="1:20" x14ac:dyDescent="0.25">
      <c r="A36">
        <v>35</v>
      </c>
      <c r="B36" t="str">
        <f t="shared" si="0"/>
        <v>35@2007/3/12</v>
      </c>
      <c r="C36" s="1">
        <f t="shared" si="1"/>
        <v>39153.832604166666</v>
      </c>
      <c r="D36">
        <v>1173729537</v>
      </c>
      <c r="E36" t="s">
        <v>50</v>
      </c>
      <c r="F36" t="s">
        <v>51</v>
      </c>
      <c r="G36">
        <v>19</v>
      </c>
      <c r="H36">
        <v>19</v>
      </c>
      <c r="I36">
        <v>223</v>
      </c>
      <c r="J36">
        <v>223</v>
      </c>
      <c r="K36">
        <v>0</v>
      </c>
      <c r="L36">
        <v>0</v>
      </c>
      <c r="M36">
        <v>0</v>
      </c>
      <c r="N36">
        <v>0</v>
      </c>
      <c r="O36">
        <v>16</v>
      </c>
      <c r="P36">
        <v>0</v>
      </c>
      <c r="Q36">
        <v>0</v>
      </c>
      <c r="R36">
        <v>0</v>
      </c>
      <c r="S36">
        <f t="shared" si="2"/>
        <v>16</v>
      </c>
      <c r="T36">
        <f t="shared" si="3"/>
        <v>6.981820330969267</v>
      </c>
    </row>
    <row r="37" spans="1:20" x14ac:dyDescent="0.25">
      <c r="A37">
        <v>36</v>
      </c>
      <c r="B37" t="str">
        <f t="shared" si="0"/>
        <v>36@2007/4/2</v>
      </c>
      <c r="C37" s="1">
        <f t="shared" si="1"/>
        <v>39174.80096064815</v>
      </c>
      <c r="D37">
        <v>1175541203</v>
      </c>
      <c r="E37" t="s">
        <v>51</v>
      </c>
      <c r="F37" t="s">
        <v>52</v>
      </c>
      <c r="G37">
        <v>19</v>
      </c>
      <c r="H37">
        <v>19</v>
      </c>
      <c r="I37">
        <v>223</v>
      </c>
      <c r="J37">
        <v>223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f t="shared" si="2"/>
        <v>1</v>
      </c>
      <c r="T37">
        <f t="shared" si="3"/>
        <v>21.414491725768322</v>
      </c>
    </row>
    <row r="38" spans="1:20" x14ac:dyDescent="0.25">
      <c r="A38">
        <v>37</v>
      </c>
      <c r="B38" t="str">
        <f t="shared" si="0"/>
        <v>37@2007/8/29</v>
      </c>
      <c r="C38" s="1">
        <f t="shared" si="1"/>
        <v>39323.661550925928</v>
      </c>
      <c r="D38">
        <v>1188402758</v>
      </c>
      <c r="E38" t="s">
        <v>52</v>
      </c>
      <c r="F38" t="s">
        <v>53</v>
      </c>
      <c r="G38">
        <v>19</v>
      </c>
      <c r="H38">
        <v>19</v>
      </c>
      <c r="I38">
        <v>223</v>
      </c>
      <c r="J38">
        <v>224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"/>
        <v>1</v>
      </c>
      <c r="T38">
        <f t="shared" si="3"/>
        <v>152.02783687943261</v>
      </c>
    </row>
    <row r="39" spans="1:20" x14ac:dyDescent="0.25">
      <c r="A39">
        <v>38</v>
      </c>
      <c r="B39" t="str">
        <f t="shared" si="0"/>
        <v>38@2007/11/5</v>
      </c>
      <c r="C39" s="1">
        <f t="shared" si="1"/>
        <v>39391.818136574075</v>
      </c>
      <c r="D39">
        <v>1194291487</v>
      </c>
      <c r="E39" t="s">
        <v>53</v>
      </c>
      <c r="F39" t="s">
        <v>54</v>
      </c>
      <c r="G39">
        <v>19</v>
      </c>
      <c r="H39">
        <v>19</v>
      </c>
      <c r="I39">
        <v>224</v>
      </c>
      <c r="J39">
        <v>224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2"/>
        <v>0</v>
      </c>
      <c r="T39">
        <f t="shared" si="3"/>
        <v>69.60672576832151</v>
      </c>
    </row>
    <row r="40" spans="1:20" x14ac:dyDescent="0.25">
      <c r="A40">
        <v>39</v>
      </c>
      <c r="B40" t="str">
        <f t="shared" si="0"/>
        <v>39@2008/3/16</v>
      </c>
      <c r="C40" s="1">
        <f t="shared" si="1"/>
        <v>39523.682071759264</v>
      </c>
      <c r="D40">
        <v>1205684531</v>
      </c>
      <c r="E40" t="s">
        <v>54</v>
      </c>
      <c r="F40" t="s">
        <v>55</v>
      </c>
      <c r="G40">
        <v>19</v>
      </c>
      <c r="H40">
        <v>19</v>
      </c>
      <c r="I40">
        <v>224</v>
      </c>
      <c r="J40">
        <v>224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0</v>
      </c>
      <c r="T40">
        <f t="shared" si="3"/>
        <v>134.66955082742317</v>
      </c>
    </row>
    <row r="41" spans="1:20" x14ac:dyDescent="0.25">
      <c r="A41">
        <v>40</v>
      </c>
      <c r="B41" t="str">
        <f t="shared" si="0"/>
        <v>40@2008/5/14</v>
      </c>
      <c r="C41" s="1">
        <f t="shared" si="1"/>
        <v>39582.311724537038</v>
      </c>
      <c r="D41">
        <v>1210750133</v>
      </c>
      <c r="E41" t="s">
        <v>55</v>
      </c>
      <c r="F41" t="s">
        <v>56</v>
      </c>
      <c r="G41">
        <v>19</v>
      </c>
      <c r="H41">
        <v>19</v>
      </c>
      <c r="I41">
        <v>224</v>
      </c>
      <c r="J41">
        <v>224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2"/>
        <v>0</v>
      </c>
      <c r="T41">
        <f t="shared" si="3"/>
        <v>59.877092198581558</v>
      </c>
    </row>
    <row r="42" spans="1:20" x14ac:dyDescent="0.25">
      <c r="A42">
        <v>41</v>
      </c>
      <c r="B42" t="str">
        <f t="shared" si="0"/>
        <v>41@2008/6/5</v>
      </c>
      <c r="C42" s="1">
        <f t="shared" si="1"/>
        <v>39604.716180555552</v>
      </c>
      <c r="D42">
        <v>1212685878</v>
      </c>
      <c r="E42" t="s">
        <v>56</v>
      </c>
      <c r="F42" t="s">
        <v>57</v>
      </c>
      <c r="G42">
        <v>19</v>
      </c>
      <c r="H42">
        <v>19</v>
      </c>
      <c r="I42">
        <v>224</v>
      </c>
      <c r="J42">
        <v>225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1</v>
      </c>
      <c r="T42">
        <f t="shared" si="3"/>
        <v>22.881146572104019</v>
      </c>
    </row>
    <row r="43" spans="1:20" x14ac:dyDescent="0.25">
      <c r="A43">
        <v>42</v>
      </c>
      <c r="B43" t="str">
        <f t="shared" si="0"/>
        <v>42@2008/10/20</v>
      </c>
      <c r="C43" s="1">
        <f t="shared" si="1"/>
        <v>39741.860937500001</v>
      </c>
      <c r="D43">
        <v>1224535185</v>
      </c>
      <c r="E43" t="s">
        <v>57</v>
      </c>
      <c r="F43" t="s">
        <v>58</v>
      </c>
      <c r="G43">
        <v>19</v>
      </c>
      <c r="H43">
        <v>19</v>
      </c>
      <c r="I43">
        <v>225</v>
      </c>
      <c r="J43">
        <v>227</v>
      </c>
      <c r="K43">
        <v>0</v>
      </c>
      <c r="L43">
        <v>0</v>
      </c>
      <c r="M43">
        <v>5</v>
      </c>
      <c r="N43">
        <v>3</v>
      </c>
      <c r="O43">
        <v>1</v>
      </c>
      <c r="P43">
        <v>0</v>
      </c>
      <c r="Q43">
        <v>0</v>
      </c>
      <c r="R43">
        <v>0</v>
      </c>
      <c r="S43">
        <f t="shared" si="2"/>
        <v>9</v>
      </c>
      <c r="T43">
        <f t="shared" si="3"/>
        <v>140.0627304964539</v>
      </c>
    </row>
    <row r="44" spans="1:20" x14ac:dyDescent="0.25">
      <c r="A44">
        <v>43</v>
      </c>
      <c r="B44" t="str">
        <f t="shared" si="0"/>
        <v>43@2008/10/28</v>
      </c>
      <c r="C44" s="1">
        <f t="shared" si="1"/>
        <v>39749.752592592595</v>
      </c>
      <c r="D44">
        <v>1225217024</v>
      </c>
      <c r="E44" t="s">
        <v>58</v>
      </c>
      <c r="F44" t="s">
        <v>59</v>
      </c>
      <c r="G44">
        <v>19</v>
      </c>
      <c r="H44">
        <v>19</v>
      </c>
      <c r="I44">
        <v>227</v>
      </c>
      <c r="J44">
        <v>228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1</v>
      </c>
      <c r="T44">
        <f t="shared" si="3"/>
        <v>8.059562647754138</v>
      </c>
    </row>
    <row r="45" spans="1:20" x14ac:dyDescent="0.25">
      <c r="A45">
        <v>44</v>
      </c>
      <c r="B45" t="str">
        <f t="shared" si="0"/>
        <v>44@2008/10/31</v>
      </c>
      <c r="C45" s="1">
        <f t="shared" si="1"/>
        <v>39752.47483796296</v>
      </c>
      <c r="D45">
        <v>1225452226</v>
      </c>
      <c r="E45" t="s">
        <v>59</v>
      </c>
      <c r="F45" t="s">
        <v>60</v>
      </c>
      <c r="G45">
        <v>19</v>
      </c>
      <c r="H45">
        <v>19</v>
      </c>
      <c r="I45">
        <v>228</v>
      </c>
      <c r="J45">
        <v>228</v>
      </c>
      <c r="K45">
        <v>0</v>
      </c>
      <c r="L45">
        <v>0</v>
      </c>
      <c r="M45">
        <v>0</v>
      </c>
      <c r="N45">
        <v>0</v>
      </c>
      <c r="O45">
        <v>6</v>
      </c>
      <c r="P45">
        <v>0</v>
      </c>
      <c r="Q45">
        <v>0</v>
      </c>
      <c r="R45">
        <v>0</v>
      </c>
      <c r="S45">
        <f t="shared" si="2"/>
        <v>6</v>
      </c>
      <c r="T45">
        <f t="shared" si="3"/>
        <v>2.7801654846335699</v>
      </c>
    </row>
    <row r="46" spans="1:20" x14ac:dyDescent="0.25">
      <c r="A46">
        <v>45</v>
      </c>
      <c r="B46" t="str">
        <f t="shared" si="0"/>
        <v>45@2008/11/8</v>
      </c>
      <c r="C46" s="1">
        <f t="shared" si="1"/>
        <v>39760.730949074074</v>
      </c>
      <c r="D46">
        <v>1226165554</v>
      </c>
      <c r="E46" t="s">
        <v>60</v>
      </c>
      <c r="F46" t="s">
        <v>61</v>
      </c>
      <c r="G46">
        <v>19</v>
      </c>
      <c r="H46">
        <v>19</v>
      </c>
      <c r="I46">
        <v>228</v>
      </c>
      <c r="J46">
        <v>228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8.4317730496453898</v>
      </c>
    </row>
    <row r="47" spans="1:20" x14ac:dyDescent="0.25">
      <c r="A47">
        <v>46</v>
      </c>
      <c r="B47" t="str">
        <f t="shared" si="0"/>
        <v>46@2008/12/20</v>
      </c>
      <c r="C47" s="1">
        <f t="shared" si="1"/>
        <v>39802.730914351851</v>
      </c>
      <c r="D47">
        <v>1229794351</v>
      </c>
      <c r="E47" t="s">
        <v>61</v>
      </c>
      <c r="F47" t="s">
        <v>62</v>
      </c>
      <c r="G47">
        <v>19</v>
      </c>
      <c r="H47">
        <v>19</v>
      </c>
      <c r="I47">
        <v>228</v>
      </c>
      <c r="J47">
        <v>229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1</v>
      </c>
      <c r="T47">
        <f t="shared" si="3"/>
        <v>42.893581560283685</v>
      </c>
    </row>
    <row r="48" spans="1:20" x14ac:dyDescent="0.25">
      <c r="A48">
        <v>47</v>
      </c>
      <c r="B48" t="str">
        <f t="shared" si="0"/>
        <v>47@2009/3/8</v>
      </c>
      <c r="C48" s="1">
        <f t="shared" si="1"/>
        <v>39880.652384259258</v>
      </c>
      <c r="D48">
        <v>1236526766</v>
      </c>
      <c r="E48" t="s">
        <v>62</v>
      </c>
      <c r="F48" t="s">
        <v>63</v>
      </c>
      <c r="G48">
        <v>19</v>
      </c>
      <c r="H48">
        <v>19</v>
      </c>
      <c r="I48">
        <v>229</v>
      </c>
      <c r="J48">
        <v>229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f t="shared" si="2"/>
        <v>1</v>
      </c>
      <c r="T48">
        <f t="shared" si="3"/>
        <v>79.579373522458624</v>
      </c>
    </row>
    <row r="49" spans="1:20" x14ac:dyDescent="0.25">
      <c r="A49">
        <v>48</v>
      </c>
      <c r="B49" t="str">
        <f t="shared" si="0"/>
        <v>48@2009/3/10</v>
      </c>
      <c r="C49" s="1">
        <f t="shared" si="1"/>
        <v>39882.858414351853</v>
      </c>
      <c r="D49">
        <v>1236717367</v>
      </c>
      <c r="E49" t="s">
        <v>63</v>
      </c>
      <c r="F49" t="s">
        <v>64</v>
      </c>
      <c r="G49">
        <v>19</v>
      </c>
      <c r="H49">
        <v>19</v>
      </c>
      <c r="I49">
        <v>229</v>
      </c>
      <c r="J49">
        <v>229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2"/>
        <v>0</v>
      </c>
      <c r="T49">
        <f t="shared" si="3"/>
        <v>2.2529669030732862</v>
      </c>
    </row>
    <row r="50" spans="1:20" x14ac:dyDescent="0.25">
      <c r="A50">
        <v>49</v>
      </c>
      <c r="B50" t="str">
        <f t="shared" si="0"/>
        <v>49@2009/7/6</v>
      </c>
      <c r="C50" s="1">
        <f t="shared" si="1"/>
        <v>40000.657361111109</v>
      </c>
      <c r="D50">
        <v>1246895196</v>
      </c>
      <c r="E50" t="s">
        <v>64</v>
      </c>
      <c r="F50" t="s">
        <v>65</v>
      </c>
      <c r="G50">
        <v>19</v>
      </c>
      <c r="H50">
        <v>19</v>
      </c>
      <c r="I50">
        <v>229</v>
      </c>
      <c r="J50">
        <v>229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0</v>
      </c>
      <c r="T50">
        <f t="shared" si="3"/>
        <v>120.3053073286052</v>
      </c>
    </row>
    <row r="51" spans="1:20" x14ac:dyDescent="0.25">
      <c r="A51">
        <v>50</v>
      </c>
      <c r="B51" t="str">
        <f t="shared" si="0"/>
        <v>50@2009/7/30</v>
      </c>
      <c r="C51" s="1">
        <f t="shared" si="1"/>
        <v>40024.751504629632</v>
      </c>
      <c r="D51">
        <v>1248976930</v>
      </c>
      <c r="E51" t="s">
        <v>65</v>
      </c>
      <c r="F51" t="s">
        <v>66</v>
      </c>
      <c r="G51">
        <v>19</v>
      </c>
      <c r="H51">
        <v>19</v>
      </c>
      <c r="I51">
        <v>229</v>
      </c>
      <c r="J51">
        <v>229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f t="shared" si="2"/>
        <v>1</v>
      </c>
      <c r="T51">
        <f t="shared" si="3"/>
        <v>24.606784869976359</v>
      </c>
    </row>
    <row r="52" spans="1:20" x14ac:dyDescent="0.25">
      <c r="A52">
        <v>51</v>
      </c>
      <c r="B52" t="str">
        <f t="shared" si="0"/>
        <v>51@2009/8/11</v>
      </c>
      <c r="C52" s="1">
        <f t="shared" si="1"/>
        <v>40036.566458333335</v>
      </c>
      <c r="D52">
        <v>1249997742</v>
      </c>
      <c r="E52" t="s">
        <v>66</v>
      </c>
      <c r="F52" t="s">
        <v>67</v>
      </c>
      <c r="G52">
        <v>19</v>
      </c>
      <c r="H52">
        <v>19</v>
      </c>
      <c r="I52">
        <v>229</v>
      </c>
      <c r="J52">
        <v>229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0</v>
      </c>
      <c r="T52">
        <f t="shared" si="3"/>
        <v>12.066335697399527</v>
      </c>
    </row>
    <row r="53" spans="1:20" x14ac:dyDescent="0.25">
      <c r="A53">
        <v>52</v>
      </c>
      <c r="B53" t="str">
        <f t="shared" si="0"/>
        <v>52@2009/8/14</v>
      </c>
      <c r="C53" s="1">
        <f t="shared" si="1"/>
        <v>40039.370266203703</v>
      </c>
      <c r="D53">
        <v>1250239991</v>
      </c>
      <c r="E53" t="s">
        <v>67</v>
      </c>
      <c r="F53" t="s">
        <v>68</v>
      </c>
      <c r="G53">
        <v>19</v>
      </c>
      <c r="H53">
        <v>20</v>
      </c>
      <c r="I53">
        <v>229</v>
      </c>
      <c r="J53">
        <v>233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4</v>
      </c>
      <c r="R53">
        <v>0</v>
      </c>
      <c r="S53">
        <f t="shared" si="2"/>
        <v>4</v>
      </c>
      <c r="T53">
        <f t="shared" si="3"/>
        <v>2.8634633569739951</v>
      </c>
    </row>
    <row r="54" spans="1:20" x14ac:dyDescent="0.25">
      <c r="A54">
        <v>53</v>
      </c>
      <c r="B54" t="str">
        <f t="shared" si="0"/>
        <v>53@2009/9/2</v>
      </c>
      <c r="C54" s="1">
        <f t="shared" si="1"/>
        <v>40058.663171296299</v>
      </c>
      <c r="D54">
        <v>1251906898</v>
      </c>
      <c r="E54" t="s">
        <v>68</v>
      </c>
      <c r="F54" t="s">
        <v>69</v>
      </c>
      <c r="G54">
        <v>20</v>
      </c>
      <c r="H54">
        <v>20</v>
      </c>
      <c r="I54">
        <v>233</v>
      </c>
      <c r="J54">
        <v>233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f t="shared" si="2"/>
        <v>1</v>
      </c>
      <c r="T54">
        <f t="shared" si="3"/>
        <v>19.703392434988178</v>
      </c>
    </row>
    <row r="55" spans="1:20" x14ac:dyDescent="0.25">
      <c r="A55">
        <v>54</v>
      </c>
      <c r="B55" t="str">
        <f t="shared" si="0"/>
        <v>54@2009/9/18</v>
      </c>
      <c r="C55" s="1">
        <f t="shared" si="1"/>
        <v>40074.532939814817</v>
      </c>
      <c r="D55">
        <v>1253278046</v>
      </c>
      <c r="E55" t="s">
        <v>69</v>
      </c>
      <c r="F55" t="s">
        <v>70</v>
      </c>
      <c r="G55">
        <v>20</v>
      </c>
      <c r="H55">
        <v>21</v>
      </c>
      <c r="I55">
        <v>233</v>
      </c>
      <c r="J55">
        <v>238</v>
      </c>
      <c r="K55">
        <v>1</v>
      </c>
      <c r="L55">
        <v>0</v>
      </c>
      <c r="M55">
        <v>3</v>
      </c>
      <c r="N55">
        <v>4</v>
      </c>
      <c r="O55">
        <v>0</v>
      </c>
      <c r="P55">
        <v>0</v>
      </c>
      <c r="Q55">
        <v>6</v>
      </c>
      <c r="R55">
        <v>0</v>
      </c>
      <c r="S55">
        <f t="shared" si="2"/>
        <v>13</v>
      </c>
      <c r="T55">
        <f t="shared" si="3"/>
        <v>16.207423167848699</v>
      </c>
    </row>
    <row r="56" spans="1:20" x14ac:dyDescent="0.25">
      <c r="A56">
        <v>55</v>
      </c>
      <c r="B56" t="str">
        <f t="shared" si="0"/>
        <v>55@2009/9/19</v>
      </c>
      <c r="C56" s="1">
        <f t="shared" si="1"/>
        <v>40075.874606481484</v>
      </c>
      <c r="D56">
        <v>1253393966</v>
      </c>
      <c r="E56" t="s">
        <v>70</v>
      </c>
      <c r="F56" t="s">
        <v>71</v>
      </c>
      <c r="G56">
        <v>21</v>
      </c>
      <c r="H56">
        <v>21</v>
      </c>
      <c r="I56">
        <v>238</v>
      </c>
      <c r="J56">
        <v>238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0</v>
      </c>
      <c r="T56">
        <f t="shared" si="3"/>
        <v>1.3702127659574468</v>
      </c>
    </row>
    <row r="57" spans="1:20" x14ac:dyDescent="0.25">
      <c r="A57">
        <v>56</v>
      </c>
      <c r="B57" t="str">
        <f t="shared" si="0"/>
        <v>56@2009/9/21</v>
      </c>
      <c r="C57" s="1">
        <f t="shared" si="1"/>
        <v>40077.549317129626</v>
      </c>
      <c r="D57">
        <v>1253538661</v>
      </c>
      <c r="E57" t="s">
        <v>71</v>
      </c>
      <c r="F57" t="s">
        <v>72</v>
      </c>
      <c r="G57">
        <v>21</v>
      </c>
      <c r="H57">
        <v>22</v>
      </c>
      <c r="I57">
        <v>238</v>
      </c>
      <c r="J57">
        <v>240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3</v>
      </c>
      <c r="R57">
        <v>0</v>
      </c>
      <c r="S57">
        <f t="shared" si="2"/>
        <v>5</v>
      </c>
      <c r="T57">
        <f t="shared" si="3"/>
        <v>1.7103427895981087</v>
      </c>
    </row>
    <row r="58" spans="1:20" x14ac:dyDescent="0.25">
      <c r="A58">
        <v>57</v>
      </c>
      <c r="B58" t="str">
        <f t="shared" si="0"/>
        <v>57@2009/10/19</v>
      </c>
      <c r="C58" s="1">
        <f t="shared" si="1"/>
        <v>40105.493622685186</v>
      </c>
      <c r="D58">
        <v>1255953049</v>
      </c>
      <c r="E58" t="s">
        <v>72</v>
      </c>
      <c r="F58" t="s">
        <v>73</v>
      </c>
      <c r="G58">
        <v>22</v>
      </c>
      <c r="H58">
        <v>22</v>
      </c>
      <c r="I58">
        <v>240</v>
      </c>
      <c r="J58">
        <v>240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2"/>
        <v>0</v>
      </c>
      <c r="T58">
        <f t="shared" si="3"/>
        <v>28.538865248226951</v>
      </c>
    </row>
    <row r="59" spans="1:20" x14ac:dyDescent="0.25">
      <c r="A59">
        <v>58</v>
      </c>
      <c r="B59" t="str">
        <f t="shared" si="0"/>
        <v>58@2009/11/25</v>
      </c>
      <c r="C59" s="1">
        <f t="shared" si="1"/>
        <v>40142.477476851855</v>
      </c>
      <c r="D59">
        <v>1259148454</v>
      </c>
      <c r="E59" t="s">
        <v>73</v>
      </c>
      <c r="F59" t="s">
        <v>74</v>
      </c>
      <c r="G59">
        <v>22</v>
      </c>
      <c r="H59">
        <v>22</v>
      </c>
      <c r="I59">
        <v>240</v>
      </c>
      <c r="J59">
        <v>240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f t="shared" si="2"/>
        <v>1</v>
      </c>
      <c r="T59">
        <f t="shared" si="3"/>
        <v>37.770744680851067</v>
      </c>
    </row>
    <row r="60" spans="1:20" x14ac:dyDescent="0.25">
      <c r="A60">
        <v>59</v>
      </c>
      <c r="B60" t="str">
        <f t="shared" si="0"/>
        <v>59@2010/2/21</v>
      </c>
      <c r="C60" s="1">
        <f t="shared" si="1"/>
        <v>40230.787812499999</v>
      </c>
      <c r="D60">
        <v>1266778467</v>
      </c>
      <c r="E60" t="s">
        <v>74</v>
      </c>
      <c r="F60" t="s">
        <v>75</v>
      </c>
      <c r="G60">
        <v>22</v>
      </c>
      <c r="H60">
        <v>22</v>
      </c>
      <c r="I60">
        <v>240</v>
      </c>
      <c r="J60">
        <v>241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2"/>
        <v>1</v>
      </c>
      <c r="T60">
        <f t="shared" si="3"/>
        <v>90.189278959810878</v>
      </c>
    </row>
    <row r="61" spans="1:20" x14ac:dyDescent="0.25">
      <c r="A61">
        <v>60</v>
      </c>
      <c r="B61" t="str">
        <f t="shared" si="0"/>
        <v>60@2010/4/20</v>
      </c>
      <c r="C61" s="1">
        <f t="shared" si="1"/>
        <v>40288.479490740741</v>
      </c>
      <c r="D61">
        <v>1271763028</v>
      </c>
      <c r="E61" t="s">
        <v>75</v>
      </c>
      <c r="F61" t="s">
        <v>76</v>
      </c>
      <c r="G61">
        <v>22</v>
      </c>
      <c r="H61">
        <v>22</v>
      </c>
      <c r="I61">
        <v>241</v>
      </c>
      <c r="J61">
        <v>241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f t="shared" si="2"/>
        <v>1</v>
      </c>
      <c r="T61">
        <f t="shared" si="3"/>
        <v>58.919160756501185</v>
      </c>
    </row>
    <row r="62" spans="1:20" x14ac:dyDescent="0.25">
      <c r="A62">
        <v>61</v>
      </c>
      <c r="B62" t="str">
        <f t="shared" si="0"/>
        <v>61@2010/8/10</v>
      </c>
      <c r="C62" s="1">
        <f t="shared" si="1"/>
        <v>40400.485358796301</v>
      </c>
      <c r="D62">
        <v>1281440335</v>
      </c>
      <c r="E62" t="s">
        <v>76</v>
      </c>
      <c r="F62" t="s">
        <v>77</v>
      </c>
      <c r="G62">
        <v>22</v>
      </c>
      <c r="H62">
        <v>22</v>
      </c>
      <c r="I62">
        <v>241</v>
      </c>
      <c r="J62">
        <v>241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f t="shared" si="2"/>
        <v>1</v>
      </c>
      <c r="T62">
        <f t="shared" si="3"/>
        <v>114.38897163120568</v>
      </c>
    </row>
    <row r="63" spans="1:20" x14ac:dyDescent="0.25">
      <c r="A63">
        <v>62</v>
      </c>
      <c r="B63" t="str">
        <f t="shared" si="0"/>
        <v>62@2010/9/24</v>
      </c>
      <c r="C63" s="1">
        <f t="shared" si="1"/>
        <v>40445.520624999997</v>
      </c>
      <c r="D63">
        <v>1285331382</v>
      </c>
      <c r="E63" t="s">
        <v>77</v>
      </c>
      <c r="F63" t="s">
        <v>78</v>
      </c>
      <c r="G63">
        <v>22</v>
      </c>
      <c r="H63">
        <v>22</v>
      </c>
      <c r="I63">
        <v>241</v>
      </c>
      <c r="J63">
        <v>241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f t="shared" si="2"/>
        <v>1</v>
      </c>
      <c r="T63">
        <f t="shared" si="3"/>
        <v>45.993463356973997</v>
      </c>
    </row>
    <row r="64" spans="1:20" x14ac:dyDescent="0.25">
      <c r="A64">
        <v>63</v>
      </c>
      <c r="B64" t="str">
        <f t="shared" si="0"/>
        <v>63@2010/9/28</v>
      </c>
      <c r="C64" s="1">
        <f t="shared" si="1"/>
        <v>40449.413043981483</v>
      </c>
      <c r="D64">
        <v>1285667687</v>
      </c>
      <c r="E64" t="s">
        <v>78</v>
      </c>
      <c r="F64" t="s">
        <v>79</v>
      </c>
      <c r="G64">
        <v>22</v>
      </c>
      <c r="H64">
        <v>23</v>
      </c>
      <c r="I64">
        <v>241</v>
      </c>
      <c r="J64">
        <v>252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11</v>
      </c>
      <c r="R64">
        <v>0</v>
      </c>
      <c r="S64">
        <f t="shared" si="2"/>
        <v>11</v>
      </c>
      <c r="T64">
        <f t="shared" si="3"/>
        <v>3.9752364066193855</v>
      </c>
    </row>
    <row r="65" spans="1:20" x14ac:dyDescent="0.25">
      <c r="A65">
        <v>64</v>
      </c>
      <c r="B65" t="str">
        <f t="shared" si="0"/>
        <v>64@2010/10/15</v>
      </c>
      <c r="C65" s="1">
        <f t="shared" si="1"/>
        <v>40466.534618055557</v>
      </c>
      <c r="D65">
        <v>1287146991</v>
      </c>
      <c r="E65" t="s">
        <v>79</v>
      </c>
      <c r="F65" t="s">
        <v>80</v>
      </c>
      <c r="G65">
        <v>23</v>
      </c>
      <c r="H65">
        <v>23</v>
      </c>
      <c r="I65">
        <v>252</v>
      </c>
      <c r="J65">
        <v>285</v>
      </c>
      <c r="K65">
        <v>0</v>
      </c>
      <c r="L65">
        <v>0</v>
      </c>
      <c r="M65">
        <v>33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2"/>
        <v>33</v>
      </c>
      <c r="T65">
        <f t="shared" si="3"/>
        <v>17.485862884160756</v>
      </c>
    </row>
    <row r="66" spans="1:20" x14ac:dyDescent="0.25">
      <c r="A66">
        <v>65</v>
      </c>
      <c r="B66" t="str">
        <f t="shared" si="0"/>
        <v>65@2010/11/12</v>
      </c>
      <c r="C66" s="1">
        <f t="shared" si="1"/>
        <v>40494.993206018517</v>
      </c>
      <c r="D66">
        <v>1289605813</v>
      </c>
      <c r="E66" t="s">
        <v>80</v>
      </c>
      <c r="F66" t="s">
        <v>81</v>
      </c>
      <c r="G66">
        <v>23</v>
      </c>
      <c r="H66">
        <v>22</v>
      </c>
      <c r="I66">
        <v>285</v>
      </c>
      <c r="J66">
        <v>265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20</v>
      </c>
      <c r="S66">
        <f t="shared" si="2"/>
        <v>20</v>
      </c>
      <c r="T66">
        <f t="shared" si="3"/>
        <v>29.064089834515368</v>
      </c>
    </row>
    <row r="67" spans="1:20" x14ac:dyDescent="0.25">
      <c r="A67">
        <v>66</v>
      </c>
      <c r="B67" t="str">
        <f t="shared" ref="B67:B99" si="4">CONCATENATE(A67,"@",YEAR(C67),"/",MONTH(C67),"/",DAY(C67))</f>
        <v>66@2010/11/13</v>
      </c>
      <c r="C67" s="1">
        <f t="shared" ref="C67:C99" si="5">(D67/86400)+25569</f>
        <v>40495.692256944443</v>
      </c>
      <c r="D67">
        <v>1289666211</v>
      </c>
      <c r="E67" t="s">
        <v>81</v>
      </c>
      <c r="F67" t="s">
        <v>82</v>
      </c>
      <c r="G67">
        <v>22</v>
      </c>
      <c r="H67">
        <v>22</v>
      </c>
      <c r="I67">
        <v>265</v>
      </c>
      <c r="J67">
        <v>265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f t="shared" ref="S67:S99" si="6">SUM(M67:R67)</f>
        <v>1</v>
      </c>
      <c r="T67">
        <f t="shared" si="3"/>
        <v>0.71392434988179665</v>
      </c>
    </row>
    <row r="68" spans="1:20" x14ac:dyDescent="0.25">
      <c r="A68">
        <v>67</v>
      </c>
      <c r="B68" t="str">
        <f t="shared" si="4"/>
        <v>67@2010/11/16</v>
      </c>
      <c r="C68" s="1">
        <f t="shared" si="5"/>
        <v>40498.491585648146</v>
      </c>
      <c r="D68">
        <v>1289908073</v>
      </c>
      <c r="E68" t="s">
        <v>82</v>
      </c>
      <c r="F68" t="s">
        <v>83</v>
      </c>
      <c r="G68">
        <v>22</v>
      </c>
      <c r="H68">
        <v>22</v>
      </c>
      <c r="I68">
        <v>265</v>
      </c>
      <c r="J68">
        <v>267</v>
      </c>
      <c r="K68">
        <v>0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6"/>
        <v>2</v>
      </c>
      <c r="T68">
        <f t="shared" ref="T68:T99" si="7">(D68-D67)/84600</f>
        <v>2.858888888888889</v>
      </c>
    </row>
    <row r="69" spans="1:20" x14ac:dyDescent="0.25">
      <c r="A69">
        <v>68</v>
      </c>
      <c r="B69" t="str">
        <f t="shared" si="4"/>
        <v>68@2010/12/26</v>
      </c>
      <c r="C69" s="1">
        <f t="shared" si="5"/>
        <v>40538.415752314817</v>
      </c>
      <c r="D69">
        <v>1293357521</v>
      </c>
      <c r="E69" t="s">
        <v>83</v>
      </c>
      <c r="F69" t="s">
        <v>84</v>
      </c>
      <c r="G69">
        <v>22</v>
      </c>
      <c r="H69">
        <v>22</v>
      </c>
      <c r="I69">
        <v>267</v>
      </c>
      <c r="J69">
        <v>267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f t="shared" si="6"/>
        <v>1</v>
      </c>
      <c r="T69">
        <f t="shared" si="7"/>
        <v>40.773617021276593</v>
      </c>
    </row>
    <row r="70" spans="1:20" x14ac:dyDescent="0.25">
      <c r="A70">
        <v>69</v>
      </c>
      <c r="B70" t="str">
        <f t="shared" si="4"/>
        <v>69@2011/1/14</v>
      </c>
      <c r="C70" s="1">
        <f t="shared" si="5"/>
        <v>40557.438206018516</v>
      </c>
      <c r="D70">
        <v>1295001061</v>
      </c>
      <c r="E70" t="s">
        <v>84</v>
      </c>
      <c r="F70" t="s">
        <v>85</v>
      </c>
      <c r="G70">
        <v>22</v>
      </c>
      <c r="H70">
        <v>22</v>
      </c>
      <c r="I70">
        <v>267</v>
      </c>
      <c r="J70">
        <v>267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6"/>
        <v>0</v>
      </c>
      <c r="T70">
        <f t="shared" si="7"/>
        <v>19.427186761229315</v>
      </c>
    </row>
    <row r="71" spans="1:20" x14ac:dyDescent="0.25">
      <c r="A71">
        <v>70</v>
      </c>
      <c r="B71" t="str">
        <f t="shared" si="4"/>
        <v>70@2011/1/20</v>
      </c>
      <c r="C71" s="1">
        <f t="shared" si="5"/>
        <v>40563.691134259258</v>
      </c>
      <c r="D71">
        <v>1295541314</v>
      </c>
      <c r="E71" t="s">
        <v>85</v>
      </c>
      <c r="F71" t="s">
        <v>86</v>
      </c>
      <c r="G71">
        <v>22</v>
      </c>
      <c r="H71">
        <v>21</v>
      </c>
      <c r="I71">
        <v>267</v>
      </c>
      <c r="J71">
        <v>246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21</v>
      </c>
      <c r="S71">
        <f t="shared" si="6"/>
        <v>21</v>
      </c>
      <c r="T71">
        <f t="shared" si="7"/>
        <v>6.3859692671394797</v>
      </c>
    </row>
    <row r="72" spans="1:20" x14ac:dyDescent="0.25">
      <c r="A72">
        <v>71</v>
      </c>
      <c r="B72" t="str">
        <f t="shared" si="4"/>
        <v>71@2011/1/20</v>
      </c>
      <c r="C72" s="1">
        <f t="shared" si="5"/>
        <v>40563.961030092592</v>
      </c>
      <c r="D72">
        <v>1295564633</v>
      </c>
      <c r="E72" t="s">
        <v>86</v>
      </c>
      <c r="F72" t="s">
        <v>87</v>
      </c>
      <c r="G72">
        <v>21</v>
      </c>
      <c r="H72">
        <v>18</v>
      </c>
      <c r="I72">
        <v>246</v>
      </c>
      <c r="J72">
        <v>239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7</v>
      </c>
      <c r="S72">
        <f t="shared" si="6"/>
        <v>7</v>
      </c>
      <c r="T72">
        <f t="shared" si="7"/>
        <v>0.2756382978723404</v>
      </c>
    </row>
    <row r="73" spans="1:20" x14ac:dyDescent="0.25">
      <c r="A73">
        <v>72</v>
      </c>
      <c r="B73" t="str">
        <f t="shared" si="4"/>
        <v>72@2011/1/21</v>
      </c>
      <c r="C73" s="1">
        <f t="shared" si="5"/>
        <v>40564.471747685187</v>
      </c>
      <c r="D73">
        <v>1295608759</v>
      </c>
      <c r="E73" t="s">
        <v>87</v>
      </c>
      <c r="F73" t="s">
        <v>88</v>
      </c>
      <c r="G73">
        <v>18</v>
      </c>
      <c r="H73">
        <v>18</v>
      </c>
      <c r="I73">
        <v>239</v>
      </c>
      <c r="J73">
        <v>239</v>
      </c>
      <c r="K73">
        <v>0</v>
      </c>
      <c r="L73">
        <v>0</v>
      </c>
      <c r="M73">
        <v>2</v>
      </c>
      <c r="N73">
        <v>2</v>
      </c>
      <c r="O73">
        <v>0</v>
      </c>
      <c r="P73">
        <v>0</v>
      </c>
      <c r="Q73">
        <v>0</v>
      </c>
      <c r="R73">
        <v>0</v>
      </c>
      <c r="S73">
        <f t="shared" si="6"/>
        <v>4</v>
      </c>
      <c r="T73">
        <f t="shared" si="7"/>
        <v>0.52158392434988177</v>
      </c>
    </row>
    <row r="74" spans="1:20" x14ac:dyDescent="0.25">
      <c r="A74">
        <v>73</v>
      </c>
      <c r="B74" t="str">
        <f t="shared" si="4"/>
        <v>73@2011/3/25</v>
      </c>
      <c r="C74" s="1">
        <f t="shared" si="5"/>
        <v>40627.374374999999</v>
      </c>
      <c r="D74">
        <v>1301043546</v>
      </c>
      <c r="E74" t="s">
        <v>88</v>
      </c>
      <c r="F74" t="s">
        <v>89</v>
      </c>
      <c r="G74">
        <v>18</v>
      </c>
      <c r="H74">
        <v>18</v>
      </c>
      <c r="I74">
        <v>239</v>
      </c>
      <c r="J74">
        <v>239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6"/>
        <v>0</v>
      </c>
      <c r="T74">
        <f t="shared" si="7"/>
        <v>64.240981087470445</v>
      </c>
    </row>
    <row r="75" spans="1:20" x14ac:dyDescent="0.25">
      <c r="A75">
        <v>74</v>
      </c>
      <c r="B75" t="str">
        <f t="shared" si="4"/>
        <v>74@2011/6/18</v>
      </c>
      <c r="C75" s="1">
        <f t="shared" si="5"/>
        <v>40712.875393518516</v>
      </c>
      <c r="D75">
        <v>1308430834</v>
      </c>
      <c r="E75" t="s">
        <v>89</v>
      </c>
      <c r="F75" t="s">
        <v>90</v>
      </c>
      <c r="G75">
        <v>18</v>
      </c>
      <c r="H75">
        <v>16</v>
      </c>
      <c r="I75">
        <v>239</v>
      </c>
      <c r="J75">
        <v>231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8</v>
      </c>
      <c r="S75">
        <f t="shared" si="6"/>
        <v>8</v>
      </c>
      <c r="T75">
        <f t="shared" si="7"/>
        <v>87.320189125295514</v>
      </c>
    </row>
    <row r="76" spans="1:20" x14ac:dyDescent="0.25">
      <c r="A76">
        <v>75</v>
      </c>
      <c r="B76" t="str">
        <f t="shared" si="4"/>
        <v>75@2011/6/23</v>
      </c>
      <c r="C76" s="1">
        <f t="shared" si="5"/>
        <v>40717.916875000003</v>
      </c>
      <c r="D76">
        <v>1308866418</v>
      </c>
      <c r="E76" t="s">
        <v>90</v>
      </c>
      <c r="F76" t="s">
        <v>91</v>
      </c>
      <c r="G76">
        <v>16</v>
      </c>
      <c r="H76">
        <v>15</v>
      </c>
      <c r="I76">
        <v>231</v>
      </c>
      <c r="J76">
        <v>226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f t="shared" si="6"/>
        <v>5</v>
      </c>
      <c r="T76">
        <f t="shared" si="7"/>
        <v>5.1487470449172577</v>
      </c>
    </row>
    <row r="77" spans="1:20" x14ac:dyDescent="0.25">
      <c r="A77">
        <v>76</v>
      </c>
      <c r="B77" t="str">
        <f t="shared" si="4"/>
        <v>76@2011/7/14</v>
      </c>
      <c r="C77" s="1">
        <f t="shared" si="5"/>
        <v>40738.951863425929</v>
      </c>
      <c r="D77">
        <v>1310683841</v>
      </c>
      <c r="E77" t="s">
        <v>91</v>
      </c>
      <c r="F77" t="s">
        <v>92</v>
      </c>
      <c r="G77">
        <v>15</v>
      </c>
      <c r="H77">
        <v>14</v>
      </c>
      <c r="I77">
        <v>226</v>
      </c>
      <c r="J77">
        <v>222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4</v>
      </c>
      <c r="S77">
        <f t="shared" si="6"/>
        <v>5</v>
      </c>
      <c r="T77">
        <f t="shared" si="7"/>
        <v>21.482541371158394</v>
      </c>
    </row>
    <row r="78" spans="1:20" x14ac:dyDescent="0.25">
      <c r="A78">
        <v>77</v>
      </c>
      <c r="B78" t="str">
        <f t="shared" si="4"/>
        <v>77@2011/7/17</v>
      </c>
      <c r="C78" s="1">
        <f t="shared" si="5"/>
        <v>40741.461655092593</v>
      </c>
      <c r="D78">
        <v>1310900687</v>
      </c>
      <c r="E78" t="s">
        <v>92</v>
      </c>
      <c r="F78" t="s">
        <v>93</v>
      </c>
      <c r="G78">
        <v>14</v>
      </c>
      <c r="H78">
        <v>14</v>
      </c>
      <c r="I78">
        <v>222</v>
      </c>
      <c r="J78">
        <v>222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f t="shared" si="6"/>
        <v>1</v>
      </c>
      <c r="T78">
        <f t="shared" si="7"/>
        <v>2.563191489361702</v>
      </c>
    </row>
    <row r="79" spans="1:20" x14ac:dyDescent="0.25">
      <c r="A79">
        <v>78</v>
      </c>
      <c r="B79" t="str">
        <f t="shared" si="4"/>
        <v>78@2011/7/17</v>
      </c>
      <c r="C79" s="1">
        <f t="shared" si="5"/>
        <v>40741.750405092593</v>
      </c>
      <c r="D79">
        <v>1310925635</v>
      </c>
      <c r="E79" t="s">
        <v>93</v>
      </c>
      <c r="F79" t="s">
        <v>94</v>
      </c>
      <c r="G79">
        <v>14</v>
      </c>
      <c r="H79">
        <v>14</v>
      </c>
      <c r="I79">
        <v>222</v>
      </c>
      <c r="J79">
        <v>222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f t="shared" si="6"/>
        <v>1</v>
      </c>
      <c r="T79">
        <f t="shared" si="7"/>
        <v>0.29489361702127659</v>
      </c>
    </row>
    <row r="80" spans="1:20" x14ac:dyDescent="0.25">
      <c r="A80">
        <v>79</v>
      </c>
      <c r="B80" t="str">
        <f t="shared" si="4"/>
        <v>79@2011/7/30</v>
      </c>
      <c r="C80" s="1">
        <f t="shared" si="5"/>
        <v>40754.833113425928</v>
      </c>
      <c r="D80">
        <v>1312055981</v>
      </c>
      <c r="E80" t="s">
        <v>94</v>
      </c>
      <c r="F80" t="s">
        <v>95</v>
      </c>
      <c r="G80">
        <v>14</v>
      </c>
      <c r="H80">
        <v>14</v>
      </c>
      <c r="I80">
        <v>222</v>
      </c>
      <c r="J80">
        <v>222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f t="shared" si="6"/>
        <v>1</v>
      </c>
      <c r="T80">
        <f t="shared" si="7"/>
        <v>13.361063829787234</v>
      </c>
    </row>
    <row r="81" spans="1:20" x14ac:dyDescent="0.25">
      <c r="A81">
        <v>80</v>
      </c>
      <c r="B81" t="str">
        <f t="shared" si="4"/>
        <v>80@2011/8/14</v>
      </c>
      <c r="C81" s="1">
        <f t="shared" si="5"/>
        <v>40769.563969907409</v>
      </c>
      <c r="D81">
        <v>1313328727</v>
      </c>
      <c r="E81" t="s">
        <v>95</v>
      </c>
      <c r="F81" t="s">
        <v>96</v>
      </c>
      <c r="G81">
        <v>14</v>
      </c>
      <c r="H81">
        <v>14</v>
      </c>
      <c r="I81">
        <v>222</v>
      </c>
      <c r="J81">
        <v>222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6"/>
        <v>0</v>
      </c>
      <c r="T81">
        <f t="shared" si="7"/>
        <v>15.044278959810875</v>
      </c>
    </row>
    <row r="82" spans="1:20" x14ac:dyDescent="0.25">
      <c r="A82">
        <v>81</v>
      </c>
      <c r="B82" t="str">
        <f t="shared" si="4"/>
        <v>81@2011/9/16</v>
      </c>
      <c r="C82" s="1">
        <f t="shared" si="5"/>
        <v>40802.5081712963</v>
      </c>
      <c r="D82">
        <v>1316175106</v>
      </c>
      <c r="E82" t="s">
        <v>96</v>
      </c>
      <c r="F82" t="s">
        <v>97</v>
      </c>
      <c r="G82">
        <v>14</v>
      </c>
      <c r="H82">
        <v>14</v>
      </c>
      <c r="I82">
        <v>222</v>
      </c>
      <c r="J82">
        <v>222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6"/>
        <v>0</v>
      </c>
      <c r="T82">
        <f t="shared" si="7"/>
        <v>33.645141843971629</v>
      </c>
    </row>
    <row r="83" spans="1:20" x14ac:dyDescent="0.25">
      <c r="A83">
        <v>82</v>
      </c>
      <c r="B83" t="str">
        <f t="shared" si="4"/>
        <v>82@2011/11/29</v>
      </c>
      <c r="C83" s="1">
        <f t="shared" si="5"/>
        <v>40876.271099537036</v>
      </c>
      <c r="D83">
        <v>1322548223</v>
      </c>
      <c r="E83" t="s">
        <v>97</v>
      </c>
      <c r="F83" t="s">
        <v>98</v>
      </c>
      <c r="G83">
        <v>14</v>
      </c>
      <c r="H83">
        <v>16</v>
      </c>
      <c r="I83">
        <v>222</v>
      </c>
      <c r="J83">
        <v>256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34</v>
      </c>
      <c r="R83">
        <v>0</v>
      </c>
      <c r="S83">
        <f t="shared" si="6"/>
        <v>34</v>
      </c>
      <c r="T83">
        <f t="shared" si="7"/>
        <v>75.332352245862879</v>
      </c>
    </row>
    <row r="84" spans="1:20" x14ac:dyDescent="0.25">
      <c r="A84">
        <v>83</v>
      </c>
      <c r="B84" t="str">
        <f t="shared" si="4"/>
        <v>83@2012/1/30</v>
      </c>
      <c r="C84" s="1">
        <f t="shared" si="5"/>
        <v>40938.552719907406</v>
      </c>
      <c r="D84">
        <v>1327929355</v>
      </c>
      <c r="E84" t="s">
        <v>98</v>
      </c>
      <c r="F84" t="s">
        <v>99</v>
      </c>
      <c r="G84">
        <v>16</v>
      </c>
      <c r="H84">
        <v>16</v>
      </c>
      <c r="I84">
        <v>256</v>
      </c>
      <c r="J84">
        <v>256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f t="shared" si="6"/>
        <v>1</v>
      </c>
      <c r="T84">
        <f t="shared" si="7"/>
        <v>63.606761229314422</v>
      </c>
    </row>
    <row r="85" spans="1:20" x14ac:dyDescent="0.25">
      <c r="A85">
        <v>84</v>
      </c>
      <c r="B85" t="str">
        <f t="shared" si="4"/>
        <v>84@2012/2/8</v>
      </c>
      <c r="C85" s="1">
        <f t="shared" si="5"/>
        <v>40947.649039351854</v>
      </c>
      <c r="D85">
        <v>1328715277</v>
      </c>
      <c r="E85" t="s">
        <v>99</v>
      </c>
      <c r="F85" t="s">
        <v>100</v>
      </c>
      <c r="G85">
        <v>16</v>
      </c>
      <c r="H85">
        <v>16</v>
      </c>
      <c r="I85">
        <v>256</v>
      </c>
      <c r="J85">
        <v>256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6"/>
        <v>0</v>
      </c>
      <c r="T85">
        <f t="shared" si="7"/>
        <v>9.2898581560283695</v>
      </c>
    </row>
    <row r="86" spans="1:20" x14ac:dyDescent="0.25">
      <c r="A86">
        <v>85</v>
      </c>
      <c r="B86" t="str">
        <f t="shared" si="4"/>
        <v>85@2012/2/27</v>
      </c>
      <c r="C86" s="1">
        <f t="shared" si="5"/>
        <v>40966.884594907409</v>
      </c>
      <c r="D86">
        <v>1330377229</v>
      </c>
      <c r="E86" t="s">
        <v>100</v>
      </c>
      <c r="F86" t="s">
        <v>101</v>
      </c>
      <c r="G86">
        <v>16</v>
      </c>
      <c r="H86">
        <v>16</v>
      </c>
      <c r="I86">
        <v>256</v>
      </c>
      <c r="J86">
        <v>257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6"/>
        <v>1</v>
      </c>
      <c r="T86">
        <f t="shared" si="7"/>
        <v>19.644822695035462</v>
      </c>
    </row>
    <row r="87" spans="1:20" x14ac:dyDescent="0.25">
      <c r="A87">
        <v>86</v>
      </c>
      <c r="B87" t="str">
        <f t="shared" si="4"/>
        <v>86@2012/3/13</v>
      </c>
      <c r="C87" s="1">
        <f t="shared" si="5"/>
        <v>40981.298171296294</v>
      </c>
      <c r="D87">
        <v>1331622562</v>
      </c>
      <c r="E87" t="s">
        <v>101</v>
      </c>
      <c r="F87" t="s">
        <v>102</v>
      </c>
      <c r="G87">
        <v>16</v>
      </c>
      <c r="H87">
        <v>16</v>
      </c>
      <c r="I87">
        <v>257</v>
      </c>
      <c r="J87">
        <v>259</v>
      </c>
      <c r="K87">
        <v>0</v>
      </c>
      <c r="L87">
        <v>0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6"/>
        <v>2</v>
      </c>
      <c r="T87">
        <f t="shared" si="7"/>
        <v>14.720248226950355</v>
      </c>
    </row>
    <row r="88" spans="1:20" x14ac:dyDescent="0.25">
      <c r="A88">
        <v>87</v>
      </c>
      <c r="B88" t="str">
        <f t="shared" si="4"/>
        <v>87@2012/4/20</v>
      </c>
      <c r="C88" s="1">
        <f t="shared" si="5"/>
        <v>41019.679826388892</v>
      </c>
      <c r="D88">
        <v>1334938737</v>
      </c>
      <c r="E88" t="s">
        <v>102</v>
      </c>
      <c r="F88" t="s">
        <v>103</v>
      </c>
      <c r="G88">
        <v>16</v>
      </c>
      <c r="H88">
        <v>21</v>
      </c>
      <c r="I88">
        <v>259</v>
      </c>
      <c r="J88">
        <v>381</v>
      </c>
      <c r="K88">
        <v>5</v>
      </c>
      <c r="L88">
        <v>0</v>
      </c>
      <c r="M88">
        <v>0</v>
      </c>
      <c r="N88">
        <v>1</v>
      </c>
      <c r="O88">
        <v>0</v>
      </c>
      <c r="P88">
        <v>0</v>
      </c>
      <c r="Q88">
        <v>123</v>
      </c>
      <c r="R88">
        <v>0</v>
      </c>
      <c r="S88">
        <f t="shared" si="6"/>
        <v>124</v>
      </c>
      <c r="T88">
        <f t="shared" si="7"/>
        <v>39.198286052009458</v>
      </c>
    </row>
    <row r="89" spans="1:20" x14ac:dyDescent="0.25">
      <c r="A89">
        <v>88</v>
      </c>
      <c r="B89" t="str">
        <f t="shared" si="4"/>
        <v>88@2012/7/3</v>
      </c>
      <c r="C89" s="1">
        <f t="shared" si="5"/>
        <v>41093.820567129631</v>
      </c>
      <c r="D89">
        <v>1341344497</v>
      </c>
      <c r="E89" t="s">
        <v>103</v>
      </c>
      <c r="F89" t="s">
        <v>104</v>
      </c>
      <c r="G89">
        <v>21</v>
      </c>
      <c r="H89">
        <v>21</v>
      </c>
      <c r="I89">
        <v>381</v>
      </c>
      <c r="J89">
        <v>380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f t="shared" si="6"/>
        <v>1</v>
      </c>
      <c r="T89">
        <f t="shared" si="7"/>
        <v>75.718203309692669</v>
      </c>
    </row>
    <row r="90" spans="1:20" x14ac:dyDescent="0.25">
      <c r="A90">
        <v>89</v>
      </c>
      <c r="B90" t="str">
        <f t="shared" si="4"/>
        <v>89@2012/7/6</v>
      </c>
      <c r="C90" s="1">
        <f t="shared" si="5"/>
        <v>41096.524236111109</v>
      </c>
      <c r="D90">
        <v>1341578094</v>
      </c>
      <c r="E90" t="s">
        <v>104</v>
      </c>
      <c r="F90" t="s">
        <v>105</v>
      </c>
      <c r="G90">
        <v>21</v>
      </c>
      <c r="H90">
        <v>23</v>
      </c>
      <c r="I90">
        <v>380</v>
      </c>
      <c r="J90">
        <v>411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31</v>
      </c>
      <c r="R90">
        <v>0</v>
      </c>
      <c r="S90">
        <f t="shared" si="6"/>
        <v>31</v>
      </c>
      <c r="T90">
        <f t="shared" si="7"/>
        <v>2.7611938534278959</v>
      </c>
    </row>
    <row r="91" spans="1:20" x14ac:dyDescent="0.25">
      <c r="A91">
        <v>90</v>
      </c>
      <c r="B91" t="str">
        <f t="shared" si="4"/>
        <v>90@2012/7/29</v>
      </c>
      <c r="C91" s="1">
        <f t="shared" si="5"/>
        <v>41119.380277777775</v>
      </c>
      <c r="D91">
        <v>1343552856</v>
      </c>
      <c r="E91" t="s">
        <v>105</v>
      </c>
      <c r="F91" t="s">
        <v>106</v>
      </c>
      <c r="G91">
        <v>23</v>
      </c>
      <c r="H91">
        <v>23</v>
      </c>
      <c r="I91">
        <v>411</v>
      </c>
      <c r="J91">
        <v>411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f t="shared" si="6"/>
        <v>1</v>
      </c>
      <c r="T91">
        <f t="shared" si="7"/>
        <v>23.342340425531916</v>
      </c>
    </row>
    <row r="92" spans="1:20" x14ac:dyDescent="0.25">
      <c r="A92">
        <v>91</v>
      </c>
      <c r="B92" t="str">
        <f t="shared" si="4"/>
        <v>91@2012/8/9</v>
      </c>
      <c r="C92" s="1">
        <f t="shared" si="5"/>
        <v>41130.365277777775</v>
      </c>
      <c r="D92">
        <v>1344501960</v>
      </c>
      <c r="E92" t="s">
        <v>106</v>
      </c>
      <c r="F92" t="s">
        <v>107</v>
      </c>
      <c r="G92">
        <v>23</v>
      </c>
      <c r="H92">
        <v>23</v>
      </c>
      <c r="I92">
        <v>411</v>
      </c>
      <c r="J92">
        <v>411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f t="shared" si="6"/>
        <v>1</v>
      </c>
      <c r="T92">
        <f t="shared" si="7"/>
        <v>11.21872340425532</v>
      </c>
    </row>
    <row r="93" spans="1:20" x14ac:dyDescent="0.25">
      <c r="A93">
        <v>92</v>
      </c>
      <c r="B93" t="str">
        <f t="shared" si="4"/>
        <v>92@2012/8/12</v>
      </c>
      <c r="C93" s="1">
        <f t="shared" si="5"/>
        <v>41133.079814814817</v>
      </c>
      <c r="D93">
        <v>1344736496</v>
      </c>
      <c r="E93" t="s">
        <v>107</v>
      </c>
      <c r="F93" t="s">
        <v>108</v>
      </c>
      <c r="G93">
        <v>23</v>
      </c>
      <c r="H93">
        <v>23</v>
      </c>
      <c r="I93">
        <v>411</v>
      </c>
      <c r="J93">
        <v>417</v>
      </c>
      <c r="K93">
        <v>0</v>
      </c>
      <c r="L93">
        <v>0</v>
      </c>
      <c r="M93">
        <v>6</v>
      </c>
      <c r="N93">
        <v>0</v>
      </c>
      <c r="O93">
        <v>3</v>
      </c>
      <c r="P93">
        <v>0</v>
      </c>
      <c r="Q93">
        <v>0</v>
      </c>
      <c r="R93">
        <v>0</v>
      </c>
      <c r="S93">
        <f t="shared" si="6"/>
        <v>9</v>
      </c>
      <c r="T93">
        <f t="shared" si="7"/>
        <v>2.7722931442080379</v>
      </c>
    </row>
    <row r="94" spans="1:20" x14ac:dyDescent="0.25">
      <c r="A94">
        <v>93</v>
      </c>
      <c r="B94" t="str">
        <f t="shared" si="4"/>
        <v>93@2012/8/13</v>
      </c>
      <c r="C94" s="1">
        <f t="shared" si="5"/>
        <v>41134.849722222221</v>
      </c>
      <c r="D94">
        <v>1344889416</v>
      </c>
      <c r="E94" t="s">
        <v>108</v>
      </c>
      <c r="F94" t="s">
        <v>109</v>
      </c>
      <c r="G94">
        <v>23</v>
      </c>
      <c r="H94">
        <v>23</v>
      </c>
      <c r="I94">
        <v>417</v>
      </c>
      <c r="J94">
        <v>411</v>
      </c>
      <c r="K94">
        <v>0</v>
      </c>
      <c r="L94">
        <v>0</v>
      </c>
      <c r="M94">
        <v>0</v>
      </c>
      <c r="N94">
        <v>6</v>
      </c>
      <c r="O94">
        <v>0</v>
      </c>
      <c r="P94">
        <v>0</v>
      </c>
      <c r="Q94">
        <v>0</v>
      </c>
      <c r="R94">
        <v>0</v>
      </c>
      <c r="S94">
        <f t="shared" si="6"/>
        <v>6</v>
      </c>
      <c r="T94">
        <f t="shared" si="7"/>
        <v>1.807565011820331</v>
      </c>
    </row>
    <row r="95" spans="1:20" x14ac:dyDescent="0.25">
      <c r="A95">
        <v>94</v>
      </c>
      <c r="B95" t="str">
        <f t="shared" si="4"/>
        <v>94@2012/9/1</v>
      </c>
      <c r="C95" s="1">
        <f t="shared" si="5"/>
        <v>41153.681006944447</v>
      </c>
      <c r="D95">
        <v>1346516439</v>
      </c>
      <c r="E95" t="s">
        <v>109</v>
      </c>
      <c r="F95" t="s">
        <v>110</v>
      </c>
      <c r="G95">
        <v>23</v>
      </c>
      <c r="H95">
        <v>23</v>
      </c>
      <c r="I95">
        <v>411</v>
      </c>
      <c r="J95">
        <v>418</v>
      </c>
      <c r="K95">
        <v>0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6"/>
        <v>7</v>
      </c>
      <c r="T95">
        <f t="shared" si="7"/>
        <v>19.231950354609928</v>
      </c>
    </row>
    <row r="96" spans="1:20" x14ac:dyDescent="0.25">
      <c r="A96">
        <v>95</v>
      </c>
      <c r="B96" t="str">
        <f t="shared" si="4"/>
        <v>95@2012/9/4</v>
      </c>
      <c r="C96" s="1">
        <f t="shared" si="5"/>
        <v>41156.572222222225</v>
      </c>
      <c r="D96">
        <v>1346766240</v>
      </c>
      <c r="E96" t="s">
        <v>110</v>
      </c>
      <c r="F96" t="s">
        <v>111</v>
      </c>
      <c r="G96">
        <v>23</v>
      </c>
      <c r="H96">
        <v>23</v>
      </c>
      <c r="I96">
        <v>418</v>
      </c>
      <c r="J96">
        <v>421</v>
      </c>
      <c r="K96">
        <v>0</v>
      </c>
      <c r="L96">
        <v>0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6"/>
        <v>3</v>
      </c>
      <c r="T96">
        <f t="shared" si="7"/>
        <v>2.9527304964539005</v>
      </c>
    </row>
    <row r="97" spans="1:20" x14ac:dyDescent="0.25">
      <c r="A97">
        <v>96</v>
      </c>
      <c r="B97" t="str">
        <f t="shared" si="4"/>
        <v>96@2012/10/19</v>
      </c>
      <c r="C97" s="1">
        <f t="shared" si="5"/>
        <v>41201.639027777775</v>
      </c>
      <c r="D97">
        <v>1350660012</v>
      </c>
      <c r="E97" t="s">
        <v>111</v>
      </c>
      <c r="F97" t="s">
        <v>112</v>
      </c>
      <c r="G97">
        <v>23</v>
      </c>
      <c r="H97">
        <v>23</v>
      </c>
      <c r="I97">
        <v>421</v>
      </c>
      <c r="J97">
        <v>414</v>
      </c>
      <c r="K97">
        <v>0</v>
      </c>
      <c r="L97">
        <v>0</v>
      </c>
      <c r="M97">
        <v>2</v>
      </c>
      <c r="N97">
        <v>9</v>
      </c>
      <c r="O97">
        <v>0</v>
      </c>
      <c r="P97">
        <v>0</v>
      </c>
      <c r="Q97">
        <v>0</v>
      </c>
      <c r="R97">
        <v>0</v>
      </c>
      <c r="S97">
        <f t="shared" si="6"/>
        <v>11</v>
      </c>
      <c r="T97">
        <f t="shared" si="7"/>
        <v>46.025673758865246</v>
      </c>
    </row>
    <row r="98" spans="1:20" x14ac:dyDescent="0.25">
      <c r="A98">
        <v>97</v>
      </c>
      <c r="B98" t="str">
        <f t="shared" si="4"/>
        <v>97@2012/11/20</v>
      </c>
      <c r="C98" s="1">
        <f t="shared" si="5"/>
        <v>41233.703078703707</v>
      </c>
      <c r="D98">
        <v>1353430346</v>
      </c>
      <c r="E98" t="s">
        <v>112</v>
      </c>
      <c r="F98" t="s">
        <v>113</v>
      </c>
      <c r="G98">
        <v>23</v>
      </c>
      <c r="H98">
        <v>23</v>
      </c>
      <c r="I98">
        <v>414</v>
      </c>
      <c r="J98">
        <v>421</v>
      </c>
      <c r="K98">
        <v>0</v>
      </c>
      <c r="L98">
        <v>0</v>
      </c>
      <c r="M98">
        <v>9</v>
      </c>
      <c r="N98">
        <v>2</v>
      </c>
      <c r="O98">
        <v>0</v>
      </c>
      <c r="P98">
        <v>0</v>
      </c>
      <c r="Q98">
        <v>0</v>
      </c>
      <c r="R98">
        <v>0</v>
      </c>
      <c r="S98">
        <f t="shared" si="6"/>
        <v>11</v>
      </c>
      <c r="T98">
        <f t="shared" si="7"/>
        <v>32.746264775413714</v>
      </c>
    </row>
    <row r="99" spans="1:20" x14ac:dyDescent="0.25">
      <c r="A99">
        <v>98</v>
      </c>
      <c r="B99" t="str">
        <f t="shared" si="4"/>
        <v>98@2013/2/13</v>
      </c>
      <c r="C99" s="1">
        <f t="shared" si="5"/>
        <v>41318.686226851853</v>
      </c>
      <c r="D99">
        <v>1360772890</v>
      </c>
      <c r="E99" t="s">
        <v>113</v>
      </c>
      <c r="F99" t="s">
        <v>114</v>
      </c>
      <c r="G99">
        <v>23</v>
      </c>
      <c r="H99">
        <v>23</v>
      </c>
      <c r="I99">
        <v>421</v>
      </c>
      <c r="J99">
        <v>414</v>
      </c>
      <c r="K99">
        <v>0</v>
      </c>
      <c r="L99">
        <v>0</v>
      </c>
      <c r="M99">
        <v>2</v>
      </c>
      <c r="N99">
        <v>9</v>
      </c>
      <c r="O99">
        <v>0</v>
      </c>
      <c r="P99">
        <v>0</v>
      </c>
      <c r="Q99">
        <v>0</v>
      </c>
      <c r="R99">
        <v>0</v>
      </c>
      <c r="S99">
        <f t="shared" si="6"/>
        <v>11</v>
      </c>
      <c r="T99">
        <f t="shared" si="7"/>
        <v>86.791300236406613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3:W133"/>
  <sheetViews>
    <sheetView topLeftCell="A55" zoomScale="80" zoomScaleNormal="80" workbookViewId="0">
      <selection activeCell="A86" sqref="A86:C90"/>
    </sheetView>
  </sheetViews>
  <sheetFormatPr defaultColWidth="11" defaultRowHeight="15.75" x14ac:dyDescent="0.25"/>
  <cols>
    <col min="10" max="10" width="5.5" bestFit="1" customWidth="1"/>
    <col min="11" max="11" width="4.375" bestFit="1" customWidth="1"/>
    <col min="18" max="19" width="4.375" bestFit="1" customWidth="1"/>
  </cols>
  <sheetData>
    <row r="33" spans="1:23" ht="18.75" x14ac:dyDescent="0.25">
      <c r="I33" s="16" t="s">
        <v>184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39" customHeight="1" x14ac:dyDescent="0.25">
      <c r="A34" s="17" t="s">
        <v>118</v>
      </c>
      <c r="B34" s="17"/>
      <c r="C34" s="17"/>
      <c r="E34" s="17" t="s">
        <v>119</v>
      </c>
      <c r="F34" s="17"/>
      <c r="G34" s="17"/>
      <c r="I34" s="11" t="s">
        <v>138</v>
      </c>
      <c r="J34" s="11"/>
      <c r="K34" s="11"/>
      <c r="L34" s="11"/>
      <c r="M34" s="11"/>
      <c r="N34" s="11"/>
      <c r="O34" s="11"/>
      <c r="Q34" s="11" t="s">
        <v>138</v>
      </c>
      <c r="R34" s="11"/>
      <c r="S34" s="11"/>
      <c r="T34" s="11"/>
      <c r="U34" s="11"/>
      <c r="V34" s="11"/>
      <c r="W34" s="11"/>
    </row>
    <row r="35" spans="1:23" x14ac:dyDescent="0.25">
      <c r="A35">
        <v>0</v>
      </c>
      <c r="B35">
        <v>0</v>
      </c>
      <c r="C35">
        <v>0</v>
      </c>
      <c r="E35">
        <v>0</v>
      </c>
      <c r="F35">
        <v>0</v>
      </c>
      <c r="G35">
        <v>0</v>
      </c>
      <c r="I35" t="s">
        <v>139</v>
      </c>
      <c r="J35" t="s">
        <v>140</v>
      </c>
      <c r="K35" t="s">
        <v>141</v>
      </c>
      <c r="N35" t="s">
        <v>142</v>
      </c>
      <c r="O35" t="s">
        <v>143</v>
      </c>
      <c r="Q35" t="s">
        <v>139</v>
      </c>
      <c r="R35" t="s">
        <v>140</v>
      </c>
      <c r="S35" t="s">
        <v>141</v>
      </c>
      <c r="V35" t="s">
        <v>142</v>
      </c>
      <c r="W35" t="s">
        <v>143</v>
      </c>
    </row>
    <row r="36" spans="1:23" x14ac:dyDescent="0.25">
      <c r="A36">
        <v>1</v>
      </c>
      <c r="B36">
        <v>12</v>
      </c>
      <c r="C36">
        <v>27</v>
      </c>
      <c r="E36">
        <v>1</v>
      </c>
      <c r="F36">
        <v>17</v>
      </c>
      <c r="G36">
        <v>71</v>
      </c>
      <c r="I36" s="2" t="s">
        <v>144</v>
      </c>
      <c r="J36">
        <v>0</v>
      </c>
      <c r="K36">
        <f>Sheet1!S2</f>
        <v>0</v>
      </c>
      <c r="L36">
        <f>ABS(J36-K36)</f>
        <v>0</v>
      </c>
      <c r="M36">
        <f>POWER(L36,1)</f>
        <v>0</v>
      </c>
      <c r="N36" s="7">
        <f>SUM(M36)</f>
        <v>0</v>
      </c>
      <c r="Q36" t="s">
        <v>144</v>
      </c>
      <c r="R36">
        <v>0</v>
      </c>
      <c r="S36">
        <f>Sheet1!S2</f>
        <v>0</v>
      </c>
      <c r="T36">
        <f>ABS(R36-S36)</f>
        <v>0</v>
      </c>
      <c r="U36">
        <f>POWER(T36,1)</f>
        <v>0</v>
      </c>
      <c r="V36" s="7">
        <f>SUM(U36)</f>
        <v>0</v>
      </c>
    </row>
    <row r="37" spans="1:23" x14ac:dyDescent="0.25">
      <c r="A37">
        <v>13</v>
      </c>
      <c r="B37">
        <v>17</v>
      </c>
      <c r="C37">
        <v>44</v>
      </c>
      <c r="E37">
        <v>18</v>
      </c>
      <c r="F37">
        <v>19</v>
      </c>
      <c r="G37">
        <v>7</v>
      </c>
      <c r="I37" s="12" t="s">
        <v>145</v>
      </c>
      <c r="J37">
        <f>27/12</f>
        <v>2.25</v>
      </c>
      <c r="K37">
        <f>Sheet1!S3</f>
        <v>1</v>
      </c>
      <c r="L37">
        <f t="shared" ref="L37:L100" si="0">ABS(J37-K37)</f>
        <v>1.25</v>
      </c>
      <c r="M37">
        <f t="shared" ref="M37:M100" si="1">POWER(L37,1)</f>
        <v>1.25</v>
      </c>
      <c r="Q37" s="12" t="s">
        <v>154</v>
      </c>
      <c r="R37">
        <f>71/17</f>
        <v>4.1764705882352944</v>
      </c>
      <c r="S37">
        <f>Sheet1!S3</f>
        <v>1</v>
      </c>
      <c r="T37">
        <f t="shared" ref="T37:T100" si="2">ABS(R37-S37)</f>
        <v>3.1764705882352944</v>
      </c>
      <c r="U37">
        <f t="shared" ref="U37:U100" si="3">POWER(T37,1)</f>
        <v>3.1764705882352944</v>
      </c>
    </row>
    <row r="38" spans="1:23" x14ac:dyDescent="0.25">
      <c r="A38">
        <v>18</v>
      </c>
      <c r="B38">
        <v>19</v>
      </c>
      <c r="C38">
        <v>7</v>
      </c>
      <c r="E38">
        <v>20</v>
      </c>
      <c r="F38">
        <v>40</v>
      </c>
      <c r="G38">
        <v>90</v>
      </c>
      <c r="I38" s="12"/>
      <c r="J38">
        <f t="shared" ref="J38:J48" si="4">27/12</f>
        <v>2.25</v>
      </c>
      <c r="K38">
        <f>Sheet1!S4</f>
        <v>1</v>
      </c>
      <c r="L38">
        <f t="shared" si="0"/>
        <v>1.25</v>
      </c>
      <c r="M38">
        <f t="shared" si="1"/>
        <v>1.25</v>
      </c>
      <c r="Q38" s="12"/>
      <c r="R38">
        <f t="shared" ref="R38:R53" si="5">71/17</f>
        <v>4.1764705882352944</v>
      </c>
      <c r="S38">
        <f>Sheet1!S4</f>
        <v>1</v>
      </c>
      <c r="T38">
        <f t="shared" si="2"/>
        <v>3.1764705882352944</v>
      </c>
      <c r="U38">
        <f t="shared" si="3"/>
        <v>3.1764705882352944</v>
      </c>
    </row>
    <row r="39" spans="1:23" x14ac:dyDescent="0.25">
      <c r="A39">
        <v>20</v>
      </c>
      <c r="B39">
        <v>40</v>
      </c>
      <c r="C39">
        <v>90</v>
      </c>
      <c r="E39">
        <v>41</v>
      </c>
      <c r="F39">
        <v>59</v>
      </c>
      <c r="G39">
        <v>45</v>
      </c>
      <c r="I39" s="12"/>
      <c r="J39">
        <f t="shared" si="4"/>
        <v>2.25</v>
      </c>
      <c r="K39">
        <f>Sheet1!S5</f>
        <v>1</v>
      </c>
      <c r="L39">
        <f t="shared" si="0"/>
        <v>1.25</v>
      </c>
      <c r="M39">
        <f t="shared" si="1"/>
        <v>1.25</v>
      </c>
      <c r="Q39" s="12"/>
      <c r="R39">
        <f t="shared" si="5"/>
        <v>4.1764705882352944</v>
      </c>
      <c r="S39">
        <f>Sheet1!S5</f>
        <v>1</v>
      </c>
      <c r="T39">
        <f t="shared" si="2"/>
        <v>3.1764705882352944</v>
      </c>
      <c r="U39">
        <f t="shared" si="3"/>
        <v>3.1764705882352944</v>
      </c>
    </row>
    <row r="40" spans="1:23" x14ac:dyDescent="0.25">
      <c r="A40">
        <v>41</v>
      </c>
      <c r="B40">
        <v>66</v>
      </c>
      <c r="C40">
        <v>114</v>
      </c>
      <c r="E40">
        <v>60</v>
      </c>
      <c r="F40">
        <v>71</v>
      </c>
      <c r="G40">
        <v>102</v>
      </c>
      <c r="I40" s="12"/>
      <c r="J40">
        <f t="shared" si="4"/>
        <v>2.25</v>
      </c>
      <c r="K40">
        <f>Sheet1!S6</f>
        <v>6</v>
      </c>
      <c r="L40">
        <f t="shared" si="0"/>
        <v>3.75</v>
      </c>
      <c r="M40">
        <f t="shared" si="1"/>
        <v>3.75</v>
      </c>
      <c r="Q40" s="12"/>
      <c r="R40">
        <f t="shared" si="5"/>
        <v>4.1764705882352944</v>
      </c>
      <c r="S40">
        <f>Sheet1!S6</f>
        <v>6</v>
      </c>
      <c r="T40">
        <f t="shared" si="2"/>
        <v>1.8235294117647056</v>
      </c>
      <c r="U40">
        <f t="shared" si="3"/>
        <v>1.8235294117647056</v>
      </c>
    </row>
    <row r="41" spans="1:23" x14ac:dyDescent="0.25">
      <c r="A41">
        <v>67</v>
      </c>
      <c r="B41">
        <v>81</v>
      </c>
      <c r="C41">
        <v>88</v>
      </c>
      <c r="E41">
        <v>72</v>
      </c>
      <c r="F41">
        <v>72</v>
      </c>
      <c r="G41">
        <v>0</v>
      </c>
      <c r="I41" s="12"/>
      <c r="J41">
        <f t="shared" si="4"/>
        <v>2.25</v>
      </c>
      <c r="K41">
        <f>Sheet1!S7</f>
        <v>1</v>
      </c>
      <c r="L41">
        <f t="shared" si="0"/>
        <v>1.25</v>
      </c>
      <c r="M41">
        <f t="shared" si="1"/>
        <v>1.25</v>
      </c>
      <c r="Q41" s="12"/>
      <c r="R41">
        <f t="shared" si="5"/>
        <v>4.1764705882352944</v>
      </c>
      <c r="S41">
        <f>Sheet1!S7</f>
        <v>1</v>
      </c>
      <c r="T41">
        <f t="shared" si="2"/>
        <v>3.1764705882352944</v>
      </c>
      <c r="U41">
        <f t="shared" si="3"/>
        <v>3.1764705882352944</v>
      </c>
    </row>
    <row r="42" spans="1:23" x14ac:dyDescent="0.25">
      <c r="A42">
        <v>82</v>
      </c>
      <c r="B42">
        <v>85</v>
      </c>
      <c r="C42">
        <v>4</v>
      </c>
      <c r="E42">
        <v>73</v>
      </c>
      <c r="F42">
        <v>85</v>
      </c>
      <c r="G42">
        <v>59</v>
      </c>
      <c r="I42" s="12"/>
      <c r="J42">
        <f t="shared" si="4"/>
        <v>2.25</v>
      </c>
      <c r="K42">
        <f>Sheet1!S8</f>
        <v>11</v>
      </c>
      <c r="L42">
        <f t="shared" si="0"/>
        <v>8.75</v>
      </c>
      <c r="M42">
        <f t="shared" si="1"/>
        <v>8.75</v>
      </c>
      <c r="Q42" s="12"/>
      <c r="R42">
        <f t="shared" si="5"/>
        <v>4.1764705882352944</v>
      </c>
      <c r="S42">
        <f>Sheet1!S8</f>
        <v>11</v>
      </c>
      <c r="T42">
        <f t="shared" si="2"/>
        <v>6.8235294117647056</v>
      </c>
      <c r="U42">
        <f t="shared" si="3"/>
        <v>6.8235294117647056</v>
      </c>
    </row>
    <row r="43" spans="1:23" x14ac:dyDescent="0.25">
      <c r="A43">
        <v>86</v>
      </c>
      <c r="B43">
        <v>86</v>
      </c>
      <c r="C43">
        <v>124</v>
      </c>
      <c r="E43">
        <v>86</v>
      </c>
      <c r="F43">
        <v>96</v>
      </c>
      <c r="G43">
        <v>205</v>
      </c>
      <c r="I43" s="12"/>
      <c r="J43">
        <f t="shared" si="4"/>
        <v>2.25</v>
      </c>
      <c r="K43">
        <f>Sheet1!S9</f>
        <v>4</v>
      </c>
      <c r="L43">
        <f t="shared" si="0"/>
        <v>1.75</v>
      </c>
      <c r="M43">
        <f t="shared" si="1"/>
        <v>1.75</v>
      </c>
      <c r="Q43" s="12"/>
      <c r="R43">
        <f t="shared" si="5"/>
        <v>4.1764705882352944</v>
      </c>
      <c r="S43">
        <f>Sheet1!S9</f>
        <v>4</v>
      </c>
      <c r="T43">
        <f t="shared" si="2"/>
        <v>0.17647058823529438</v>
      </c>
      <c r="U43">
        <f t="shared" si="3"/>
        <v>0.17647058823529438</v>
      </c>
    </row>
    <row r="44" spans="1:23" x14ac:dyDescent="0.25">
      <c r="A44">
        <v>87</v>
      </c>
      <c r="B44">
        <v>97</v>
      </c>
      <c r="C44">
        <v>92</v>
      </c>
      <c r="E44">
        <v>97</v>
      </c>
      <c r="F44">
        <v>97</v>
      </c>
      <c r="G44">
        <v>11</v>
      </c>
      <c r="I44" s="12"/>
      <c r="J44">
        <f t="shared" si="4"/>
        <v>2.25</v>
      </c>
      <c r="K44">
        <f>Sheet1!S10</f>
        <v>1</v>
      </c>
      <c r="L44">
        <f t="shared" si="0"/>
        <v>1.25</v>
      </c>
      <c r="M44">
        <f t="shared" si="1"/>
        <v>1.25</v>
      </c>
      <c r="Q44" s="12"/>
      <c r="R44">
        <f t="shared" si="5"/>
        <v>4.1764705882352944</v>
      </c>
      <c r="S44">
        <f>Sheet1!S10</f>
        <v>1</v>
      </c>
      <c r="T44">
        <f t="shared" si="2"/>
        <v>3.1764705882352944</v>
      </c>
      <c r="U44">
        <f t="shared" si="3"/>
        <v>3.1764705882352944</v>
      </c>
    </row>
    <row r="45" spans="1:23" x14ac:dyDescent="0.25">
      <c r="I45" s="12"/>
      <c r="J45">
        <f t="shared" si="4"/>
        <v>2.25</v>
      </c>
      <c r="K45">
        <f>Sheet1!S11</f>
        <v>0</v>
      </c>
      <c r="L45">
        <f t="shared" si="0"/>
        <v>2.25</v>
      </c>
      <c r="M45">
        <f t="shared" si="1"/>
        <v>2.25</v>
      </c>
      <c r="Q45" s="12"/>
      <c r="R45">
        <f t="shared" si="5"/>
        <v>4.1764705882352944</v>
      </c>
      <c r="S45">
        <f>Sheet1!S11</f>
        <v>0</v>
      </c>
      <c r="T45">
        <f t="shared" si="2"/>
        <v>4.1764705882352944</v>
      </c>
      <c r="U45">
        <f t="shared" si="3"/>
        <v>4.1764705882352944</v>
      </c>
    </row>
    <row r="46" spans="1:23" x14ac:dyDescent="0.25">
      <c r="I46" s="12"/>
      <c r="J46">
        <f t="shared" si="4"/>
        <v>2.25</v>
      </c>
      <c r="K46">
        <f>Sheet1!S12</f>
        <v>0</v>
      </c>
      <c r="L46">
        <f t="shared" si="0"/>
        <v>2.25</v>
      </c>
      <c r="M46">
        <f t="shared" si="1"/>
        <v>2.25</v>
      </c>
      <c r="Q46" s="12"/>
      <c r="R46">
        <f t="shared" si="5"/>
        <v>4.1764705882352944</v>
      </c>
      <c r="S46">
        <f>Sheet1!S12</f>
        <v>0</v>
      </c>
      <c r="T46">
        <f t="shared" si="2"/>
        <v>4.1764705882352944</v>
      </c>
      <c r="U46">
        <f t="shared" si="3"/>
        <v>4.1764705882352944</v>
      </c>
    </row>
    <row r="47" spans="1:23" ht="42.75" customHeight="1" x14ac:dyDescent="0.25">
      <c r="A47" s="17" t="s">
        <v>120</v>
      </c>
      <c r="B47" s="17"/>
      <c r="C47" s="17"/>
      <c r="E47" s="17" t="s">
        <v>121</v>
      </c>
      <c r="F47" s="17"/>
      <c r="G47" s="17"/>
      <c r="I47" s="12"/>
      <c r="J47">
        <f t="shared" si="4"/>
        <v>2.25</v>
      </c>
      <c r="K47">
        <f>Sheet1!S13</f>
        <v>1</v>
      </c>
      <c r="L47">
        <f t="shared" si="0"/>
        <v>1.25</v>
      </c>
      <c r="M47">
        <f t="shared" si="1"/>
        <v>1.25</v>
      </c>
      <c r="Q47" s="12"/>
      <c r="R47">
        <f t="shared" si="5"/>
        <v>4.1764705882352944</v>
      </c>
      <c r="S47">
        <f>Sheet1!S13</f>
        <v>1</v>
      </c>
      <c r="T47">
        <f t="shared" si="2"/>
        <v>3.1764705882352944</v>
      </c>
      <c r="U47">
        <f t="shared" si="3"/>
        <v>3.1764705882352944</v>
      </c>
    </row>
    <row r="48" spans="1:23" x14ac:dyDescent="0.25">
      <c r="A48">
        <v>0</v>
      </c>
      <c r="B48">
        <v>17</v>
      </c>
      <c r="C48">
        <v>71</v>
      </c>
      <c r="E48">
        <v>0</v>
      </c>
      <c r="F48">
        <v>17</v>
      </c>
      <c r="G48">
        <v>71</v>
      </c>
      <c r="I48" s="12"/>
      <c r="J48">
        <f t="shared" si="4"/>
        <v>2.25</v>
      </c>
      <c r="K48">
        <f>Sheet1!S14</f>
        <v>0</v>
      </c>
      <c r="L48">
        <f t="shared" si="0"/>
        <v>2.25</v>
      </c>
      <c r="M48">
        <f t="shared" si="1"/>
        <v>2.25</v>
      </c>
      <c r="N48" s="7">
        <f>SUM(M37:M48)</f>
        <v>28.5</v>
      </c>
      <c r="Q48" s="12"/>
      <c r="R48">
        <f t="shared" si="5"/>
        <v>4.1764705882352944</v>
      </c>
      <c r="S48">
        <f>Sheet1!S14</f>
        <v>0</v>
      </c>
      <c r="T48">
        <f t="shared" si="2"/>
        <v>4.1764705882352944</v>
      </c>
      <c r="U48">
        <f t="shared" si="3"/>
        <v>4.1764705882352944</v>
      </c>
    </row>
    <row r="49" spans="1:22" x14ac:dyDescent="0.25">
      <c r="A49">
        <v>18</v>
      </c>
      <c r="B49">
        <v>19</v>
      </c>
      <c r="C49">
        <v>7</v>
      </c>
      <c r="E49">
        <v>18</v>
      </c>
      <c r="F49">
        <v>19</v>
      </c>
      <c r="G49">
        <v>7</v>
      </c>
      <c r="I49" s="13" t="s">
        <v>146</v>
      </c>
      <c r="J49">
        <f>44/5</f>
        <v>8.8000000000000007</v>
      </c>
      <c r="K49">
        <f>Sheet1!S15</f>
        <v>27</v>
      </c>
      <c r="L49">
        <f t="shared" si="0"/>
        <v>18.2</v>
      </c>
      <c r="M49">
        <f t="shared" si="1"/>
        <v>18.2</v>
      </c>
      <c r="Q49" s="12"/>
      <c r="R49">
        <f t="shared" si="5"/>
        <v>4.1764705882352944</v>
      </c>
      <c r="S49">
        <f>Sheet1!S15</f>
        <v>27</v>
      </c>
      <c r="T49">
        <f t="shared" si="2"/>
        <v>22.823529411764707</v>
      </c>
      <c r="U49">
        <f t="shared" si="3"/>
        <v>22.823529411764707</v>
      </c>
    </row>
    <row r="50" spans="1:22" x14ac:dyDescent="0.25">
      <c r="A50">
        <v>20</v>
      </c>
      <c r="B50">
        <v>23</v>
      </c>
      <c r="C50">
        <v>42</v>
      </c>
      <c r="E50">
        <v>20</v>
      </c>
      <c r="F50">
        <v>41</v>
      </c>
      <c r="G50">
        <v>99</v>
      </c>
      <c r="I50" s="10"/>
      <c r="J50">
        <f t="shared" ref="J50:J53" si="6">44/5</f>
        <v>8.8000000000000007</v>
      </c>
      <c r="K50">
        <f>Sheet1!S16</f>
        <v>3</v>
      </c>
      <c r="L50">
        <f t="shared" si="0"/>
        <v>5.8000000000000007</v>
      </c>
      <c r="M50">
        <f t="shared" si="1"/>
        <v>5.8000000000000007</v>
      </c>
      <c r="Q50" s="12"/>
      <c r="R50">
        <f t="shared" si="5"/>
        <v>4.1764705882352944</v>
      </c>
      <c r="S50">
        <f>Sheet1!S16</f>
        <v>3</v>
      </c>
      <c r="T50">
        <f t="shared" si="2"/>
        <v>1.1764705882352944</v>
      </c>
      <c r="U50">
        <f t="shared" si="3"/>
        <v>1.1764705882352944</v>
      </c>
    </row>
    <row r="51" spans="1:22" x14ac:dyDescent="0.25">
      <c r="A51">
        <v>24</v>
      </c>
      <c r="B51">
        <v>63</v>
      </c>
      <c r="C51">
        <v>139</v>
      </c>
      <c r="E51">
        <v>42</v>
      </c>
      <c r="F51">
        <v>42</v>
      </c>
      <c r="G51">
        <v>1</v>
      </c>
      <c r="I51" s="10"/>
      <c r="J51">
        <f t="shared" si="6"/>
        <v>8.8000000000000007</v>
      </c>
      <c r="K51">
        <f>Sheet1!S17</f>
        <v>2</v>
      </c>
      <c r="L51">
        <f t="shared" si="0"/>
        <v>6.8000000000000007</v>
      </c>
      <c r="M51">
        <f t="shared" si="1"/>
        <v>6.8000000000000007</v>
      </c>
      <c r="Q51" s="12"/>
      <c r="R51">
        <f t="shared" si="5"/>
        <v>4.1764705882352944</v>
      </c>
      <c r="S51">
        <f>Sheet1!S17</f>
        <v>2</v>
      </c>
      <c r="T51">
        <f t="shared" si="2"/>
        <v>2.1764705882352944</v>
      </c>
      <c r="U51">
        <f t="shared" si="3"/>
        <v>2.1764705882352944</v>
      </c>
    </row>
    <row r="52" spans="1:22" x14ac:dyDescent="0.25">
      <c r="A52">
        <v>64</v>
      </c>
      <c r="B52">
        <v>78</v>
      </c>
      <c r="C52">
        <v>77</v>
      </c>
      <c r="E52">
        <v>43</v>
      </c>
      <c r="F52">
        <v>64</v>
      </c>
      <c r="G52">
        <v>101</v>
      </c>
      <c r="I52" s="10"/>
      <c r="J52">
        <f t="shared" si="6"/>
        <v>8.8000000000000007</v>
      </c>
      <c r="K52">
        <f>Sheet1!S18</f>
        <v>1</v>
      </c>
      <c r="L52">
        <f t="shared" si="0"/>
        <v>7.8000000000000007</v>
      </c>
      <c r="M52">
        <f t="shared" si="1"/>
        <v>7.8000000000000007</v>
      </c>
      <c r="Q52" s="12"/>
      <c r="R52">
        <f t="shared" si="5"/>
        <v>4.1764705882352944</v>
      </c>
      <c r="S52">
        <f>Sheet1!S18</f>
        <v>1</v>
      </c>
      <c r="T52">
        <f t="shared" si="2"/>
        <v>3.1764705882352944</v>
      </c>
      <c r="U52">
        <f t="shared" si="3"/>
        <v>3.1764705882352944</v>
      </c>
    </row>
    <row r="53" spans="1:22" x14ac:dyDescent="0.25">
      <c r="A53">
        <v>79</v>
      </c>
      <c r="B53">
        <v>80</v>
      </c>
      <c r="C53">
        <v>0</v>
      </c>
      <c r="E53">
        <v>65</v>
      </c>
      <c r="F53">
        <v>81</v>
      </c>
      <c r="G53">
        <v>91</v>
      </c>
      <c r="I53" s="10"/>
      <c r="J53">
        <f t="shared" si="6"/>
        <v>8.8000000000000007</v>
      </c>
      <c r="K53">
        <f>Sheet1!S19</f>
        <v>11</v>
      </c>
      <c r="L53">
        <f t="shared" si="0"/>
        <v>2.1999999999999993</v>
      </c>
      <c r="M53">
        <f t="shared" si="1"/>
        <v>2.1999999999999993</v>
      </c>
      <c r="N53" s="7">
        <f>SUM(M49:M53)</f>
        <v>40.799999999999997</v>
      </c>
      <c r="Q53" s="12"/>
      <c r="R53">
        <f t="shared" si="5"/>
        <v>4.1764705882352944</v>
      </c>
      <c r="S53">
        <f>Sheet1!S19</f>
        <v>11</v>
      </c>
      <c r="T53">
        <f t="shared" si="2"/>
        <v>6.8235294117647056</v>
      </c>
      <c r="U53">
        <f t="shared" si="3"/>
        <v>6.8235294117647056</v>
      </c>
      <c r="V53" s="7">
        <f>SUM(U37:U53)</f>
        <v>76.588235294117652</v>
      </c>
    </row>
    <row r="54" spans="1:22" x14ac:dyDescent="0.25">
      <c r="A54">
        <v>81</v>
      </c>
      <c r="B54">
        <v>81</v>
      </c>
      <c r="C54">
        <v>34</v>
      </c>
      <c r="E54">
        <v>82</v>
      </c>
      <c r="F54">
        <v>85</v>
      </c>
      <c r="G54">
        <v>4</v>
      </c>
      <c r="I54" s="10" t="s">
        <v>147</v>
      </c>
      <c r="J54">
        <f>7/2</f>
        <v>3.5</v>
      </c>
      <c r="K54">
        <f>Sheet1!S20</f>
        <v>6</v>
      </c>
      <c r="L54">
        <f t="shared" si="0"/>
        <v>2.5</v>
      </c>
      <c r="M54">
        <f t="shared" si="1"/>
        <v>2.5</v>
      </c>
      <c r="Q54" s="10" t="s">
        <v>147</v>
      </c>
      <c r="R54">
        <f>7/2</f>
        <v>3.5</v>
      </c>
      <c r="S54">
        <f>Sheet1!S20</f>
        <v>6</v>
      </c>
      <c r="T54">
        <f t="shared" si="2"/>
        <v>2.5</v>
      </c>
      <c r="U54">
        <f t="shared" si="3"/>
        <v>2.5</v>
      </c>
    </row>
    <row r="55" spans="1:22" x14ac:dyDescent="0.25">
      <c r="A55">
        <v>82</v>
      </c>
      <c r="B55">
        <v>85</v>
      </c>
      <c r="C55">
        <v>4</v>
      </c>
      <c r="E55">
        <v>86</v>
      </c>
      <c r="F55">
        <v>86</v>
      </c>
      <c r="G55">
        <v>124</v>
      </c>
      <c r="I55" s="10"/>
      <c r="J55">
        <f>7/2</f>
        <v>3.5</v>
      </c>
      <c r="K55">
        <f>Sheet1!S21</f>
        <v>1</v>
      </c>
      <c r="L55">
        <f t="shared" si="0"/>
        <v>2.5</v>
      </c>
      <c r="M55">
        <f t="shared" si="1"/>
        <v>2.5</v>
      </c>
      <c r="N55" s="7">
        <f>SUM(M54:M55)</f>
        <v>5</v>
      </c>
      <c r="Q55" s="10"/>
      <c r="R55">
        <f>7/2</f>
        <v>3.5</v>
      </c>
      <c r="S55">
        <f>Sheet1!S21</f>
        <v>1</v>
      </c>
      <c r="T55">
        <f t="shared" si="2"/>
        <v>2.5</v>
      </c>
      <c r="U55">
        <f t="shared" si="3"/>
        <v>2.5</v>
      </c>
      <c r="V55" s="7">
        <f>SUM(U54:U55)</f>
        <v>5</v>
      </c>
    </row>
    <row r="56" spans="1:22" x14ac:dyDescent="0.25">
      <c r="A56">
        <v>86</v>
      </c>
      <c r="B56">
        <v>86</v>
      </c>
      <c r="C56">
        <v>124</v>
      </c>
      <c r="E56">
        <v>87</v>
      </c>
      <c r="F56">
        <v>87</v>
      </c>
      <c r="G56">
        <v>1</v>
      </c>
      <c r="I56" s="10" t="s">
        <v>148</v>
      </c>
      <c r="J56">
        <f>90/21</f>
        <v>4.2857142857142856</v>
      </c>
      <c r="K56">
        <f>Sheet1!S22</f>
        <v>32</v>
      </c>
      <c r="L56">
        <f t="shared" si="0"/>
        <v>27.714285714285715</v>
      </c>
      <c r="M56">
        <f t="shared" si="1"/>
        <v>27.714285714285715</v>
      </c>
      <c r="Q56" s="10" t="s">
        <v>148</v>
      </c>
      <c r="R56">
        <f>90/21</f>
        <v>4.2857142857142856</v>
      </c>
      <c r="S56">
        <f>Sheet1!S22</f>
        <v>32</v>
      </c>
      <c r="T56">
        <f t="shared" si="2"/>
        <v>27.714285714285715</v>
      </c>
      <c r="U56">
        <f t="shared" si="3"/>
        <v>27.714285714285715</v>
      </c>
    </row>
    <row r="57" spans="1:22" x14ac:dyDescent="0.25">
      <c r="A57">
        <v>87</v>
      </c>
      <c r="B57">
        <v>97</v>
      </c>
      <c r="C57">
        <v>92</v>
      </c>
      <c r="E57">
        <v>88</v>
      </c>
      <c r="F57">
        <v>97</v>
      </c>
      <c r="G57">
        <v>91</v>
      </c>
      <c r="I57" s="10"/>
      <c r="J57">
        <f t="shared" ref="J57:J76" si="7">90/21</f>
        <v>4.2857142857142856</v>
      </c>
      <c r="K57">
        <f>Sheet1!S23</f>
        <v>8</v>
      </c>
      <c r="L57">
        <f t="shared" si="0"/>
        <v>3.7142857142857144</v>
      </c>
      <c r="M57">
        <f t="shared" si="1"/>
        <v>3.7142857142857144</v>
      </c>
      <c r="Q57" s="10"/>
      <c r="R57">
        <f t="shared" ref="R57:R76" si="8">90/21</f>
        <v>4.2857142857142856</v>
      </c>
      <c r="S57">
        <f>Sheet1!S23</f>
        <v>8</v>
      </c>
      <c r="T57">
        <f t="shared" si="2"/>
        <v>3.7142857142857144</v>
      </c>
      <c r="U57">
        <f t="shared" si="3"/>
        <v>3.7142857142857144</v>
      </c>
    </row>
    <row r="58" spans="1:22" x14ac:dyDescent="0.25">
      <c r="I58" s="10"/>
      <c r="J58">
        <f t="shared" si="7"/>
        <v>4.2857142857142856</v>
      </c>
      <c r="K58">
        <f>Sheet1!S24</f>
        <v>0</v>
      </c>
      <c r="L58">
        <f t="shared" si="0"/>
        <v>4.2857142857142856</v>
      </c>
      <c r="M58">
        <f t="shared" si="1"/>
        <v>4.2857142857142856</v>
      </c>
      <c r="Q58" s="10"/>
      <c r="R58">
        <f t="shared" si="8"/>
        <v>4.2857142857142856</v>
      </c>
      <c r="S58">
        <f>Sheet1!S24</f>
        <v>0</v>
      </c>
      <c r="T58">
        <f t="shared" si="2"/>
        <v>4.2857142857142856</v>
      </c>
      <c r="U58">
        <f t="shared" si="3"/>
        <v>4.2857142857142856</v>
      </c>
    </row>
    <row r="59" spans="1:22" x14ac:dyDescent="0.25">
      <c r="I59" s="10"/>
      <c r="J59">
        <f t="shared" si="7"/>
        <v>4.2857142857142856</v>
      </c>
      <c r="K59">
        <f>Sheet1!S25</f>
        <v>2</v>
      </c>
      <c r="L59">
        <f t="shared" si="0"/>
        <v>2.2857142857142856</v>
      </c>
      <c r="M59">
        <f t="shared" si="1"/>
        <v>2.2857142857142856</v>
      </c>
      <c r="Q59" s="10"/>
      <c r="R59">
        <f t="shared" si="8"/>
        <v>4.2857142857142856</v>
      </c>
      <c r="S59">
        <f>Sheet1!S25</f>
        <v>2</v>
      </c>
      <c r="T59">
        <f t="shared" si="2"/>
        <v>2.2857142857142856</v>
      </c>
      <c r="U59">
        <f t="shared" si="3"/>
        <v>2.2857142857142856</v>
      </c>
    </row>
    <row r="60" spans="1:22" ht="31.5" customHeight="1" x14ac:dyDescent="0.25">
      <c r="A60" s="17" t="s">
        <v>122</v>
      </c>
      <c r="B60" s="17"/>
      <c r="C60" s="17"/>
      <c r="E60" s="17" t="s">
        <v>123</v>
      </c>
      <c r="F60" s="17"/>
      <c r="G60" s="17"/>
      <c r="I60" s="10"/>
      <c r="J60">
        <f t="shared" si="7"/>
        <v>4.2857142857142856</v>
      </c>
      <c r="K60">
        <f>Sheet1!S26</f>
        <v>20</v>
      </c>
      <c r="L60">
        <f t="shared" si="0"/>
        <v>15.714285714285715</v>
      </c>
      <c r="M60">
        <f t="shared" si="1"/>
        <v>15.714285714285715</v>
      </c>
      <c r="Q60" s="10"/>
      <c r="R60">
        <f t="shared" si="8"/>
        <v>4.2857142857142856</v>
      </c>
      <c r="S60">
        <f>Sheet1!S26</f>
        <v>20</v>
      </c>
      <c r="T60">
        <f t="shared" si="2"/>
        <v>15.714285714285715</v>
      </c>
      <c r="U60">
        <f t="shared" si="3"/>
        <v>15.714285714285715</v>
      </c>
    </row>
    <row r="61" spans="1:22" x14ac:dyDescent="0.25">
      <c r="A61">
        <v>0</v>
      </c>
      <c r="B61">
        <v>0</v>
      </c>
      <c r="C61">
        <v>0</v>
      </c>
      <c r="E61">
        <v>0</v>
      </c>
      <c r="F61">
        <v>0</v>
      </c>
      <c r="G61">
        <v>0</v>
      </c>
      <c r="I61" s="10"/>
      <c r="J61">
        <f t="shared" si="7"/>
        <v>4.2857142857142856</v>
      </c>
      <c r="K61">
        <f>Sheet1!S27</f>
        <v>0</v>
      </c>
      <c r="L61">
        <f t="shared" si="0"/>
        <v>4.2857142857142856</v>
      </c>
      <c r="M61">
        <f t="shared" si="1"/>
        <v>4.2857142857142856</v>
      </c>
      <c r="Q61" s="10"/>
      <c r="R61">
        <f t="shared" si="8"/>
        <v>4.2857142857142856</v>
      </c>
      <c r="S61">
        <f>Sheet1!S27</f>
        <v>0</v>
      </c>
      <c r="T61">
        <f t="shared" si="2"/>
        <v>4.2857142857142856</v>
      </c>
      <c r="U61">
        <f t="shared" si="3"/>
        <v>4.2857142857142856</v>
      </c>
    </row>
    <row r="62" spans="1:22" x14ac:dyDescent="0.25">
      <c r="A62">
        <v>1</v>
      </c>
      <c r="B62">
        <v>7</v>
      </c>
      <c r="C62">
        <v>25</v>
      </c>
      <c r="E62">
        <v>1</v>
      </c>
      <c r="F62">
        <v>12</v>
      </c>
      <c r="G62">
        <v>27</v>
      </c>
      <c r="I62" s="10"/>
      <c r="J62">
        <f t="shared" si="7"/>
        <v>4.2857142857142856</v>
      </c>
      <c r="K62">
        <f>Sheet1!S28</f>
        <v>1</v>
      </c>
      <c r="L62">
        <f t="shared" si="0"/>
        <v>3.2857142857142856</v>
      </c>
      <c r="M62">
        <f t="shared" si="1"/>
        <v>3.2857142857142856</v>
      </c>
      <c r="Q62" s="10"/>
      <c r="R62">
        <f t="shared" si="8"/>
        <v>4.2857142857142856</v>
      </c>
      <c r="S62">
        <f>Sheet1!S28</f>
        <v>1</v>
      </c>
      <c r="T62">
        <f t="shared" si="2"/>
        <v>3.2857142857142856</v>
      </c>
      <c r="U62">
        <f t="shared" si="3"/>
        <v>3.2857142857142856</v>
      </c>
    </row>
    <row r="63" spans="1:22" x14ac:dyDescent="0.25">
      <c r="A63">
        <v>8</v>
      </c>
      <c r="B63">
        <v>12</v>
      </c>
      <c r="C63">
        <v>2</v>
      </c>
      <c r="E63">
        <v>13</v>
      </c>
      <c r="F63">
        <v>17</v>
      </c>
      <c r="G63">
        <v>44</v>
      </c>
      <c r="I63" s="10"/>
      <c r="J63">
        <f t="shared" si="7"/>
        <v>4.2857142857142856</v>
      </c>
      <c r="K63">
        <f>Sheet1!S29</f>
        <v>0</v>
      </c>
      <c r="L63">
        <f t="shared" si="0"/>
        <v>4.2857142857142856</v>
      </c>
      <c r="M63">
        <f t="shared" si="1"/>
        <v>4.2857142857142856</v>
      </c>
      <c r="Q63" s="10"/>
      <c r="R63">
        <f t="shared" si="8"/>
        <v>4.2857142857142856</v>
      </c>
      <c r="S63">
        <f>Sheet1!S29</f>
        <v>0</v>
      </c>
      <c r="T63">
        <f t="shared" si="2"/>
        <v>4.2857142857142856</v>
      </c>
      <c r="U63">
        <f t="shared" si="3"/>
        <v>4.2857142857142856</v>
      </c>
    </row>
    <row r="64" spans="1:22" x14ac:dyDescent="0.25">
      <c r="A64">
        <v>13</v>
      </c>
      <c r="B64">
        <v>17</v>
      </c>
      <c r="C64">
        <v>44</v>
      </c>
      <c r="E64">
        <v>18</v>
      </c>
      <c r="F64">
        <v>35</v>
      </c>
      <c r="G64">
        <v>95</v>
      </c>
      <c r="I64" s="10"/>
      <c r="J64">
        <f t="shared" si="7"/>
        <v>4.2857142857142856</v>
      </c>
      <c r="K64">
        <f>Sheet1!S30</f>
        <v>0</v>
      </c>
      <c r="L64">
        <f t="shared" si="0"/>
        <v>4.2857142857142856</v>
      </c>
      <c r="M64">
        <f t="shared" si="1"/>
        <v>4.2857142857142856</v>
      </c>
      <c r="Q64" s="10"/>
      <c r="R64">
        <f t="shared" si="8"/>
        <v>4.2857142857142856</v>
      </c>
      <c r="S64">
        <f>Sheet1!S30</f>
        <v>0</v>
      </c>
      <c r="T64">
        <f t="shared" si="2"/>
        <v>4.2857142857142856</v>
      </c>
      <c r="U64">
        <f t="shared" si="3"/>
        <v>4.2857142857142856</v>
      </c>
    </row>
    <row r="65" spans="1:22" x14ac:dyDescent="0.25">
      <c r="A65">
        <v>18</v>
      </c>
      <c r="B65">
        <v>18</v>
      </c>
      <c r="C65">
        <v>6</v>
      </c>
      <c r="E65">
        <v>36</v>
      </c>
      <c r="F65">
        <v>37</v>
      </c>
      <c r="G65">
        <v>1</v>
      </c>
      <c r="I65" s="10"/>
      <c r="J65">
        <f t="shared" si="7"/>
        <v>4.2857142857142856</v>
      </c>
      <c r="K65">
        <f>Sheet1!S31</f>
        <v>1</v>
      </c>
      <c r="L65">
        <f t="shared" si="0"/>
        <v>3.2857142857142856</v>
      </c>
      <c r="M65">
        <f t="shared" si="1"/>
        <v>3.2857142857142856</v>
      </c>
      <c r="Q65" s="10"/>
      <c r="R65">
        <f t="shared" si="8"/>
        <v>4.2857142857142856</v>
      </c>
      <c r="S65">
        <f>Sheet1!S31</f>
        <v>1</v>
      </c>
      <c r="T65">
        <f t="shared" si="2"/>
        <v>3.2857142857142856</v>
      </c>
      <c r="U65">
        <f t="shared" si="3"/>
        <v>3.2857142857142856</v>
      </c>
    </row>
    <row r="66" spans="1:22" x14ac:dyDescent="0.25">
      <c r="A66">
        <v>19</v>
      </c>
      <c r="B66">
        <v>40</v>
      </c>
      <c r="C66">
        <v>91</v>
      </c>
      <c r="E66">
        <v>38</v>
      </c>
      <c r="F66">
        <v>40</v>
      </c>
      <c r="G66">
        <v>1</v>
      </c>
      <c r="I66" s="10"/>
      <c r="J66">
        <f t="shared" si="7"/>
        <v>4.2857142857142856</v>
      </c>
      <c r="K66">
        <f>Sheet1!S32</f>
        <v>6</v>
      </c>
      <c r="L66">
        <f t="shared" si="0"/>
        <v>1.7142857142857144</v>
      </c>
      <c r="M66">
        <f t="shared" si="1"/>
        <v>1.7142857142857144</v>
      </c>
      <c r="Q66" s="10"/>
      <c r="R66">
        <f t="shared" si="8"/>
        <v>4.2857142857142856</v>
      </c>
      <c r="S66">
        <f>Sheet1!S32</f>
        <v>6</v>
      </c>
      <c r="T66">
        <f t="shared" si="2"/>
        <v>1.7142857142857144</v>
      </c>
      <c r="U66">
        <f t="shared" si="3"/>
        <v>1.7142857142857144</v>
      </c>
    </row>
    <row r="67" spans="1:22" x14ac:dyDescent="0.25">
      <c r="A67">
        <v>41</v>
      </c>
      <c r="B67">
        <v>72</v>
      </c>
      <c r="C67">
        <v>147</v>
      </c>
      <c r="E67">
        <v>41</v>
      </c>
      <c r="F67">
        <v>47</v>
      </c>
      <c r="G67">
        <v>18</v>
      </c>
      <c r="I67" s="10"/>
      <c r="J67">
        <f t="shared" si="7"/>
        <v>4.2857142857142856</v>
      </c>
      <c r="K67">
        <f>Sheet1!S33</f>
        <v>1</v>
      </c>
      <c r="L67">
        <f t="shared" si="0"/>
        <v>3.2857142857142856</v>
      </c>
      <c r="M67">
        <f t="shared" si="1"/>
        <v>3.2857142857142856</v>
      </c>
      <c r="Q67" s="10"/>
      <c r="R67">
        <f t="shared" si="8"/>
        <v>4.2857142857142856</v>
      </c>
      <c r="S67">
        <f>Sheet1!S33</f>
        <v>1</v>
      </c>
      <c r="T67">
        <f t="shared" si="2"/>
        <v>3.2857142857142856</v>
      </c>
      <c r="U67">
        <f t="shared" si="3"/>
        <v>3.2857142857142856</v>
      </c>
    </row>
    <row r="68" spans="1:22" x14ac:dyDescent="0.25">
      <c r="A68">
        <v>73</v>
      </c>
      <c r="B68">
        <v>80</v>
      </c>
      <c r="C68">
        <v>21</v>
      </c>
      <c r="E68">
        <v>48</v>
      </c>
      <c r="F68">
        <v>57</v>
      </c>
      <c r="G68">
        <v>25</v>
      </c>
      <c r="I68" s="10"/>
      <c r="J68">
        <f t="shared" si="7"/>
        <v>4.2857142857142856</v>
      </c>
      <c r="K68">
        <f>Sheet1!S34</f>
        <v>0</v>
      </c>
      <c r="L68">
        <f t="shared" si="0"/>
        <v>4.2857142857142856</v>
      </c>
      <c r="M68">
        <f t="shared" si="1"/>
        <v>4.2857142857142856</v>
      </c>
      <c r="Q68" s="10"/>
      <c r="R68">
        <f t="shared" si="8"/>
        <v>4.2857142857142856</v>
      </c>
      <c r="S68">
        <f>Sheet1!S34</f>
        <v>0</v>
      </c>
      <c r="T68">
        <f t="shared" si="2"/>
        <v>4.2857142857142856</v>
      </c>
      <c r="U68">
        <f t="shared" si="3"/>
        <v>4.2857142857142856</v>
      </c>
    </row>
    <row r="69" spans="1:22" x14ac:dyDescent="0.25">
      <c r="A69">
        <v>81</v>
      </c>
      <c r="B69">
        <v>86</v>
      </c>
      <c r="C69">
        <v>162</v>
      </c>
      <c r="E69">
        <v>58</v>
      </c>
      <c r="F69">
        <v>59</v>
      </c>
      <c r="G69">
        <v>2</v>
      </c>
      <c r="I69" s="10"/>
      <c r="J69">
        <f t="shared" si="7"/>
        <v>4.2857142857142856</v>
      </c>
      <c r="K69">
        <f>Sheet1!S35</f>
        <v>0</v>
      </c>
      <c r="L69">
        <f t="shared" si="0"/>
        <v>4.2857142857142856</v>
      </c>
      <c r="M69">
        <f t="shared" si="1"/>
        <v>4.2857142857142856</v>
      </c>
      <c r="Q69" s="10"/>
      <c r="R69">
        <f t="shared" si="8"/>
        <v>4.2857142857142856</v>
      </c>
      <c r="S69">
        <f>Sheet1!S35</f>
        <v>0</v>
      </c>
      <c r="T69">
        <f t="shared" si="2"/>
        <v>4.2857142857142856</v>
      </c>
      <c r="U69">
        <f t="shared" si="3"/>
        <v>4.2857142857142856</v>
      </c>
    </row>
    <row r="70" spans="1:22" x14ac:dyDescent="0.25">
      <c r="A70">
        <v>87</v>
      </c>
      <c r="B70">
        <v>97</v>
      </c>
      <c r="C70">
        <v>92</v>
      </c>
      <c r="E70">
        <v>60</v>
      </c>
      <c r="F70">
        <v>97</v>
      </c>
      <c r="G70">
        <v>377</v>
      </c>
      <c r="I70" s="10"/>
      <c r="J70">
        <f t="shared" si="7"/>
        <v>4.2857142857142856</v>
      </c>
      <c r="K70">
        <f>Sheet1!S36</f>
        <v>16</v>
      </c>
      <c r="L70">
        <f t="shared" si="0"/>
        <v>11.714285714285715</v>
      </c>
      <c r="M70">
        <f t="shared" si="1"/>
        <v>11.714285714285715</v>
      </c>
      <c r="Q70" s="10"/>
      <c r="R70">
        <f t="shared" si="8"/>
        <v>4.2857142857142856</v>
      </c>
      <c r="S70">
        <f>Sheet1!S36</f>
        <v>16</v>
      </c>
      <c r="T70">
        <f t="shared" si="2"/>
        <v>11.714285714285715</v>
      </c>
      <c r="U70">
        <f t="shared" si="3"/>
        <v>11.714285714285715</v>
      </c>
    </row>
    <row r="71" spans="1:22" x14ac:dyDescent="0.25">
      <c r="I71" s="10"/>
      <c r="J71">
        <f t="shared" si="7"/>
        <v>4.2857142857142856</v>
      </c>
      <c r="K71">
        <f>Sheet1!S37</f>
        <v>1</v>
      </c>
      <c r="L71">
        <f t="shared" si="0"/>
        <v>3.2857142857142856</v>
      </c>
      <c r="M71">
        <f t="shared" si="1"/>
        <v>3.2857142857142856</v>
      </c>
      <c r="Q71" s="10"/>
      <c r="R71">
        <f t="shared" si="8"/>
        <v>4.2857142857142856</v>
      </c>
      <c r="S71">
        <f>Sheet1!S37</f>
        <v>1</v>
      </c>
      <c r="T71">
        <f t="shared" si="2"/>
        <v>3.2857142857142856</v>
      </c>
      <c r="U71">
        <f t="shared" si="3"/>
        <v>3.2857142857142856</v>
      </c>
    </row>
    <row r="72" spans="1:22" ht="29.25" customHeight="1" x14ac:dyDescent="0.25">
      <c r="A72" s="17" t="s">
        <v>124</v>
      </c>
      <c r="B72" s="17"/>
      <c r="C72" s="17"/>
      <c r="E72" s="17" t="s">
        <v>125</v>
      </c>
      <c r="F72" s="17"/>
      <c r="G72" s="17"/>
      <c r="I72" s="10"/>
      <c r="J72">
        <f t="shared" si="7"/>
        <v>4.2857142857142856</v>
      </c>
      <c r="K72">
        <f>Sheet1!S38</f>
        <v>1</v>
      </c>
      <c r="L72">
        <f t="shared" si="0"/>
        <v>3.2857142857142856</v>
      </c>
      <c r="M72">
        <f t="shared" si="1"/>
        <v>3.2857142857142856</v>
      </c>
      <c r="Q72" s="10"/>
      <c r="R72">
        <f t="shared" si="8"/>
        <v>4.2857142857142856</v>
      </c>
      <c r="S72">
        <f>Sheet1!S38</f>
        <v>1</v>
      </c>
      <c r="T72">
        <f t="shared" si="2"/>
        <v>3.2857142857142856</v>
      </c>
      <c r="U72">
        <f t="shared" si="3"/>
        <v>3.2857142857142856</v>
      </c>
    </row>
    <row r="73" spans="1:22" x14ac:dyDescent="0.25">
      <c r="A73">
        <v>0</v>
      </c>
      <c r="B73">
        <v>0</v>
      </c>
      <c r="C73">
        <v>0</v>
      </c>
      <c r="E73">
        <v>0</v>
      </c>
      <c r="F73">
        <v>0</v>
      </c>
      <c r="G73">
        <v>0</v>
      </c>
      <c r="I73" s="10"/>
      <c r="J73">
        <f t="shared" si="7"/>
        <v>4.2857142857142856</v>
      </c>
      <c r="K73">
        <f>Sheet1!S39</f>
        <v>0</v>
      </c>
      <c r="L73">
        <f t="shared" si="0"/>
        <v>4.2857142857142856</v>
      </c>
      <c r="M73">
        <f t="shared" si="1"/>
        <v>4.2857142857142856</v>
      </c>
      <c r="Q73" s="10"/>
      <c r="R73">
        <f t="shared" si="8"/>
        <v>4.2857142857142856</v>
      </c>
      <c r="S73">
        <f>Sheet1!S39</f>
        <v>0</v>
      </c>
      <c r="T73">
        <f t="shared" si="2"/>
        <v>4.2857142857142856</v>
      </c>
      <c r="U73">
        <f t="shared" si="3"/>
        <v>4.2857142857142856</v>
      </c>
    </row>
    <row r="74" spans="1:22" x14ac:dyDescent="0.25">
      <c r="A74">
        <v>1</v>
      </c>
      <c r="B74">
        <v>17</v>
      </c>
      <c r="C74">
        <v>71</v>
      </c>
      <c r="E74">
        <v>1</v>
      </c>
      <c r="F74">
        <v>17</v>
      </c>
      <c r="G74">
        <v>71</v>
      </c>
      <c r="I74" s="10"/>
      <c r="J74">
        <f t="shared" si="7"/>
        <v>4.2857142857142856</v>
      </c>
      <c r="K74">
        <f>Sheet1!S40</f>
        <v>0</v>
      </c>
      <c r="L74">
        <f t="shared" si="0"/>
        <v>4.2857142857142856</v>
      </c>
      <c r="M74">
        <f t="shared" si="1"/>
        <v>4.2857142857142856</v>
      </c>
      <c r="Q74" s="10"/>
      <c r="R74">
        <f t="shared" si="8"/>
        <v>4.2857142857142856</v>
      </c>
      <c r="S74">
        <f>Sheet1!S40</f>
        <v>0</v>
      </c>
      <c r="T74">
        <f t="shared" si="2"/>
        <v>4.2857142857142856</v>
      </c>
      <c r="U74">
        <f t="shared" si="3"/>
        <v>4.2857142857142856</v>
      </c>
    </row>
    <row r="75" spans="1:22" x14ac:dyDescent="0.25">
      <c r="A75">
        <v>18</v>
      </c>
      <c r="B75">
        <v>19</v>
      </c>
      <c r="C75">
        <v>7</v>
      </c>
      <c r="E75">
        <v>18</v>
      </c>
      <c r="F75">
        <v>19</v>
      </c>
      <c r="G75">
        <v>7</v>
      </c>
      <c r="I75" s="10"/>
      <c r="J75">
        <f t="shared" si="7"/>
        <v>4.2857142857142856</v>
      </c>
      <c r="K75">
        <f>Sheet1!S41</f>
        <v>0</v>
      </c>
      <c r="L75">
        <f t="shared" si="0"/>
        <v>4.2857142857142856</v>
      </c>
      <c r="M75">
        <f t="shared" si="1"/>
        <v>4.2857142857142856</v>
      </c>
      <c r="Q75" s="10"/>
      <c r="R75">
        <f t="shared" si="8"/>
        <v>4.2857142857142856</v>
      </c>
      <c r="S75">
        <f>Sheet1!S41</f>
        <v>0</v>
      </c>
      <c r="T75">
        <f t="shared" si="2"/>
        <v>4.2857142857142856</v>
      </c>
      <c r="U75">
        <f t="shared" si="3"/>
        <v>4.2857142857142856</v>
      </c>
    </row>
    <row r="76" spans="1:22" x14ac:dyDescent="0.25">
      <c r="A76">
        <v>20</v>
      </c>
      <c r="B76">
        <v>40</v>
      </c>
      <c r="C76">
        <v>90</v>
      </c>
      <c r="E76">
        <v>20</v>
      </c>
      <c r="F76">
        <v>40</v>
      </c>
      <c r="G76">
        <v>90</v>
      </c>
      <c r="I76" s="10"/>
      <c r="J76">
        <f t="shared" si="7"/>
        <v>4.2857142857142856</v>
      </c>
      <c r="K76">
        <f>Sheet1!S42</f>
        <v>1</v>
      </c>
      <c r="L76">
        <f t="shared" si="0"/>
        <v>3.2857142857142856</v>
      </c>
      <c r="M76">
        <f t="shared" si="1"/>
        <v>3.2857142857142856</v>
      </c>
      <c r="N76" s="7">
        <f>SUM(M56:M76)</f>
        <v>121.1428571428572</v>
      </c>
      <c r="Q76" s="10"/>
      <c r="R76">
        <f t="shared" si="8"/>
        <v>4.2857142857142856</v>
      </c>
      <c r="S76">
        <f>Sheet1!S42</f>
        <v>1</v>
      </c>
      <c r="T76">
        <f t="shared" si="2"/>
        <v>3.2857142857142856</v>
      </c>
      <c r="U76">
        <f t="shared" si="3"/>
        <v>3.2857142857142856</v>
      </c>
      <c r="V76" s="7">
        <f>SUM(U56:U76)</f>
        <v>121.1428571428572</v>
      </c>
    </row>
    <row r="77" spans="1:22" x14ac:dyDescent="0.25">
      <c r="A77">
        <v>41</v>
      </c>
      <c r="B77">
        <v>71</v>
      </c>
      <c r="C77">
        <v>147</v>
      </c>
      <c r="E77">
        <v>41</v>
      </c>
      <c r="F77">
        <v>56</v>
      </c>
      <c r="G77">
        <v>42</v>
      </c>
      <c r="I77" s="10" t="s">
        <v>149</v>
      </c>
      <c r="J77">
        <f>114/26</f>
        <v>4.384615384615385</v>
      </c>
      <c r="K77">
        <f>Sheet1!S43</f>
        <v>9</v>
      </c>
      <c r="L77">
        <f t="shared" si="0"/>
        <v>4.615384615384615</v>
      </c>
      <c r="M77">
        <f t="shared" si="1"/>
        <v>4.615384615384615</v>
      </c>
      <c r="Q77" s="10" t="s">
        <v>155</v>
      </c>
      <c r="R77">
        <f>45/19</f>
        <v>2.3684210526315788</v>
      </c>
      <c r="S77">
        <f>Sheet1!S43</f>
        <v>9</v>
      </c>
      <c r="T77">
        <f t="shared" si="2"/>
        <v>6.6315789473684212</v>
      </c>
      <c r="U77">
        <f t="shared" si="3"/>
        <v>6.6315789473684212</v>
      </c>
    </row>
    <row r="78" spans="1:22" x14ac:dyDescent="0.25">
      <c r="A78">
        <v>72</v>
      </c>
      <c r="B78">
        <v>72</v>
      </c>
      <c r="C78">
        <v>0</v>
      </c>
      <c r="E78">
        <v>57</v>
      </c>
      <c r="F78">
        <v>71</v>
      </c>
      <c r="G78">
        <v>105</v>
      </c>
      <c r="I78" s="10"/>
      <c r="J78">
        <f t="shared" ref="J78:J102" si="9">114/26</f>
        <v>4.384615384615385</v>
      </c>
      <c r="K78">
        <f>Sheet1!S44</f>
        <v>1</v>
      </c>
      <c r="L78">
        <f t="shared" si="0"/>
        <v>3.384615384615385</v>
      </c>
      <c r="M78">
        <f t="shared" si="1"/>
        <v>3.384615384615385</v>
      </c>
      <c r="Q78" s="10"/>
      <c r="R78">
        <f t="shared" ref="R78:R95" si="10">45/19</f>
        <v>2.3684210526315788</v>
      </c>
      <c r="S78">
        <f>Sheet1!S44</f>
        <v>1</v>
      </c>
      <c r="T78">
        <f t="shared" si="2"/>
        <v>1.3684210526315788</v>
      </c>
      <c r="U78">
        <f t="shared" si="3"/>
        <v>1.3684210526315788</v>
      </c>
    </row>
    <row r="79" spans="1:22" x14ac:dyDescent="0.25">
      <c r="A79">
        <v>73</v>
      </c>
      <c r="B79">
        <v>81</v>
      </c>
      <c r="C79">
        <v>55</v>
      </c>
      <c r="E79">
        <v>72</v>
      </c>
      <c r="F79">
        <v>72</v>
      </c>
      <c r="G79">
        <v>0</v>
      </c>
      <c r="I79" s="10"/>
      <c r="J79">
        <f t="shared" si="9"/>
        <v>4.384615384615385</v>
      </c>
      <c r="K79">
        <f>Sheet1!S45</f>
        <v>6</v>
      </c>
      <c r="L79">
        <f t="shared" si="0"/>
        <v>1.615384615384615</v>
      </c>
      <c r="M79">
        <f t="shared" si="1"/>
        <v>1.615384615384615</v>
      </c>
      <c r="Q79" s="10"/>
      <c r="R79">
        <f t="shared" si="10"/>
        <v>2.3684210526315788</v>
      </c>
      <c r="S79">
        <f>Sheet1!S45</f>
        <v>6</v>
      </c>
      <c r="T79">
        <f t="shared" si="2"/>
        <v>3.6315789473684212</v>
      </c>
      <c r="U79">
        <f t="shared" si="3"/>
        <v>3.6315789473684212</v>
      </c>
    </row>
    <row r="80" spans="1:22" x14ac:dyDescent="0.25">
      <c r="A80">
        <v>82</v>
      </c>
      <c r="B80">
        <v>85</v>
      </c>
      <c r="C80">
        <v>4</v>
      </c>
      <c r="E80">
        <v>73</v>
      </c>
      <c r="F80">
        <v>81</v>
      </c>
      <c r="G80">
        <v>55</v>
      </c>
      <c r="I80" s="10"/>
      <c r="J80">
        <f t="shared" si="9"/>
        <v>4.384615384615385</v>
      </c>
      <c r="K80">
        <f>Sheet1!S46</f>
        <v>0</v>
      </c>
      <c r="L80">
        <f t="shared" si="0"/>
        <v>4.384615384615385</v>
      </c>
      <c r="M80">
        <f t="shared" si="1"/>
        <v>4.384615384615385</v>
      </c>
      <c r="Q80" s="10"/>
      <c r="R80">
        <f t="shared" si="10"/>
        <v>2.3684210526315788</v>
      </c>
      <c r="S80">
        <f>Sheet1!S46</f>
        <v>0</v>
      </c>
      <c r="T80">
        <f t="shared" si="2"/>
        <v>2.3684210526315788</v>
      </c>
      <c r="U80">
        <f t="shared" si="3"/>
        <v>2.3684210526315788</v>
      </c>
    </row>
    <row r="81" spans="1:22" x14ac:dyDescent="0.25">
      <c r="A81">
        <v>86</v>
      </c>
      <c r="B81">
        <v>96</v>
      </c>
      <c r="C81">
        <v>205</v>
      </c>
      <c r="E81">
        <v>82</v>
      </c>
      <c r="F81">
        <v>85</v>
      </c>
      <c r="G81">
        <v>4</v>
      </c>
      <c r="I81" s="10"/>
      <c r="J81">
        <f t="shared" si="9"/>
        <v>4.384615384615385</v>
      </c>
      <c r="K81">
        <f>Sheet1!S47</f>
        <v>1</v>
      </c>
      <c r="L81">
        <f t="shared" si="0"/>
        <v>3.384615384615385</v>
      </c>
      <c r="M81">
        <f t="shared" si="1"/>
        <v>3.384615384615385</v>
      </c>
      <c r="Q81" s="10"/>
      <c r="R81">
        <f t="shared" si="10"/>
        <v>2.3684210526315788</v>
      </c>
      <c r="S81">
        <f>Sheet1!S47</f>
        <v>1</v>
      </c>
      <c r="T81">
        <f t="shared" si="2"/>
        <v>1.3684210526315788</v>
      </c>
      <c r="U81">
        <f t="shared" si="3"/>
        <v>1.3684210526315788</v>
      </c>
    </row>
    <row r="82" spans="1:22" x14ac:dyDescent="0.25">
      <c r="A82">
        <v>97</v>
      </c>
      <c r="B82">
        <v>97</v>
      </c>
      <c r="C82">
        <v>11</v>
      </c>
      <c r="E82">
        <v>86</v>
      </c>
      <c r="F82">
        <v>97</v>
      </c>
      <c r="G82">
        <v>216</v>
      </c>
      <c r="I82" s="10"/>
      <c r="J82">
        <f t="shared" si="9"/>
        <v>4.384615384615385</v>
      </c>
      <c r="K82">
        <f>Sheet1!S48</f>
        <v>1</v>
      </c>
      <c r="L82">
        <f t="shared" si="0"/>
        <v>3.384615384615385</v>
      </c>
      <c r="M82">
        <f t="shared" si="1"/>
        <v>3.384615384615385</v>
      </c>
      <c r="Q82" s="10"/>
      <c r="R82">
        <f t="shared" si="10"/>
        <v>2.3684210526315788</v>
      </c>
      <c r="S82">
        <f>Sheet1!S48</f>
        <v>1</v>
      </c>
      <c r="T82">
        <f t="shared" si="2"/>
        <v>1.3684210526315788</v>
      </c>
      <c r="U82">
        <f t="shared" si="3"/>
        <v>1.3684210526315788</v>
      </c>
    </row>
    <row r="83" spans="1:22" x14ac:dyDescent="0.25">
      <c r="I83" s="10"/>
      <c r="J83">
        <f t="shared" si="9"/>
        <v>4.384615384615385</v>
      </c>
      <c r="K83">
        <f>Sheet1!S49</f>
        <v>0</v>
      </c>
      <c r="L83">
        <f t="shared" si="0"/>
        <v>4.384615384615385</v>
      </c>
      <c r="M83">
        <f t="shared" si="1"/>
        <v>4.384615384615385</v>
      </c>
      <c r="Q83" s="10"/>
      <c r="R83">
        <f t="shared" si="10"/>
        <v>2.3684210526315788</v>
      </c>
      <c r="S83">
        <f>Sheet1!S49</f>
        <v>0</v>
      </c>
      <c r="T83">
        <f t="shared" si="2"/>
        <v>2.3684210526315788</v>
      </c>
      <c r="U83">
        <f t="shared" si="3"/>
        <v>2.3684210526315788</v>
      </c>
    </row>
    <row r="84" spans="1:22" x14ac:dyDescent="0.25">
      <c r="I84" s="10"/>
      <c r="J84">
        <f t="shared" si="9"/>
        <v>4.384615384615385</v>
      </c>
      <c r="K84">
        <f>Sheet1!S50</f>
        <v>0</v>
      </c>
      <c r="L84">
        <f t="shared" si="0"/>
        <v>4.384615384615385</v>
      </c>
      <c r="M84">
        <f t="shared" si="1"/>
        <v>4.384615384615385</v>
      </c>
      <c r="Q84" s="10"/>
      <c r="R84">
        <f t="shared" si="10"/>
        <v>2.3684210526315788</v>
      </c>
      <c r="S84">
        <f>Sheet1!S50</f>
        <v>0</v>
      </c>
      <c r="T84">
        <f t="shared" si="2"/>
        <v>2.3684210526315788</v>
      </c>
      <c r="U84">
        <f t="shared" si="3"/>
        <v>2.3684210526315788</v>
      </c>
    </row>
    <row r="85" spans="1:22" x14ac:dyDescent="0.25">
      <c r="I85" s="10"/>
      <c r="J85">
        <f t="shared" si="9"/>
        <v>4.384615384615385</v>
      </c>
      <c r="K85">
        <f>Sheet1!S51</f>
        <v>1</v>
      </c>
      <c r="L85">
        <f t="shared" si="0"/>
        <v>3.384615384615385</v>
      </c>
      <c r="M85">
        <f t="shared" si="1"/>
        <v>3.384615384615385</v>
      </c>
      <c r="Q85" s="10"/>
      <c r="R85">
        <f t="shared" si="10"/>
        <v>2.3684210526315788</v>
      </c>
      <c r="S85">
        <f>Sheet1!S51</f>
        <v>1</v>
      </c>
      <c r="T85">
        <f t="shared" si="2"/>
        <v>1.3684210526315788</v>
      </c>
      <c r="U85">
        <f t="shared" si="3"/>
        <v>1.3684210526315788</v>
      </c>
    </row>
    <row r="86" spans="1:22" x14ac:dyDescent="0.25">
      <c r="A86" s="14" t="s">
        <v>170</v>
      </c>
      <c r="B86" s="14"/>
      <c r="C86" s="14"/>
      <c r="I86" s="10"/>
      <c r="J86">
        <f t="shared" si="9"/>
        <v>4.384615384615385</v>
      </c>
      <c r="K86">
        <f>Sheet1!S52</f>
        <v>0</v>
      </c>
      <c r="L86">
        <f t="shared" si="0"/>
        <v>4.384615384615385</v>
      </c>
      <c r="M86">
        <f t="shared" si="1"/>
        <v>4.384615384615385</v>
      </c>
      <c r="Q86" s="10"/>
      <c r="R86">
        <f t="shared" si="10"/>
        <v>2.3684210526315788</v>
      </c>
      <c r="S86">
        <f>Sheet1!S52</f>
        <v>0</v>
      </c>
      <c r="T86">
        <f t="shared" si="2"/>
        <v>2.3684210526315788</v>
      </c>
      <c r="U86">
        <f t="shared" si="3"/>
        <v>2.3684210526315788</v>
      </c>
    </row>
    <row r="87" spans="1:22" x14ac:dyDescent="0.25">
      <c r="A87" s="15" t="s">
        <v>171</v>
      </c>
      <c r="B87" s="15"/>
      <c r="C87" s="15"/>
      <c r="I87" s="10"/>
      <c r="J87">
        <f t="shared" si="9"/>
        <v>4.384615384615385</v>
      </c>
      <c r="K87">
        <f>Sheet1!S53</f>
        <v>4</v>
      </c>
      <c r="L87">
        <f t="shared" si="0"/>
        <v>0.38461538461538503</v>
      </c>
      <c r="M87">
        <f t="shared" si="1"/>
        <v>0.38461538461538503</v>
      </c>
      <c r="Q87" s="10"/>
      <c r="R87">
        <f t="shared" si="10"/>
        <v>2.3684210526315788</v>
      </c>
      <c r="S87">
        <f>Sheet1!S53</f>
        <v>4</v>
      </c>
      <c r="T87">
        <f t="shared" si="2"/>
        <v>1.6315789473684212</v>
      </c>
      <c r="U87">
        <f t="shared" si="3"/>
        <v>1.6315789473684212</v>
      </c>
    </row>
    <row r="88" spans="1:22" ht="26.25" x14ac:dyDescent="0.45">
      <c r="A88" s="8" t="s">
        <v>172</v>
      </c>
      <c r="B88" s="8" t="s">
        <v>173</v>
      </c>
      <c r="C88" s="8" t="s">
        <v>174</v>
      </c>
      <c r="I88" s="10"/>
      <c r="J88">
        <f t="shared" si="9"/>
        <v>4.384615384615385</v>
      </c>
      <c r="K88">
        <f>Sheet1!S54</f>
        <v>1</v>
      </c>
      <c r="L88">
        <f t="shared" si="0"/>
        <v>3.384615384615385</v>
      </c>
      <c r="M88">
        <f t="shared" si="1"/>
        <v>3.384615384615385</v>
      </c>
      <c r="Q88" s="10"/>
      <c r="R88">
        <f t="shared" si="10"/>
        <v>2.3684210526315788</v>
      </c>
      <c r="S88">
        <f>Sheet1!S54</f>
        <v>1</v>
      </c>
      <c r="T88">
        <f t="shared" si="2"/>
        <v>1.3684210526315788</v>
      </c>
      <c r="U88">
        <f t="shared" si="3"/>
        <v>1.3684210526315788</v>
      </c>
    </row>
    <row r="89" spans="1:22" x14ac:dyDescent="0.25">
      <c r="A89" s="9" t="s">
        <v>175</v>
      </c>
      <c r="B89">
        <f>ABS(Sheet1!D3-Sheet1!D2)/84600</f>
        <v>151.07013002364067</v>
      </c>
      <c r="C89">
        <f>ABS(Sheet1!S3-Sheet1!S2)</f>
        <v>1</v>
      </c>
      <c r="I89" s="10"/>
      <c r="J89">
        <f t="shared" si="9"/>
        <v>4.384615384615385</v>
      </c>
      <c r="K89">
        <f>Sheet1!S55</f>
        <v>13</v>
      </c>
      <c r="L89">
        <f t="shared" si="0"/>
        <v>8.615384615384615</v>
      </c>
      <c r="M89">
        <f t="shared" si="1"/>
        <v>8.615384615384615</v>
      </c>
      <c r="Q89" s="10"/>
      <c r="R89">
        <f t="shared" si="10"/>
        <v>2.3684210526315788</v>
      </c>
      <c r="S89">
        <f>Sheet1!S55</f>
        <v>13</v>
      </c>
      <c r="T89">
        <f t="shared" si="2"/>
        <v>10.631578947368421</v>
      </c>
      <c r="U89">
        <f t="shared" si="3"/>
        <v>10.631578947368421</v>
      </c>
    </row>
    <row r="90" spans="1:22" x14ac:dyDescent="0.25">
      <c r="A90" s="9" t="s">
        <v>176</v>
      </c>
      <c r="B90">
        <f>ABS(Sheet1!D20-Sheet1!D19)/84600</f>
        <v>116.21339243498818</v>
      </c>
      <c r="C90">
        <f>ABS(Sheet1!S20-Sheet1!S19)</f>
        <v>5</v>
      </c>
      <c r="I90" s="10"/>
      <c r="J90">
        <f t="shared" si="9"/>
        <v>4.384615384615385</v>
      </c>
      <c r="K90">
        <f>Sheet1!S56</f>
        <v>0</v>
      </c>
      <c r="L90">
        <f t="shared" si="0"/>
        <v>4.384615384615385</v>
      </c>
      <c r="M90">
        <f t="shared" si="1"/>
        <v>4.384615384615385</v>
      </c>
      <c r="Q90" s="10"/>
      <c r="R90">
        <f t="shared" si="10"/>
        <v>2.3684210526315788</v>
      </c>
      <c r="S90">
        <f>Sheet1!S56</f>
        <v>0</v>
      </c>
      <c r="T90">
        <f t="shared" si="2"/>
        <v>2.3684210526315788</v>
      </c>
      <c r="U90">
        <f t="shared" si="3"/>
        <v>2.3684210526315788</v>
      </c>
    </row>
    <row r="91" spans="1:22" x14ac:dyDescent="0.25">
      <c r="A91" s="9" t="s">
        <v>177</v>
      </c>
      <c r="B91">
        <f>ABS(Sheet1!D22-Sheet1!D21)/84600</f>
        <v>65.860602836879437</v>
      </c>
      <c r="C91">
        <f>ABS(Sheet1!S22-Sheet1!S21)</f>
        <v>31</v>
      </c>
      <c r="I91" s="10"/>
      <c r="J91">
        <f t="shared" si="9"/>
        <v>4.384615384615385</v>
      </c>
      <c r="K91">
        <f>Sheet1!S57</f>
        <v>5</v>
      </c>
      <c r="L91">
        <f t="shared" si="0"/>
        <v>0.61538461538461497</v>
      </c>
      <c r="M91">
        <f t="shared" si="1"/>
        <v>0.61538461538461497</v>
      </c>
      <c r="Q91" s="10"/>
      <c r="R91">
        <f t="shared" si="10"/>
        <v>2.3684210526315788</v>
      </c>
      <c r="S91">
        <f>Sheet1!S57</f>
        <v>5</v>
      </c>
      <c r="T91">
        <f t="shared" si="2"/>
        <v>2.6315789473684212</v>
      </c>
      <c r="U91">
        <f t="shared" si="3"/>
        <v>2.6315789473684212</v>
      </c>
    </row>
    <row r="92" spans="1:22" x14ac:dyDescent="0.25">
      <c r="A92" s="9" t="s">
        <v>178</v>
      </c>
      <c r="B92">
        <f>ABS(Sheet1!D43-Sheet1!D42)/84600</f>
        <v>140.0627304964539</v>
      </c>
      <c r="C92">
        <f>ABS(Sheet1!S43-Sheet1!S42)</f>
        <v>8</v>
      </c>
      <c r="I92" s="10"/>
      <c r="J92">
        <f t="shared" si="9"/>
        <v>4.384615384615385</v>
      </c>
      <c r="K92">
        <f>Sheet1!S58</f>
        <v>0</v>
      </c>
      <c r="L92">
        <f t="shared" si="0"/>
        <v>4.384615384615385</v>
      </c>
      <c r="M92">
        <f t="shared" si="1"/>
        <v>4.384615384615385</v>
      </c>
      <c r="Q92" s="10"/>
      <c r="R92">
        <f t="shared" si="10"/>
        <v>2.3684210526315788</v>
      </c>
      <c r="S92">
        <f>Sheet1!S58</f>
        <v>0</v>
      </c>
      <c r="T92">
        <f t="shared" si="2"/>
        <v>2.3684210526315788</v>
      </c>
      <c r="U92">
        <f t="shared" si="3"/>
        <v>2.3684210526315788</v>
      </c>
    </row>
    <row r="93" spans="1:22" x14ac:dyDescent="0.25">
      <c r="A93" s="9" t="s">
        <v>179</v>
      </c>
      <c r="B93">
        <f>ABS(Sheet1!D62-Sheet1!D61)/84600</f>
        <v>114.38897163120568</v>
      </c>
      <c r="C93">
        <f>ABS(Sheet1!S62-Sheet1!S61)</f>
        <v>0</v>
      </c>
      <c r="I93" s="10"/>
      <c r="J93">
        <f t="shared" si="9"/>
        <v>4.384615384615385</v>
      </c>
      <c r="K93">
        <f>Sheet1!S59</f>
        <v>1</v>
      </c>
      <c r="L93">
        <f t="shared" si="0"/>
        <v>3.384615384615385</v>
      </c>
      <c r="M93">
        <f t="shared" si="1"/>
        <v>3.384615384615385</v>
      </c>
      <c r="Q93" s="10"/>
      <c r="R93">
        <f t="shared" si="10"/>
        <v>2.3684210526315788</v>
      </c>
      <c r="S93">
        <f>Sheet1!S59</f>
        <v>1</v>
      </c>
      <c r="T93">
        <f t="shared" si="2"/>
        <v>1.3684210526315788</v>
      </c>
      <c r="U93">
        <f t="shared" si="3"/>
        <v>1.3684210526315788</v>
      </c>
    </row>
    <row r="94" spans="1:22" x14ac:dyDescent="0.25">
      <c r="A94" s="9" t="s">
        <v>180</v>
      </c>
      <c r="B94">
        <f>ABS(Sheet1!D74-Sheet1!D73)/84600</f>
        <v>64.240981087470445</v>
      </c>
      <c r="C94">
        <f>ABS(Sheet1!S74-Sheet1!S73)</f>
        <v>4</v>
      </c>
      <c r="I94" s="10"/>
      <c r="J94">
        <f t="shared" si="9"/>
        <v>4.384615384615385</v>
      </c>
      <c r="K94">
        <f>Sheet1!S60</f>
        <v>1</v>
      </c>
      <c r="L94">
        <f t="shared" si="0"/>
        <v>3.384615384615385</v>
      </c>
      <c r="M94">
        <f t="shared" si="1"/>
        <v>3.384615384615385</v>
      </c>
      <c r="Q94" s="10"/>
      <c r="R94">
        <f t="shared" si="10"/>
        <v>2.3684210526315788</v>
      </c>
      <c r="S94">
        <f>Sheet1!S60</f>
        <v>1</v>
      </c>
      <c r="T94">
        <f t="shared" si="2"/>
        <v>1.3684210526315788</v>
      </c>
      <c r="U94">
        <f t="shared" si="3"/>
        <v>1.3684210526315788</v>
      </c>
    </row>
    <row r="95" spans="1:22" x14ac:dyDescent="0.25">
      <c r="A95" s="9" t="s">
        <v>181</v>
      </c>
      <c r="B95">
        <f>ABS(Sheet1!D75-Sheet1!D74)/84600</f>
        <v>87.320189125295514</v>
      </c>
      <c r="C95">
        <f>ABS(Sheet1!S75-Sheet1!S74)</f>
        <v>8</v>
      </c>
      <c r="I95" s="10"/>
      <c r="J95">
        <f t="shared" si="9"/>
        <v>4.384615384615385</v>
      </c>
      <c r="K95">
        <f>Sheet1!S61</f>
        <v>1</v>
      </c>
      <c r="L95">
        <f t="shared" si="0"/>
        <v>3.384615384615385</v>
      </c>
      <c r="M95">
        <f t="shared" si="1"/>
        <v>3.384615384615385</v>
      </c>
      <c r="Q95" s="10"/>
      <c r="R95">
        <f t="shared" si="10"/>
        <v>2.3684210526315788</v>
      </c>
      <c r="S95">
        <f>Sheet1!S61</f>
        <v>1</v>
      </c>
      <c r="T95">
        <f t="shared" si="2"/>
        <v>1.3684210526315788</v>
      </c>
      <c r="U95">
        <f t="shared" si="3"/>
        <v>1.3684210526315788</v>
      </c>
      <c r="V95" s="7">
        <f>SUM(U77:U95)</f>
        <v>50.315789473684191</v>
      </c>
    </row>
    <row r="96" spans="1:22" x14ac:dyDescent="0.25">
      <c r="A96" s="9" t="s">
        <v>182</v>
      </c>
      <c r="B96">
        <f>ABS(Sheet1!D88-Sheet1!D87)/84600</f>
        <v>39.198286052009458</v>
      </c>
      <c r="C96">
        <f>ABS(Sheet1!S88-Sheet1!S87)</f>
        <v>122</v>
      </c>
      <c r="I96" s="10"/>
      <c r="J96">
        <f t="shared" si="9"/>
        <v>4.384615384615385</v>
      </c>
      <c r="K96">
        <f>Sheet1!S62</f>
        <v>1</v>
      </c>
      <c r="L96">
        <f t="shared" si="0"/>
        <v>3.384615384615385</v>
      </c>
      <c r="M96">
        <f t="shared" si="1"/>
        <v>3.384615384615385</v>
      </c>
      <c r="Q96" s="10" t="s">
        <v>156</v>
      </c>
      <c r="R96">
        <f>102/12</f>
        <v>8.5</v>
      </c>
      <c r="S96">
        <f>Sheet1!S62</f>
        <v>1</v>
      </c>
      <c r="T96">
        <f t="shared" si="2"/>
        <v>7.5</v>
      </c>
      <c r="U96">
        <f t="shared" si="3"/>
        <v>7.5</v>
      </c>
    </row>
    <row r="97" spans="1:22" x14ac:dyDescent="0.25">
      <c r="A97" s="9" t="s">
        <v>183</v>
      </c>
      <c r="B97">
        <f>ABS(Sheet1!D99-Sheet1!D98)/84600</f>
        <v>86.791300236406613</v>
      </c>
      <c r="C97">
        <f>ABS(Sheet1!S99-Sheet1!S98)</f>
        <v>0</v>
      </c>
      <c r="I97" s="10"/>
      <c r="J97">
        <f t="shared" si="9"/>
        <v>4.384615384615385</v>
      </c>
      <c r="K97">
        <f>Sheet1!S63</f>
        <v>1</v>
      </c>
      <c r="L97">
        <f t="shared" si="0"/>
        <v>3.384615384615385</v>
      </c>
      <c r="M97">
        <f t="shared" si="1"/>
        <v>3.384615384615385</v>
      </c>
      <c r="Q97" s="10"/>
      <c r="R97">
        <f t="shared" ref="R97:R107" si="11">102/12</f>
        <v>8.5</v>
      </c>
      <c r="S97">
        <f>Sheet1!S63</f>
        <v>1</v>
      </c>
      <c r="T97">
        <f t="shared" si="2"/>
        <v>7.5</v>
      </c>
      <c r="U97">
        <f t="shared" si="3"/>
        <v>7.5</v>
      </c>
    </row>
    <row r="98" spans="1:22" x14ac:dyDescent="0.25">
      <c r="A98" s="9"/>
      <c r="I98" s="10"/>
      <c r="J98">
        <f t="shared" si="9"/>
        <v>4.384615384615385</v>
      </c>
      <c r="K98">
        <f>Sheet1!S64</f>
        <v>11</v>
      </c>
      <c r="L98">
        <f t="shared" si="0"/>
        <v>6.615384615384615</v>
      </c>
      <c r="M98">
        <f t="shared" si="1"/>
        <v>6.615384615384615</v>
      </c>
      <c r="Q98" s="10"/>
      <c r="R98">
        <f t="shared" si="11"/>
        <v>8.5</v>
      </c>
      <c r="S98">
        <f>Sheet1!S64</f>
        <v>11</v>
      </c>
      <c r="T98">
        <f t="shared" si="2"/>
        <v>2.5</v>
      </c>
      <c r="U98">
        <f t="shared" si="3"/>
        <v>2.5</v>
      </c>
    </row>
    <row r="99" spans="1:22" x14ac:dyDescent="0.25">
      <c r="A99" s="9"/>
      <c r="I99" s="10"/>
      <c r="J99">
        <f t="shared" si="9"/>
        <v>4.384615384615385</v>
      </c>
      <c r="K99">
        <f>Sheet1!S65</f>
        <v>33</v>
      </c>
      <c r="L99">
        <f t="shared" si="0"/>
        <v>28.615384615384613</v>
      </c>
      <c r="M99">
        <f t="shared" si="1"/>
        <v>28.615384615384613</v>
      </c>
      <c r="Q99" s="10"/>
      <c r="R99">
        <f t="shared" si="11"/>
        <v>8.5</v>
      </c>
      <c r="S99">
        <f>Sheet1!S65</f>
        <v>33</v>
      </c>
      <c r="T99">
        <f t="shared" si="2"/>
        <v>24.5</v>
      </c>
      <c r="U99">
        <f t="shared" si="3"/>
        <v>24.5</v>
      </c>
    </row>
    <row r="100" spans="1:22" x14ac:dyDescent="0.25">
      <c r="A100" s="9"/>
      <c r="I100" s="10"/>
      <c r="J100">
        <f t="shared" si="9"/>
        <v>4.384615384615385</v>
      </c>
      <c r="K100">
        <f>Sheet1!S66</f>
        <v>20</v>
      </c>
      <c r="L100">
        <f t="shared" si="0"/>
        <v>15.615384615384615</v>
      </c>
      <c r="M100">
        <f t="shared" si="1"/>
        <v>15.615384615384615</v>
      </c>
      <c r="Q100" s="10"/>
      <c r="R100">
        <f t="shared" si="11"/>
        <v>8.5</v>
      </c>
      <c r="S100">
        <f>Sheet1!S66</f>
        <v>20</v>
      </c>
      <c r="T100">
        <f t="shared" si="2"/>
        <v>11.5</v>
      </c>
      <c r="U100">
        <f t="shared" si="3"/>
        <v>11.5</v>
      </c>
    </row>
    <row r="101" spans="1:22" x14ac:dyDescent="0.25">
      <c r="A101" s="9"/>
      <c r="I101" s="10"/>
      <c r="J101">
        <f t="shared" si="9"/>
        <v>4.384615384615385</v>
      </c>
      <c r="K101">
        <f>Sheet1!S67</f>
        <v>1</v>
      </c>
      <c r="L101">
        <f t="shared" ref="L101:L133" si="12">ABS(J101-K101)</f>
        <v>3.384615384615385</v>
      </c>
      <c r="M101">
        <f t="shared" ref="M101:M133" si="13">POWER(L101,1)</f>
        <v>3.384615384615385</v>
      </c>
      <c r="Q101" s="10"/>
      <c r="R101">
        <f t="shared" si="11"/>
        <v>8.5</v>
      </c>
      <c r="S101">
        <f>Sheet1!S67</f>
        <v>1</v>
      </c>
      <c r="T101">
        <f t="shared" ref="T101:T133" si="14">ABS(R101-S101)</f>
        <v>7.5</v>
      </c>
      <c r="U101">
        <f t="shared" ref="U101:U133" si="15">POWER(T101,1)</f>
        <v>7.5</v>
      </c>
    </row>
    <row r="102" spans="1:22" x14ac:dyDescent="0.25">
      <c r="A102" s="9"/>
      <c r="I102" s="10"/>
      <c r="J102">
        <f t="shared" si="9"/>
        <v>4.384615384615385</v>
      </c>
      <c r="K102">
        <f>Sheet1!S68</f>
        <v>2</v>
      </c>
      <c r="L102">
        <f t="shared" si="12"/>
        <v>2.384615384615385</v>
      </c>
      <c r="M102">
        <f t="shared" si="13"/>
        <v>2.384615384615385</v>
      </c>
      <c r="N102" s="7">
        <f>SUM(M77:M102)</f>
        <v>132.61538461538464</v>
      </c>
      <c r="Q102" s="10"/>
      <c r="R102">
        <f t="shared" si="11"/>
        <v>8.5</v>
      </c>
      <c r="S102">
        <f>Sheet1!S68</f>
        <v>2</v>
      </c>
      <c r="T102">
        <f t="shared" si="14"/>
        <v>6.5</v>
      </c>
      <c r="U102">
        <f t="shared" si="15"/>
        <v>6.5</v>
      </c>
    </row>
    <row r="103" spans="1:22" x14ac:dyDescent="0.25">
      <c r="I103" s="10" t="s">
        <v>150</v>
      </c>
      <c r="J103">
        <f>88/15</f>
        <v>5.8666666666666663</v>
      </c>
      <c r="K103">
        <f>Sheet1!S69</f>
        <v>1</v>
      </c>
      <c r="L103">
        <f t="shared" si="12"/>
        <v>4.8666666666666663</v>
      </c>
      <c r="M103">
        <f t="shared" si="13"/>
        <v>4.8666666666666663</v>
      </c>
      <c r="Q103" s="10"/>
      <c r="R103">
        <f t="shared" si="11"/>
        <v>8.5</v>
      </c>
      <c r="S103">
        <f>Sheet1!S69</f>
        <v>1</v>
      </c>
      <c r="T103">
        <f t="shared" si="14"/>
        <v>7.5</v>
      </c>
      <c r="U103">
        <f t="shared" si="15"/>
        <v>7.5</v>
      </c>
    </row>
    <row r="104" spans="1:22" x14ac:dyDescent="0.25">
      <c r="I104" s="10"/>
      <c r="J104">
        <f t="shared" ref="J104:J117" si="16">88/15</f>
        <v>5.8666666666666663</v>
      </c>
      <c r="K104">
        <f>Sheet1!S70</f>
        <v>0</v>
      </c>
      <c r="L104">
        <f t="shared" si="12"/>
        <v>5.8666666666666663</v>
      </c>
      <c r="M104">
        <f t="shared" si="13"/>
        <v>5.8666666666666663</v>
      </c>
      <c r="Q104" s="10"/>
      <c r="R104">
        <f t="shared" si="11"/>
        <v>8.5</v>
      </c>
      <c r="S104">
        <f>Sheet1!S70</f>
        <v>0</v>
      </c>
      <c r="T104">
        <f t="shared" si="14"/>
        <v>8.5</v>
      </c>
      <c r="U104">
        <f t="shared" si="15"/>
        <v>8.5</v>
      </c>
    </row>
    <row r="105" spans="1:22" x14ac:dyDescent="0.25">
      <c r="I105" s="10"/>
      <c r="J105">
        <f t="shared" si="16"/>
        <v>5.8666666666666663</v>
      </c>
      <c r="K105">
        <f>Sheet1!S71</f>
        <v>21</v>
      </c>
      <c r="L105">
        <f t="shared" si="12"/>
        <v>15.133333333333333</v>
      </c>
      <c r="M105">
        <f t="shared" si="13"/>
        <v>15.133333333333333</v>
      </c>
      <c r="Q105" s="10"/>
      <c r="R105">
        <f t="shared" si="11"/>
        <v>8.5</v>
      </c>
      <c r="S105">
        <f>Sheet1!S71</f>
        <v>21</v>
      </c>
      <c r="T105">
        <f t="shared" si="14"/>
        <v>12.5</v>
      </c>
      <c r="U105">
        <f t="shared" si="15"/>
        <v>12.5</v>
      </c>
    </row>
    <row r="106" spans="1:22" x14ac:dyDescent="0.25">
      <c r="I106" s="10"/>
      <c r="J106">
        <f t="shared" si="16"/>
        <v>5.8666666666666663</v>
      </c>
      <c r="K106">
        <f>Sheet1!S72</f>
        <v>7</v>
      </c>
      <c r="L106">
        <f t="shared" si="12"/>
        <v>1.1333333333333337</v>
      </c>
      <c r="M106">
        <f t="shared" si="13"/>
        <v>1.1333333333333337</v>
      </c>
      <c r="Q106" s="10"/>
      <c r="R106">
        <f t="shared" si="11"/>
        <v>8.5</v>
      </c>
      <c r="S106">
        <f>Sheet1!S72</f>
        <v>7</v>
      </c>
      <c r="T106">
        <f t="shared" si="14"/>
        <v>1.5</v>
      </c>
      <c r="U106">
        <f t="shared" si="15"/>
        <v>1.5</v>
      </c>
    </row>
    <row r="107" spans="1:22" x14ac:dyDescent="0.25">
      <c r="I107" s="10"/>
      <c r="J107">
        <f t="shared" si="16"/>
        <v>5.8666666666666663</v>
      </c>
      <c r="K107">
        <f>Sheet1!S73</f>
        <v>4</v>
      </c>
      <c r="L107">
        <f t="shared" si="12"/>
        <v>1.8666666666666663</v>
      </c>
      <c r="M107">
        <f t="shared" si="13"/>
        <v>1.8666666666666663</v>
      </c>
      <c r="Q107" s="10"/>
      <c r="R107">
        <f t="shared" si="11"/>
        <v>8.5</v>
      </c>
      <c r="S107">
        <f>Sheet1!S73</f>
        <v>4</v>
      </c>
      <c r="T107">
        <f t="shared" si="14"/>
        <v>4.5</v>
      </c>
      <c r="U107">
        <f t="shared" si="15"/>
        <v>4.5</v>
      </c>
      <c r="V107" s="7">
        <f>SUM(U96:U107)</f>
        <v>102</v>
      </c>
    </row>
    <row r="108" spans="1:22" x14ac:dyDescent="0.25">
      <c r="I108" s="10"/>
      <c r="J108">
        <f t="shared" si="16"/>
        <v>5.8666666666666663</v>
      </c>
      <c r="K108">
        <f>Sheet1!S74</f>
        <v>0</v>
      </c>
      <c r="L108">
        <f t="shared" si="12"/>
        <v>5.8666666666666663</v>
      </c>
      <c r="M108">
        <f t="shared" si="13"/>
        <v>5.8666666666666663</v>
      </c>
      <c r="Q108" s="2" t="s">
        <v>157</v>
      </c>
      <c r="R108">
        <v>0</v>
      </c>
      <c r="S108">
        <f>Sheet1!S74</f>
        <v>0</v>
      </c>
      <c r="T108">
        <f t="shared" si="14"/>
        <v>0</v>
      </c>
      <c r="U108">
        <f t="shared" si="15"/>
        <v>0</v>
      </c>
      <c r="V108" s="7">
        <f>SUM(U108)</f>
        <v>0</v>
      </c>
    </row>
    <row r="109" spans="1:22" x14ac:dyDescent="0.25">
      <c r="I109" s="10"/>
      <c r="J109">
        <f t="shared" si="16"/>
        <v>5.8666666666666663</v>
      </c>
      <c r="K109">
        <f>Sheet1!S75</f>
        <v>8</v>
      </c>
      <c r="L109">
        <f t="shared" si="12"/>
        <v>2.1333333333333337</v>
      </c>
      <c r="M109">
        <f t="shared" si="13"/>
        <v>2.1333333333333337</v>
      </c>
      <c r="Q109" s="10" t="s">
        <v>158</v>
      </c>
      <c r="R109">
        <f>59/13</f>
        <v>4.5384615384615383</v>
      </c>
      <c r="S109">
        <f>Sheet1!S75</f>
        <v>8</v>
      </c>
      <c r="T109">
        <f t="shared" si="14"/>
        <v>3.4615384615384617</v>
      </c>
      <c r="U109">
        <f t="shared" si="15"/>
        <v>3.4615384615384617</v>
      </c>
    </row>
    <row r="110" spans="1:22" x14ac:dyDescent="0.25">
      <c r="I110" s="10"/>
      <c r="J110">
        <f t="shared" si="16"/>
        <v>5.8666666666666663</v>
      </c>
      <c r="K110">
        <f>Sheet1!S76</f>
        <v>5</v>
      </c>
      <c r="L110">
        <f t="shared" si="12"/>
        <v>0.86666666666666625</v>
      </c>
      <c r="M110">
        <f t="shared" si="13"/>
        <v>0.86666666666666625</v>
      </c>
      <c r="Q110" s="10"/>
      <c r="R110">
        <f t="shared" ref="R110:R121" si="17">59/13</f>
        <v>4.5384615384615383</v>
      </c>
      <c r="S110">
        <f>Sheet1!S76</f>
        <v>5</v>
      </c>
      <c r="T110">
        <f t="shared" si="14"/>
        <v>0.46153846153846168</v>
      </c>
      <c r="U110">
        <f t="shared" si="15"/>
        <v>0.46153846153846168</v>
      </c>
    </row>
    <row r="111" spans="1:22" x14ac:dyDescent="0.25">
      <c r="I111" s="10"/>
      <c r="J111">
        <f t="shared" si="16"/>
        <v>5.8666666666666663</v>
      </c>
      <c r="K111">
        <f>Sheet1!S77</f>
        <v>5</v>
      </c>
      <c r="L111">
        <f t="shared" si="12"/>
        <v>0.86666666666666625</v>
      </c>
      <c r="M111">
        <f t="shared" si="13"/>
        <v>0.86666666666666625</v>
      </c>
      <c r="Q111" s="10"/>
      <c r="R111">
        <f t="shared" si="17"/>
        <v>4.5384615384615383</v>
      </c>
      <c r="S111">
        <f>Sheet1!S77</f>
        <v>5</v>
      </c>
      <c r="T111">
        <f t="shared" si="14"/>
        <v>0.46153846153846168</v>
      </c>
      <c r="U111">
        <f t="shared" si="15"/>
        <v>0.46153846153846168</v>
      </c>
    </row>
    <row r="112" spans="1:22" x14ac:dyDescent="0.25">
      <c r="I112" s="10"/>
      <c r="J112">
        <f t="shared" si="16"/>
        <v>5.8666666666666663</v>
      </c>
      <c r="K112">
        <f>Sheet1!S78</f>
        <v>1</v>
      </c>
      <c r="L112">
        <f t="shared" si="12"/>
        <v>4.8666666666666663</v>
      </c>
      <c r="M112">
        <f t="shared" si="13"/>
        <v>4.8666666666666663</v>
      </c>
      <c r="Q112" s="10"/>
      <c r="R112">
        <f t="shared" si="17"/>
        <v>4.5384615384615383</v>
      </c>
      <c r="S112">
        <f>Sheet1!S78</f>
        <v>1</v>
      </c>
      <c r="T112">
        <f t="shared" si="14"/>
        <v>3.5384615384615383</v>
      </c>
      <c r="U112">
        <f t="shared" si="15"/>
        <v>3.5384615384615383</v>
      </c>
    </row>
    <row r="113" spans="9:22" x14ac:dyDescent="0.25">
      <c r="I113" s="10"/>
      <c r="J113">
        <f t="shared" si="16"/>
        <v>5.8666666666666663</v>
      </c>
      <c r="K113">
        <f>Sheet1!S79</f>
        <v>1</v>
      </c>
      <c r="L113">
        <f t="shared" si="12"/>
        <v>4.8666666666666663</v>
      </c>
      <c r="M113">
        <f t="shared" si="13"/>
        <v>4.8666666666666663</v>
      </c>
      <c r="Q113" s="10"/>
      <c r="R113">
        <f t="shared" si="17"/>
        <v>4.5384615384615383</v>
      </c>
      <c r="S113">
        <f>Sheet1!S79</f>
        <v>1</v>
      </c>
      <c r="T113">
        <f t="shared" si="14"/>
        <v>3.5384615384615383</v>
      </c>
      <c r="U113">
        <f t="shared" si="15"/>
        <v>3.5384615384615383</v>
      </c>
    </row>
    <row r="114" spans="9:22" x14ac:dyDescent="0.25">
      <c r="I114" s="10"/>
      <c r="J114">
        <f t="shared" si="16"/>
        <v>5.8666666666666663</v>
      </c>
      <c r="K114">
        <f>Sheet1!S80</f>
        <v>1</v>
      </c>
      <c r="L114">
        <f t="shared" si="12"/>
        <v>4.8666666666666663</v>
      </c>
      <c r="M114">
        <f t="shared" si="13"/>
        <v>4.8666666666666663</v>
      </c>
      <c r="Q114" s="10"/>
      <c r="R114">
        <f t="shared" si="17"/>
        <v>4.5384615384615383</v>
      </c>
      <c r="S114">
        <f>Sheet1!S80</f>
        <v>1</v>
      </c>
      <c r="T114">
        <f t="shared" si="14"/>
        <v>3.5384615384615383</v>
      </c>
      <c r="U114">
        <f t="shared" si="15"/>
        <v>3.5384615384615383</v>
      </c>
    </row>
    <row r="115" spans="9:22" x14ac:dyDescent="0.25">
      <c r="I115" s="10"/>
      <c r="J115">
        <f t="shared" si="16"/>
        <v>5.8666666666666663</v>
      </c>
      <c r="K115">
        <f>Sheet1!S81</f>
        <v>0</v>
      </c>
      <c r="L115">
        <f t="shared" si="12"/>
        <v>5.8666666666666663</v>
      </c>
      <c r="M115">
        <f t="shared" si="13"/>
        <v>5.8666666666666663</v>
      </c>
      <c r="Q115" s="10"/>
      <c r="R115">
        <f t="shared" si="17"/>
        <v>4.5384615384615383</v>
      </c>
      <c r="S115">
        <f>Sheet1!S81</f>
        <v>0</v>
      </c>
      <c r="T115">
        <f t="shared" si="14"/>
        <v>4.5384615384615383</v>
      </c>
      <c r="U115">
        <f t="shared" si="15"/>
        <v>4.5384615384615383</v>
      </c>
    </row>
    <row r="116" spans="9:22" x14ac:dyDescent="0.25">
      <c r="I116" s="10"/>
      <c r="J116">
        <f t="shared" si="16"/>
        <v>5.8666666666666663</v>
      </c>
      <c r="K116">
        <f>Sheet1!S82</f>
        <v>0</v>
      </c>
      <c r="L116">
        <f t="shared" si="12"/>
        <v>5.8666666666666663</v>
      </c>
      <c r="M116">
        <f t="shared" si="13"/>
        <v>5.8666666666666663</v>
      </c>
      <c r="Q116" s="10"/>
      <c r="R116">
        <f t="shared" si="17"/>
        <v>4.5384615384615383</v>
      </c>
      <c r="S116">
        <f>Sheet1!S82</f>
        <v>0</v>
      </c>
      <c r="T116">
        <f t="shared" si="14"/>
        <v>4.5384615384615383</v>
      </c>
      <c r="U116">
        <f t="shared" si="15"/>
        <v>4.5384615384615383</v>
      </c>
    </row>
    <row r="117" spans="9:22" x14ac:dyDescent="0.25">
      <c r="I117" s="10"/>
      <c r="J117">
        <f t="shared" si="16"/>
        <v>5.8666666666666663</v>
      </c>
      <c r="K117">
        <f>Sheet1!S83</f>
        <v>34</v>
      </c>
      <c r="L117">
        <f t="shared" si="12"/>
        <v>28.133333333333333</v>
      </c>
      <c r="M117">
        <f t="shared" si="13"/>
        <v>28.133333333333333</v>
      </c>
      <c r="N117" s="7">
        <f>SUM(M103:M117)</f>
        <v>93.066666666666663</v>
      </c>
      <c r="Q117" s="10"/>
      <c r="R117">
        <f t="shared" si="17"/>
        <v>4.5384615384615383</v>
      </c>
      <c r="S117">
        <f>Sheet1!S83</f>
        <v>34</v>
      </c>
      <c r="T117">
        <f t="shared" si="14"/>
        <v>29.46153846153846</v>
      </c>
      <c r="U117">
        <f t="shared" si="15"/>
        <v>29.46153846153846</v>
      </c>
    </row>
    <row r="118" spans="9:22" x14ac:dyDescent="0.25">
      <c r="I118" s="10" t="s">
        <v>151</v>
      </c>
      <c r="J118">
        <f>4/4</f>
        <v>1</v>
      </c>
      <c r="K118">
        <f>Sheet1!S84</f>
        <v>1</v>
      </c>
      <c r="L118">
        <f t="shared" si="12"/>
        <v>0</v>
      </c>
      <c r="M118">
        <f t="shared" si="13"/>
        <v>0</v>
      </c>
      <c r="Q118" s="10"/>
      <c r="R118">
        <f t="shared" si="17"/>
        <v>4.5384615384615383</v>
      </c>
      <c r="S118">
        <f>Sheet1!S84</f>
        <v>1</v>
      </c>
      <c r="T118">
        <f t="shared" si="14"/>
        <v>3.5384615384615383</v>
      </c>
      <c r="U118">
        <f t="shared" si="15"/>
        <v>3.5384615384615383</v>
      </c>
    </row>
    <row r="119" spans="9:22" x14ac:dyDescent="0.25">
      <c r="I119" s="10"/>
      <c r="J119">
        <f t="shared" ref="J119:J121" si="18">4/4</f>
        <v>1</v>
      </c>
      <c r="K119">
        <f>Sheet1!S85</f>
        <v>0</v>
      </c>
      <c r="L119">
        <f t="shared" si="12"/>
        <v>1</v>
      </c>
      <c r="M119">
        <f t="shared" si="13"/>
        <v>1</v>
      </c>
      <c r="Q119" s="10"/>
      <c r="R119">
        <f t="shared" si="17"/>
        <v>4.5384615384615383</v>
      </c>
      <c r="S119">
        <f>Sheet1!S85</f>
        <v>0</v>
      </c>
      <c r="T119">
        <f t="shared" si="14"/>
        <v>4.5384615384615383</v>
      </c>
      <c r="U119">
        <f t="shared" si="15"/>
        <v>4.5384615384615383</v>
      </c>
    </row>
    <row r="120" spans="9:22" x14ac:dyDescent="0.25">
      <c r="I120" s="10"/>
      <c r="J120">
        <f t="shared" si="18"/>
        <v>1</v>
      </c>
      <c r="K120">
        <f>Sheet1!S86</f>
        <v>1</v>
      </c>
      <c r="L120">
        <f t="shared" si="12"/>
        <v>0</v>
      </c>
      <c r="M120">
        <f t="shared" si="13"/>
        <v>0</v>
      </c>
      <c r="Q120" s="10"/>
      <c r="R120">
        <f t="shared" si="17"/>
        <v>4.5384615384615383</v>
      </c>
      <c r="S120">
        <f>Sheet1!S86</f>
        <v>1</v>
      </c>
      <c r="T120">
        <f t="shared" si="14"/>
        <v>3.5384615384615383</v>
      </c>
      <c r="U120">
        <f t="shared" si="15"/>
        <v>3.5384615384615383</v>
      </c>
    </row>
    <row r="121" spans="9:22" x14ac:dyDescent="0.25">
      <c r="I121" s="10"/>
      <c r="J121">
        <f t="shared" si="18"/>
        <v>1</v>
      </c>
      <c r="K121">
        <f>Sheet1!S87</f>
        <v>2</v>
      </c>
      <c r="L121">
        <f t="shared" si="12"/>
        <v>1</v>
      </c>
      <c r="M121">
        <f t="shared" si="13"/>
        <v>1</v>
      </c>
      <c r="N121" s="7">
        <f>SUM(M118:M121)</f>
        <v>2</v>
      </c>
      <c r="Q121" s="10"/>
      <c r="R121">
        <f t="shared" si="17"/>
        <v>4.5384615384615383</v>
      </c>
      <c r="S121">
        <f>Sheet1!S87</f>
        <v>2</v>
      </c>
      <c r="T121">
        <f t="shared" si="14"/>
        <v>2.5384615384615383</v>
      </c>
      <c r="U121">
        <f t="shared" si="15"/>
        <v>2.5384615384615383</v>
      </c>
      <c r="V121" s="7">
        <f>SUM(U109:U121)</f>
        <v>67.692307692307693</v>
      </c>
    </row>
    <row r="122" spans="9:22" x14ac:dyDescent="0.25">
      <c r="I122" s="2" t="s">
        <v>152</v>
      </c>
      <c r="J122">
        <v>124</v>
      </c>
      <c r="K122">
        <f>Sheet1!S88</f>
        <v>124</v>
      </c>
      <c r="L122">
        <f t="shared" si="12"/>
        <v>0</v>
      </c>
      <c r="M122">
        <f t="shared" si="13"/>
        <v>0</v>
      </c>
      <c r="N122" s="7">
        <f>SUM(M122)</f>
        <v>0</v>
      </c>
      <c r="Q122" s="10" t="s">
        <v>159</v>
      </c>
      <c r="R122">
        <f>205/11</f>
        <v>18.636363636363637</v>
      </c>
      <c r="S122">
        <f>Sheet1!S88</f>
        <v>124</v>
      </c>
      <c r="T122">
        <f t="shared" si="14"/>
        <v>105.36363636363636</v>
      </c>
      <c r="U122">
        <f t="shared" si="15"/>
        <v>105.36363636363636</v>
      </c>
    </row>
    <row r="123" spans="9:22" x14ac:dyDescent="0.25">
      <c r="I123" s="10" t="s">
        <v>153</v>
      </c>
      <c r="J123">
        <f>92/11</f>
        <v>8.3636363636363633</v>
      </c>
      <c r="K123">
        <f>Sheet1!S89</f>
        <v>1</v>
      </c>
      <c r="L123">
        <f t="shared" si="12"/>
        <v>7.3636363636363633</v>
      </c>
      <c r="M123">
        <f t="shared" si="13"/>
        <v>7.3636363636363633</v>
      </c>
      <c r="Q123" s="10"/>
      <c r="R123">
        <f t="shared" ref="R123:R132" si="19">205/11</f>
        <v>18.636363636363637</v>
      </c>
      <c r="S123">
        <f>Sheet1!S89</f>
        <v>1</v>
      </c>
      <c r="T123">
        <f t="shared" si="14"/>
        <v>17.636363636363637</v>
      </c>
      <c r="U123">
        <f t="shared" si="15"/>
        <v>17.636363636363637</v>
      </c>
    </row>
    <row r="124" spans="9:22" x14ac:dyDescent="0.25">
      <c r="I124" s="10"/>
      <c r="J124">
        <f t="shared" ref="J124:J133" si="20">92/11</f>
        <v>8.3636363636363633</v>
      </c>
      <c r="K124">
        <f>Sheet1!S90</f>
        <v>31</v>
      </c>
      <c r="L124">
        <f t="shared" si="12"/>
        <v>22.636363636363637</v>
      </c>
      <c r="M124">
        <f t="shared" si="13"/>
        <v>22.636363636363637</v>
      </c>
      <c r="Q124" s="10"/>
      <c r="R124">
        <f t="shared" si="19"/>
        <v>18.636363636363637</v>
      </c>
      <c r="S124">
        <f>Sheet1!S90</f>
        <v>31</v>
      </c>
      <c r="T124">
        <f t="shared" si="14"/>
        <v>12.363636363636363</v>
      </c>
      <c r="U124">
        <f t="shared" si="15"/>
        <v>12.363636363636363</v>
      </c>
    </row>
    <row r="125" spans="9:22" x14ac:dyDescent="0.25">
      <c r="I125" s="10"/>
      <c r="J125">
        <f t="shared" si="20"/>
        <v>8.3636363636363633</v>
      </c>
      <c r="K125">
        <f>Sheet1!S91</f>
        <v>1</v>
      </c>
      <c r="L125">
        <f t="shared" si="12"/>
        <v>7.3636363636363633</v>
      </c>
      <c r="M125">
        <f t="shared" si="13"/>
        <v>7.3636363636363633</v>
      </c>
      <c r="Q125" s="10"/>
      <c r="R125">
        <f t="shared" si="19"/>
        <v>18.636363636363637</v>
      </c>
      <c r="S125">
        <f>Sheet1!S91</f>
        <v>1</v>
      </c>
      <c r="T125">
        <f t="shared" si="14"/>
        <v>17.636363636363637</v>
      </c>
      <c r="U125">
        <f t="shared" si="15"/>
        <v>17.636363636363637</v>
      </c>
    </row>
    <row r="126" spans="9:22" x14ac:dyDescent="0.25">
      <c r="I126" s="10"/>
      <c r="J126">
        <f t="shared" si="20"/>
        <v>8.3636363636363633</v>
      </c>
      <c r="K126">
        <f>Sheet1!S92</f>
        <v>1</v>
      </c>
      <c r="L126">
        <f t="shared" si="12"/>
        <v>7.3636363636363633</v>
      </c>
      <c r="M126">
        <f t="shared" si="13"/>
        <v>7.3636363636363633</v>
      </c>
      <c r="Q126" s="10"/>
      <c r="R126">
        <f t="shared" si="19"/>
        <v>18.636363636363637</v>
      </c>
      <c r="S126">
        <f>Sheet1!S92</f>
        <v>1</v>
      </c>
      <c r="T126">
        <f t="shared" si="14"/>
        <v>17.636363636363637</v>
      </c>
      <c r="U126">
        <f t="shared" si="15"/>
        <v>17.636363636363637</v>
      </c>
    </row>
    <row r="127" spans="9:22" x14ac:dyDescent="0.25">
      <c r="I127" s="10"/>
      <c r="J127">
        <f t="shared" si="20"/>
        <v>8.3636363636363633</v>
      </c>
      <c r="K127">
        <f>Sheet1!S93</f>
        <v>9</v>
      </c>
      <c r="L127">
        <f t="shared" si="12"/>
        <v>0.63636363636363669</v>
      </c>
      <c r="M127">
        <f t="shared" si="13"/>
        <v>0.63636363636363669</v>
      </c>
      <c r="Q127" s="10"/>
      <c r="R127">
        <f t="shared" si="19"/>
        <v>18.636363636363637</v>
      </c>
      <c r="S127">
        <f>Sheet1!S93</f>
        <v>9</v>
      </c>
      <c r="T127">
        <f t="shared" si="14"/>
        <v>9.6363636363636367</v>
      </c>
      <c r="U127">
        <f t="shared" si="15"/>
        <v>9.6363636363636367</v>
      </c>
    </row>
    <row r="128" spans="9:22" x14ac:dyDescent="0.25">
      <c r="I128" s="10"/>
      <c r="J128">
        <f t="shared" si="20"/>
        <v>8.3636363636363633</v>
      </c>
      <c r="K128">
        <f>Sheet1!S94</f>
        <v>6</v>
      </c>
      <c r="L128">
        <f t="shared" si="12"/>
        <v>2.3636363636363633</v>
      </c>
      <c r="M128">
        <f t="shared" si="13"/>
        <v>2.3636363636363633</v>
      </c>
      <c r="Q128" s="10"/>
      <c r="R128">
        <f t="shared" si="19"/>
        <v>18.636363636363637</v>
      </c>
      <c r="S128">
        <f>Sheet1!S94</f>
        <v>6</v>
      </c>
      <c r="T128">
        <f t="shared" si="14"/>
        <v>12.636363636363637</v>
      </c>
      <c r="U128">
        <f t="shared" si="15"/>
        <v>12.636363636363637</v>
      </c>
    </row>
    <row r="129" spans="9:23" x14ac:dyDescent="0.25">
      <c r="I129" s="10"/>
      <c r="J129">
        <f t="shared" si="20"/>
        <v>8.3636363636363633</v>
      </c>
      <c r="K129">
        <f>Sheet1!S95</f>
        <v>7</v>
      </c>
      <c r="L129">
        <f t="shared" si="12"/>
        <v>1.3636363636363633</v>
      </c>
      <c r="M129">
        <f t="shared" si="13"/>
        <v>1.3636363636363633</v>
      </c>
      <c r="Q129" s="10"/>
      <c r="R129">
        <f t="shared" si="19"/>
        <v>18.636363636363637</v>
      </c>
      <c r="S129">
        <f>Sheet1!S95</f>
        <v>7</v>
      </c>
      <c r="T129">
        <f t="shared" si="14"/>
        <v>11.636363636363637</v>
      </c>
      <c r="U129">
        <f t="shared" si="15"/>
        <v>11.636363636363637</v>
      </c>
    </row>
    <row r="130" spans="9:23" x14ac:dyDescent="0.25">
      <c r="I130" s="10"/>
      <c r="J130">
        <f t="shared" si="20"/>
        <v>8.3636363636363633</v>
      </c>
      <c r="K130">
        <f>Sheet1!S96</f>
        <v>3</v>
      </c>
      <c r="L130">
        <f t="shared" si="12"/>
        <v>5.3636363636363633</v>
      </c>
      <c r="M130">
        <f t="shared" si="13"/>
        <v>5.3636363636363633</v>
      </c>
      <c r="Q130" s="10"/>
      <c r="R130">
        <f t="shared" si="19"/>
        <v>18.636363636363637</v>
      </c>
      <c r="S130">
        <f>Sheet1!S96</f>
        <v>3</v>
      </c>
      <c r="T130">
        <f t="shared" si="14"/>
        <v>15.636363636363637</v>
      </c>
      <c r="U130">
        <f t="shared" si="15"/>
        <v>15.636363636363637</v>
      </c>
    </row>
    <row r="131" spans="9:23" x14ac:dyDescent="0.25">
      <c r="I131" s="10"/>
      <c r="J131">
        <f t="shared" si="20"/>
        <v>8.3636363636363633</v>
      </c>
      <c r="K131">
        <f>Sheet1!S97</f>
        <v>11</v>
      </c>
      <c r="L131">
        <f t="shared" si="12"/>
        <v>2.6363636363636367</v>
      </c>
      <c r="M131">
        <f t="shared" si="13"/>
        <v>2.6363636363636367</v>
      </c>
      <c r="Q131" s="10"/>
      <c r="R131">
        <f t="shared" si="19"/>
        <v>18.636363636363637</v>
      </c>
      <c r="S131">
        <f>Sheet1!S97</f>
        <v>11</v>
      </c>
      <c r="T131">
        <f t="shared" si="14"/>
        <v>7.6363636363636367</v>
      </c>
      <c r="U131">
        <f t="shared" si="15"/>
        <v>7.6363636363636367</v>
      </c>
    </row>
    <row r="132" spans="9:23" x14ac:dyDescent="0.25">
      <c r="I132" s="10"/>
      <c r="J132">
        <f t="shared" si="20"/>
        <v>8.3636363636363633</v>
      </c>
      <c r="K132">
        <f>Sheet1!S98</f>
        <v>11</v>
      </c>
      <c r="L132">
        <f t="shared" si="12"/>
        <v>2.6363636363636367</v>
      </c>
      <c r="M132">
        <f t="shared" si="13"/>
        <v>2.6363636363636367</v>
      </c>
      <c r="Q132" s="10"/>
      <c r="R132">
        <f t="shared" si="19"/>
        <v>18.636363636363637</v>
      </c>
      <c r="S132">
        <f>Sheet1!S98</f>
        <v>11</v>
      </c>
      <c r="T132">
        <f t="shared" si="14"/>
        <v>7.6363636363636367</v>
      </c>
      <c r="U132">
        <f t="shared" si="15"/>
        <v>7.6363636363636367</v>
      </c>
      <c r="V132" s="7">
        <f>SUM(U122:U132)</f>
        <v>235.45454545454538</v>
      </c>
    </row>
    <row r="133" spans="9:23" x14ac:dyDescent="0.25">
      <c r="I133" s="10"/>
      <c r="J133">
        <f t="shared" si="20"/>
        <v>8.3636363636363633</v>
      </c>
      <c r="K133">
        <f>Sheet1!S99</f>
        <v>11</v>
      </c>
      <c r="L133">
        <f t="shared" si="12"/>
        <v>2.6363636363636367</v>
      </c>
      <c r="M133">
        <f t="shared" si="13"/>
        <v>2.6363636363636367</v>
      </c>
      <c r="N133" s="7">
        <f>SUM(M123:M133)</f>
        <v>62.36363636363636</v>
      </c>
      <c r="O133" s="6">
        <f>SUM(N133,N122,N121,N117,N102,N76,N55,N53,N48)</f>
        <v>485.48854478854486</v>
      </c>
      <c r="Q133" s="2" t="s">
        <v>160</v>
      </c>
      <c r="R133">
        <v>11</v>
      </c>
      <c r="S133">
        <f>Sheet1!S99</f>
        <v>11</v>
      </c>
      <c r="T133">
        <f t="shared" si="14"/>
        <v>0</v>
      </c>
      <c r="U133">
        <f t="shared" si="15"/>
        <v>0</v>
      </c>
      <c r="V133" s="7">
        <f>SUM(U133)</f>
        <v>0</v>
      </c>
      <c r="W133" s="6">
        <f>SUM(V133,V132,V121,V108,V107,V95,V76,V55,V53,V36)</f>
        <v>658.19373505751219</v>
      </c>
    </row>
  </sheetData>
  <mergeCells count="28">
    <mergeCell ref="A86:C86"/>
    <mergeCell ref="A87:C87"/>
    <mergeCell ref="I33:W33"/>
    <mergeCell ref="I77:I102"/>
    <mergeCell ref="I103:I117"/>
    <mergeCell ref="A72:C72"/>
    <mergeCell ref="E72:G72"/>
    <mergeCell ref="A34:C34"/>
    <mergeCell ref="E34:G34"/>
    <mergeCell ref="A47:C47"/>
    <mergeCell ref="E47:G47"/>
    <mergeCell ref="A60:C60"/>
    <mergeCell ref="E60:G60"/>
    <mergeCell ref="I118:I121"/>
    <mergeCell ref="I123:I133"/>
    <mergeCell ref="Q34:W34"/>
    <mergeCell ref="Q37:Q53"/>
    <mergeCell ref="Q54:Q55"/>
    <mergeCell ref="Q56:Q76"/>
    <mergeCell ref="Q77:Q95"/>
    <mergeCell ref="Q96:Q107"/>
    <mergeCell ref="Q109:Q121"/>
    <mergeCell ref="Q122:Q132"/>
    <mergeCell ref="I34:O34"/>
    <mergeCell ref="I37:I48"/>
    <mergeCell ref="I49:I53"/>
    <mergeCell ref="I54:I55"/>
    <mergeCell ref="I56:I76"/>
  </mergeCells>
  <phoneticPr fontId="1" type="noConversion"/>
  <pageMargins left="0.75000000000000011" right="0.75000000000000011" top="1" bottom="1" header="0.5" footer="0.5"/>
  <pageSetup paperSize="9" scale="93" fitToWidth="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opLeftCell="A55" zoomScale="70" zoomScaleNormal="70" workbookViewId="0">
      <selection activeCell="L81" sqref="L81"/>
    </sheetView>
  </sheetViews>
  <sheetFormatPr defaultRowHeight="15.75" x14ac:dyDescent="0.25"/>
  <cols>
    <col min="2" max="2" width="4.375" bestFit="1" customWidth="1"/>
    <col min="3" max="3" width="15.25" customWidth="1"/>
    <col min="4" max="4" width="17.375" customWidth="1"/>
    <col min="5" max="5" width="11.875" customWidth="1"/>
    <col min="6" max="7" width="13.875" bestFit="1" customWidth="1"/>
    <col min="8" max="8" width="5.375" bestFit="1" customWidth="1"/>
    <col min="9" max="9" width="6.25" bestFit="1" customWidth="1"/>
    <col min="10" max="10" width="10.125" bestFit="1" customWidth="1"/>
    <col min="11" max="11" width="13" bestFit="1" customWidth="1"/>
    <col min="12" max="12" width="9.25" bestFit="1" customWidth="1"/>
    <col min="13" max="14" width="4.25" bestFit="1" customWidth="1"/>
    <col min="15" max="15" width="4.625" bestFit="1" customWidth="1"/>
    <col min="16" max="16" width="17.125" customWidth="1"/>
    <col min="17" max="17" width="5.875" bestFit="1" customWidth="1"/>
    <col min="18" max="18" width="10.125" bestFit="1" customWidth="1"/>
    <col min="19" max="19" width="8.125" customWidth="1"/>
    <col min="20" max="20" width="4.75" bestFit="1" customWidth="1"/>
    <col min="22" max="22" width="3.375" bestFit="1" customWidth="1"/>
    <col min="24" max="24" width="9.75" bestFit="1" customWidth="1"/>
    <col min="26" max="26" width="10.125" bestFit="1" customWidth="1"/>
  </cols>
  <sheetData>
    <row r="1" spans="1:20" x14ac:dyDescent="0.25">
      <c r="B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126</v>
      </c>
    </row>
    <row r="2" spans="1:20" x14ac:dyDescent="0.25">
      <c r="A2">
        <v>0</v>
      </c>
      <c r="B2">
        <v>57</v>
      </c>
      <c r="C2" t="str">
        <f t="shared" ref="C2:C17" si="0">CONCATENATE(B2,"@",YEAR(D2),"/",MONTH(D2),"/",DAY(D2))</f>
        <v>57@2009/10/19</v>
      </c>
      <c r="D2" s="1">
        <f t="shared" ref="D2:D17" si="1">(E2/86400)+25569</f>
        <v>40105.493622685186</v>
      </c>
      <c r="E2">
        <v>1255953049</v>
      </c>
      <c r="F2" t="s">
        <v>72</v>
      </c>
      <c r="G2" t="s">
        <v>73</v>
      </c>
      <c r="H2">
        <v>22</v>
      </c>
      <c r="I2">
        <v>22</v>
      </c>
      <c r="J2">
        <v>240</v>
      </c>
      <c r="K2">
        <v>240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SUM(N2:S2)</f>
        <v>0</v>
      </c>
    </row>
    <row r="3" spans="1:20" x14ac:dyDescent="0.25">
      <c r="A3">
        <v>1</v>
      </c>
      <c r="B3">
        <v>58</v>
      </c>
      <c r="C3" t="str">
        <f t="shared" si="0"/>
        <v>58@2009/11/25</v>
      </c>
      <c r="D3" s="1">
        <f t="shared" si="1"/>
        <v>40142.477476851855</v>
      </c>
      <c r="E3">
        <v>1259148454</v>
      </c>
      <c r="F3" t="s">
        <v>73</v>
      </c>
      <c r="G3" t="s">
        <v>74</v>
      </c>
      <c r="H3">
        <v>22</v>
      </c>
      <c r="I3">
        <v>22</v>
      </c>
      <c r="J3">
        <v>240</v>
      </c>
      <c r="K3">
        <v>240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f t="shared" ref="T3:T17" si="2">SUM(N3:S3)</f>
        <v>1</v>
      </c>
    </row>
    <row r="4" spans="1:20" x14ac:dyDescent="0.25">
      <c r="A4">
        <v>2</v>
      </c>
      <c r="B4">
        <v>59</v>
      </c>
      <c r="C4" t="str">
        <f t="shared" si="0"/>
        <v>59@2010/2/21</v>
      </c>
      <c r="D4" s="1">
        <f t="shared" si="1"/>
        <v>40230.787812499999</v>
      </c>
      <c r="E4">
        <v>1266778467</v>
      </c>
      <c r="F4" t="s">
        <v>74</v>
      </c>
      <c r="G4" t="s">
        <v>75</v>
      </c>
      <c r="H4">
        <v>22</v>
      </c>
      <c r="I4">
        <v>22</v>
      </c>
      <c r="J4">
        <v>240</v>
      </c>
      <c r="K4">
        <v>241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2"/>
        <v>1</v>
      </c>
    </row>
    <row r="5" spans="1:20" x14ac:dyDescent="0.25">
      <c r="A5">
        <v>3</v>
      </c>
      <c r="B5">
        <v>60</v>
      </c>
      <c r="C5" t="str">
        <f t="shared" si="0"/>
        <v>60@2010/4/20</v>
      </c>
      <c r="D5" s="1">
        <f t="shared" si="1"/>
        <v>40288.479490740741</v>
      </c>
      <c r="E5">
        <v>1271763028</v>
      </c>
      <c r="F5" t="s">
        <v>75</v>
      </c>
      <c r="G5" t="s">
        <v>76</v>
      </c>
      <c r="H5">
        <v>22</v>
      </c>
      <c r="I5">
        <v>22</v>
      </c>
      <c r="J5">
        <v>241</v>
      </c>
      <c r="K5">
        <v>241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f t="shared" si="2"/>
        <v>1</v>
      </c>
    </row>
    <row r="6" spans="1:20" x14ac:dyDescent="0.25">
      <c r="A6">
        <v>4</v>
      </c>
      <c r="B6">
        <v>61</v>
      </c>
      <c r="C6" t="str">
        <f t="shared" si="0"/>
        <v>61@2010/8/10</v>
      </c>
      <c r="D6" s="1">
        <f t="shared" si="1"/>
        <v>40400.485358796301</v>
      </c>
      <c r="E6">
        <v>1281440335</v>
      </c>
      <c r="F6" t="s">
        <v>76</v>
      </c>
      <c r="G6" t="s">
        <v>77</v>
      </c>
      <c r="H6">
        <v>22</v>
      </c>
      <c r="I6">
        <v>22</v>
      </c>
      <c r="J6">
        <v>241</v>
      </c>
      <c r="K6">
        <v>241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f t="shared" si="2"/>
        <v>1</v>
      </c>
    </row>
    <row r="7" spans="1:20" x14ac:dyDescent="0.25">
      <c r="A7">
        <v>5</v>
      </c>
      <c r="B7">
        <v>62</v>
      </c>
      <c r="C7" t="str">
        <f t="shared" si="0"/>
        <v>62@2010/9/24</v>
      </c>
      <c r="D7" s="1">
        <f t="shared" si="1"/>
        <v>40445.520624999997</v>
      </c>
      <c r="E7">
        <v>1285331382</v>
      </c>
      <c r="F7" t="s">
        <v>77</v>
      </c>
      <c r="G7" t="s">
        <v>78</v>
      </c>
      <c r="H7">
        <v>22</v>
      </c>
      <c r="I7">
        <v>22</v>
      </c>
      <c r="J7">
        <v>241</v>
      </c>
      <c r="K7">
        <v>241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f t="shared" si="2"/>
        <v>1</v>
      </c>
    </row>
    <row r="8" spans="1:20" x14ac:dyDescent="0.25">
      <c r="A8">
        <v>6</v>
      </c>
      <c r="B8">
        <v>63</v>
      </c>
      <c r="C8" t="str">
        <f t="shared" si="0"/>
        <v>63@2010/9/28</v>
      </c>
      <c r="D8" s="1">
        <f t="shared" si="1"/>
        <v>40449.413043981483</v>
      </c>
      <c r="E8">
        <v>1285667687</v>
      </c>
      <c r="F8" t="s">
        <v>78</v>
      </c>
      <c r="G8" t="s">
        <v>79</v>
      </c>
      <c r="H8">
        <v>22</v>
      </c>
      <c r="I8">
        <v>23</v>
      </c>
      <c r="J8">
        <v>241</v>
      </c>
      <c r="K8">
        <v>252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  <c r="S8">
        <v>0</v>
      </c>
      <c r="T8">
        <f t="shared" si="2"/>
        <v>11</v>
      </c>
    </row>
    <row r="9" spans="1:20" x14ac:dyDescent="0.25">
      <c r="A9">
        <v>7</v>
      </c>
      <c r="B9">
        <v>64</v>
      </c>
      <c r="C9" t="str">
        <f t="shared" si="0"/>
        <v>64@2010/10/15</v>
      </c>
      <c r="D9" s="1">
        <f t="shared" si="1"/>
        <v>40466.534618055557</v>
      </c>
      <c r="E9">
        <v>1287146991</v>
      </c>
      <c r="F9" t="s">
        <v>79</v>
      </c>
      <c r="G9" t="s">
        <v>80</v>
      </c>
      <c r="H9">
        <v>23</v>
      </c>
      <c r="I9">
        <v>23</v>
      </c>
      <c r="J9">
        <v>252</v>
      </c>
      <c r="K9">
        <v>285</v>
      </c>
      <c r="L9">
        <v>0</v>
      </c>
      <c r="M9">
        <v>0</v>
      </c>
      <c r="N9">
        <v>33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33</v>
      </c>
    </row>
    <row r="10" spans="1:20" x14ac:dyDescent="0.25">
      <c r="A10">
        <v>8</v>
      </c>
      <c r="B10">
        <v>65</v>
      </c>
      <c r="C10" t="str">
        <f t="shared" si="0"/>
        <v>65@2010/11/12</v>
      </c>
      <c r="D10" s="1">
        <f t="shared" si="1"/>
        <v>40494.993206018517</v>
      </c>
      <c r="E10">
        <v>1289605813</v>
      </c>
      <c r="F10" t="s">
        <v>80</v>
      </c>
      <c r="G10" t="s">
        <v>81</v>
      </c>
      <c r="H10">
        <v>23</v>
      </c>
      <c r="I10">
        <v>22</v>
      </c>
      <c r="J10">
        <v>285</v>
      </c>
      <c r="K10">
        <v>265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20</v>
      </c>
      <c r="T10">
        <f t="shared" si="2"/>
        <v>20</v>
      </c>
    </row>
    <row r="11" spans="1:20" x14ac:dyDescent="0.25">
      <c r="A11">
        <v>9</v>
      </c>
      <c r="B11">
        <v>66</v>
      </c>
      <c r="C11" t="str">
        <f t="shared" si="0"/>
        <v>66@2010/11/13</v>
      </c>
      <c r="D11" s="1">
        <f t="shared" si="1"/>
        <v>40495.692256944443</v>
      </c>
      <c r="E11">
        <v>1289666211</v>
      </c>
      <c r="F11" t="s">
        <v>81</v>
      </c>
      <c r="G11" t="s">
        <v>82</v>
      </c>
      <c r="H11">
        <v>22</v>
      </c>
      <c r="I11">
        <v>22</v>
      </c>
      <c r="J11">
        <v>265</v>
      </c>
      <c r="K11">
        <v>265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2"/>
        <v>1</v>
      </c>
    </row>
    <row r="12" spans="1:20" x14ac:dyDescent="0.25">
      <c r="A12">
        <v>10</v>
      </c>
      <c r="B12">
        <v>67</v>
      </c>
      <c r="C12" t="str">
        <f t="shared" si="0"/>
        <v>67@2010/11/16</v>
      </c>
      <c r="D12" s="1">
        <f t="shared" si="1"/>
        <v>40498.491585648146</v>
      </c>
      <c r="E12">
        <v>1289908073</v>
      </c>
      <c r="F12" t="s">
        <v>82</v>
      </c>
      <c r="G12" t="s">
        <v>83</v>
      </c>
      <c r="H12">
        <v>22</v>
      </c>
      <c r="I12">
        <v>22</v>
      </c>
      <c r="J12">
        <v>265</v>
      </c>
      <c r="K12">
        <v>267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2</v>
      </c>
    </row>
    <row r="13" spans="1:20" x14ac:dyDescent="0.25">
      <c r="A13">
        <v>11</v>
      </c>
      <c r="B13">
        <v>68</v>
      </c>
      <c r="C13" t="str">
        <f t="shared" si="0"/>
        <v>68@2010/12/26</v>
      </c>
      <c r="D13" s="1">
        <f t="shared" si="1"/>
        <v>40538.415752314817</v>
      </c>
      <c r="E13">
        <v>1293357521</v>
      </c>
      <c r="F13" t="s">
        <v>83</v>
      </c>
      <c r="G13" t="s">
        <v>84</v>
      </c>
      <c r="H13">
        <v>22</v>
      </c>
      <c r="I13">
        <v>22</v>
      </c>
      <c r="J13">
        <v>267</v>
      </c>
      <c r="K13">
        <v>267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2"/>
        <v>1</v>
      </c>
    </row>
    <row r="14" spans="1:20" x14ac:dyDescent="0.25">
      <c r="A14">
        <v>12</v>
      </c>
      <c r="B14">
        <v>69</v>
      </c>
      <c r="C14" t="str">
        <f t="shared" si="0"/>
        <v>69@2011/1/14</v>
      </c>
      <c r="D14" s="1">
        <f t="shared" si="1"/>
        <v>40557.438206018516</v>
      </c>
      <c r="E14">
        <v>1295001061</v>
      </c>
      <c r="F14" t="s">
        <v>84</v>
      </c>
      <c r="G14" t="s">
        <v>85</v>
      </c>
      <c r="H14">
        <v>22</v>
      </c>
      <c r="I14">
        <v>22</v>
      </c>
      <c r="J14">
        <v>267</v>
      </c>
      <c r="K14">
        <v>267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0</v>
      </c>
    </row>
    <row r="15" spans="1:20" x14ac:dyDescent="0.25">
      <c r="A15">
        <v>13</v>
      </c>
      <c r="B15">
        <v>70</v>
      </c>
      <c r="C15" t="str">
        <f t="shared" si="0"/>
        <v>70@2011/1/20</v>
      </c>
      <c r="D15" s="1">
        <f t="shared" si="1"/>
        <v>40563.691134259258</v>
      </c>
      <c r="E15">
        <v>1295541314</v>
      </c>
      <c r="F15" t="s">
        <v>85</v>
      </c>
      <c r="G15" t="s">
        <v>86</v>
      </c>
      <c r="H15">
        <v>22</v>
      </c>
      <c r="I15">
        <v>21</v>
      </c>
      <c r="J15">
        <v>267</v>
      </c>
      <c r="K15">
        <v>246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21</v>
      </c>
      <c r="T15">
        <f t="shared" si="2"/>
        <v>21</v>
      </c>
    </row>
    <row r="16" spans="1:20" x14ac:dyDescent="0.25">
      <c r="A16">
        <v>14</v>
      </c>
      <c r="B16">
        <v>71</v>
      </c>
      <c r="C16" t="str">
        <f t="shared" si="0"/>
        <v>71@2011/1/20</v>
      </c>
      <c r="D16" s="1">
        <f t="shared" si="1"/>
        <v>40563.961030092592</v>
      </c>
      <c r="E16">
        <v>1295564633</v>
      </c>
      <c r="F16" t="s">
        <v>86</v>
      </c>
      <c r="G16" t="s">
        <v>87</v>
      </c>
      <c r="H16">
        <v>21</v>
      </c>
      <c r="I16">
        <v>18</v>
      </c>
      <c r="J16">
        <v>246</v>
      </c>
      <c r="K16">
        <v>239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7</v>
      </c>
      <c r="T16">
        <f t="shared" si="2"/>
        <v>7</v>
      </c>
    </row>
    <row r="17" spans="1:20" x14ac:dyDescent="0.25">
      <c r="A17">
        <v>15</v>
      </c>
      <c r="B17">
        <v>72</v>
      </c>
      <c r="C17" t="str">
        <f t="shared" si="0"/>
        <v>72@2011/1/21</v>
      </c>
      <c r="D17" s="1">
        <f t="shared" si="1"/>
        <v>40564.471747685187</v>
      </c>
      <c r="E17">
        <v>1295608759</v>
      </c>
      <c r="F17" t="s">
        <v>87</v>
      </c>
      <c r="G17" t="s">
        <v>88</v>
      </c>
      <c r="H17">
        <v>18</v>
      </c>
      <c r="I17">
        <v>18</v>
      </c>
      <c r="J17">
        <v>239</v>
      </c>
      <c r="K17">
        <v>239</v>
      </c>
      <c r="L17">
        <v>0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0</v>
      </c>
      <c r="T17">
        <f t="shared" si="2"/>
        <v>4</v>
      </c>
    </row>
    <row r="50" spans="2:32" ht="18.75" x14ac:dyDescent="0.25">
      <c r="R50" s="16" t="s">
        <v>185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2:32" x14ac:dyDescent="0.25">
      <c r="B51" s="18" t="s">
        <v>127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R51" s="11" t="s">
        <v>138</v>
      </c>
      <c r="S51" s="11"/>
      <c r="T51" s="11"/>
      <c r="U51" s="11"/>
      <c r="V51" s="11"/>
      <c r="W51" s="11"/>
      <c r="X51" s="11"/>
      <c r="Z51" s="11" t="s">
        <v>163</v>
      </c>
      <c r="AA51" s="11"/>
      <c r="AB51" s="11"/>
      <c r="AC51" s="11"/>
      <c r="AD51" s="11"/>
      <c r="AE51" s="11"/>
      <c r="AF51" s="11"/>
    </row>
    <row r="52" spans="2:32" ht="57" customHeight="1" x14ac:dyDescent="0.25">
      <c r="B52" s="17" t="s">
        <v>128</v>
      </c>
      <c r="C52" s="17"/>
      <c r="D52" s="17"/>
      <c r="F52" s="10" t="s">
        <v>129</v>
      </c>
      <c r="G52" s="10"/>
      <c r="H52" s="10"/>
      <c r="J52" s="17" t="s">
        <v>130</v>
      </c>
      <c r="K52" s="17"/>
      <c r="L52" s="17"/>
      <c r="N52" s="17" t="s">
        <v>131</v>
      </c>
      <c r="O52" s="10"/>
      <c r="P52" s="10"/>
      <c r="R52" t="s">
        <v>139</v>
      </c>
      <c r="S52" t="s">
        <v>140</v>
      </c>
      <c r="T52" t="s">
        <v>141</v>
      </c>
      <c r="W52" t="s">
        <v>142</v>
      </c>
      <c r="X52" t="s">
        <v>143</v>
      </c>
      <c r="Z52" t="s">
        <v>139</v>
      </c>
      <c r="AA52" t="s">
        <v>140</v>
      </c>
      <c r="AB52" t="s">
        <v>141</v>
      </c>
      <c r="AE52" t="s">
        <v>142</v>
      </c>
      <c r="AF52" t="s">
        <v>143</v>
      </c>
    </row>
    <row r="53" spans="2:32" x14ac:dyDescent="0.25">
      <c r="B53">
        <v>0</v>
      </c>
      <c r="C53">
        <v>6</v>
      </c>
      <c r="D53">
        <v>16</v>
      </c>
      <c r="F53">
        <v>0</v>
      </c>
      <c r="G53">
        <v>6</v>
      </c>
      <c r="H53">
        <v>16</v>
      </c>
      <c r="J53">
        <v>0</v>
      </c>
      <c r="K53">
        <v>10</v>
      </c>
      <c r="L53">
        <v>72</v>
      </c>
      <c r="N53">
        <v>0</v>
      </c>
      <c r="O53">
        <v>3</v>
      </c>
      <c r="P53">
        <v>3</v>
      </c>
      <c r="R53" s="10" t="s">
        <v>161</v>
      </c>
      <c r="S53">
        <f>16/7</f>
        <v>2.2857142857142856</v>
      </c>
      <c r="T53">
        <f>Sheet1!S58</f>
        <v>0</v>
      </c>
      <c r="U53">
        <f>ABS(S53-T53)</f>
        <v>2.2857142857142856</v>
      </c>
      <c r="V53">
        <f>POWER(U53,1)</f>
        <v>2.2857142857142856</v>
      </c>
      <c r="Z53" s="10" t="s">
        <v>164</v>
      </c>
      <c r="AA53">
        <f>3/4</f>
        <v>0.75</v>
      </c>
      <c r="AB53">
        <f>Sheet1!S58</f>
        <v>0</v>
      </c>
      <c r="AC53">
        <f>ABS(AA53-AB53)</f>
        <v>0.75</v>
      </c>
      <c r="AD53">
        <f>POWER(AC53,1)</f>
        <v>0.75</v>
      </c>
    </row>
    <row r="54" spans="2:32" x14ac:dyDescent="0.25">
      <c r="B54">
        <v>7</v>
      </c>
      <c r="C54">
        <v>15</v>
      </c>
      <c r="D54">
        <v>89</v>
      </c>
      <c r="F54">
        <v>7</v>
      </c>
      <c r="G54">
        <v>15</v>
      </c>
      <c r="H54">
        <v>89</v>
      </c>
      <c r="J54">
        <v>11</v>
      </c>
      <c r="K54">
        <v>15</v>
      </c>
      <c r="L54">
        <v>33</v>
      </c>
      <c r="N54">
        <v>4</v>
      </c>
      <c r="O54">
        <v>15</v>
      </c>
      <c r="P54">
        <v>102</v>
      </c>
      <c r="R54" s="10"/>
      <c r="S54">
        <f t="shared" ref="S54:S59" si="3">16/7</f>
        <v>2.2857142857142856</v>
      </c>
      <c r="T54">
        <f>Sheet1!S59</f>
        <v>1</v>
      </c>
      <c r="U54">
        <f t="shared" ref="U54:U68" si="4">ABS(S54-T54)</f>
        <v>1.2857142857142856</v>
      </c>
      <c r="V54">
        <f t="shared" ref="V54:V68" si="5">POWER(U54,1)</f>
        <v>1.2857142857142856</v>
      </c>
      <c r="Z54" s="10"/>
      <c r="AA54">
        <f t="shared" ref="AA54:AA56" si="6">3/4</f>
        <v>0.75</v>
      </c>
      <c r="AB54">
        <f>Sheet1!S59</f>
        <v>1</v>
      </c>
      <c r="AC54">
        <f t="shared" ref="AC54:AC68" si="7">ABS(AA54-AB54)</f>
        <v>0.25</v>
      </c>
      <c r="AD54">
        <f t="shared" ref="AD54:AD68" si="8">POWER(AC54,1)</f>
        <v>0.25</v>
      </c>
    </row>
    <row r="55" spans="2:32" x14ac:dyDescent="0.25">
      <c r="R55" s="10"/>
      <c r="S55">
        <f t="shared" si="3"/>
        <v>2.2857142857142856</v>
      </c>
      <c r="T55">
        <f>Sheet1!S60</f>
        <v>1</v>
      </c>
      <c r="U55">
        <f t="shared" si="4"/>
        <v>1.2857142857142856</v>
      </c>
      <c r="V55">
        <f t="shared" si="5"/>
        <v>1.2857142857142856</v>
      </c>
      <c r="Z55" s="10"/>
      <c r="AA55">
        <f t="shared" si="6"/>
        <v>0.75</v>
      </c>
      <c r="AB55">
        <f>Sheet1!S60</f>
        <v>1</v>
      </c>
      <c r="AC55">
        <f t="shared" si="7"/>
        <v>0.25</v>
      </c>
      <c r="AD55">
        <f t="shared" si="8"/>
        <v>0.25</v>
      </c>
    </row>
    <row r="56" spans="2:32" x14ac:dyDescent="0.25">
      <c r="R56" s="10"/>
      <c r="S56">
        <f t="shared" si="3"/>
        <v>2.2857142857142856</v>
      </c>
      <c r="T56">
        <f>Sheet1!S61</f>
        <v>1</v>
      </c>
      <c r="U56">
        <f t="shared" si="4"/>
        <v>1.2857142857142856</v>
      </c>
      <c r="V56">
        <f t="shared" si="5"/>
        <v>1.2857142857142856</v>
      </c>
      <c r="Z56" s="10"/>
      <c r="AA56">
        <f t="shared" si="6"/>
        <v>0.75</v>
      </c>
      <c r="AB56">
        <f>Sheet1!S61</f>
        <v>1</v>
      </c>
      <c r="AC56">
        <f t="shared" si="7"/>
        <v>0.25</v>
      </c>
      <c r="AD56">
        <f t="shared" si="8"/>
        <v>0.25</v>
      </c>
      <c r="AE56" s="7">
        <f>SUM(AD53:AD56)</f>
        <v>1.5</v>
      </c>
    </row>
    <row r="57" spans="2:32" ht="33" customHeight="1" x14ac:dyDescent="0.25">
      <c r="B57" s="10" t="s">
        <v>132</v>
      </c>
      <c r="C57" s="10"/>
      <c r="D57" s="10"/>
      <c r="F57" s="10" t="s">
        <v>133</v>
      </c>
      <c r="G57" s="10"/>
      <c r="H57" s="10"/>
      <c r="J57" s="17" t="s">
        <v>134</v>
      </c>
      <c r="K57" s="10"/>
      <c r="L57" s="10"/>
      <c r="N57" s="17" t="s">
        <v>135</v>
      </c>
      <c r="O57" s="10"/>
      <c r="P57" s="10"/>
      <c r="R57" s="10"/>
      <c r="S57">
        <f t="shared" si="3"/>
        <v>2.2857142857142856</v>
      </c>
      <c r="T57">
        <f>Sheet1!S62</f>
        <v>1</v>
      </c>
      <c r="U57">
        <f t="shared" si="4"/>
        <v>1.2857142857142856</v>
      </c>
      <c r="V57">
        <f t="shared" si="5"/>
        <v>1.2857142857142856</v>
      </c>
      <c r="Z57" s="12" t="s">
        <v>165</v>
      </c>
      <c r="AA57" s="7">
        <f>102/12</f>
        <v>8.5</v>
      </c>
      <c r="AB57">
        <f>Sheet1!S62</f>
        <v>1</v>
      </c>
      <c r="AC57">
        <f t="shared" si="7"/>
        <v>7.5</v>
      </c>
      <c r="AD57">
        <f t="shared" si="8"/>
        <v>7.5</v>
      </c>
    </row>
    <row r="58" spans="2:32" x14ac:dyDescent="0.25">
      <c r="B58">
        <v>0</v>
      </c>
      <c r="C58">
        <v>6</v>
      </c>
      <c r="D58">
        <v>16</v>
      </c>
      <c r="F58" s="3">
        <v>0</v>
      </c>
      <c r="G58" s="3">
        <v>0</v>
      </c>
      <c r="H58" s="3">
        <v>0</v>
      </c>
      <c r="J58">
        <v>0</v>
      </c>
      <c r="K58">
        <v>3</v>
      </c>
      <c r="L58">
        <v>3</v>
      </c>
      <c r="N58">
        <v>0</v>
      </c>
      <c r="O58">
        <v>6</v>
      </c>
      <c r="P58">
        <v>16</v>
      </c>
      <c r="R58" s="10"/>
      <c r="S58">
        <f t="shared" si="3"/>
        <v>2.2857142857142856</v>
      </c>
      <c r="T58">
        <f>Sheet1!S63</f>
        <v>1</v>
      </c>
      <c r="U58">
        <f t="shared" si="4"/>
        <v>1.2857142857142856</v>
      </c>
      <c r="V58">
        <f t="shared" si="5"/>
        <v>1.2857142857142856</v>
      </c>
      <c r="Z58" s="12"/>
      <c r="AA58" s="7">
        <f t="shared" ref="AA58:AA68" si="9">102/12</f>
        <v>8.5</v>
      </c>
      <c r="AB58">
        <f>Sheet1!S63</f>
        <v>1</v>
      </c>
      <c r="AC58">
        <f t="shared" si="7"/>
        <v>7.5</v>
      </c>
      <c r="AD58">
        <f t="shared" si="8"/>
        <v>7.5</v>
      </c>
    </row>
    <row r="59" spans="2:32" x14ac:dyDescent="0.25">
      <c r="B59">
        <v>7</v>
      </c>
      <c r="C59">
        <v>15</v>
      </c>
      <c r="D59">
        <v>89</v>
      </c>
      <c r="F59" s="3">
        <v>1</v>
      </c>
      <c r="G59" s="3">
        <v>15</v>
      </c>
      <c r="H59" s="3">
        <v>105</v>
      </c>
      <c r="J59">
        <v>4</v>
      </c>
      <c r="K59">
        <v>15</v>
      </c>
      <c r="L59">
        <v>102</v>
      </c>
      <c r="N59">
        <v>7</v>
      </c>
      <c r="O59">
        <v>15</v>
      </c>
      <c r="P59">
        <v>89</v>
      </c>
      <c r="R59" s="10"/>
      <c r="S59">
        <f t="shared" si="3"/>
        <v>2.2857142857142856</v>
      </c>
      <c r="T59">
        <f>Sheet1!S64</f>
        <v>11</v>
      </c>
      <c r="U59">
        <f t="shared" si="4"/>
        <v>8.7142857142857153</v>
      </c>
      <c r="V59">
        <f t="shared" si="5"/>
        <v>8.7142857142857153</v>
      </c>
      <c r="W59" s="7">
        <f>SUM(V53:V59)</f>
        <v>17.428571428571431</v>
      </c>
      <c r="Z59" s="12"/>
      <c r="AA59" s="7">
        <f t="shared" si="9"/>
        <v>8.5</v>
      </c>
      <c r="AB59">
        <f>Sheet1!S64</f>
        <v>11</v>
      </c>
      <c r="AC59">
        <f t="shared" si="7"/>
        <v>2.5</v>
      </c>
      <c r="AD59">
        <f t="shared" si="8"/>
        <v>2.5</v>
      </c>
    </row>
    <row r="60" spans="2:32" x14ac:dyDescent="0.25">
      <c r="F60" s="14" t="s">
        <v>136</v>
      </c>
      <c r="G60" s="14"/>
      <c r="H60" s="14"/>
      <c r="R60" s="12" t="s">
        <v>162</v>
      </c>
      <c r="S60">
        <f>89/9</f>
        <v>9.8888888888888893</v>
      </c>
      <c r="T60">
        <f>Sheet1!S65</f>
        <v>33</v>
      </c>
      <c r="U60">
        <f t="shared" si="4"/>
        <v>23.111111111111111</v>
      </c>
      <c r="V60">
        <f t="shared" si="5"/>
        <v>23.111111111111111</v>
      </c>
      <c r="Z60" s="12"/>
      <c r="AA60" s="7">
        <f t="shared" si="9"/>
        <v>8.5</v>
      </c>
      <c r="AB60">
        <f>Sheet1!S65</f>
        <v>33</v>
      </c>
      <c r="AC60">
        <f t="shared" si="7"/>
        <v>24.5</v>
      </c>
      <c r="AD60">
        <f t="shared" si="8"/>
        <v>24.5</v>
      </c>
    </row>
    <row r="61" spans="2:32" x14ac:dyDescent="0.25">
      <c r="R61" s="12"/>
      <c r="S61">
        <f t="shared" ref="S61:S68" si="10">89/9</f>
        <v>9.8888888888888893</v>
      </c>
      <c r="T61">
        <f>Sheet1!S66</f>
        <v>20</v>
      </c>
      <c r="U61">
        <f t="shared" si="4"/>
        <v>10.111111111111111</v>
      </c>
      <c r="V61">
        <f t="shared" si="5"/>
        <v>10.111111111111111</v>
      </c>
      <c r="Z61" s="12"/>
      <c r="AA61" s="7">
        <f t="shared" si="9"/>
        <v>8.5</v>
      </c>
      <c r="AB61">
        <f>Sheet1!S66</f>
        <v>20</v>
      </c>
      <c r="AC61">
        <f t="shared" si="7"/>
        <v>11.5</v>
      </c>
      <c r="AD61">
        <f t="shared" si="8"/>
        <v>11.5</v>
      </c>
    </row>
    <row r="62" spans="2:32" x14ac:dyDescent="0.25">
      <c r="B62" s="18" t="s">
        <v>137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R62" s="12"/>
      <c r="S62">
        <f t="shared" si="10"/>
        <v>9.8888888888888893</v>
      </c>
      <c r="T62">
        <f>Sheet1!S67</f>
        <v>1</v>
      </c>
      <c r="U62">
        <f t="shared" si="4"/>
        <v>8.8888888888888893</v>
      </c>
      <c r="V62">
        <f t="shared" si="5"/>
        <v>8.8888888888888893</v>
      </c>
      <c r="Z62" s="12"/>
      <c r="AA62" s="7">
        <f t="shared" si="9"/>
        <v>8.5</v>
      </c>
      <c r="AB62">
        <f>Sheet1!S67</f>
        <v>1</v>
      </c>
      <c r="AC62">
        <f t="shared" si="7"/>
        <v>7.5</v>
      </c>
      <c r="AD62">
        <f t="shared" si="8"/>
        <v>7.5</v>
      </c>
    </row>
    <row r="63" spans="2:32" ht="33" customHeight="1" x14ac:dyDescent="0.25">
      <c r="B63" s="17" t="s">
        <v>128</v>
      </c>
      <c r="C63" s="17"/>
      <c r="D63" s="17"/>
      <c r="F63" s="10" t="s">
        <v>129</v>
      </c>
      <c r="G63" s="10"/>
      <c r="H63" s="10"/>
      <c r="J63" s="17" t="s">
        <v>130</v>
      </c>
      <c r="K63" s="17"/>
      <c r="L63" s="17"/>
      <c r="N63" s="17" t="s">
        <v>131</v>
      </c>
      <c r="O63" s="10"/>
      <c r="P63" s="10"/>
      <c r="R63" s="12"/>
      <c r="S63">
        <f t="shared" si="10"/>
        <v>9.8888888888888893</v>
      </c>
      <c r="T63">
        <f>Sheet1!S68</f>
        <v>2</v>
      </c>
      <c r="U63">
        <f t="shared" si="4"/>
        <v>7.8888888888888893</v>
      </c>
      <c r="V63">
        <f t="shared" si="5"/>
        <v>7.8888888888888893</v>
      </c>
      <c r="Z63" s="12"/>
      <c r="AA63" s="7">
        <f t="shared" si="9"/>
        <v>8.5</v>
      </c>
      <c r="AB63">
        <f>Sheet1!S68</f>
        <v>2</v>
      </c>
      <c r="AC63">
        <f t="shared" si="7"/>
        <v>6.5</v>
      </c>
      <c r="AD63">
        <f t="shared" si="8"/>
        <v>6.5</v>
      </c>
    </row>
    <row r="64" spans="2:32" x14ac:dyDescent="0.25">
      <c r="B64">
        <v>0</v>
      </c>
      <c r="C64">
        <v>6</v>
      </c>
      <c r="D64">
        <v>16</v>
      </c>
      <c r="F64">
        <v>0</v>
      </c>
      <c r="G64">
        <v>6</v>
      </c>
      <c r="H64">
        <v>16</v>
      </c>
      <c r="J64">
        <v>0</v>
      </c>
      <c r="K64">
        <v>0</v>
      </c>
      <c r="L64">
        <v>0</v>
      </c>
      <c r="N64">
        <v>0</v>
      </c>
      <c r="O64">
        <v>3</v>
      </c>
      <c r="P64">
        <v>3</v>
      </c>
      <c r="R64" s="12"/>
      <c r="S64">
        <f t="shared" si="10"/>
        <v>9.8888888888888893</v>
      </c>
      <c r="T64">
        <f>Sheet1!S69</f>
        <v>1</v>
      </c>
      <c r="U64">
        <f t="shared" si="4"/>
        <v>8.8888888888888893</v>
      </c>
      <c r="V64">
        <f t="shared" si="5"/>
        <v>8.8888888888888893</v>
      </c>
      <c r="Z64" s="12"/>
      <c r="AA64" s="7">
        <f t="shared" si="9"/>
        <v>8.5</v>
      </c>
      <c r="AB64">
        <f>Sheet1!S69</f>
        <v>1</v>
      </c>
      <c r="AC64">
        <f t="shared" si="7"/>
        <v>7.5</v>
      </c>
      <c r="AD64">
        <f t="shared" si="8"/>
        <v>7.5</v>
      </c>
    </row>
    <row r="65" spans="2:32" x14ac:dyDescent="0.25">
      <c r="B65">
        <v>7</v>
      </c>
      <c r="C65">
        <v>10</v>
      </c>
      <c r="D65">
        <v>56</v>
      </c>
      <c r="F65">
        <v>7</v>
      </c>
      <c r="G65">
        <v>10</v>
      </c>
      <c r="H65">
        <v>56</v>
      </c>
      <c r="J65">
        <v>1</v>
      </c>
      <c r="K65">
        <v>10</v>
      </c>
      <c r="L65">
        <v>72</v>
      </c>
      <c r="N65">
        <v>4</v>
      </c>
      <c r="O65">
        <v>7</v>
      </c>
      <c r="P65">
        <v>46</v>
      </c>
      <c r="R65" s="12"/>
      <c r="S65">
        <f t="shared" si="10"/>
        <v>9.8888888888888893</v>
      </c>
      <c r="T65">
        <f>Sheet1!S70</f>
        <v>0</v>
      </c>
      <c r="U65">
        <f t="shared" si="4"/>
        <v>9.8888888888888893</v>
      </c>
      <c r="V65">
        <f t="shared" si="5"/>
        <v>9.8888888888888893</v>
      </c>
      <c r="Z65" s="12"/>
      <c r="AA65" s="7">
        <f t="shared" si="9"/>
        <v>8.5</v>
      </c>
      <c r="AB65">
        <f>Sheet1!S70</f>
        <v>0</v>
      </c>
      <c r="AC65">
        <f t="shared" si="7"/>
        <v>8.5</v>
      </c>
      <c r="AD65">
        <f t="shared" si="8"/>
        <v>8.5</v>
      </c>
    </row>
    <row r="66" spans="2:32" x14ac:dyDescent="0.25">
      <c r="B66">
        <v>11</v>
      </c>
      <c r="C66">
        <v>15</v>
      </c>
      <c r="D66">
        <v>33</v>
      </c>
      <c r="F66">
        <v>11</v>
      </c>
      <c r="G66">
        <v>15</v>
      </c>
      <c r="H66">
        <v>33</v>
      </c>
      <c r="J66">
        <v>11</v>
      </c>
      <c r="K66">
        <v>15</v>
      </c>
      <c r="L66">
        <v>33</v>
      </c>
      <c r="N66">
        <v>8</v>
      </c>
      <c r="O66">
        <v>15</v>
      </c>
      <c r="P66">
        <v>56</v>
      </c>
      <c r="R66" s="12"/>
      <c r="S66">
        <f t="shared" si="10"/>
        <v>9.8888888888888893</v>
      </c>
      <c r="T66">
        <f>Sheet1!S71</f>
        <v>21</v>
      </c>
      <c r="U66">
        <f t="shared" si="4"/>
        <v>11.111111111111111</v>
      </c>
      <c r="V66">
        <f t="shared" si="5"/>
        <v>11.111111111111111</v>
      </c>
      <c r="Z66" s="12"/>
      <c r="AA66" s="7">
        <f t="shared" si="9"/>
        <v>8.5</v>
      </c>
      <c r="AB66">
        <f>Sheet1!S71</f>
        <v>21</v>
      </c>
      <c r="AC66">
        <f t="shared" si="7"/>
        <v>12.5</v>
      </c>
      <c r="AD66">
        <f t="shared" si="8"/>
        <v>12.5</v>
      </c>
    </row>
    <row r="67" spans="2:32" x14ac:dyDescent="0.25">
      <c r="R67" s="12"/>
      <c r="S67">
        <f t="shared" si="10"/>
        <v>9.8888888888888893</v>
      </c>
      <c r="T67">
        <f>Sheet1!S72</f>
        <v>7</v>
      </c>
      <c r="U67">
        <f t="shared" si="4"/>
        <v>2.8888888888888893</v>
      </c>
      <c r="V67">
        <f t="shared" si="5"/>
        <v>2.8888888888888893</v>
      </c>
      <c r="Z67" s="12"/>
      <c r="AA67" s="7">
        <f t="shared" si="9"/>
        <v>8.5</v>
      </c>
      <c r="AB67">
        <f>Sheet1!S72</f>
        <v>7</v>
      </c>
      <c r="AC67">
        <f t="shared" si="7"/>
        <v>1.5</v>
      </c>
      <c r="AD67">
        <f t="shared" si="8"/>
        <v>1.5</v>
      </c>
    </row>
    <row r="68" spans="2:32" ht="45.75" customHeight="1" x14ac:dyDescent="0.25">
      <c r="B68" s="10" t="s">
        <v>132</v>
      </c>
      <c r="C68" s="10"/>
      <c r="D68" s="10"/>
      <c r="F68" s="10" t="s">
        <v>133</v>
      </c>
      <c r="G68" s="10"/>
      <c r="H68" s="10"/>
      <c r="J68" s="17" t="s">
        <v>134</v>
      </c>
      <c r="K68" s="10"/>
      <c r="L68" s="10"/>
      <c r="N68" s="17" t="s">
        <v>135</v>
      </c>
      <c r="O68" s="10"/>
      <c r="P68" s="10"/>
      <c r="R68" s="12"/>
      <c r="S68">
        <f t="shared" si="10"/>
        <v>9.8888888888888893</v>
      </c>
      <c r="T68">
        <f>Sheet1!S73</f>
        <v>4</v>
      </c>
      <c r="U68">
        <f t="shared" si="4"/>
        <v>5.8888888888888893</v>
      </c>
      <c r="V68">
        <f t="shared" si="5"/>
        <v>5.8888888888888893</v>
      </c>
      <c r="W68" s="7">
        <f>SUM(V60:V68)</f>
        <v>88.666666666666657</v>
      </c>
      <c r="X68" s="6">
        <f>SUM(W68,W59)</f>
        <v>106.09523809523809</v>
      </c>
      <c r="Z68" s="12"/>
      <c r="AA68" s="7">
        <f t="shared" si="9"/>
        <v>8.5</v>
      </c>
      <c r="AB68">
        <f>Sheet1!S73</f>
        <v>4</v>
      </c>
      <c r="AC68">
        <f t="shared" si="7"/>
        <v>4.5</v>
      </c>
      <c r="AD68">
        <f t="shared" si="8"/>
        <v>4.5</v>
      </c>
      <c r="AE68" s="7">
        <f>SUM(AD57:AD68)</f>
        <v>102</v>
      </c>
      <c r="AF68" s="6">
        <f>SUM(AE68,AE56)</f>
        <v>103.5</v>
      </c>
    </row>
    <row r="69" spans="2:32" x14ac:dyDescent="0.25">
      <c r="B69">
        <v>0</v>
      </c>
      <c r="C69">
        <v>3</v>
      </c>
      <c r="D69">
        <v>3</v>
      </c>
      <c r="F69" s="4">
        <v>0</v>
      </c>
      <c r="G69" s="4">
        <v>0</v>
      </c>
      <c r="H69" s="4">
        <v>0</v>
      </c>
      <c r="I69" s="4"/>
      <c r="J69">
        <v>0</v>
      </c>
      <c r="K69">
        <v>1</v>
      </c>
      <c r="L69">
        <v>1</v>
      </c>
      <c r="N69" s="5">
        <v>0</v>
      </c>
      <c r="O69" s="5">
        <v>6</v>
      </c>
      <c r="P69" s="5">
        <v>16</v>
      </c>
    </row>
    <row r="70" spans="2:32" x14ac:dyDescent="0.25">
      <c r="B70">
        <v>4</v>
      </c>
      <c r="C70">
        <v>6</v>
      </c>
      <c r="D70">
        <v>13</v>
      </c>
      <c r="F70" s="4">
        <v>1</v>
      </c>
      <c r="G70" s="4">
        <v>7</v>
      </c>
      <c r="H70" s="4">
        <v>49</v>
      </c>
      <c r="I70" s="4"/>
      <c r="J70">
        <v>2</v>
      </c>
      <c r="K70">
        <v>3</v>
      </c>
      <c r="L70">
        <v>2</v>
      </c>
      <c r="N70" s="5">
        <v>7</v>
      </c>
      <c r="O70" s="5">
        <v>8</v>
      </c>
      <c r="P70" s="5">
        <v>53</v>
      </c>
    </row>
    <row r="71" spans="2:32" x14ac:dyDescent="0.25">
      <c r="B71">
        <v>7</v>
      </c>
      <c r="C71">
        <v>15</v>
      </c>
      <c r="D71">
        <v>89</v>
      </c>
      <c r="F71">
        <v>8</v>
      </c>
      <c r="G71">
        <v>15</v>
      </c>
      <c r="H71">
        <v>56</v>
      </c>
      <c r="J71">
        <v>4</v>
      </c>
      <c r="K71">
        <v>15</v>
      </c>
      <c r="L71">
        <v>102</v>
      </c>
      <c r="N71" s="5">
        <v>9</v>
      </c>
      <c r="O71" s="5">
        <v>15</v>
      </c>
      <c r="P71" s="5">
        <v>36</v>
      </c>
    </row>
    <row r="72" spans="2:32" ht="18.75" x14ac:dyDescent="0.25">
      <c r="R72" s="16" t="s">
        <v>186</v>
      </c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2:32" x14ac:dyDescent="0.25">
      <c r="R73" s="11" t="s">
        <v>138</v>
      </c>
      <c r="S73" s="11"/>
      <c r="T73" s="11"/>
      <c r="U73" s="11"/>
      <c r="V73" s="11"/>
      <c r="W73" s="11"/>
      <c r="X73" s="11"/>
      <c r="Z73" s="11" t="s">
        <v>163</v>
      </c>
      <c r="AA73" s="11"/>
      <c r="AB73" s="11"/>
      <c r="AC73" s="11"/>
      <c r="AD73" s="11"/>
      <c r="AE73" s="11"/>
      <c r="AF73" s="11"/>
    </row>
    <row r="74" spans="2:32" x14ac:dyDescent="0.25">
      <c r="R74" t="s">
        <v>139</v>
      </c>
      <c r="S74" t="s">
        <v>140</v>
      </c>
      <c r="T74" t="s">
        <v>141</v>
      </c>
      <c r="W74" t="s">
        <v>142</v>
      </c>
      <c r="X74" t="s">
        <v>143</v>
      </c>
      <c r="Z74" t="s">
        <v>139</v>
      </c>
      <c r="AA74" t="s">
        <v>140</v>
      </c>
      <c r="AB74" t="s">
        <v>141</v>
      </c>
      <c r="AE74" t="s">
        <v>142</v>
      </c>
      <c r="AF74" t="s">
        <v>143</v>
      </c>
    </row>
    <row r="75" spans="2:32" x14ac:dyDescent="0.25">
      <c r="R75" s="10" t="s">
        <v>161</v>
      </c>
      <c r="S75">
        <f>16/7</f>
        <v>2.2857142857142856</v>
      </c>
      <c r="T75">
        <f>Sheet1!S58</f>
        <v>0</v>
      </c>
      <c r="U75">
        <f>ABS(S75-T75)</f>
        <v>2.2857142857142856</v>
      </c>
      <c r="V75">
        <f>POWER(U75,1)</f>
        <v>2.2857142857142856</v>
      </c>
      <c r="Z75" s="10" t="s">
        <v>164</v>
      </c>
      <c r="AA75">
        <f>3/4</f>
        <v>0.75</v>
      </c>
      <c r="AB75">
        <f>Sheet1!S58</f>
        <v>0</v>
      </c>
      <c r="AC75">
        <f>ABS(AA75-AB75)</f>
        <v>0.75</v>
      </c>
      <c r="AD75">
        <f>POWER(AC75,1)</f>
        <v>0.75</v>
      </c>
    </row>
    <row r="76" spans="2:32" x14ac:dyDescent="0.25">
      <c r="R76" s="10"/>
      <c r="S76">
        <f t="shared" ref="S76:S81" si="11">16/7</f>
        <v>2.2857142857142856</v>
      </c>
      <c r="T76">
        <f>Sheet1!S59</f>
        <v>1</v>
      </c>
      <c r="U76">
        <f t="shared" ref="U76:U90" si="12">ABS(S76-T76)</f>
        <v>1.2857142857142856</v>
      </c>
      <c r="V76">
        <f t="shared" ref="V76:V90" si="13">POWER(U76,1)</f>
        <v>1.2857142857142856</v>
      </c>
      <c r="Z76" s="10"/>
      <c r="AA76">
        <f t="shared" ref="AA76:AA78" si="14">3/4</f>
        <v>0.75</v>
      </c>
      <c r="AB76">
        <f>Sheet1!S59</f>
        <v>1</v>
      </c>
      <c r="AC76">
        <f t="shared" ref="AC76:AC90" si="15">ABS(AA76-AB76)</f>
        <v>0.25</v>
      </c>
      <c r="AD76">
        <f t="shared" ref="AD76:AD90" si="16">POWER(AC76,1)</f>
        <v>0.25</v>
      </c>
    </row>
    <row r="77" spans="2:32" ht="15.75" customHeight="1" x14ac:dyDescent="0.25">
      <c r="E77" s="14" t="s">
        <v>187</v>
      </c>
      <c r="F77" s="14"/>
      <c r="G77" s="14"/>
      <c r="J77" s="14" t="s">
        <v>188</v>
      </c>
      <c r="K77" s="14"/>
      <c r="L77" s="14"/>
      <c r="R77" s="10"/>
      <c r="S77">
        <f t="shared" si="11"/>
        <v>2.2857142857142856</v>
      </c>
      <c r="T77">
        <f>Sheet1!S60</f>
        <v>1</v>
      </c>
      <c r="U77">
        <f t="shared" si="12"/>
        <v>1.2857142857142856</v>
      </c>
      <c r="V77">
        <f t="shared" si="13"/>
        <v>1.2857142857142856</v>
      </c>
      <c r="Z77" s="10"/>
      <c r="AA77">
        <f t="shared" si="14"/>
        <v>0.75</v>
      </c>
      <c r="AB77">
        <f>Sheet1!S60</f>
        <v>1</v>
      </c>
      <c r="AC77">
        <f t="shared" si="15"/>
        <v>0.25</v>
      </c>
      <c r="AD77">
        <f t="shared" si="16"/>
        <v>0.25</v>
      </c>
    </row>
    <row r="78" spans="2:32" x14ac:dyDescent="0.25">
      <c r="E78" s="15" t="s">
        <v>171</v>
      </c>
      <c r="F78" s="15"/>
      <c r="G78" s="15"/>
      <c r="J78" s="15" t="s">
        <v>171</v>
      </c>
      <c r="K78" s="15"/>
      <c r="L78" s="15"/>
      <c r="R78" s="10"/>
      <c r="S78">
        <f t="shared" si="11"/>
        <v>2.2857142857142856</v>
      </c>
      <c r="T78">
        <f>Sheet1!S61</f>
        <v>1</v>
      </c>
      <c r="U78">
        <f t="shared" si="12"/>
        <v>1.2857142857142856</v>
      </c>
      <c r="V78">
        <f t="shared" si="13"/>
        <v>1.2857142857142856</v>
      </c>
      <c r="Z78" s="10"/>
      <c r="AA78">
        <f t="shared" si="14"/>
        <v>0.75</v>
      </c>
      <c r="AB78">
        <f>Sheet1!S61</f>
        <v>1</v>
      </c>
      <c r="AC78">
        <f t="shared" si="15"/>
        <v>0.25</v>
      </c>
      <c r="AD78">
        <f t="shared" si="16"/>
        <v>0.25</v>
      </c>
      <c r="AE78" s="7">
        <f>SUM(AD75:AD78)</f>
        <v>1.5</v>
      </c>
    </row>
    <row r="79" spans="2:32" ht="26.25" x14ac:dyDescent="0.45">
      <c r="E79" s="8" t="s">
        <v>172</v>
      </c>
      <c r="F79" s="8" t="s">
        <v>173</v>
      </c>
      <c r="G79" s="8" t="s">
        <v>174</v>
      </c>
      <c r="J79" s="8" t="s">
        <v>172</v>
      </c>
      <c r="K79" s="8" t="s">
        <v>173</v>
      </c>
      <c r="L79" s="8" t="s">
        <v>174</v>
      </c>
      <c r="R79" s="10"/>
      <c r="S79">
        <f t="shared" si="11"/>
        <v>2.2857142857142856</v>
      </c>
      <c r="T79">
        <f>Sheet1!S62</f>
        <v>1</v>
      </c>
      <c r="U79">
        <f t="shared" si="12"/>
        <v>1.2857142857142856</v>
      </c>
      <c r="V79">
        <f t="shared" si="13"/>
        <v>1.2857142857142856</v>
      </c>
      <c r="Z79" s="12" t="s">
        <v>169</v>
      </c>
      <c r="AA79">
        <f>46/4</f>
        <v>11.5</v>
      </c>
      <c r="AB79">
        <f>Sheet1!S62</f>
        <v>1</v>
      </c>
      <c r="AC79">
        <f t="shared" si="15"/>
        <v>10.5</v>
      </c>
      <c r="AD79">
        <f t="shared" si="16"/>
        <v>10.5</v>
      </c>
    </row>
    <row r="80" spans="2:32" x14ac:dyDescent="0.25">
      <c r="E80" s="9" t="s">
        <v>175</v>
      </c>
      <c r="F80">
        <f>ABS(E9-E8)/84600</f>
        <v>17.485862884160756</v>
      </c>
      <c r="G80">
        <f>ABS(T9-T8)</f>
        <v>22</v>
      </c>
      <c r="J80" s="9" t="s">
        <v>175</v>
      </c>
      <c r="K80">
        <f>ABS(E9-E8)/84600</f>
        <v>17.485862884160756</v>
      </c>
      <c r="L80">
        <f>ABS(T9-T8)</f>
        <v>22</v>
      </c>
      <c r="R80" s="10"/>
      <c r="S80">
        <f t="shared" si="11"/>
        <v>2.2857142857142856</v>
      </c>
      <c r="T80">
        <f>Sheet1!S63</f>
        <v>1</v>
      </c>
      <c r="U80">
        <f t="shared" si="12"/>
        <v>1.2857142857142856</v>
      </c>
      <c r="V80">
        <f t="shared" si="13"/>
        <v>1.2857142857142856</v>
      </c>
      <c r="Z80" s="12"/>
      <c r="AA80">
        <f t="shared" ref="AA80:AA82" si="17">46/4</f>
        <v>11.5</v>
      </c>
      <c r="AB80">
        <f>Sheet1!S63</f>
        <v>1</v>
      </c>
      <c r="AC80">
        <f t="shared" si="15"/>
        <v>10.5</v>
      </c>
      <c r="AD80">
        <f t="shared" si="16"/>
        <v>10.5</v>
      </c>
    </row>
    <row r="81" spans="5:32" x14ac:dyDescent="0.25">
      <c r="E81" s="9" t="s">
        <v>176</v>
      </c>
      <c r="F81">
        <f>ABS(E13-E12)/84600</f>
        <v>40.773617021276593</v>
      </c>
      <c r="G81">
        <f>ABS(T13-T12)</f>
        <v>1</v>
      </c>
      <c r="R81" s="10"/>
      <c r="S81">
        <f t="shared" si="11"/>
        <v>2.2857142857142856</v>
      </c>
      <c r="T81">
        <f>Sheet1!S64</f>
        <v>11</v>
      </c>
      <c r="U81">
        <f t="shared" si="12"/>
        <v>8.7142857142857153</v>
      </c>
      <c r="V81">
        <f t="shared" si="13"/>
        <v>8.7142857142857153</v>
      </c>
      <c r="W81" s="7">
        <f>SUM(V75:V81)</f>
        <v>17.428571428571431</v>
      </c>
      <c r="Z81" s="12"/>
      <c r="AA81">
        <f t="shared" si="17"/>
        <v>11.5</v>
      </c>
      <c r="AB81">
        <f>Sheet1!S64</f>
        <v>11</v>
      </c>
      <c r="AC81">
        <f t="shared" si="15"/>
        <v>0.5</v>
      </c>
      <c r="AD81">
        <f t="shared" si="16"/>
        <v>0.5</v>
      </c>
    </row>
    <row r="82" spans="5:32" x14ac:dyDescent="0.25">
      <c r="R82" s="12" t="s">
        <v>166</v>
      </c>
      <c r="S82">
        <f>56/4</f>
        <v>14</v>
      </c>
      <c r="T82">
        <f>Sheet1!S65</f>
        <v>33</v>
      </c>
      <c r="U82">
        <f t="shared" si="12"/>
        <v>19</v>
      </c>
      <c r="V82">
        <f t="shared" si="13"/>
        <v>19</v>
      </c>
      <c r="Z82" s="12"/>
      <c r="AA82">
        <f t="shared" si="17"/>
        <v>11.5</v>
      </c>
      <c r="AB82">
        <f>Sheet1!S65</f>
        <v>33</v>
      </c>
      <c r="AC82">
        <f t="shared" si="15"/>
        <v>21.5</v>
      </c>
      <c r="AD82">
        <f t="shared" si="16"/>
        <v>21.5</v>
      </c>
      <c r="AE82" s="7">
        <f>SUM(AD79:AD82)</f>
        <v>43</v>
      </c>
    </row>
    <row r="83" spans="5:32" x14ac:dyDescent="0.25">
      <c r="R83" s="12"/>
      <c r="S83">
        <f t="shared" ref="S83:S85" si="18">56/4</f>
        <v>14</v>
      </c>
      <c r="T83">
        <f>Sheet1!S66</f>
        <v>20</v>
      </c>
      <c r="U83">
        <f t="shared" si="12"/>
        <v>6</v>
      </c>
      <c r="V83">
        <f t="shared" si="13"/>
        <v>6</v>
      </c>
      <c r="Z83" s="12" t="s">
        <v>168</v>
      </c>
      <c r="AA83">
        <f>56/8</f>
        <v>7</v>
      </c>
      <c r="AB83">
        <f>Sheet1!S66</f>
        <v>20</v>
      </c>
      <c r="AC83">
        <f t="shared" si="15"/>
        <v>13</v>
      </c>
      <c r="AD83">
        <f t="shared" si="16"/>
        <v>13</v>
      </c>
    </row>
    <row r="84" spans="5:32" x14ac:dyDescent="0.25">
      <c r="R84" s="12"/>
      <c r="S84">
        <f t="shared" si="18"/>
        <v>14</v>
      </c>
      <c r="T84">
        <f>Sheet1!S67</f>
        <v>1</v>
      </c>
      <c r="U84">
        <f t="shared" si="12"/>
        <v>13</v>
      </c>
      <c r="V84">
        <f t="shared" si="13"/>
        <v>13</v>
      </c>
      <c r="Z84" s="12"/>
      <c r="AA84">
        <f t="shared" ref="AA84:AA90" si="19">56/8</f>
        <v>7</v>
      </c>
      <c r="AB84">
        <f>Sheet1!S67</f>
        <v>1</v>
      </c>
      <c r="AC84">
        <f t="shared" si="15"/>
        <v>6</v>
      </c>
      <c r="AD84">
        <f t="shared" si="16"/>
        <v>6</v>
      </c>
    </row>
    <row r="85" spans="5:32" x14ac:dyDescent="0.25">
      <c r="R85" s="12"/>
      <c r="S85">
        <f t="shared" si="18"/>
        <v>14</v>
      </c>
      <c r="T85">
        <f>Sheet1!S68</f>
        <v>2</v>
      </c>
      <c r="U85">
        <f t="shared" si="12"/>
        <v>12</v>
      </c>
      <c r="V85">
        <f t="shared" si="13"/>
        <v>12</v>
      </c>
      <c r="W85" s="7">
        <f>SUM(V82:V85)</f>
        <v>50</v>
      </c>
      <c r="Z85" s="12"/>
      <c r="AA85">
        <f t="shared" si="19"/>
        <v>7</v>
      </c>
      <c r="AB85">
        <f>Sheet1!S68</f>
        <v>2</v>
      </c>
      <c r="AC85">
        <f t="shared" si="15"/>
        <v>5</v>
      </c>
      <c r="AD85">
        <f t="shared" si="16"/>
        <v>5</v>
      </c>
    </row>
    <row r="86" spans="5:32" x14ac:dyDescent="0.25">
      <c r="R86" s="12" t="s">
        <v>167</v>
      </c>
      <c r="S86">
        <f>33/5</f>
        <v>6.6</v>
      </c>
      <c r="T86">
        <f>Sheet1!S69</f>
        <v>1</v>
      </c>
      <c r="U86">
        <f t="shared" si="12"/>
        <v>5.6</v>
      </c>
      <c r="V86">
        <f t="shared" si="13"/>
        <v>5.6</v>
      </c>
      <c r="Z86" s="12"/>
      <c r="AA86">
        <f t="shared" si="19"/>
        <v>7</v>
      </c>
      <c r="AB86">
        <f>Sheet1!S69</f>
        <v>1</v>
      </c>
      <c r="AC86">
        <f t="shared" si="15"/>
        <v>6</v>
      </c>
      <c r="AD86">
        <f t="shared" si="16"/>
        <v>6</v>
      </c>
    </row>
    <row r="87" spans="5:32" x14ac:dyDescent="0.25">
      <c r="R87" s="12"/>
      <c r="S87">
        <f t="shared" ref="S87:S90" si="20">33/5</f>
        <v>6.6</v>
      </c>
      <c r="T87">
        <f>Sheet1!S70</f>
        <v>0</v>
      </c>
      <c r="U87">
        <f t="shared" si="12"/>
        <v>6.6</v>
      </c>
      <c r="V87">
        <f t="shared" si="13"/>
        <v>6.6</v>
      </c>
      <c r="Z87" s="12"/>
      <c r="AA87">
        <f t="shared" si="19"/>
        <v>7</v>
      </c>
      <c r="AB87">
        <f>Sheet1!S70</f>
        <v>0</v>
      </c>
      <c r="AC87">
        <f t="shared" si="15"/>
        <v>7</v>
      </c>
      <c r="AD87">
        <f t="shared" si="16"/>
        <v>7</v>
      </c>
    </row>
    <row r="88" spans="5:32" x14ac:dyDescent="0.25">
      <c r="R88" s="12"/>
      <c r="S88">
        <f t="shared" si="20"/>
        <v>6.6</v>
      </c>
      <c r="T88">
        <f>Sheet1!S71</f>
        <v>21</v>
      </c>
      <c r="U88">
        <f t="shared" si="12"/>
        <v>14.4</v>
      </c>
      <c r="V88">
        <f t="shared" si="13"/>
        <v>14.4</v>
      </c>
      <c r="Z88" s="12"/>
      <c r="AA88">
        <f t="shared" si="19"/>
        <v>7</v>
      </c>
      <c r="AB88">
        <f>Sheet1!S71</f>
        <v>21</v>
      </c>
      <c r="AC88">
        <f t="shared" si="15"/>
        <v>14</v>
      </c>
      <c r="AD88">
        <f t="shared" si="16"/>
        <v>14</v>
      </c>
    </row>
    <row r="89" spans="5:32" x14ac:dyDescent="0.25">
      <c r="R89" s="12"/>
      <c r="S89">
        <f t="shared" si="20"/>
        <v>6.6</v>
      </c>
      <c r="T89">
        <f>Sheet1!S72</f>
        <v>7</v>
      </c>
      <c r="U89">
        <f t="shared" si="12"/>
        <v>0.40000000000000036</v>
      </c>
      <c r="V89">
        <f t="shared" si="13"/>
        <v>0.40000000000000036</v>
      </c>
      <c r="Z89" s="12"/>
      <c r="AA89">
        <f t="shared" si="19"/>
        <v>7</v>
      </c>
      <c r="AB89">
        <f>Sheet1!S72</f>
        <v>7</v>
      </c>
      <c r="AC89">
        <f t="shared" si="15"/>
        <v>0</v>
      </c>
      <c r="AD89">
        <f t="shared" si="16"/>
        <v>0</v>
      </c>
    </row>
    <row r="90" spans="5:32" x14ac:dyDescent="0.25">
      <c r="R90" s="12"/>
      <c r="S90">
        <f t="shared" si="20"/>
        <v>6.6</v>
      </c>
      <c r="T90">
        <f>Sheet1!S73</f>
        <v>4</v>
      </c>
      <c r="U90">
        <f t="shared" si="12"/>
        <v>2.5999999999999996</v>
      </c>
      <c r="V90">
        <f t="shared" si="13"/>
        <v>2.5999999999999996</v>
      </c>
      <c r="W90" s="7">
        <f>SUM(V86:V90)</f>
        <v>29.6</v>
      </c>
      <c r="X90" s="6">
        <f>SUM(W90,W85,W81)</f>
        <v>97.028571428571425</v>
      </c>
      <c r="Z90" s="12"/>
      <c r="AA90">
        <f t="shared" si="19"/>
        <v>7</v>
      </c>
      <c r="AB90">
        <f>Sheet1!S73</f>
        <v>4</v>
      </c>
      <c r="AC90">
        <f t="shared" si="15"/>
        <v>3</v>
      </c>
      <c r="AD90">
        <f t="shared" si="16"/>
        <v>3</v>
      </c>
      <c r="AE90" s="7">
        <f>SUM(AD83:AD90)</f>
        <v>54</v>
      </c>
      <c r="AF90" s="6">
        <f>SUM(AE90,AE82,AE78)</f>
        <v>98.5</v>
      </c>
    </row>
  </sheetData>
  <mergeCells count="39">
    <mergeCell ref="E77:G77"/>
    <mergeCell ref="E78:G78"/>
    <mergeCell ref="R50:AF50"/>
    <mergeCell ref="R72:AF72"/>
    <mergeCell ref="J77:L77"/>
    <mergeCell ref="J78:L78"/>
    <mergeCell ref="R75:R81"/>
    <mergeCell ref="R60:R68"/>
    <mergeCell ref="Z51:AF51"/>
    <mergeCell ref="Z53:Z56"/>
    <mergeCell ref="Z57:Z68"/>
    <mergeCell ref="R82:R85"/>
    <mergeCell ref="R86:R90"/>
    <mergeCell ref="Z73:AF73"/>
    <mergeCell ref="Z75:Z78"/>
    <mergeCell ref="Z79:Z82"/>
    <mergeCell ref="Z83:Z90"/>
    <mergeCell ref="R73:X73"/>
    <mergeCell ref="B57:D57"/>
    <mergeCell ref="F57:H57"/>
    <mergeCell ref="J57:L57"/>
    <mergeCell ref="N57:P57"/>
    <mergeCell ref="R51:X51"/>
    <mergeCell ref="R53:R59"/>
    <mergeCell ref="B51:P51"/>
    <mergeCell ref="B52:D52"/>
    <mergeCell ref="F52:H52"/>
    <mergeCell ref="J52:L52"/>
    <mergeCell ref="N52:P52"/>
    <mergeCell ref="B68:D68"/>
    <mergeCell ref="F68:H68"/>
    <mergeCell ref="J68:L68"/>
    <mergeCell ref="N68:P68"/>
    <mergeCell ref="F60:H60"/>
    <mergeCell ref="B62:P62"/>
    <mergeCell ref="B63:D63"/>
    <mergeCell ref="F63:H63"/>
    <mergeCell ref="J63:L63"/>
    <mergeCell ref="N63:P6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6"/>
  <sheetViews>
    <sheetView workbookViewId="0">
      <selection activeCell="J11" sqref="J11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6.75" bestFit="1" customWidth="1"/>
    <col min="4" max="4" width="11.875" bestFit="1" customWidth="1"/>
    <col min="5" max="5" width="3.875" bestFit="1" customWidth="1"/>
    <col min="6" max="8" width="6.875" bestFit="1" customWidth="1"/>
  </cols>
  <sheetData>
    <row r="1" spans="1:8" x14ac:dyDescent="0.25">
      <c r="A1" t="s">
        <v>206</v>
      </c>
    </row>
    <row r="2" spans="1:8" x14ac:dyDescent="0.25">
      <c r="A2" s="5" t="s">
        <v>189</v>
      </c>
      <c r="B2" s="5" t="s">
        <v>190</v>
      </c>
      <c r="C2" s="5"/>
      <c r="D2" s="5"/>
      <c r="E2" s="5"/>
      <c r="F2" s="5"/>
      <c r="G2" s="5"/>
      <c r="H2" s="5"/>
    </row>
    <row r="3" spans="1:8" x14ac:dyDescent="0.25">
      <c r="A3" s="5" t="s">
        <v>191</v>
      </c>
      <c r="B3" s="5" t="s">
        <v>192</v>
      </c>
      <c r="C3" s="5"/>
      <c r="D3" s="5"/>
      <c r="E3" s="5"/>
      <c r="F3" s="5"/>
      <c r="G3" s="5"/>
      <c r="H3" s="5"/>
    </row>
    <row r="4" spans="1:8" x14ac:dyDescent="0.25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  <c r="H4" t="s">
        <v>126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7" spans="1:8" x14ac:dyDescent="0.25">
      <c r="A7">
        <v>1</v>
      </c>
      <c r="B7">
        <v>12</v>
      </c>
      <c r="C7">
        <v>27</v>
      </c>
      <c r="D7">
        <v>2.25</v>
      </c>
      <c r="E7">
        <v>1</v>
      </c>
      <c r="F7">
        <v>1.25</v>
      </c>
      <c r="G7">
        <v>1.25</v>
      </c>
    </row>
    <row r="8" spans="1:8" x14ac:dyDescent="0.25">
      <c r="E8">
        <v>1</v>
      </c>
      <c r="F8">
        <v>1.25</v>
      </c>
      <c r="G8">
        <v>1.25</v>
      </c>
    </row>
    <row r="9" spans="1:8" x14ac:dyDescent="0.25">
      <c r="E9">
        <v>1</v>
      </c>
      <c r="F9">
        <v>1.25</v>
      </c>
      <c r="G9">
        <v>1.25</v>
      </c>
    </row>
    <row r="10" spans="1:8" x14ac:dyDescent="0.25">
      <c r="E10">
        <v>6</v>
      </c>
      <c r="F10">
        <v>3.75</v>
      </c>
      <c r="G10">
        <v>3.75</v>
      </c>
    </row>
    <row r="11" spans="1:8" x14ac:dyDescent="0.25">
      <c r="E11">
        <v>1</v>
      </c>
      <c r="F11">
        <v>1.25</v>
      </c>
      <c r="G11">
        <v>1.25</v>
      </c>
    </row>
    <row r="12" spans="1:8" x14ac:dyDescent="0.25">
      <c r="E12">
        <v>11</v>
      </c>
      <c r="F12">
        <v>8.75</v>
      </c>
      <c r="G12">
        <v>8.75</v>
      </c>
    </row>
    <row r="13" spans="1:8" x14ac:dyDescent="0.25">
      <c r="E13">
        <v>4</v>
      </c>
      <c r="F13">
        <v>1.75</v>
      </c>
      <c r="G13">
        <v>1.75</v>
      </c>
    </row>
    <row r="14" spans="1:8" x14ac:dyDescent="0.25">
      <c r="E14">
        <v>1</v>
      </c>
      <c r="F14">
        <v>1.25</v>
      </c>
      <c r="G14">
        <v>1.25</v>
      </c>
    </row>
    <row r="15" spans="1:8" x14ac:dyDescent="0.25">
      <c r="E15">
        <v>0</v>
      </c>
      <c r="F15">
        <v>2.25</v>
      </c>
      <c r="G15">
        <v>2.25</v>
      </c>
    </row>
    <row r="16" spans="1:8" x14ac:dyDescent="0.25">
      <c r="E16">
        <v>0</v>
      </c>
      <c r="F16">
        <v>2.25</v>
      </c>
      <c r="G16">
        <v>2.25</v>
      </c>
    </row>
    <row r="17" spans="1:8" x14ac:dyDescent="0.25">
      <c r="E17">
        <v>1</v>
      </c>
      <c r="F17">
        <v>1.25</v>
      </c>
      <c r="G17">
        <v>1.25</v>
      </c>
    </row>
    <row r="18" spans="1:8" x14ac:dyDescent="0.25">
      <c r="E18">
        <v>0</v>
      </c>
      <c r="F18">
        <v>2.25</v>
      </c>
      <c r="G18">
        <v>2.25</v>
      </c>
      <c r="H18">
        <v>28.5</v>
      </c>
    </row>
    <row r="20" spans="1:8" x14ac:dyDescent="0.25">
      <c r="A20">
        <v>13</v>
      </c>
      <c r="B20">
        <v>17</v>
      </c>
      <c r="C20">
        <v>44</v>
      </c>
      <c r="D20">
        <v>8.8000000000000007</v>
      </c>
      <c r="E20">
        <v>27</v>
      </c>
      <c r="F20">
        <v>18.2</v>
      </c>
      <c r="G20">
        <v>18.2</v>
      </c>
    </row>
    <row r="21" spans="1:8" x14ac:dyDescent="0.25">
      <c r="E21">
        <v>3</v>
      </c>
      <c r="F21">
        <v>5.8</v>
      </c>
      <c r="G21">
        <v>5.8</v>
      </c>
    </row>
    <row r="22" spans="1:8" x14ac:dyDescent="0.25">
      <c r="E22">
        <v>2</v>
      </c>
      <c r="F22">
        <v>6.8</v>
      </c>
      <c r="G22">
        <v>6.8</v>
      </c>
    </row>
    <row r="23" spans="1:8" x14ac:dyDescent="0.25">
      <c r="E23">
        <v>1</v>
      </c>
      <c r="F23">
        <v>7.8</v>
      </c>
      <c r="G23">
        <v>7.8</v>
      </c>
    </row>
    <row r="24" spans="1:8" x14ac:dyDescent="0.25">
      <c r="E24">
        <v>11</v>
      </c>
      <c r="F24">
        <v>2.2000000000000002</v>
      </c>
      <c r="G24">
        <v>2.2000000000000002</v>
      </c>
      <c r="H24">
        <v>40.799999999999997</v>
      </c>
    </row>
    <row r="26" spans="1:8" x14ac:dyDescent="0.25">
      <c r="A26">
        <v>18</v>
      </c>
      <c r="B26">
        <v>35</v>
      </c>
      <c r="C26">
        <v>95</v>
      </c>
      <c r="D26">
        <v>5.28</v>
      </c>
      <c r="E26">
        <v>6</v>
      </c>
      <c r="F26">
        <v>0.72</v>
      </c>
      <c r="G26">
        <v>0.72</v>
      </c>
    </row>
    <row r="27" spans="1:8" x14ac:dyDescent="0.25">
      <c r="E27">
        <v>1</v>
      </c>
      <c r="F27">
        <v>4.28</v>
      </c>
      <c r="G27">
        <v>4.28</v>
      </c>
    </row>
    <row r="28" spans="1:8" x14ac:dyDescent="0.25">
      <c r="E28">
        <v>32</v>
      </c>
      <c r="F28">
        <v>26.72</v>
      </c>
      <c r="G28">
        <v>26.72</v>
      </c>
    </row>
    <row r="29" spans="1:8" x14ac:dyDescent="0.25">
      <c r="E29">
        <v>8</v>
      </c>
      <c r="F29">
        <v>2.72</v>
      </c>
      <c r="G29">
        <v>2.72</v>
      </c>
    </row>
    <row r="30" spans="1:8" x14ac:dyDescent="0.25">
      <c r="E30">
        <v>0</v>
      </c>
      <c r="F30">
        <v>5.28</v>
      </c>
      <c r="G30">
        <v>5.28</v>
      </c>
    </row>
    <row r="31" spans="1:8" x14ac:dyDescent="0.25">
      <c r="E31">
        <v>2</v>
      </c>
      <c r="F31">
        <v>3.28</v>
      </c>
      <c r="G31">
        <v>3.28</v>
      </c>
    </row>
    <row r="32" spans="1:8" x14ac:dyDescent="0.25">
      <c r="E32">
        <v>20</v>
      </c>
      <c r="F32">
        <v>14.72</v>
      </c>
      <c r="G32">
        <v>14.72</v>
      </c>
    </row>
    <row r="33" spans="1:8" x14ac:dyDescent="0.25">
      <c r="E33">
        <v>0</v>
      </c>
      <c r="F33">
        <v>5.28</v>
      </c>
      <c r="G33">
        <v>5.28</v>
      </c>
    </row>
    <row r="34" spans="1:8" x14ac:dyDescent="0.25">
      <c r="E34">
        <v>1</v>
      </c>
      <c r="F34">
        <v>4.28</v>
      </c>
      <c r="G34">
        <v>4.28</v>
      </c>
    </row>
    <row r="35" spans="1:8" x14ac:dyDescent="0.25">
      <c r="E35">
        <v>0</v>
      </c>
      <c r="F35">
        <v>5.28</v>
      </c>
      <c r="G35">
        <v>5.28</v>
      </c>
    </row>
    <row r="36" spans="1:8" x14ac:dyDescent="0.25">
      <c r="E36">
        <v>0</v>
      </c>
      <c r="F36">
        <v>5.28</v>
      </c>
      <c r="G36">
        <v>5.28</v>
      </c>
    </row>
    <row r="37" spans="1:8" x14ac:dyDescent="0.25">
      <c r="E37">
        <v>1</v>
      </c>
      <c r="F37">
        <v>4.28</v>
      </c>
      <c r="G37">
        <v>4.28</v>
      </c>
    </row>
    <row r="38" spans="1:8" x14ac:dyDescent="0.25">
      <c r="E38">
        <v>6</v>
      </c>
      <c r="F38">
        <v>0.72</v>
      </c>
      <c r="G38">
        <v>0.72</v>
      </c>
    </row>
    <row r="39" spans="1:8" x14ac:dyDescent="0.25">
      <c r="E39">
        <v>1</v>
      </c>
      <c r="F39">
        <v>4.28</v>
      </c>
      <c r="G39">
        <v>4.28</v>
      </c>
    </row>
    <row r="40" spans="1:8" x14ac:dyDescent="0.25">
      <c r="E40">
        <v>0</v>
      </c>
      <c r="F40">
        <v>5.28</v>
      </c>
      <c r="G40">
        <v>5.28</v>
      </c>
    </row>
    <row r="41" spans="1:8" x14ac:dyDescent="0.25">
      <c r="E41">
        <v>0</v>
      </c>
      <c r="F41">
        <v>5.28</v>
      </c>
      <c r="G41">
        <v>5.28</v>
      </c>
    </row>
    <row r="42" spans="1:8" x14ac:dyDescent="0.25">
      <c r="E42">
        <v>16</v>
      </c>
      <c r="F42">
        <v>10.72</v>
      </c>
      <c r="G42">
        <v>10.72</v>
      </c>
    </row>
    <row r="43" spans="1:8" x14ac:dyDescent="0.25">
      <c r="E43">
        <v>1</v>
      </c>
      <c r="F43">
        <v>4.28</v>
      </c>
      <c r="G43">
        <v>4.28</v>
      </c>
      <c r="H43">
        <v>112.67</v>
      </c>
    </row>
    <row r="45" spans="1:8" x14ac:dyDescent="0.25">
      <c r="A45">
        <v>36</v>
      </c>
      <c r="B45">
        <v>37</v>
      </c>
      <c r="C45">
        <v>1</v>
      </c>
      <c r="D45">
        <v>0.5</v>
      </c>
      <c r="E45">
        <v>1</v>
      </c>
      <c r="F45">
        <v>0.5</v>
      </c>
      <c r="G45">
        <v>0.5</v>
      </c>
    </row>
    <row r="46" spans="1:8" x14ac:dyDescent="0.25">
      <c r="E46">
        <v>0</v>
      </c>
      <c r="F46">
        <v>0.5</v>
      </c>
      <c r="G46">
        <v>0.5</v>
      </c>
      <c r="H46">
        <v>1</v>
      </c>
    </row>
    <row r="48" spans="1:8" x14ac:dyDescent="0.25">
      <c r="A48">
        <v>38</v>
      </c>
      <c r="B48">
        <v>40</v>
      </c>
      <c r="C48">
        <v>1</v>
      </c>
      <c r="D48">
        <v>0.33</v>
      </c>
      <c r="E48">
        <v>0</v>
      </c>
      <c r="F48">
        <v>0.33</v>
      </c>
      <c r="G48">
        <v>0.33</v>
      </c>
    </row>
    <row r="49" spans="1:8" x14ac:dyDescent="0.25">
      <c r="E49">
        <v>0</v>
      </c>
      <c r="F49">
        <v>0.33</v>
      </c>
      <c r="G49">
        <v>0.33</v>
      </c>
    </row>
    <row r="50" spans="1:8" x14ac:dyDescent="0.25">
      <c r="E50">
        <v>1</v>
      </c>
      <c r="F50">
        <v>0.67</v>
      </c>
      <c r="G50">
        <v>0.67</v>
      </c>
      <c r="H50">
        <v>1.33</v>
      </c>
    </row>
    <row r="52" spans="1:8" x14ac:dyDescent="0.25">
      <c r="A52">
        <v>41</v>
      </c>
      <c r="B52">
        <v>47</v>
      </c>
      <c r="C52">
        <v>18</v>
      </c>
      <c r="D52">
        <v>2.57</v>
      </c>
      <c r="E52">
        <v>9</v>
      </c>
      <c r="F52">
        <v>6.43</v>
      </c>
      <c r="G52">
        <v>6.43</v>
      </c>
    </row>
    <row r="53" spans="1:8" x14ac:dyDescent="0.25">
      <c r="E53">
        <v>1</v>
      </c>
      <c r="F53">
        <v>1.57</v>
      </c>
      <c r="G53">
        <v>1.57</v>
      </c>
    </row>
    <row r="54" spans="1:8" x14ac:dyDescent="0.25">
      <c r="E54">
        <v>6</v>
      </c>
      <c r="F54">
        <v>3.43</v>
      </c>
      <c r="G54">
        <v>3.43</v>
      </c>
    </row>
    <row r="55" spans="1:8" x14ac:dyDescent="0.25">
      <c r="E55">
        <v>0</v>
      </c>
      <c r="F55">
        <v>2.57</v>
      </c>
      <c r="G55">
        <v>2.57</v>
      </c>
    </row>
    <row r="56" spans="1:8" x14ac:dyDescent="0.25">
      <c r="E56">
        <v>1</v>
      </c>
      <c r="F56">
        <v>1.57</v>
      </c>
      <c r="G56">
        <v>1.57</v>
      </c>
    </row>
    <row r="57" spans="1:8" x14ac:dyDescent="0.25">
      <c r="E57">
        <v>1</v>
      </c>
      <c r="F57">
        <v>1.57</v>
      </c>
      <c r="G57">
        <v>1.57</v>
      </c>
    </row>
    <row r="58" spans="1:8" x14ac:dyDescent="0.25">
      <c r="E58">
        <v>0</v>
      </c>
      <c r="F58">
        <v>2.57</v>
      </c>
      <c r="G58">
        <v>2.57</v>
      </c>
      <c r="H58">
        <v>19.71</v>
      </c>
    </row>
    <row r="60" spans="1:8" x14ac:dyDescent="0.25">
      <c r="A60">
        <v>48</v>
      </c>
      <c r="B60">
        <v>57</v>
      </c>
      <c r="C60">
        <v>25</v>
      </c>
      <c r="D60">
        <v>2.5</v>
      </c>
      <c r="E60">
        <v>0</v>
      </c>
      <c r="F60">
        <v>2.5</v>
      </c>
      <c r="G60">
        <v>2.5</v>
      </c>
    </row>
    <row r="61" spans="1:8" x14ac:dyDescent="0.25">
      <c r="E61">
        <v>1</v>
      </c>
      <c r="F61">
        <v>1.5</v>
      </c>
      <c r="G61">
        <v>1.5</v>
      </c>
    </row>
    <row r="62" spans="1:8" x14ac:dyDescent="0.25">
      <c r="E62">
        <v>0</v>
      </c>
      <c r="F62">
        <v>2.5</v>
      </c>
      <c r="G62">
        <v>2.5</v>
      </c>
    </row>
    <row r="63" spans="1:8" x14ac:dyDescent="0.25">
      <c r="E63">
        <v>4</v>
      </c>
      <c r="F63">
        <v>1.5</v>
      </c>
      <c r="G63">
        <v>1.5</v>
      </c>
    </row>
    <row r="64" spans="1:8" x14ac:dyDescent="0.25">
      <c r="E64">
        <v>1</v>
      </c>
      <c r="F64">
        <v>1.5</v>
      </c>
      <c r="G64">
        <v>1.5</v>
      </c>
    </row>
    <row r="65" spans="1:8" x14ac:dyDescent="0.25">
      <c r="E65">
        <v>13</v>
      </c>
      <c r="F65">
        <v>10.5</v>
      </c>
      <c r="G65">
        <v>10.5</v>
      </c>
    </row>
    <row r="66" spans="1:8" x14ac:dyDescent="0.25">
      <c r="E66">
        <v>0</v>
      </c>
      <c r="F66">
        <v>2.5</v>
      </c>
      <c r="G66">
        <v>2.5</v>
      </c>
    </row>
    <row r="67" spans="1:8" x14ac:dyDescent="0.25">
      <c r="E67">
        <v>5</v>
      </c>
      <c r="F67">
        <v>2.5</v>
      </c>
      <c r="G67">
        <v>2.5</v>
      </c>
    </row>
    <row r="68" spans="1:8" x14ac:dyDescent="0.25">
      <c r="E68">
        <v>0</v>
      </c>
      <c r="F68">
        <v>2.5</v>
      </c>
      <c r="G68">
        <v>2.5</v>
      </c>
    </row>
    <row r="69" spans="1:8" x14ac:dyDescent="0.25">
      <c r="E69">
        <v>1</v>
      </c>
      <c r="F69">
        <v>1.5</v>
      </c>
      <c r="G69">
        <v>1.5</v>
      </c>
      <c r="H69">
        <v>29</v>
      </c>
    </row>
    <row r="71" spans="1:8" x14ac:dyDescent="0.25">
      <c r="A71">
        <v>58</v>
      </c>
      <c r="B71">
        <v>59</v>
      </c>
      <c r="C71">
        <v>2</v>
      </c>
      <c r="D71">
        <v>1</v>
      </c>
      <c r="E71">
        <v>1</v>
      </c>
      <c r="F71">
        <v>0</v>
      </c>
      <c r="G71">
        <v>0</v>
      </c>
    </row>
    <row r="72" spans="1:8" x14ac:dyDescent="0.25">
      <c r="E72">
        <v>1</v>
      </c>
      <c r="F72">
        <v>0</v>
      </c>
      <c r="G72">
        <v>0</v>
      </c>
      <c r="H72">
        <v>0</v>
      </c>
    </row>
    <row r="74" spans="1:8" x14ac:dyDescent="0.25">
      <c r="A74">
        <v>60</v>
      </c>
      <c r="B74">
        <v>97</v>
      </c>
      <c r="C74">
        <v>377</v>
      </c>
      <c r="D74">
        <v>9.92</v>
      </c>
      <c r="E74">
        <v>1</v>
      </c>
      <c r="F74">
        <v>8.92</v>
      </c>
      <c r="G74">
        <v>8.92</v>
      </c>
    </row>
    <row r="75" spans="1:8" x14ac:dyDescent="0.25">
      <c r="E75">
        <v>1</v>
      </c>
      <c r="F75">
        <v>8.92</v>
      </c>
      <c r="G75">
        <v>8.92</v>
      </c>
    </row>
    <row r="76" spans="1:8" x14ac:dyDescent="0.25">
      <c r="E76">
        <v>11</v>
      </c>
      <c r="F76">
        <v>1.08</v>
      </c>
      <c r="G76">
        <v>1.08</v>
      </c>
    </row>
    <row r="77" spans="1:8" x14ac:dyDescent="0.25">
      <c r="E77">
        <v>33</v>
      </c>
      <c r="F77">
        <v>23.08</v>
      </c>
      <c r="G77">
        <v>23.08</v>
      </c>
    </row>
    <row r="78" spans="1:8" x14ac:dyDescent="0.25">
      <c r="E78">
        <v>20</v>
      </c>
      <c r="F78">
        <v>10.08</v>
      </c>
      <c r="G78">
        <v>10.08</v>
      </c>
    </row>
    <row r="79" spans="1:8" x14ac:dyDescent="0.25">
      <c r="E79">
        <v>1</v>
      </c>
      <c r="F79">
        <v>8.92</v>
      </c>
      <c r="G79">
        <v>8.92</v>
      </c>
    </row>
    <row r="80" spans="1:8" x14ac:dyDescent="0.25">
      <c r="E80">
        <v>2</v>
      </c>
      <c r="F80">
        <v>7.92</v>
      </c>
      <c r="G80">
        <v>7.92</v>
      </c>
    </row>
    <row r="81" spans="5:7" x14ac:dyDescent="0.25">
      <c r="E81">
        <v>1</v>
      </c>
      <c r="F81">
        <v>8.92</v>
      </c>
      <c r="G81">
        <v>8.92</v>
      </c>
    </row>
    <row r="82" spans="5:7" x14ac:dyDescent="0.25">
      <c r="E82">
        <v>0</v>
      </c>
      <c r="F82">
        <v>9.92</v>
      </c>
      <c r="G82">
        <v>9.92</v>
      </c>
    </row>
    <row r="83" spans="5:7" x14ac:dyDescent="0.25">
      <c r="E83">
        <v>21</v>
      </c>
      <c r="F83">
        <v>11.08</v>
      </c>
      <c r="G83">
        <v>11.08</v>
      </c>
    </row>
    <row r="84" spans="5:7" x14ac:dyDescent="0.25">
      <c r="E84">
        <v>7</v>
      </c>
      <c r="F84">
        <v>2.92</v>
      </c>
      <c r="G84">
        <v>2.92</v>
      </c>
    </row>
    <row r="85" spans="5:7" x14ac:dyDescent="0.25">
      <c r="E85">
        <v>4</v>
      </c>
      <c r="F85">
        <v>5.92</v>
      </c>
      <c r="G85">
        <v>5.92</v>
      </c>
    </row>
    <row r="86" spans="5:7" x14ac:dyDescent="0.25">
      <c r="E86">
        <v>0</v>
      </c>
      <c r="F86">
        <v>9.92</v>
      </c>
      <c r="G86">
        <v>9.92</v>
      </c>
    </row>
    <row r="87" spans="5:7" x14ac:dyDescent="0.25">
      <c r="E87">
        <v>8</v>
      </c>
      <c r="F87">
        <v>1.92</v>
      </c>
      <c r="G87">
        <v>1.92</v>
      </c>
    </row>
    <row r="88" spans="5:7" x14ac:dyDescent="0.25">
      <c r="E88">
        <v>5</v>
      </c>
      <c r="F88">
        <v>4.92</v>
      </c>
      <c r="G88">
        <v>4.92</v>
      </c>
    </row>
    <row r="89" spans="5:7" x14ac:dyDescent="0.25">
      <c r="E89">
        <v>5</v>
      </c>
      <c r="F89">
        <v>4.92</v>
      </c>
      <c r="G89">
        <v>4.92</v>
      </c>
    </row>
    <row r="90" spans="5:7" x14ac:dyDescent="0.25">
      <c r="E90">
        <v>1</v>
      </c>
      <c r="F90">
        <v>8.92</v>
      </c>
      <c r="G90">
        <v>8.92</v>
      </c>
    </row>
    <row r="91" spans="5:7" x14ac:dyDescent="0.25">
      <c r="E91">
        <v>1</v>
      </c>
      <c r="F91">
        <v>8.92</v>
      </c>
      <c r="G91">
        <v>8.92</v>
      </c>
    </row>
    <row r="92" spans="5:7" x14ac:dyDescent="0.25">
      <c r="E92">
        <v>1</v>
      </c>
      <c r="F92">
        <v>8.92</v>
      </c>
      <c r="G92">
        <v>8.92</v>
      </c>
    </row>
    <row r="93" spans="5:7" x14ac:dyDescent="0.25">
      <c r="E93">
        <v>0</v>
      </c>
      <c r="F93">
        <v>9.92</v>
      </c>
      <c r="G93">
        <v>9.92</v>
      </c>
    </row>
    <row r="94" spans="5:7" x14ac:dyDescent="0.25">
      <c r="E94">
        <v>0</v>
      </c>
      <c r="F94">
        <v>9.92</v>
      </c>
      <c r="G94">
        <v>9.92</v>
      </c>
    </row>
    <row r="95" spans="5:7" x14ac:dyDescent="0.25">
      <c r="E95">
        <v>34</v>
      </c>
      <c r="F95">
        <v>24.08</v>
      </c>
      <c r="G95">
        <v>24.08</v>
      </c>
    </row>
    <row r="96" spans="5:7" x14ac:dyDescent="0.25">
      <c r="E96">
        <v>1</v>
      </c>
      <c r="F96">
        <v>8.92</v>
      </c>
      <c r="G96">
        <v>8.92</v>
      </c>
    </row>
    <row r="97" spans="5:8" x14ac:dyDescent="0.25">
      <c r="E97">
        <v>0</v>
      </c>
      <c r="F97">
        <v>9.92</v>
      </c>
      <c r="G97">
        <v>9.92</v>
      </c>
    </row>
    <row r="98" spans="5:8" x14ac:dyDescent="0.25">
      <c r="E98">
        <v>1</v>
      </c>
      <c r="F98">
        <v>8.92</v>
      </c>
      <c r="G98">
        <v>8.92</v>
      </c>
    </row>
    <row r="99" spans="5:8" x14ac:dyDescent="0.25">
      <c r="E99">
        <v>2</v>
      </c>
      <c r="F99">
        <v>7.92</v>
      </c>
      <c r="G99">
        <v>7.92</v>
      </c>
    </row>
    <row r="100" spans="5:8" x14ac:dyDescent="0.25">
      <c r="E100">
        <v>124</v>
      </c>
      <c r="F100">
        <v>114.08</v>
      </c>
      <c r="G100">
        <v>114.08</v>
      </c>
    </row>
    <row r="101" spans="5:8" x14ac:dyDescent="0.25">
      <c r="E101">
        <v>1</v>
      </c>
      <c r="F101">
        <v>8.92</v>
      </c>
      <c r="G101">
        <v>8.92</v>
      </c>
    </row>
    <row r="102" spans="5:8" x14ac:dyDescent="0.25">
      <c r="E102">
        <v>31</v>
      </c>
      <c r="F102">
        <v>21.08</v>
      </c>
      <c r="G102">
        <v>21.08</v>
      </c>
    </row>
    <row r="103" spans="5:8" x14ac:dyDescent="0.25">
      <c r="E103">
        <v>1</v>
      </c>
      <c r="F103">
        <v>8.92</v>
      </c>
      <c r="G103">
        <v>8.92</v>
      </c>
    </row>
    <row r="104" spans="5:8" x14ac:dyDescent="0.25">
      <c r="E104">
        <v>1</v>
      </c>
      <c r="F104">
        <v>8.92</v>
      </c>
      <c r="G104">
        <v>8.92</v>
      </c>
    </row>
    <row r="105" spans="5:8" x14ac:dyDescent="0.25">
      <c r="E105">
        <v>9</v>
      </c>
      <c r="F105">
        <v>0.92</v>
      </c>
      <c r="G105">
        <v>0.92</v>
      </c>
    </row>
    <row r="106" spans="5:8" x14ac:dyDescent="0.25">
      <c r="E106">
        <v>6</v>
      </c>
      <c r="F106">
        <v>3.92</v>
      </c>
      <c r="G106">
        <v>3.92</v>
      </c>
    </row>
    <row r="107" spans="5:8" x14ac:dyDescent="0.25">
      <c r="E107">
        <v>7</v>
      </c>
      <c r="F107">
        <v>2.92</v>
      </c>
      <c r="G107">
        <v>2.92</v>
      </c>
    </row>
    <row r="108" spans="5:8" x14ac:dyDescent="0.25">
      <c r="E108">
        <v>3</v>
      </c>
      <c r="F108">
        <v>6.92</v>
      </c>
      <c r="G108">
        <v>6.92</v>
      </c>
    </row>
    <row r="109" spans="5:8" x14ac:dyDescent="0.25">
      <c r="E109">
        <v>11</v>
      </c>
      <c r="F109">
        <v>1.08</v>
      </c>
      <c r="G109">
        <v>1.08</v>
      </c>
    </row>
    <row r="110" spans="5:8" x14ac:dyDescent="0.25">
      <c r="E110">
        <v>11</v>
      </c>
      <c r="F110">
        <v>1.08</v>
      </c>
      <c r="G110">
        <v>1.08</v>
      </c>
    </row>
    <row r="111" spans="5:8" x14ac:dyDescent="0.25">
      <c r="E111">
        <v>11</v>
      </c>
      <c r="F111">
        <v>1.08</v>
      </c>
      <c r="G111">
        <v>1.08</v>
      </c>
      <c r="H111">
        <v>415.58</v>
      </c>
    </row>
    <row r="113" spans="1:8" x14ac:dyDescent="0.25">
      <c r="D113">
        <v>648.59324008226395</v>
      </c>
    </row>
    <row r="115" spans="1:8" x14ac:dyDescent="0.25">
      <c r="A115" s="5" t="s">
        <v>189</v>
      </c>
      <c r="B115" s="5" t="s">
        <v>190</v>
      </c>
      <c r="C115" s="5"/>
      <c r="D115" s="5"/>
      <c r="E115" s="5"/>
      <c r="F115" s="5"/>
      <c r="G115" s="5"/>
      <c r="H115" s="5"/>
    </row>
    <row r="116" spans="1:8" x14ac:dyDescent="0.25">
      <c r="A116" s="5" t="s">
        <v>200</v>
      </c>
      <c r="B116" s="5" t="s">
        <v>192</v>
      </c>
      <c r="C116" s="5"/>
      <c r="D116" s="5"/>
      <c r="E116" s="5"/>
      <c r="F116" s="5"/>
      <c r="G116" s="5"/>
      <c r="H116" s="5"/>
    </row>
    <row r="117" spans="1:8" x14ac:dyDescent="0.25">
      <c r="A117" t="s">
        <v>193</v>
      </c>
      <c r="B117" t="s">
        <v>194</v>
      </c>
      <c r="C117" t="s">
        <v>195</v>
      </c>
      <c r="D117" t="s">
        <v>196</v>
      </c>
      <c r="E117" t="s">
        <v>197</v>
      </c>
      <c r="F117" t="s">
        <v>198</v>
      </c>
      <c r="G117" t="s">
        <v>199</v>
      </c>
      <c r="H117" t="s">
        <v>126</v>
      </c>
    </row>
    <row r="118" spans="1: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20" spans="1:8" x14ac:dyDescent="0.25">
      <c r="A120">
        <v>1</v>
      </c>
      <c r="B120">
        <v>7</v>
      </c>
      <c r="C120">
        <v>25</v>
      </c>
      <c r="D120">
        <v>3.57</v>
      </c>
      <c r="E120">
        <v>1</v>
      </c>
      <c r="F120">
        <v>2.57</v>
      </c>
      <c r="G120">
        <v>2.57</v>
      </c>
    </row>
    <row r="121" spans="1:8" x14ac:dyDescent="0.25">
      <c r="E121">
        <v>1</v>
      </c>
      <c r="F121">
        <v>2.57</v>
      </c>
      <c r="G121">
        <v>2.57</v>
      </c>
    </row>
    <row r="122" spans="1:8" x14ac:dyDescent="0.25">
      <c r="E122">
        <v>1</v>
      </c>
      <c r="F122">
        <v>2.57</v>
      </c>
      <c r="G122">
        <v>2.57</v>
      </c>
    </row>
    <row r="123" spans="1:8" x14ac:dyDescent="0.25">
      <c r="E123">
        <v>6</v>
      </c>
      <c r="F123">
        <v>2.4300000000000002</v>
      </c>
      <c r="G123">
        <v>2.4300000000000002</v>
      </c>
    </row>
    <row r="124" spans="1:8" x14ac:dyDescent="0.25">
      <c r="E124">
        <v>1</v>
      </c>
      <c r="F124">
        <v>2.57</v>
      </c>
      <c r="G124">
        <v>2.57</v>
      </c>
    </row>
    <row r="125" spans="1:8" x14ac:dyDescent="0.25">
      <c r="E125">
        <v>11</v>
      </c>
      <c r="F125">
        <v>7.43</v>
      </c>
      <c r="G125">
        <v>7.43</v>
      </c>
    </row>
    <row r="126" spans="1:8" x14ac:dyDescent="0.25">
      <c r="E126">
        <v>4</v>
      </c>
      <c r="F126">
        <v>0.43</v>
      </c>
      <c r="G126">
        <v>0.43</v>
      </c>
      <c r="H126">
        <v>20.57</v>
      </c>
    </row>
    <row r="128" spans="1:8" x14ac:dyDescent="0.25">
      <c r="A128">
        <v>8</v>
      </c>
      <c r="B128">
        <v>12</v>
      </c>
      <c r="C128">
        <v>2</v>
      </c>
      <c r="D128">
        <v>0.4</v>
      </c>
      <c r="E128">
        <v>1</v>
      </c>
      <c r="F128">
        <v>0.6</v>
      </c>
      <c r="G128">
        <v>0.6</v>
      </c>
    </row>
    <row r="129" spans="1:8" x14ac:dyDescent="0.25">
      <c r="E129">
        <v>0</v>
      </c>
      <c r="F129">
        <v>0.4</v>
      </c>
      <c r="G129">
        <v>0.4</v>
      </c>
    </row>
    <row r="130" spans="1:8" x14ac:dyDescent="0.25">
      <c r="E130">
        <v>0</v>
      </c>
      <c r="F130">
        <v>0.4</v>
      </c>
      <c r="G130">
        <v>0.4</v>
      </c>
    </row>
    <row r="131" spans="1:8" x14ac:dyDescent="0.25">
      <c r="E131">
        <v>1</v>
      </c>
      <c r="F131">
        <v>0.6</v>
      </c>
      <c r="G131">
        <v>0.6</v>
      </c>
    </row>
    <row r="132" spans="1:8" x14ac:dyDescent="0.25">
      <c r="E132">
        <v>0</v>
      </c>
      <c r="F132">
        <v>0.4</v>
      </c>
      <c r="G132">
        <v>0.4</v>
      </c>
      <c r="H132">
        <v>2.4</v>
      </c>
    </row>
    <row r="134" spans="1:8" x14ac:dyDescent="0.25">
      <c r="A134">
        <v>13</v>
      </c>
      <c r="B134">
        <v>17</v>
      </c>
      <c r="C134">
        <v>44</v>
      </c>
      <c r="D134">
        <v>8.8000000000000007</v>
      </c>
      <c r="E134">
        <v>27</v>
      </c>
      <c r="F134">
        <v>18.2</v>
      </c>
      <c r="G134">
        <v>18.2</v>
      </c>
    </row>
    <row r="135" spans="1:8" x14ac:dyDescent="0.25">
      <c r="E135">
        <v>3</v>
      </c>
      <c r="F135">
        <v>5.8</v>
      </c>
      <c r="G135">
        <v>5.8</v>
      </c>
    </row>
    <row r="136" spans="1:8" x14ac:dyDescent="0.25">
      <c r="E136">
        <v>2</v>
      </c>
      <c r="F136">
        <v>6.8</v>
      </c>
      <c r="G136">
        <v>6.8</v>
      </c>
    </row>
    <row r="137" spans="1:8" x14ac:dyDescent="0.25">
      <c r="E137">
        <v>1</v>
      </c>
      <c r="F137">
        <v>7.8</v>
      </c>
      <c r="G137">
        <v>7.8</v>
      </c>
    </row>
    <row r="138" spans="1:8" x14ac:dyDescent="0.25">
      <c r="E138">
        <v>11</v>
      </c>
      <c r="F138">
        <v>2.2000000000000002</v>
      </c>
      <c r="G138">
        <v>2.2000000000000002</v>
      </c>
      <c r="H138">
        <v>40.799999999999997</v>
      </c>
    </row>
    <row r="140" spans="1:8" x14ac:dyDescent="0.25">
      <c r="A140">
        <v>18</v>
      </c>
      <c r="B140">
        <v>18</v>
      </c>
      <c r="C140">
        <v>6</v>
      </c>
      <c r="D140">
        <v>6</v>
      </c>
      <c r="E140">
        <v>6</v>
      </c>
      <c r="F140">
        <v>0</v>
      </c>
      <c r="G140">
        <v>0</v>
      </c>
      <c r="H140">
        <v>0</v>
      </c>
    </row>
    <row r="142" spans="1:8" x14ac:dyDescent="0.25">
      <c r="A142">
        <v>19</v>
      </c>
      <c r="B142">
        <v>40</v>
      </c>
      <c r="C142">
        <v>91</v>
      </c>
      <c r="D142">
        <v>4.1399999999999997</v>
      </c>
      <c r="E142">
        <v>1</v>
      </c>
      <c r="F142">
        <v>3.14</v>
      </c>
      <c r="G142">
        <v>3.14</v>
      </c>
    </row>
    <row r="143" spans="1:8" x14ac:dyDescent="0.25">
      <c r="E143">
        <v>32</v>
      </c>
      <c r="F143">
        <v>27.86</v>
      </c>
      <c r="G143">
        <v>27.86</v>
      </c>
    </row>
    <row r="144" spans="1:8" x14ac:dyDescent="0.25">
      <c r="E144">
        <v>8</v>
      </c>
      <c r="F144">
        <v>3.86</v>
      </c>
      <c r="G144">
        <v>3.86</v>
      </c>
    </row>
    <row r="145" spans="5:7" x14ac:dyDescent="0.25">
      <c r="E145">
        <v>0</v>
      </c>
      <c r="F145">
        <v>4.1399999999999997</v>
      </c>
      <c r="G145">
        <v>4.1399999999999997</v>
      </c>
    </row>
    <row r="146" spans="5:7" x14ac:dyDescent="0.25">
      <c r="E146">
        <v>2</v>
      </c>
      <c r="F146">
        <v>2.14</v>
      </c>
      <c r="G146">
        <v>2.14</v>
      </c>
    </row>
    <row r="147" spans="5:7" x14ac:dyDescent="0.25">
      <c r="E147">
        <v>20</v>
      </c>
      <c r="F147">
        <v>15.86</v>
      </c>
      <c r="G147">
        <v>15.86</v>
      </c>
    </row>
    <row r="148" spans="5:7" x14ac:dyDescent="0.25">
      <c r="E148">
        <v>0</v>
      </c>
      <c r="F148">
        <v>4.1399999999999997</v>
      </c>
      <c r="G148">
        <v>4.1399999999999997</v>
      </c>
    </row>
    <row r="149" spans="5:7" x14ac:dyDescent="0.25">
      <c r="E149">
        <v>1</v>
      </c>
      <c r="F149">
        <v>3.14</v>
      </c>
      <c r="G149">
        <v>3.14</v>
      </c>
    </row>
    <row r="150" spans="5:7" x14ac:dyDescent="0.25">
      <c r="E150">
        <v>0</v>
      </c>
      <c r="F150">
        <v>4.1399999999999997</v>
      </c>
      <c r="G150">
        <v>4.1399999999999997</v>
      </c>
    </row>
    <row r="151" spans="5:7" x14ac:dyDescent="0.25">
      <c r="E151">
        <v>0</v>
      </c>
      <c r="F151">
        <v>4.1399999999999997</v>
      </c>
      <c r="G151">
        <v>4.1399999999999997</v>
      </c>
    </row>
    <row r="152" spans="5:7" x14ac:dyDescent="0.25">
      <c r="E152">
        <v>1</v>
      </c>
      <c r="F152">
        <v>3.14</v>
      </c>
      <c r="G152">
        <v>3.14</v>
      </c>
    </row>
    <row r="153" spans="5:7" x14ac:dyDescent="0.25">
      <c r="E153">
        <v>6</v>
      </c>
      <c r="F153">
        <v>1.86</v>
      </c>
      <c r="G153">
        <v>1.86</v>
      </c>
    </row>
    <row r="154" spans="5:7" x14ac:dyDescent="0.25">
      <c r="E154">
        <v>1</v>
      </c>
      <c r="F154">
        <v>3.14</v>
      </c>
      <c r="G154">
        <v>3.14</v>
      </c>
    </row>
    <row r="155" spans="5:7" x14ac:dyDescent="0.25">
      <c r="E155">
        <v>0</v>
      </c>
      <c r="F155">
        <v>4.1399999999999997</v>
      </c>
      <c r="G155">
        <v>4.1399999999999997</v>
      </c>
    </row>
    <row r="156" spans="5:7" x14ac:dyDescent="0.25">
      <c r="E156">
        <v>0</v>
      </c>
      <c r="F156">
        <v>4.1399999999999997</v>
      </c>
      <c r="G156">
        <v>4.1399999999999997</v>
      </c>
    </row>
    <row r="157" spans="5:7" x14ac:dyDescent="0.25">
      <c r="E157">
        <v>16</v>
      </c>
      <c r="F157">
        <v>11.86</v>
      </c>
      <c r="G157">
        <v>11.86</v>
      </c>
    </row>
    <row r="158" spans="5:7" x14ac:dyDescent="0.25">
      <c r="E158">
        <v>1</v>
      </c>
      <c r="F158">
        <v>3.14</v>
      </c>
      <c r="G158">
        <v>3.14</v>
      </c>
    </row>
    <row r="159" spans="5:7" x14ac:dyDescent="0.25">
      <c r="E159">
        <v>1</v>
      </c>
      <c r="F159">
        <v>3.14</v>
      </c>
      <c r="G159">
        <v>3.14</v>
      </c>
    </row>
    <row r="160" spans="5:7" x14ac:dyDescent="0.25">
      <c r="E160">
        <v>0</v>
      </c>
      <c r="F160">
        <v>4.1399999999999997</v>
      </c>
      <c r="G160">
        <v>4.1399999999999997</v>
      </c>
    </row>
    <row r="161" spans="1:8" x14ac:dyDescent="0.25">
      <c r="E161">
        <v>0</v>
      </c>
      <c r="F161">
        <v>4.1399999999999997</v>
      </c>
      <c r="G161">
        <v>4.1399999999999997</v>
      </c>
    </row>
    <row r="162" spans="1:8" x14ac:dyDescent="0.25">
      <c r="E162">
        <v>0</v>
      </c>
      <c r="F162">
        <v>4.1399999999999997</v>
      </c>
      <c r="G162">
        <v>4.1399999999999997</v>
      </c>
    </row>
    <row r="163" spans="1:8" x14ac:dyDescent="0.25">
      <c r="E163">
        <v>1</v>
      </c>
      <c r="F163">
        <v>3.14</v>
      </c>
      <c r="G163">
        <v>3.14</v>
      </c>
      <c r="H163">
        <v>122.64</v>
      </c>
    </row>
    <row r="165" spans="1:8" x14ac:dyDescent="0.25">
      <c r="A165">
        <v>41</v>
      </c>
      <c r="B165">
        <v>72</v>
      </c>
      <c r="C165">
        <v>147</v>
      </c>
      <c r="D165">
        <v>4.59</v>
      </c>
      <c r="E165">
        <v>9</v>
      </c>
      <c r="F165">
        <v>4.41</v>
      </c>
      <c r="G165">
        <v>4.41</v>
      </c>
    </row>
    <row r="166" spans="1:8" x14ac:dyDescent="0.25">
      <c r="E166">
        <v>1</v>
      </c>
      <c r="F166">
        <v>3.59</v>
      </c>
      <c r="G166">
        <v>3.59</v>
      </c>
    </row>
    <row r="167" spans="1:8" x14ac:dyDescent="0.25">
      <c r="E167">
        <v>6</v>
      </c>
      <c r="F167">
        <v>1.41</v>
      </c>
      <c r="G167">
        <v>1.41</v>
      </c>
    </row>
    <row r="168" spans="1:8" x14ac:dyDescent="0.25">
      <c r="E168">
        <v>0</v>
      </c>
      <c r="F168">
        <v>4.59</v>
      </c>
      <c r="G168">
        <v>4.59</v>
      </c>
    </row>
    <row r="169" spans="1:8" x14ac:dyDescent="0.25">
      <c r="E169">
        <v>1</v>
      </c>
      <c r="F169">
        <v>3.59</v>
      </c>
      <c r="G169">
        <v>3.59</v>
      </c>
    </row>
    <row r="170" spans="1:8" x14ac:dyDescent="0.25">
      <c r="E170">
        <v>1</v>
      </c>
      <c r="F170">
        <v>3.59</v>
      </c>
      <c r="G170">
        <v>3.59</v>
      </c>
    </row>
    <row r="171" spans="1:8" x14ac:dyDescent="0.25">
      <c r="E171">
        <v>0</v>
      </c>
      <c r="F171">
        <v>4.59</v>
      </c>
      <c r="G171">
        <v>4.59</v>
      </c>
    </row>
    <row r="172" spans="1:8" x14ac:dyDescent="0.25">
      <c r="E172">
        <v>0</v>
      </c>
      <c r="F172">
        <v>4.59</v>
      </c>
      <c r="G172">
        <v>4.59</v>
      </c>
    </row>
    <row r="173" spans="1:8" x14ac:dyDescent="0.25">
      <c r="E173">
        <v>1</v>
      </c>
      <c r="F173">
        <v>3.59</v>
      </c>
      <c r="G173">
        <v>3.59</v>
      </c>
    </row>
    <row r="174" spans="1:8" x14ac:dyDescent="0.25">
      <c r="E174">
        <v>0</v>
      </c>
      <c r="F174">
        <v>4.59</v>
      </c>
      <c r="G174">
        <v>4.59</v>
      </c>
    </row>
    <row r="175" spans="1:8" x14ac:dyDescent="0.25">
      <c r="E175">
        <v>4</v>
      </c>
      <c r="F175">
        <v>0.59</v>
      </c>
      <c r="G175">
        <v>0.59</v>
      </c>
    </row>
    <row r="176" spans="1:8" x14ac:dyDescent="0.25">
      <c r="E176">
        <v>1</v>
      </c>
      <c r="F176">
        <v>3.59</v>
      </c>
      <c r="G176">
        <v>3.59</v>
      </c>
    </row>
    <row r="177" spans="5:7" x14ac:dyDescent="0.25">
      <c r="E177">
        <v>13</v>
      </c>
      <c r="F177">
        <v>8.41</v>
      </c>
      <c r="G177">
        <v>8.41</v>
      </c>
    </row>
    <row r="178" spans="5:7" x14ac:dyDescent="0.25">
      <c r="E178">
        <v>0</v>
      </c>
      <c r="F178">
        <v>4.59</v>
      </c>
      <c r="G178">
        <v>4.59</v>
      </c>
    </row>
    <row r="179" spans="5:7" x14ac:dyDescent="0.25">
      <c r="E179">
        <v>5</v>
      </c>
      <c r="F179">
        <v>0.41</v>
      </c>
      <c r="G179">
        <v>0.41</v>
      </c>
    </row>
    <row r="180" spans="5:7" x14ac:dyDescent="0.25">
      <c r="E180">
        <v>0</v>
      </c>
      <c r="F180">
        <v>4.59</v>
      </c>
      <c r="G180">
        <v>4.59</v>
      </c>
    </row>
    <row r="181" spans="5:7" x14ac:dyDescent="0.25">
      <c r="E181">
        <v>1</v>
      </c>
      <c r="F181">
        <v>3.59</v>
      </c>
      <c r="G181">
        <v>3.59</v>
      </c>
    </row>
    <row r="182" spans="5:7" x14ac:dyDescent="0.25">
      <c r="E182">
        <v>1</v>
      </c>
      <c r="F182">
        <v>3.59</v>
      </c>
      <c r="G182">
        <v>3.59</v>
      </c>
    </row>
    <row r="183" spans="5:7" x14ac:dyDescent="0.25">
      <c r="E183">
        <v>1</v>
      </c>
      <c r="F183">
        <v>3.59</v>
      </c>
      <c r="G183">
        <v>3.59</v>
      </c>
    </row>
    <row r="184" spans="5:7" x14ac:dyDescent="0.25">
      <c r="E184">
        <v>1</v>
      </c>
      <c r="F184">
        <v>3.59</v>
      </c>
      <c r="G184">
        <v>3.59</v>
      </c>
    </row>
    <row r="185" spans="5:7" x14ac:dyDescent="0.25">
      <c r="E185">
        <v>1</v>
      </c>
      <c r="F185">
        <v>3.59</v>
      </c>
      <c r="G185">
        <v>3.59</v>
      </c>
    </row>
    <row r="186" spans="5:7" x14ac:dyDescent="0.25">
      <c r="E186">
        <v>11</v>
      </c>
      <c r="F186">
        <v>6.41</v>
      </c>
      <c r="G186">
        <v>6.41</v>
      </c>
    </row>
    <row r="187" spans="5:7" x14ac:dyDescent="0.25">
      <c r="E187">
        <v>33</v>
      </c>
      <c r="F187">
        <v>28.41</v>
      </c>
      <c r="G187">
        <v>28.41</v>
      </c>
    </row>
    <row r="188" spans="5:7" x14ac:dyDescent="0.25">
      <c r="E188">
        <v>20</v>
      </c>
      <c r="F188">
        <v>15.41</v>
      </c>
      <c r="G188">
        <v>15.41</v>
      </c>
    </row>
    <row r="189" spans="5:7" x14ac:dyDescent="0.25">
      <c r="E189">
        <v>1</v>
      </c>
      <c r="F189">
        <v>3.59</v>
      </c>
      <c r="G189">
        <v>3.59</v>
      </c>
    </row>
    <row r="190" spans="5:7" x14ac:dyDescent="0.25">
      <c r="E190">
        <v>2</v>
      </c>
      <c r="F190">
        <v>2.59</v>
      </c>
      <c r="G190">
        <v>2.59</v>
      </c>
    </row>
    <row r="191" spans="5:7" x14ac:dyDescent="0.25">
      <c r="E191">
        <v>1</v>
      </c>
      <c r="F191">
        <v>3.59</v>
      </c>
      <c r="G191">
        <v>3.59</v>
      </c>
    </row>
    <row r="192" spans="5:7" x14ac:dyDescent="0.25">
      <c r="E192">
        <v>0</v>
      </c>
      <c r="F192">
        <v>4.59</v>
      </c>
      <c r="G192">
        <v>4.59</v>
      </c>
    </row>
    <row r="193" spans="1:8" x14ac:dyDescent="0.25">
      <c r="E193">
        <v>21</v>
      </c>
      <c r="F193">
        <v>16.41</v>
      </c>
      <c r="G193">
        <v>16.41</v>
      </c>
    </row>
    <row r="194" spans="1:8" x14ac:dyDescent="0.25">
      <c r="E194">
        <v>7</v>
      </c>
      <c r="F194">
        <v>2.41</v>
      </c>
      <c r="G194">
        <v>2.41</v>
      </c>
    </row>
    <row r="195" spans="1:8" x14ac:dyDescent="0.25">
      <c r="E195">
        <v>4</v>
      </c>
      <c r="F195">
        <v>0.59</v>
      </c>
      <c r="G195">
        <v>0.59</v>
      </c>
    </row>
    <row r="196" spans="1:8" x14ac:dyDescent="0.25">
      <c r="E196">
        <v>0</v>
      </c>
      <c r="F196">
        <v>4.59</v>
      </c>
      <c r="G196">
        <v>4.59</v>
      </c>
      <c r="H196">
        <v>167.31</v>
      </c>
    </row>
    <row r="198" spans="1:8" x14ac:dyDescent="0.25">
      <c r="A198">
        <v>73</v>
      </c>
      <c r="B198">
        <v>80</v>
      </c>
      <c r="C198">
        <v>21</v>
      </c>
      <c r="D198">
        <v>2.62</v>
      </c>
      <c r="E198">
        <v>8</v>
      </c>
      <c r="F198">
        <v>5.38</v>
      </c>
      <c r="G198">
        <v>5.38</v>
      </c>
    </row>
    <row r="199" spans="1:8" x14ac:dyDescent="0.25">
      <c r="E199">
        <v>5</v>
      </c>
      <c r="F199">
        <v>2.38</v>
      </c>
      <c r="G199">
        <v>2.38</v>
      </c>
    </row>
    <row r="200" spans="1:8" x14ac:dyDescent="0.25">
      <c r="E200">
        <v>5</v>
      </c>
      <c r="F200">
        <v>2.38</v>
      </c>
      <c r="G200">
        <v>2.38</v>
      </c>
    </row>
    <row r="201" spans="1:8" x14ac:dyDescent="0.25">
      <c r="E201">
        <v>1</v>
      </c>
      <c r="F201">
        <v>1.62</v>
      </c>
      <c r="G201">
        <v>1.62</v>
      </c>
    </row>
    <row r="202" spans="1:8" x14ac:dyDescent="0.25">
      <c r="E202">
        <v>1</v>
      </c>
      <c r="F202">
        <v>1.62</v>
      </c>
      <c r="G202">
        <v>1.62</v>
      </c>
    </row>
    <row r="203" spans="1:8" x14ac:dyDescent="0.25">
      <c r="E203">
        <v>1</v>
      </c>
      <c r="F203">
        <v>1.62</v>
      </c>
      <c r="G203">
        <v>1.62</v>
      </c>
    </row>
    <row r="204" spans="1:8" x14ac:dyDescent="0.25">
      <c r="E204">
        <v>0</v>
      </c>
      <c r="F204">
        <v>2.62</v>
      </c>
      <c r="G204">
        <v>2.62</v>
      </c>
    </row>
    <row r="205" spans="1:8" x14ac:dyDescent="0.25">
      <c r="E205">
        <v>0</v>
      </c>
      <c r="F205">
        <v>2.62</v>
      </c>
      <c r="G205">
        <v>2.62</v>
      </c>
      <c r="H205">
        <v>20.25</v>
      </c>
    </row>
    <row r="207" spans="1:8" x14ac:dyDescent="0.25">
      <c r="A207">
        <v>81</v>
      </c>
      <c r="B207">
        <v>86</v>
      </c>
      <c r="C207">
        <v>162</v>
      </c>
      <c r="D207">
        <v>27</v>
      </c>
      <c r="E207">
        <v>34</v>
      </c>
      <c r="F207">
        <v>7</v>
      </c>
      <c r="G207">
        <v>7</v>
      </c>
    </row>
    <row r="208" spans="1:8" x14ac:dyDescent="0.25">
      <c r="E208">
        <v>1</v>
      </c>
      <c r="F208">
        <v>26</v>
      </c>
      <c r="G208">
        <v>26</v>
      </c>
    </row>
    <row r="209" spans="1:8" x14ac:dyDescent="0.25">
      <c r="E209">
        <v>0</v>
      </c>
      <c r="F209">
        <v>27</v>
      </c>
      <c r="G209">
        <v>27</v>
      </c>
    </row>
    <row r="210" spans="1:8" x14ac:dyDescent="0.25">
      <c r="E210">
        <v>1</v>
      </c>
      <c r="F210">
        <v>26</v>
      </c>
      <c r="G210">
        <v>26</v>
      </c>
    </row>
    <row r="211" spans="1:8" x14ac:dyDescent="0.25">
      <c r="E211">
        <v>2</v>
      </c>
      <c r="F211">
        <v>25</v>
      </c>
      <c r="G211">
        <v>25</v>
      </c>
    </row>
    <row r="212" spans="1:8" x14ac:dyDescent="0.25">
      <c r="E212">
        <v>124</v>
      </c>
      <c r="F212">
        <v>97</v>
      </c>
      <c r="G212">
        <v>97</v>
      </c>
      <c r="H212">
        <v>208</v>
      </c>
    </row>
    <row r="214" spans="1:8" x14ac:dyDescent="0.25">
      <c r="A214">
        <v>87</v>
      </c>
      <c r="B214">
        <v>97</v>
      </c>
      <c r="C214">
        <v>92</v>
      </c>
      <c r="D214">
        <v>8.36</v>
      </c>
      <c r="E214">
        <v>1</v>
      </c>
      <c r="F214">
        <v>7.36</v>
      </c>
      <c r="G214">
        <v>7.36</v>
      </c>
    </row>
    <row r="215" spans="1:8" x14ac:dyDescent="0.25">
      <c r="E215">
        <v>31</v>
      </c>
      <c r="F215">
        <v>22.64</v>
      </c>
      <c r="G215">
        <v>22.64</v>
      </c>
    </row>
    <row r="216" spans="1:8" x14ac:dyDescent="0.25">
      <c r="E216">
        <v>1</v>
      </c>
      <c r="F216">
        <v>7.36</v>
      </c>
      <c r="G216">
        <v>7.36</v>
      </c>
    </row>
    <row r="217" spans="1:8" x14ac:dyDescent="0.25">
      <c r="E217">
        <v>1</v>
      </c>
      <c r="F217">
        <v>7.36</v>
      </c>
      <c r="G217">
        <v>7.36</v>
      </c>
    </row>
    <row r="218" spans="1:8" x14ac:dyDescent="0.25">
      <c r="E218">
        <v>9</v>
      </c>
      <c r="F218">
        <v>0.64</v>
      </c>
      <c r="G218">
        <v>0.64</v>
      </c>
    </row>
    <row r="219" spans="1:8" x14ac:dyDescent="0.25">
      <c r="E219">
        <v>6</v>
      </c>
      <c r="F219">
        <v>2.36</v>
      </c>
      <c r="G219">
        <v>2.36</v>
      </c>
    </row>
    <row r="220" spans="1:8" x14ac:dyDescent="0.25">
      <c r="E220">
        <v>7</v>
      </c>
      <c r="F220">
        <v>1.36</v>
      </c>
      <c r="G220">
        <v>1.36</v>
      </c>
    </row>
    <row r="221" spans="1:8" x14ac:dyDescent="0.25">
      <c r="E221">
        <v>3</v>
      </c>
      <c r="F221">
        <v>5.36</v>
      </c>
      <c r="G221">
        <v>5.36</v>
      </c>
    </row>
    <row r="222" spans="1:8" x14ac:dyDescent="0.25">
      <c r="E222">
        <v>11</v>
      </c>
      <c r="F222">
        <v>2.64</v>
      </c>
      <c r="G222">
        <v>2.64</v>
      </c>
    </row>
    <row r="223" spans="1:8" x14ac:dyDescent="0.25">
      <c r="E223">
        <v>11</v>
      </c>
      <c r="F223">
        <v>2.64</v>
      </c>
      <c r="G223">
        <v>2.64</v>
      </c>
    </row>
    <row r="224" spans="1:8" x14ac:dyDescent="0.25">
      <c r="E224">
        <v>11</v>
      </c>
      <c r="F224">
        <v>2.64</v>
      </c>
      <c r="G224">
        <v>2.64</v>
      </c>
      <c r="H224">
        <v>62.36</v>
      </c>
    </row>
    <row r="226" spans="1:8" x14ac:dyDescent="0.25">
      <c r="D226">
        <v>644.33392664790097</v>
      </c>
    </row>
    <row r="228" spans="1:8" x14ac:dyDescent="0.25">
      <c r="A228" s="5" t="s">
        <v>189</v>
      </c>
      <c r="B228" s="5" t="s">
        <v>190</v>
      </c>
      <c r="C228" s="5"/>
      <c r="D228" s="5"/>
      <c r="E228" s="5"/>
      <c r="F228" s="5"/>
      <c r="G228" s="5"/>
      <c r="H228" s="5"/>
    </row>
    <row r="229" spans="1:8" x14ac:dyDescent="0.25">
      <c r="A229" s="5" t="s">
        <v>191</v>
      </c>
      <c r="B229" s="5" t="s">
        <v>201</v>
      </c>
      <c r="C229" s="5"/>
      <c r="D229" s="5"/>
      <c r="E229" s="5"/>
      <c r="F229" s="5"/>
      <c r="G229" s="5"/>
      <c r="H229" s="5"/>
    </row>
    <row r="230" spans="1:8" x14ac:dyDescent="0.25">
      <c r="A230" t="s">
        <v>193</v>
      </c>
      <c r="B230" t="s">
        <v>194</v>
      </c>
      <c r="C230" t="s">
        <v>195</v>
      </c>
      <c r="D230" t="s">
        <v>196</v>
      </c>
      <c r="E230" t="s">
        <v>197</v>
      </c>
      <c r="F230" t="s">
        <v>198</v>
      </c>
      <c r="G230" t="s">
        <v>199</v>
      </c>
      <c r="H230" t="s">
        <v>126</v>
      </c>
    </row>
    <row r="231" spans="1:8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3" spans="1:8" x14ac:dyDescent="0.25">
      <c r="A233">
        <v>1</v>
      </c>
      <c r="B233">
        <v>12</v>
      </c>
      <c r="C233">
        <v>27</v>
      </c>
      <c r="D233">
        <v>2.25</v>
      </c>
      <c r="E233">
        <v>1</v>
      </c>
      <c r="F233">
        <v>1.25</v>
      </c>
      <c r="G233">
        <v>1.25</v>
      </c>
    </row>
    <row r="234" spans="1:8" x14ac:dyDescent="0.25">
      <c r="E234">
        <v>1</v>
      </c>
      <c r="F234">
        <v>1.25</v>
      </c>
      <c r="G234">
        <v>1.25</v>
      </c>
    </row>
    <row r="235" spans="1:8" x14ac:dyDescent="0.25">
      <c r="E235">
        <v>1</v>
      </c>
      <c r="F235">
        <v>1.25</v>
      </c>
      <c r="G235">
        <v>1.25</v>
      </c>
    </row>
    <row r="236" spans="1:8" x14ac:dyDescent="0.25">
      <c r="E236">
        <v>6</v>
      </c>
      <c r="F236">
        <v>3.75</v>
      </c>
      <c r="G236">
        <v>3.75</v>
      </c>
    </row>
    <row r="237" spans="1:8" x14ac:dyDescent="0.25">
      <c r="E237">
        <v>1</v>
      </c>
      <c r="F237">
        <v>1.25</v>
      </c>
      <c r="G237">
        <v>1.25</v>
      </c>
    </row>
    <row r="238" spans="1:8" x14ac:dyDescent="0.25">
      <c r="E238">
        <v>11</v>
      </c>
      <c r="F238">
        <v>8.75</v>
      </c>
      <c r="G238">
        <v>8.75</v>
      </c>
    </row>
    <row r="239" spans="1:8" x14ac:dyDescent="0.25">
      <c r="E239">
        <v>4</v>
      </c>
      <c r="F239">
        <v>1.75</v>
      </c>
      <c r="G239">
        <v>1.75</v>
      </c>
    </row>
    <row r="240" spans="1:8" x14ac:dyDescent="0.25">
      <c r="E240">
        <v>1</v>
      </c>
      <c r="F240">
        <v>1.25</v>
      </c>
      <c r="G240">
        <v>1.25</v>
      </c>
    </row>
    <row r="241" spans="1:8" x14ac:dyDescent="0.25">
      <c r="E241">
        <v>0</v>
      </c>
      <c r="F241">
        <v>2.25</v>
      </c>
      <c r="G241">
        <v>2.25</v>
      </c>
    </row>
    <row r="242" spans="1:8" x14ac:dyDescent="0.25">
      <c r="E242">
        <v>0</v>
      </c>
      <c r="F242">
        <v>2.25</v>
      </c>
      <c r="G242">
        <v>2.25</v>
      </c>
    </row>
    <row r="243" spans="1:8" x14ac:dyDescent="0.25">
      <c r="E243">
        <v>1</v>
      </c>
      <c r="F243">
        <v>1.25</v>
      </c>
      <c r="G243">
        <v>1.25</v>
      </c>
    </row>
    <row r="244" spans="1:8" x14ac:dyDescent="0.25">
      <c r="E244">
        <v>0</v>
      </c>
      <c r="F244">
        <v>2.25</v>
      </c>
      <c r="G244">
        <v>2.25</v>
      </c>
      <c r="H244">
        <v>28.5</v>
      </c>
    </row>
    <row r="246" spans="1:8" x14ac:dyDescent="0.25">
      <c r="A246">
        <v>13</v>
      </c>
      <c r="B246">
        <v>17</v>
      </c>
      <c r="C246">
        <v>44</v>
      </c>
      <c r="D246">
        <v>8.8000000000000007</v>
      </c>
      <c r="E246">
        <v>27</v>
      </c>
      <c r="F246">
        <v>18.2</v>
      </c>
      <c r="G246">
        <v>18.2</v>
      </c>
    </row>
    <row r="247" spans="1:8" x14ac:dyDescent="0.25">
      <c r="E247">
        <v>3</v>
      </c>
      <c r="F247">
        <v>5.8</v>
      </c>
      <c r="G247">
        <v>5.8</v>
      </c>
    </row>
    <row r="248" spans="1:8" x14ac:dyDescent="0.25">
      <c r="E248">
        <v>2</v>
      </c>
      <c r="F248">
        <v>6.8</v>
      </c>
      <c r="G248">
        <v>6.8</v>
      </c>
    </row>
    <row r="249" spans="1:8" x14ac:dyDescent="0.25">
      <c r="E249">
        <v>1</v>
      </c>
      <c r="F249">
        <v>7.8</v>
      </c>
      <c r="G249">
        <v>7.8</v>
      </c>
    </row>
    <row r="250" spans="1:8" x14ac:dyDescent="0.25">
      <c r="E250">
        <v>11</v>
      </c>
      <c r="F250">
        <v>2.2000000000000002</v>
      </c>
      <c r="G250">
        <v>2.2000000000000002</v>
      </c>
      <c r="H250">
        <v>40.799999999999997</v>
      </c>
    </row>
    <row r="252" spans="1:8" x14ac:dyDescent="0.25">
      <c r="A252">
        <v>18</v>
      </c>
      <c r="B252">
        <v>35</v>
      </c>
      <c r="C252">
        <v>95</v>
      </c>
      <c r="D252">
        <v>5.28</v>
      </c>
      <c r="E252">
        <v>6</v>
      </c>
      <c r="F252">
        <v>0.72</v>
      </c>
      <c r="G252">
        <v>0.72</v>
      </c>
    </row>
    <row r="253" spans="1:8" x14ac:dyDescent="0.25">
      <c r="E253">
        <v>1</v>
      </c>
      <c r="F253">
        <v>4.28</v>
      </c>
      <c r="G253">
        <v>4.28</v>
      </c>
    </row>
    <row r="254" spans="1:8" x14ac:dyDescent="0.25">
      <c r="E254">
        <v>32</v>
      </c>
      <c r="F254">
        <v>26.72</v>
      </c>
      <c r="G254">
        <v>26.72</v>
      </c>
    </row>
    <row r="255" spans="1:8" x14ac:dyDescent="0.25">
      <c r="E255">
        <v>8</v>
      </c>
      <c r="F255">
        <v>2.72</v>
      </c>
      <c r="G255">
        <v>2.72</v>
      </c>
    </row>
    <row r="256" spans="1:8" x14ac:dyDescent="0.25">
      <c r="E256">
        <v>0</v>
      </c>
      <c r="F256">
        <v>5.28</v>
      </c>
      <c r="G256">
        <v>5.28</v>
      </c>
    </row>
    <row r="257" spans="1:8" x14ac:dyDescent="0.25">
      <c r="E257">
        <v>2</v>
      </c>
      <c r="F257">
        <v>3.28</v>
      </c>
      <c r="G257">
        <v>3.28</v>
      </c>
    </row>
    <row r="258" spans="1:8" x14ac:dyDescent="0.25">
      <c r="E258">
        <v>20</v>
      </c>
      <c r="F258">
        <v>14.72</v>
      </c>
      <c r="G258">
        <v>14.72</v>
      </c>
    </row>
    <row r="259" spans="1:8" x14ac:dyDescent="0.25">
      <c r="E259">
        <v>0</v>
      </c>
      <c r="F259">
        <v>5.28</v>
      </c>
      <c r="G259">
        <v>5.28</v>
      </c>
    </row>
    <row r="260" spans="1:8" x14ac:dyDescent="0.25">
      <c r="E260">
        <v>1</v>
      </c>
      <c r="F260">
        <v>4.28</v>
      </c>
      <c r="G260">
        <v>4.28</v>
      </c>
    </row>
    <row r="261" spans="1:8" x14ac:dyDescent="0.25">
      <c r="E261">
        <v>0</v>
      </c>
      <c r="F261">
        <v>5.28</v>
      </c>
      <c r="G261">
        <v>5.28</v>
      </c>
    </row>
    <row r="262" spans="1:8" x14ac:dyDescent="0.25">
      <c r="E262">
        <v>0</v>
      </c>
      <c r="F262">
        <v>5.28</v>
      </c>
      <c r="G262">
        <v>5.28</v>
      </c>
    </row>
    <row r="263" spans="1:8" x14ac:dyDescent="0.25">
      <c r="E263">
        <v>1</v>
      </c>
      <c r="F263">
        <v>4.28</v>
      </c>
      <c r="G263">
        <v>4.28</v>
      </c>
    </row>
    <row r="264" spans="1:8" x14ac:dyDescent="0.25">
      <c r="E264">
        <v>6</v>
      </c>
      <c r="F264">
        <v>0.72</v>
      </c>
      <c r="G264">
        <v>0.72</v>
      </c>
    </row>
    <row r="265" spans="1:8" x14ac:dyDescent="0.25">
      <c r="E265">
        <v>1</v>
      </c>
      <c r="F265">
        <v>4.28</v>
      </c>
      <c r="G265">
        <v>4.28</v>
      </c>
    </row>
    <row r="266" spans="1:8" x14ac:dyDescent="0.25">
      <c r="E266">
        <v>0</v>
      </c>
      <c r="F266">
        <v>5.28</v>
      </c>
      <c r="G266">
        <v>5.28</v>
      </c>
    </row>
    <row r="267" spans="1:8" x14ac:dyDescent="0.25">
      <c r="E267">
        <v>0</v>
      </c>
      <c r="F267">
        <v>5.28</v>
      </c>
      <c r="G267">
        <v>5.28</v>
      </c>
    </row>
    <row r="268" spans="1:8" x14ac:dyDescent="0.25">
      <c r="E268">
        <v>16</v>
      </c>
      <c r="F268">
        <v>10.72</v>
      </c>
      <c r="G268">
        <v>10.72</v>
      </c>
    </row>
    <row r="269" spans="1:8" x14ac:dyDescent="0.25">
      <c r="E269">
        <v>1</v>
      </c>
      <c r="F269">
        <v>4.28</v>
      </c>
      <c r="G269">
        <v>4.28</v>
      </c>
      <c r="H269">
        <v>112.67</v>
      </c>
    </row>
    <row r="271" spans="1:8" x14ac:dyDescent="0.25">
      <c r="A271">
        <v>36</v>
      </c>
      <c r="B271">
        <v>37</v>
      </c>
      <c r="C271">
        <v>1</v>
      </c>
      <c r="D271">
        <v>0.5</v>
      </c>
      <c r="E271">
        <v>1</v>
      </c>
      <c r="F271">
        <v>0.5</v>
      </c>
      <c r="G271">
        <v>0.5</v>
      </c>
    </row>
    <row r="272" spans="1:8" x14ac:dyDescent="0.25">
      <c r="E272">
        <v>0</v>
      </c>
      <c r="F272">
        <v>0.5</v>
      </c>
      <c r="G272">
        <v>0.5</v>
      </c>
      <c r="H272">
        <v>1</v>
      </c>
    </row>
    <row r="274" spans="1:8" x14ac:dyDescent="0.25">
      <c r="A274">
        <v>38</v>
      </c>
      <c r="B274">
        <v>40</v>
      </c>
      <c r="C274">
        <v>1</v>
      </c>
      <c r="D274">
        <v>0.33</v>
      </c>
      <c r="E274">
        <v>0</v>
      </c>
      <c r="F274">
        <v>0.33</v>
      </c>
      <c r="G274">
        <v>0.33</v>
      </c>
    </row>
    <row r="275" spans="1:8" x14ac:dyDescent="0.25">
      <c r="E275">
        <v>0</v>
      </c>
      <c r="F275">
        <v>0.33</v>
      </c>
      <c r="G275">
        <v>0.33</v>
      </c>
    </row>
    <row r="276" spans="1:8" x14ac:dyDescent="0.25">
      <c r="E276">
        <v>1</v>
      </c>
      <c r="F276">
        <v>0.67</v>
      </c>
      <c r="G276">
        <v>0.67</v>
      </c>
      <c r="H276">
        <v>1.33</v>
      </c>
    </row>
    <row r="278" spans="1:8" x14ac:dyDescent="0.25">
      <c r="A278">
        <v>41</v>
      </c>
      <c r="B278">
        <v>47</v>
      </c>
      <c r="C278">
        <v>18</v>
      </c>
      <c r="D278">
        <v>2.57</v>
      </c>
      <c r="E278">
        <v>9</v>
      </c>
      <c r="F278">
        <v>6.43</v>
      </c>
      <c r="G278">
        <v>6.43</v>
      </c>
    </row>
    <row r="279" spans="1:8" x14ac:dyDescent="0.25">
      <c r="E279">
        <v>1</v>
      </c>
      <c r="F279">
        <v>1.57</v>
      </c>
      <c r="G279">
        <v>1.57</v>
      </c>
    </row>
    <row r="280" spans="1:8" x14ac:dyDescent="0.25">
      <c r="E280">
        <v>6</v>
      </c>
      <c r="F280">
        <v>3.43</v>
      </c>
      <c r="G280">
        <v>3.43</v>
      </c>
    </row>
    <row r="281" spans="1:8" x14ac:dyDescent="0.25">
      <c r="E281">
        <v>0</v>
      </c>
      <c r="F281">
        <v>2.57</v>
      </c>
      <c r="G281">
        <v>2.57</v>
      </c>
    </row>
    <row r="282" spans="1:8" x14ac:dyDescent="0.25">
      <c r="E282">
        <v>1</v>
      </c>
      <c r="F282">
        <v>1.57</v>
      </c>
      <c r="G282">
        <v>1.57</v>
      </c>
    </row>
    <row r="283" spans="1:8" x14ac:dyDescent="0.25">
      <c r="E283">
        <v>1</v>
      </c>
      <c r="F283">
        <v>1.57</v>
      </c>
      <c r="G283">
        <v>1.57</v>
      </c>
    </row>
    <row r="284" spans="1:8" x14ac:dyDescent="0.25">
      <c r="E284">
        <v>0</v>
      </c>
      <c r="F284">
        <v>2.57</v>
      </c>
      <c r="G284">
        <v>2.57</v>
      </c>
      <c r="H284">
        <v>19.71</v>
      </c>
    </row>
    <row r="286" spans="1:8" x14ac:dyDescent="0.25">
      <c r="A286">
        <v>48</v>
      </c>
      <c r="B286">
        <v>57</v>
      </c>
      <c r="C286">
        <v>25</v>
      </c>
      <c r="D286">
        <v>2.5</v>
      </c>
      <c r="E286">
        <v>0</v>
      </c>
      <c r="F286">
        <v>2.5</v>
      </c>
      <c r="G286">
        <v>2.5</v>
      </c>
    </row>
    <row r="287" spans="1:8" x14ac:dyDescent="0.25">
      <c r="E287">
        <v>1</v>
      </c>
      <c r="F287">
        <v>1.5</v>
      </c>
      <c r="G287">
        <v>1.5</v>
      </c>
    </row>
    <row r="288" spans="1:8" x14ac:dyDescent="0.25">
      <c r="E288">
        <v>0</v>
      </c>
      <c r="F288">
        <v>2.5</v>
      </c>
      <c r="G288">
        <v>2.5</v>
      </c>
    </row>
    <row r="289" spans="1:8" x14ac:dyDescent="0.25">
      <c r="E289">
        <v>4</v>
      </c>
      <c r="F289">
        <v>1.5</v>
      </c>
      <c r="G289">
        <v>1.5</v>
      </c>
    </row>
    <row r="290" spans="1:8" x14ac:dyDescent="0.25">
      <c r="E290">
        <v>1</v>
      </c>
      <c r="F290">
        <v>1.5</v>
      </c>
      <c r="G290">
        <v>1.5</v>
      </c>
    </row>
    <row r="291" spans="1:8" x14ac:dyDescent="0.25">
      <c r="E291">
        <v>13</v>
      </c>
      <c r="F291">
        <v>10.5</v>
      </c>
      <c r="G291">
        <v>10.5</v>
      </c>
    </row>
    <row r="292" spans="1:8" x14ac:dyDescent="0.25">
      <c r="E292">
        <v>0</v>
      </c>
      <c r="F292">
        <v>2.5</v>
      </c>
      <c r="G292">
        <v>2.5</v>
      </c>
    </row>
    <row r="293" spans="1:8" x14ac:dyDescent="0.25">
      <c r="E293">
        <v>5</v>
      </c>
      <c r="F293">
        <v>2.5</v>
      </c>
      <c r="G293">
        <v>2.5</v>
      </c>
    </row>
    <row r="294" spans="1:8" x14ac:dyDescent="0.25">
      <c r="E294">
        <v>0</v>
      </c>
      <c r="F294">
        <v>2.5</v>
      </c>
      <c r="G294">
        <v>2.5</v>
      </c>
    </row>
    <row r="295" spans="1:8" x14ac:dyDescent="0.25">
      <c r="E295">
        <v>1</v>
      </c>
      <c r="F295">
        <v>1.5</v>
      </c>
      <c r="G295">
        <v>1.5</v>
      </c>
      <c r="H295">
        <v>29</v>
      </c>
    </row>
    <row r="297" spans="1:8" x14ac:dyDescent="0.25">
      <c r="A297">
        <v>58</v>
      </c>
      <c r="B297">
        <v>59</v>
      </c>
      <c r="C297">
        <v>2</v>
      </c>
      <c r="D297">
        <v>1</v>
      </c>
      <c r="E297">
        <v>1</v>
      </c>
      <c r="F297">
        <v>0</v>
      </c>
      <c r="G297">
        <v>0</v>
      </c>
    </row>
    <row r="298" spans="1:8" x14ac:dyDescent="0.25">
      <c r="E298">
        <v>1</v>
      </c>
      <c r="F298">
        <v>0</v>
      </c>
      <c r="G298">
        <v>0</v>
      </c>
      <c r="H298">
        <v>0</v>
      </c>
    </row>
    <row r="300" spans="1:8" x14ac:dyDescent="0.25">
      <c r="A300">
        <v>60</v>
      </c>
      <c r="B300">
        <v>97</v>
      </c>
      <c r="C300">
        <v>377</v>
      </c>
      <c r="D300">
        <v>9.92</v>
      </c>
      <c r="E300">
        <v>1</v>
      </c>
      <c r="F300">
        <v>8.92</v>
      </c>
      <c r="G300">
        <v>8.92</v>
      </c>
    </row>
    <row r="301" spans="1:8" x14ac:dyDescent="0.25">
      <c r="E301">
        <v>1</v>
      </c>
      <c r="F301">
        <v>8.92</v>
      </c>
      <c r="G301">
        <v>8.92</v>
      </c>
    </row>
    <row r="302" spans="1:8" x14ac:dyDescent="0.25">
      <c r="E302">
        <v>11</v>
      </c>
      <c r="F302">
        <v>1.08</v>
      </c>
      <c r="G302">
        <v>1.08</v>
      </c>
    </row>
    <row r="303" spans="1:8" x14ac:dyDescent="0.25">
      <c r="E303">
        <v>33</v>
      </c>
      <c r="F303">
        <v>23.08</v>
      </c>
      <c r="G303">
        <v>23.08</v>
      </c>
    </row>
    <row r="304" spans="1:8" x14ac:dyDescent="0.25">
      <c r="E304">
        <v>20</v>
      </c>
      <c r="F304">
        <v>10.08</v>
      </c>
      <c r="G304">
        <v>10.08</v>
      </c>
    </row>
    <row r="305" spans="5:7" x14ac:dyDescent="0.25">
      <c r="E305">
        <v>1</v>
      </c>
      <c r="F305">
        <v>8.92</v>
      </c>
      <c r="G305">
        <v>8.92</v>
      </c>
    </row>
    <row r="306" spans="5:7" x14ac:dyDescent="0.25">
      <c r="E306">
        <v>2</v>
      </c>
      <c r="F306">
        <v>7.92</v>
      </c>
      <c r="G306">
        <v>7.92</v>
      </c>
    </row>
    <row r="307" spans="5:7" x14ac:dyDescent="0.25">
      <c r="E307">
        <v>1</v>
      </c>
      <c r="F307">
        <v>8.92</v>
      </c>
      <c r="G307">
        <v>8.92</v>
      </c>
    </row>
    <row r="308" spans="5:7" x14ac:dyDescent="0.25">
      <c r="E308">
        <v>0</v>
      </c>
      <c r="F308">
        <v>9.92</v>
      </c>
      <c r="G308">
        <v>9.92</v>
      </c>
    </row>
    <row r="309" spans="5:7" x14ac:dyDescent="0.25">
      <c r="E309">
        <v>21</v>
      </c>
      <c r="F309">
        <v>11.08</v>
      </c>
      <c r="G309">
        <v>11.08</v>
      </c>
    </row>
    <row r="310" spans="5:7" x14ac:dyDescent="0.25">
      <c r="E310">
        <v>7</v>
      </c>
      <c r="F310">
        <v>2.92</v>
      </c>
      <c r="G310">
        <v>2.92</v>
      </c>
    </row>
    <row r="311" spans="5:7" x14ac:dyDescent="0.25">
      <c r="E311">
        <v>4</v>
      </c>
      <c r="F311">
        <v>5.92</v>
      </c>
      <c r="G311">
        <v>5.92</v>
      </c>
    </row>
    <row r="312" spans="5:7" x14ac:dyDescent="0.25">
      <c r="E312">
        <v>0</v>
      </c>
      <c r="F312">
        <v>9.92</v>
      </c>
      <c r="G312">
        <v>9.92</v>
      </c>
    </row>
    <row r="313" spans="5:7" x14ac:dyDescent="0.25">
      <c r="E313">
        <v>8</v>
      </c>
      <c r="F313">
        <v>1.92</v>
      </c>
      <c r="G313">
        <v>1.92</v>
      </c>
    </row>
    <row r="314" spans="5:7" x14ac:dyDescent="0.25">
      <c r="E314">
        <v>5</v>
      </c>
      <c r="F314">
        <v>4.92</v>
      </c>
      <c r="G314">
        <v>4.92</v>
      </c>
    </row>
    <row r="315" spans="5:7" x14ac:dyDescent="0.25">
      <c r="E315">
        <v>5</v>
      </c>
      <c r="F315">
        <v>4.92</v>
      </c>
      <c r="G315">
        <v>4.92</v>
      </c>
    </row>
    <row r="316" spans="5:7" x14ac:dyDescent="0.25">
      <c r="E316">
        <v>1</v>
      </c>
      <c r="F316">
        <v>8.92</v>
      </c>
      <c r="G316">
        <v>8.92</v>
      </c>
    </row>
    <row r="317" spans="5:7" x14ac:dyDescent="0.25">
      <c r="E317">
        <v>1</v>
      </c>
      <c r="F317">
        <v>8.92</v>
      </c>
      <c r="G317">
        <v>8.92</v>
      </c>
    </row>
    <row r="318" spans="5:7" x14ac:dyDescent="0.25">
      <c r="E318">
        <v>1</v>
      </c>
      <c r="F318">
        <v>8.92</v>
      </c>
      <c r="G318">
        <v>8.92</v>
      </c>
    </row>
    <row r="319" spans="5:7" x14ac:dyDescent="0.25">
      <c r="E319">
        <v>0</v>
      </c>
      <c r="F319">
        <v>9.92</v>
      </c>
      <c r="G319">
        <v>9.92</v>
      </c>
    </row>
    <row r="320" spans="5:7" x14ac:dyDescent="0.25">
      <c r="E320">
        <v>0</v>
      </c>
      <c r="F320">
        <v>9.92</v>
      </c>
      <c r="G320">
        <v>9.92</v>
      </c>
    </row>
    <row r="321" spans="5:7" x14ac:dyDescent="0.25">
      <c r="E321">
        <v>34</v>
      </c>
      <c r="F321">
        <v>24.08</v>
      </c>
      <c r="G321">
        <v>24.08</v>
      </c>
    </row>
    <row r="322" spans="5:7" x14ac:dyDescent="0.25">
      <c r="E322">
        <v>1</v>
      </c>
      <c r="F322">
        <v>8.92</v>
      </c>
      <c r="G322">
        <v>8.92</v>
      </c>
    </row>
    <row r="323" spans="5:7" x14ac:dyDescent="0.25">
      <c r="E323">
        <v>0</v>
      </c>
      <c r="F323">
        <v>9.92</v>
      </c>
      <c r="G323">
        <v>9.92</v>
      </c>
    </row>
    <row r="324" spans="5:7" x14ac:dyDescent="0.25">
      <c r="E324">
        <v>1</v>
      </c>
      <c r="F324">
        <v>8.92</v>
      </c>
      <c r="G324">
        <v>8.92</v>
      </c>
    </row>
    <row r="325" spans="5:7" x14ac:dyDescent="0.25">
      <c r="E325">
        <v>2</v>
      </c>
      <c r="F325">
        <v>7.92</v>
      </c>
      <c r="G325">
        <v>7.92</v>
      </c>
    </row>
    <row r="326" spans="5:7" x14ac:dyDescent="0.25">
      <c r="E326">
        <v>124</v>
      </c>
      <c r="F326">
        <v>114.08</v>
      </c>
      <c r="G326">
        <v>114.08</v>
      </c>
    </row>
    <row r="327" spans="5:7" x14ac:dyDescent="0.25">
      <c r="E327">
        <v>1</v>
      </c>
      <c r="F327">
        <v>8.92</v>
      </c>
      <c r="G327">
        <v>8.92</v>
      </c>
    </row>
    <row r="328" spans="5:7" x14ac:dyDescent="0.25">
      <c r="E328">
        <v>31</v>
      </c>
      <c r="F328">
        <v>21.08</v>
      </c>
      <c r="G328">
        <v>21.08</v>
      </c>
    </row>
    <row r="329" spans="5:7" x14ac:dyDescent="0.25">
      <c r="E329">
        <v>1</v>
      </c>
      <c r="F329">
        <v>8.92</v>
      </c>
      <c r="G329">
        <v>8.92</v>
      </c>
    </row>
    <row r="330" spans="5:7" x14ac:dyDescent="0.25">
      <c r="E330">
        <v>1</v>
      </c>
      <c r="F330">
        <v>8.92</v>
      </c>
      <c r="G330">
        <v>8.92</v>
      </c>
    </row>
    <row r="331" spans="5:7" x14ac:dyDescent="0.25">
      <c r="E331">
        <v>9</v>
      </c>
      <c r="F331">
        <v>0.92</v>
      </c>
      <c r="G331">
        <v>0.92</v>
      </c>
    </row>
    <row r="332" spans="5:7" x14ac:dyDescent="0.25">
      <c r="E332">
        <v>6</v>
      </c>
      <c r="F332">
        <v>3.92</v>
      </c>
      <c r="G332">
        <v>3.92</v>
      </c>
    </row>
    <row r="333" spans="5:7" x14ac:dyDescent="0.25">
      <c r="E333">
        <v>7</v>
      </c>
      <c r="F333">
        <v>2.92</v>
      </c>
      <c r="G333">
        <v>2.92</v>
      </c>
    </row>
    <row r="334" spans="5:7" x14ac:dyDescent="0.25">
      <c r="E334">
        <v>3</v>
      </c>
      <c r="F334">
        <v>6.92</v>
      </c>
      <c r="G334">
        <v>6.92</v>
      </c>
    </row>
    <row r="335" spans="5:7" x14ac:dyDescent="0.25">
      <c r="E335">
        <v>11</v>
      </c>
      <c r="F335">
        <v>1.08</v>
      </c>
      <c r="G335">
        <v>1.08</v>
      </c>
    </row>
    <row r="336" spans="5:7" x14ac:dyDescent="0.25">
      <c r="E336">
        <v>11</v>
      </c>
      <c r="F336">
        <v>1.08</v>
      </c>
      <c r="G336">
        <v>1.08</v>
      </c>
    </row>
    <row r="337" spans="1:8" x14ac:dyDescent="0.25">
      <c r="E337">
        <v>11</v>
      </c>
      <c r="F337">
        <v>1.08</v>
      </c>
      <c r="G337">
        <v>1.08</v>
      </c>
      <c r="H337">
        <v>415.58</v>
      </c>
    </row>
    <row r="339" spans="1:8" x14ac:dyDescent="0.25">
      <c r="D339">
        <v>648.59324008226395</v>
      </c>
    </row>
    <row r="341" spans="1:8" x14ac:dyDescent="0.25">
      <c r="A341" s="5" t="s">
        <v>189</v>
      </c>
      <c r="B341" s="5" t="s">
        <v>190</v>
      </c>
      <c r="C341" s="5"/>
      <c r="D341" s="5"/>
      <c r="E341" s="5"/>
      <c r="F341" s="5"/>
      <c r="G341" s="5"/>
      <c r="H341" s="5"/>
    </row>
    <row r="342" spans="1:8" x14ac:dyDescent="0.25">
      <c r="A342" s="5" t="s">
        <v>200</v>
      </c>
      <c r="B342" s="5" t="s">
        <v>201</v>
      </c>
      <c r="C342" s="5"/>
      <c r="D342" s="5"/>
      <c r="E342" s="5"/>
      <c r="F342" s="5"/>
      <c r="G342" s="5"/>
      <c r="H342" s="5"/>
    </row>
    <row r="343" spans="1:8" x14ac:dyDescent="0.25">
      <c r="A343" t="s">
        <v>193</v>
      </c>
      <c r="B343" t="s">
        <v>194</v>
      </c>
      <c r="C343" t="s">
        <v>195</v>
      </c>
      <c r="D343" t="s">
        <v>196</v>
      </c>
      <c r="E343" t="s">
        <v>197</v>
      </c>
      <c r="F343" t="s">
        <v>198</v>
      </c>
      <c r="G343" t="s">
        <v>199</v>
      </c>
      <c r="H343" t="s">
        <v>126</v>
      </c>
    </row>
    <row r="344" spans="1:8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6" spans="1:8" x14ac:dyDescent="0.25">
      <c r="A346">
        <v>1</v>
      </c>
      <c r="B346">
        <v>7</v>
      </c>
      <c r="C346">
        <v>25</v>
      </c>
      <c r="D346">
        <v>3.57</v>
      </c>
      <c r="E346">
        <v>1</v>
      </c>
      <c r="F346">
        <v>2.57</v>
      </c>
      <c r="G346">
        <v>2.57</v>
      </c>
    </row>
    <row r="347" spans="1:8" x14ac:dyDescent="0.25">
      <c r="E347">
        <v>1</v>
      </c>
      <c r="F347">
        <v>2.57</v>
      </c>
      <c r="G347">
        <v>2.57</v>
      </c>
    </row>
    <row r="348" spans="1:8" x14ac:dyDescent="0.25">
      <c r="E348">
        <v>1</v>
      </c>
      <c r="F348">
        <v>2.57</v>
      </c>
      <c r="G348">
        <v>2.57</v>
      </c>
    </row>
    <row r="349" spans="1:8" x14ac:dyDescent="0.25">
      <c r="E349">
        <v>6</v>
      </c>
      <c r="F349">
        <v>2.4300000000000002</v>
      </c>
      <c r="G349">
        <v>2.4300000000000002</v>
      </c>
    </row>
    <row r="350" spans="1:8" x14ac:dyDescent="0.25">
      <c r="E350">
        <v>1</v>
      </c>
      <c r="F350">
        <v>2.57</v>
      </c>
      <c r="G350">
        <v>2.57</v>
      </c>
    </row>
    <row r="351" spans="1:8" x14ac:dyDescent="0.25">
      <c r="E351">
        <v>11</v>
      </c>
      <c r="F351">
        <v>7.43</v>
      </c>
      <c r="G351">
        <v>7.43</v>
      </c>
    </row>
    <row r="352" spans="1:8" x14ac:dyDescent="0.25">
      <c r="E352">
        <v>4</v>
      </c>
      <c r="F352">
        <v>0.43</v>
      </c>
      <c r="G352">
        <v>0.43</v>
      </c>
      <c r="H352">
        <v>20.57</v>
      </c>
    </row>
    <row r="354" spans="1:8" x14ac:dyDescent="0.25">
      <c r="A354">
        <v>8</v>
      </c>
      <c r="B354">
        <v>12</v>
      </c>
      <c r="C354">
        <v>2</v>
      </c>
      <c r="D354">
        <v>0.4</v>
      </c>
      <c r="E354">
        <v>1</v>
      </c>
      <c r="F354">
        <v>0.6</v>
      </c>
      <c r="G354">
        <v>0.6</v>
      </c>
    </row>
    <row r="355" spans="1:8" x14ac:dyDescent="0.25">
      <c r="E355">
        <v>0</v>
      </c>
      <c r="F355">
        <v>0.4</v>
      </c>
      <c r="G355">
        <v>0.4</v>
      </c>
    </row>
    <row r="356" spans="1:8" x14ac:dyDescent="0.25">
      <c r="E356">
        <v>0</v>
      </c>
      <c r="F356">
        <v>0.4</v>
      </c>
      <c r="G356">
        <v>0.4</v>
      </c>
    </row>
    <row r="357" spans="1:8" x14ac:dyDescent="0.25">
      <c r="E357">
        <v>1</v>
      </c>
      <c r="F357">
        <v>0.6</v>
      </c>
      <c r="G357">
        <v>0.6</v>
      </c>
    </row>
    <row r="358" spans="1:8" x14ac:dyDescent="0.25">
      <c r="E358">
        <v>0</v>
      </c>
      <c r="F358">
        <v>0.4</v>
      </c>
      <c r="G358">
        <v>0.4</v>
      </c>
      <c r="H358">
        <v>2.4</v>
      </c>
    </row>
    <row r="360" spans="1:8" x14ac:dyDescent="0.25">
      <c r="A360">
        <v>13</v>
      </c>
      <c r="B360">
        <v>17</v>
      </c>
      <c r="C360">
        <v>44</v>
      </c>
      <c r="D360">
        <v>8.8000000000000007</v>
      </c>
      <c r="E360">
        <v>27</v>
      </c>
      <c r="F360">
        <v>18.2</v>
      </c>
      <c r="G360">
        <v>18.2</v>
      </c>
    </row>
    <row r="361" spans="1:8" x14ac:dyDescent="0.25">
      <c r="E361">
        <v>3</v>
      </c>
      <c r="F361">
        <v>5.8</v>
      </c>
      <c r="G361">
        <v>5.8</v>
      </c>
    </row>
    <row r="362" spans="1:8" x14ac:dyDescent="0.25">
      <c r="E362">
        <v>2</v>
      </c>
      <c r="F362">
        <v>6.8</v>
      </c>
      <c r="G362">
        <v>6.8</v>
      </c>
    </row>
    <row r="363" spans="1:8" x14ac:dyDescent="0.25">
      <c r="E363">
        <v>1</v>
      </c>
      <c r="F363">
        <v>7.8</v>
      </c>
      <c r="G363">
        <v>7.8</v>
      </c>
    </row>
    <row r="364" spans="1:8" x14ac:dyDescent="0.25">
      <c r="E364">
        <v>11</v>
      </c>
      <c r="F364">
        <v>2.2000000000000002</v>
      </c>
      <c r="G364">
        <v>2.2000000000000002</v>
      </c>
      <c r="H364">
        <v>40.799999999999997</v>
      </c>
    </row>
    <row r="366" spans="1:8" x14ac:dyDescent="0.25">
      <c r="A366">
        <v>18</v>
      </c>
      <c r="B366">
        <v>18</v>
      </c>
      <c r="C366">
        <v>6</v>
      </c>
      <c r="D366">
        <v>6</v>
      </c>
      <c r="E366">
        <v>6</v>
      </c>
      <c r="F366">
        <v>0</v>
      </c>
      <c r="G366">
        <v>0</v>
      </c>
      <c r="H366">
        <v>0</v>
      </c>
    </row>
    <row r="368" spans="1:8" x14ac:dyDescent="0.25">
      <c r="A368">
        <v>19</v>
      </c>
      <c r="B368">
        <v>40</v>
      </c>
      <c r="C368">
        <v>91</v>
      </c>
      <c r="D368">
        <v>4.1399999999999997</v>
      </c>
      <c r="E368">
        <v>1</v>
      </c>
      <c r="F368">
        <v>3.14</v>
      </c>
      <c r="G368">
        <v>3.14</v>
      </c>
    </row>
    <row r="369" spans="5:7" x14ac:dyDescent="0.25">
      <c r="E369">
        <v>32</v>
      </c>
      <c r="F369">
        <v>27.86</v>
      </c>
      <c r="G369">
        <v>27.86</v>
      </c>
    </row>
    <row r="370" spans="5:7" x14ac:dyDescent="0.25">
      <c r="E370">
        <v>8</v>
      </c>
      <c r="F370">
        <v>3.86</v>
      </c>
      <c r="G370">
        <v>3.86</v>
      </c>
    </row>
    <row r="371" spans="5:7" x14ac:dyDescent="0.25">
      <c r="E371">
        <v>0</v>
      </c>
      <c r="F371">
        <v>4.1399999999999997</v>
      </c>
      <c r="G371">
        <v>4.1399999999999997</v>
      </c>
    </row>
    <row r="372" spans="5:7" x14ac:dyDescent="0.25">
      <c r="E372">
        <v>2</v>
      </c>
      <c r="F372">
        <v>2.14</v>
      </c>
      <c r="G372">
        <v>2.14</v>
      </c>
    </row>
    <row r="373" spans="5:7" x14ac:dyDescent="0.25">
      <c r="E373">
        <v>20</v>
      </c>
      <c r="F373">
        <v>15.86</v>
      </c>
      <c r="G373">
        <v>15.86</v>
      </c>
    </row>
    <row r="374" spans="5:7" x14ac:dyDescent="0.25">
      <c r="E374">
        <v>0</v>
      </c>
      <c r="F374">
        <v>4.1399999999999997</v>
      </c>
      <c r="G374">
        <v>4.1399999999999997</v>
      </c>
    </row>
    <row r="375" spans="5:7" x14ac:dyDescent="0.25">
      <c r="E375">
        <v>1</v>
      </c>
      <c r="F375">
        <v>3.14</v>
      </c>
      <c r="G375">
        <v>3.14</v>
      </c>
    </row>
    <row r="376" spans="5:7" x14ac:dyDescent="0.25">
      <c r="E376">
        <v>0</v>
      </c>
      <c r="F376">
        <v>4.1399999999999997</v>
      </c>
      <c r="G376">
        <v>4.1399999999999997</v>
      </c>
    </row>
    <row r="377" spans="5:7" x14ac:dyDescent="0.25">
      <c r="E377">
        <v>0</v>
      </c>
      <c r="F377">
        <v>4.1399999999999997</v>
      </c>
      <c r="G377">
        <v>4.1399999999999997</v>
      </c>
    </row>
    <row r="378" spans="5:7" x14ac:dyDescent="0.25">
      <c r="E378">
        <v>1</v>
      </c>
      <c r="F378">
        <v>3.14</v>
      </c>
      <c r="G378">
        <v>3.14</v>
      </c>
    </row>
    <row r="379" spans="5:7" x14ac:dyDescent="0.25">
      <c r="E379">
        <v>6</v>
      </c>
      <c r="F379">
        <v>1.86</v>
      </c>
      <c r="G379">
        <v>1.86</v>
      </c>
    </row>
    <row r="380" spans="5:7" x14ac:dyDescent="0.25">
      <c r="E380">
        <v>1</v>
      </c>
      <c r="F380">
        <v>3.14</v>
      </c>
      <c r="G380">
        <v>3.14</v>
      </c>
    </row>
    <row r="381" spans="5:7" x14ac:dyDescent="0.25">
      <c r="E381">
        <v>0</v>
      </c>
      <c r="F381">
        <v>4.1399999999999997</v>
      </c>
      <c r="G381">
        <v>4.1399999999999997</v>
      </c>
    </row>
    <row r="382" spans="5:7" x14ac:dyDescent="0.25">
      <c r="E382">
        <v>0</v>
      </c>
      <c r="F382">
        <v>4.1399999999999997</v>
      </c>
      <c r="G382">
        <v>4.1399999999999997</v>
      </c>
    </row>
    <row r="383" spans="5:7" x14ac:dyDescent="0.25">
      <c r="E383">
        <v>16</v>
      </c>
      <c r="F383">
        <v>11.86</v>
      </c>
      <c r="G383">
        <v>11.86</v>
      </c>
    </row>
    <row r="384" spans="5:7" x14ac:dyDescent="0.25">
      <c r="E384">
        <v>1</v>
      </c>
      <c r="F384">
        <v>3.14</v>
      </c>
      <c r="G384">
        <v>3.14</v>
      </c>
    </row>
    <row r="385" spans="1:8" x14ac:dyDescent="0.25">
      <c r="E385">
        <v>1</v>
      </c>
      <c r="F385">
        <v>3.14</v>
      </c>
      <c r="G385">
        <v>3.14</v>
      </c>
    </row>
    <row r="386" spans="1:8" x14ac:dyDescent="0.25">
      <c r="E386">
        <v>0</v>
      </c>
      <c r="F386">
        <v>4.1399999999999997</v>
      </c>
      <c r="G386">
        <v>4.1399999999999997</v>
      </c>
    </row>
    <row r="387" spans="1:8" x14ac:dyDescent="0.25">
      <c r="E387">
        <v>0</v>
      </c>
      <c r="F387">
        <v>4.1399999999999997</v>
      </c>
      <c r="G387">
        <v>4.1399999999999997</v>
      </c>
    </row>
    <row r="388" spans="1:8" x14ac:dyDescent="0.25">
      <c r="E388">
        <v>0</v>
      </c>
      <c r="F388">
        <v>4.1399999999999997</v>
      </c>
      <c r="G388">
        <v>4.1399999999999997</v>
      </c>
    </row>
    <row r="389" spans="1:8" x14ac:dyDescent="0.25">
      <c r="E389">
        <v>1</v>
      </c>
      <c r="F389">
        <v>3.14</v>
      </c>
      <c r="G389">
        <v>3.14</v>
      </c>
      <c r="H389">
        <v>122.64</v>
      </c>
    </row>
    <row r="391" spans="1:8" x14ac:dyDescent="0.25">
      <c r="A391">
        <v>41</v>
      </c>
      <c r="B391">
        <v>72</v>
      </c>
      <c r="C391">
        <v>147</v>
      </c>
      <c r="D391">
        <v>4.59</v>
      </c>
      <c r="E391">
        <v>9</v>
      </c>
      <c r="F391">
        <v>4.41</v>
      </c>
      <c r="G391">
        <v>4.41</v>
      </c>
    </row>
    <row r="392" spans="1:8" x14ac:dyDescent="0.25">
      <c r="E392">
        <v>1</v>
      </c>
      <c r="F392">
        <v>3.59</v>
      </c>
      <c r="G392">
        <v>3.59</v>
      </c>
    </row>
    <row r="393" spans="1:8" x14ac:dyDescent="0.25">
      <c r="E393">
        <v>6</v>
      </c>
      <c r="F393">
        <v>1.41</v>
      </c>
      <c r="G393">
        <v>1.41</v>
      </c>
    </row>
    <row r="394" spans="1:8" x14ac:dyDescent="0.25">
      <c r="E394">
        <v>0</v>
      </c>
      <c r="F394">
        <v>4.59</v>
      </c>
      <c r="G394">
        <v>4.59</v>
      </c>
    </row>
    <row r="395" spans="1:8" x14ac:dyDescent="0.25">
      <c r="E395">
        <v>1</v>
      </c>
      <c r="F395">
        <v>3.59</v>
      </c>
      <c r="G395">
        <v>3.59</v>
      </c>
    </row>
    <row r="396" spans="1:8" x14ac:dyDescent="0.25">
      <c r="E396">
        <v>1</v>
      </c>
      <c r="F396">
        <v>3.59</v>
      </c>
      <c r="G396">
        <v>3.59</v>
      </c>
    </row>
    <row r="397" spans="1:8" x14ac:dyDescent="0.25">
      <c r="E397">
        <v>0</v>
      </c>
      <c r="F397">
        <v>4.59</v>
      </c>
      <c r="G397">
        <v>4.59</v>
      </c>
    </row>
    <row r="398" spans="1:8" x14ac:dyDescent="0.25">
      <c r="E398">
        <v>0</v>
      </c>
      <c r="F398">
        <v>4.59</v>
      </c>
      <c r="G398">
        <v>4.59</v>
      </c>
    </row>
    <row r="399" spans="1:8" x14ac:dyDescent="0.25">
      <c r="E399">
        <v>1</v>
      </c>
      <c r="F399">
        <v>3.59</v>
      </c>
      <c r="G399">
        <v>3.59</v>
      </c>
    </row>
    <row r="400" spans="1:8" x14ac:dyDescent="0.25">
      <c r="E400">
        <v>0</v>
      </c>
      <c r="F400">
        <v>4.59</v>
      </c>
      <c r="G400">
        <v>4.59</v>
      </c>
    </row>
    <row r="401" spans="5:7" x14ac:dyDescent="0.25">
      <c r="E401">
        <v>4</v>
      </c>
      <c r="F401">
        <v>0.59</v>
      </c>
      <c r="G401">
        <v>0.59</v>
      </c>
    </row>
    <row r="402" spans="5:7" x14ac:dyDescent="0.25">
      <c r="E402">
        <v>1</v>
      </c>
      <c r="F402">
        <v>3.59</v>
      </c>
      <c r="G402">
        <v>3.59</v>
      </c>
    </row>
    <row r="403" spans="5:7" x14ac:dyDescent="0.25">
      <c r="E403">
        <v>13</v>
      </c>
      <c r="F403">
        <v>8.41</v>
      </c>
      <c r="G403">
        <v>8.41</v>
      </c>
    </row>
    <row r="404" spans="5:7" x14ac:dyDescent="0.25">
      <c r="E404">
        <v>0</v>
      </c>
      <c r="F404">
        <v>4.59</v>
      </c>
      <c r="G404">
        <v>4.59</v>
      </c>
    </row>
    <row r="405" spans="5:7" x14ac:dyDescent="0.25">
      <c r="E405">
        <v>5</v>
      </c>
      <c r="F405">
        <v>0.41</v>
      </c>
      <c r="G405">
        <v>0.41</v>
      </c>
    </row>
    <row r="406" spans="5:7" x14ac:dyDescent="0.25">
      <c r="E406">
        <v>0</v>
      </c>
      <c r="F406">
        <v>4.59</v>
      </c>
      <c r="G406">
        <v>4.59</v>
      </c>
    </row>
    <row r="407" spans="5:7" x14ac:dyDescent="0.25">
      <c r="E407">
        <v>1</v>
      </c>
      <c r="F407">
        <v>3.59</v>
      </c>
      <c r="G407">
        <v>3.59</v>
      </c>
    </row>
    <row r="408" spans="5:7" x14ac:dyDescent="0.25">
      <c r="E408">
        <v>1</v>
      </c>
      <c r="F408">
        <v>3.59</v>
      </c>
      <c r="G408">
        <v>3.59</v>
      </c>
    </row>
    <row r="409" spans="5:7" x14ac:dyDescent="0.25">
      <c r="E409">
        <v>1</v>
      </c>
      <c r="F409">
        <v>3.59</v>
      </c>
      <c r="G409">
        <v>3.59</v>
      </c>
    </row>
    <row r="410" spans="5:7" x14ac:dyDescent="0.25">
      <c r="E410">
        <v>1</v>
      </c>
      <c r="F410">
        <v>3.59</v>
      </c>
      <c r="G410">
        <v>3.59</v>
      </c>
    </row>
    <row r="411" spans="5:7" x14ac:dyDescent="0.25">
      <c r="E411">
        <v>1</v>
      </c>
      <c r="F411">
        <v>3.59</v>
      </c>
      <c r="G411">
        <v>3.59</v>
      </c>
    </row>
    <row r="412" spans="5:7" x14ac:dyDescent="0.25">
      <c r="E412">
        <v>11</v>
      </c>
      <c r="F412">
        <v>6.41</v>
      </c>
      <c r="G412">
        <v>6.41</v>
      </c>
    </row>
    <row r="413" spans="5:7" x14ac:dyDescent="0.25">
      <c r="E413">
        <v>33</v>
      </c>
      <c r="F413">
        <v>28.41</v>
      </c>
      <c r="G413">
        <v>28.41</v>
      </c>
    </row>
    <row r="414" spans="5:7" x14ac:dyDescent="0.25">
      <c r="E414">
        <v>20</v>
      </c>
      <c r="F414">
        <v>15.41</v>
      </c>
      <c r="G414">
        <v>15.41</v>
      </c>
    </row>
    <row r="415" spans="5:7" x14ac:dyDescent="0.25">
      <c r="E415">
        <v>1</v>
      </c>
      <c r="F415">
        <v>3.59</v>
      </c>
      <c r="G415">
        <v>3.59</v>
      </c>
    </row>
    <row r="416" spans="5:7" x14ac:dyDescent="0.25">
      <c r="E416">
        <v>2</v>
      </c>
      <c r="F416">
        <v>2.59</v>
      </c>
      <c r="G416">
        <v>2.59</v>
      </c>
    </row>
    <row r="417" spans="1:8" x14ac:dyDescent="0.25">
      <c r="E417">
        <v>1</v>
      </c>
      <c r="F417">
        <v>3.59</v>
      </c>
      <c r="G417">
        <v>3.59</v>
      </c>
    </row>
    <row r="418" spans="1:8" x14ac:dyDescent="0.25">
      <c r="E418">
        <v>0</v>
      </c>
      <c r="F418">
        <v>4.59</v>
      </c>
      <c r="G418">
        <v>4.59</v>
      </c>
    </row>
    <row r="419" spans="1:8" x14ac:dyDescent="0.25">
      <c r="E419">
        <v>21</v>
      </c>
      <c r="F419">
        <v>16.41</v>
      </c>
      <c r="G419">
        <v>16.41</v>
      </c>
    </row>
    <row r="420" spans="1:8" x14ac:dyDescent="0.25">
      <c r="E420">
        <v>7</v>
      </c>
      <c r="F420">
        <v>2.41</v>
      </c>
      <c r="G420">
        <v>2.41</v>
      </c>
    </row>
    <row r="421" spans="1:8" x14ac:dyDescent="0.25">
      <c r="E421">
        <v>4</v>
      </c>
      <c r="F421">
        <v>0.59</v>
      </c>
      <c r="G421">
        <v>0.59</v>
      </c>
    </row>
    <row r="422" spans="1:8" x14ac:dyDescent="0.25">
      <c r="E422">
        <v>0</v>
      </c>
      <c r="F422">
        <v>4.59</v>
      </c>
      <c r="G422">
        <v>4.59</v>
      </c>
      <c r="H422">
        <v>167.31</v>
      </c>
    </row>
    <row r="424" spans="1:8" x14ac:dyDescent="0.25">
      <c r="A424">
        <v>73</v>
      </c>
      <c r="B424">
        <v>80</v>
      </c>
      <c r="C424">
        <v>21</v>
      </c>
      <c r="D424">
        <v>2.62</v>
      </c>
      <c r="E424">
        <v>8</v>
      </c>
      <c r="F424">
        <v>5.38</v>
      </c>
      <c r="G424">
        <v>5.38</v>
      </c>
    </row>
    <row r="425" spans="1:8" x14ac:dyDescent="0.25">
      <c r="E425">
        <v>5</v>
      </c>
      <c r="F425">
        <v>2.38</v>
      </c>
      <c r="G425">
        <v>2.38</v>
      </c>
    </row>
    <row r="426" spans="1:8" x14ac:dyDescent="0.25">
      <c r="E426">
        <v>5</v>
      </c>
      <c r="F426">
        <v>2.38</v>
      </c>
      <c r="G426">
        <v>2.38</v>
      </c>
    </row>
    <row r="427" spans="1:8" x14ac:dyDescent="0.25">
      <c r="E427">
        <v>1</v>
      </c>
      <c r="F427">
        <v>1.62</v>
      </c>
      <c r="G427">
        <v>1.62</v>
      </c>
    </row>
    <row r="428" spans="1:8" x14ac:dyDescent="0.25">
      <c r="E428">
        <v>1</v>
      </c>
      <c r="F428">
        <v>1.62</v>
      </c>
      <c r="G428">
        <v>1.62</v>
      </c>
    </row>
    <row r="429" spans="1:8" x14ac:dyDescent="0.25">
      <c r="E429">
        <v>1</v>
      </c>
      <c r="F429">
        <v>1.62</v>
      </c>
      <c r="G429">
        <v>1.62</v>
      </c>
    </row>
    <row r="430" spans="1:8" x14ac:dyDescent="0.25">
      <c r="E430">
        <v>0</v>
      </c>
      <c r="F430">
        <v>2.62</v>
      </c>
      <c r="G430">
        <v>2.62</v>
      </c>
    </row>
    <row r="431" spans="1:8" x14ac:dyDescent="0.25">
      <c r="E431">
        <v>0</v>
      </c>
      <c r="F431">
        <v>2.62</v>
      </c>
      <c r="G431">
        <v>2.62</v>
      </c>
      <c r="H431">
        <v>20.25</v>
      </c>
    </row>
    <row r="433" spans="1:8" x14ac:dyDescent="0.25">
      <c r="A433">
        <v>81</v>
      </c>
      <c r="B433">
        <v>86</v>
      </c>
      <c r="C433">
        <v>162</v>
      </c>
      <c r="D433">
        <v>27</v>
      </c>
      <c r="E433">
        <v>34</v>
      </c>
      <c r="F433">
        <v>7</v>
      </c>
      <c r="G433">
        <v>7</v>
      </c>
    </row>
    <row r="434" spans="1:8" x14ac:dyDescent="0.25">
      <c r="E434">
        <v>1</v>
      </c>
      <c r="F434">
        <v>26</v>
      </c>
      <c r="G434">
        <v>26</v>
      </c>
    </row>
    <row r="435" spans="1:8" x14ac:dyDescent="0.25">
      <c r="E435">
        <v>0</v>
      </c>
      <c r="F435">
        <v>27</v>
      </c>
      <c r="G435">
        <v>27</v>
      </c>
    </row>
    <row r="436" spans="1:8" x14ac:dyDescent="0.25">
      <c r="E436">
        <v>1</v>
      </c>
      <c r="F436">
        <v>26</v>
      </c>
      <c r="G436">
        <v>26</v>
      </c>
    </row>
    <row r="437" spans="1:8" x14ac:dyDescent="0.25">
      <c r="E437">
        <v>2</v>
      </c>
      <c r="F437">
        <v>25</v>
      </c>
      <c r="G437">
        <v>25</v>
      </c>
    </row>
    <row r="438" spans="1:8" x14ac:dyDescent="0.25">
      <c r="E438">
        <v>124</v>
      </c>
      <c r="F438">
        <v>97</v>
      </c>
      <c r="G438">
        <v>97</v>
      </c>
      <c r="H438">
        <v>208</v>
      </c>
    </row>
    <row r="440" spans="1:8" x14ac:dyDescent="0.25">
      <c r="A440">
        <v>87</v>
      </c>
      <c r="B440">
        <v>97</v>
      </c>
      <c r="C440">
        <v>92</v>
      </c>
      <c r="D440">
        <v>8.36</v>
      </c>
      <c r="E440">
        <v>1</v>
      </c>
      <c r="F440">
        <v>7.36</v>
      </c>
      <c r="G440">
        <v>7.36</v>
      </c>
    </row>
    <row r="441" spans="1:8" x14ac:dyDescent="0.25">
      <c r="E441">
        <v>31</v>
      </c>
      <c r="F441">
        <v>22.64</v>
      </c>
      <c r="G441">
        <v>22.64</v>
      </c>
    </row>
    <row r="442" spans="1:8" x14ac:dyDescent="0.25">
      <c r="E442">
        <v>1</v>
      </c>
      <c r="F442">
        <v>7.36</v>
      </c>
      <c r="G442">
        <v>7.36</v>
      </c>
    </row>
    <row r="443" spans="1:8" x14ac:dyDescent="0.25">
      <c r="E443">
        <v>1</v>
      </c>
      <c r="F443">
        <v>7.36</v>
      </c>
      <c r="G443">
        <v>7.36</v>
      </c>
    </row>
    <row r="444" spans="1:8" x14ac:dyDescent="0.25">
      <c r="E444">
        <v>9</v>
      </c>
      <c r="F444">
        <v>0.64</v>
      </c>
      <c r="G444">
        <v>0.64</v>
      </c>
    </row>
    <row r="445" spans="1:8" x14ac:dyDescent="0.25">
      <c r="E445">
        <v>6</v>
      </c>
      <c r="F445">
        <v>2.36</v>
      </c>
      <c r="G445">
        <v>2.36</v>
      </c>
    </row>
    <row r="446" spans="1:8" x14ac:dyDescent="0.25">
      <c r="E446">
        <v>7</v>
      </c>
      <c r="F446">
        <v>1.36</v>
      </c>
      <c r="G446">
        <v>1.36</v>
      </c>
    </row>
    <row r="447" spans="1:8" x14ac:dyDescent="0.25">
      <c r="E447">
        <v>3</v>
      </c>
      <c r="F447">
        <v>5.36</v>
      </c>
      <c r="G447">
        <v>5.36</v>
      </c>
    </row>
    <row r="448" spans="1:8" x14ac:dyDescent="0.25">
      <c r="E448">
        <v>11</v>
      </c>
      <c r="F448">
        <v>2.64</v>
      </c>
      <c r="G448">
        <v>2.64</v>
      </c>
    </row>
    <row r="449" spans="1:8" x14ac:dyDescent="0.25">
      <c r="E449">
        <v>11</v>
      </c>
      <c r="F449">
        <v>2.64</v>
      </c>
      <c r="G449">
        <v>2.64</v>
      </c>
    </row>
    <row r="450" spans="1:8" x14ac:dyDescent="0.25">
      <c r="E450">
        <v>11</v>
      </c>
      <c r="F450">
        <v>2.64</v>
      </c>
      <c r="G450">
        <v>2.64</v>
      </c>
      <c r="H450">
        <v>62.36</v>
      </c>
    </row>
    <row r="452" spans="1:8" x14ac:dyDescent="0.25">
      <c r="D452">
        <v>644.33392664790097</v>
      </c>
    </row>
    <row r="454" spans="1:8" x14ac:dyDescent="0.25">
      <c r="A454" s="5" t="s">
        <v>202</v>
      </c>
      <c r="B454" s="5" t="s">
        <v>203</v>
      </c>
      <c r="C454" s="5"/>
      <c r="D454" s="5"/>
      <c r="E454" s="5"/>
      <c r="F454" s="5"/>
      <c r="G454" s="5"/>
      <c r="H454" s="5"/>
    </row>
    <row r="455" spans="1:8" x14ac:dyDescent="0.25">
      <c r="A455" s="5" t="s">
        <v>191</v>
      </c>
      <c r="B455" s="5" t="s">
        <v>192</v>
      </c>
      <c r="C455" s="5"/>
      <c r="D455" s="5"/>
      <c r="E455" s="5"/>
      <c r="F455" s="5"/>
      <c r="G455" s="5"/>
      <c r="H455" s="5"/>
    </row>
    <row r="456" spans="1:8" x14ac:dyDescent="0.25">
      <c r="A456" t="s">
        <v>193</v>
      </c>
      <c r="B456" t="s">
        <v>194</v>
      </c>
      <c r="C456" t="s">
        <v>195</v>
      </c>
      <c r="D456" t="s">
        <v>196</v>
      </c>
      <c r="E456" t="s">
        <v>197</v>
      </c>
      <c r="F456" t="s">
        <v>198</v>
      </c>
      <c r="G456" t="s">
        <v>199</v>
      </c>
      <c r="H456" t="s">
        <v>126</v>
      </c>
    </row>
    <row r="457" spans="1:8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9" spans="1:8" x14ac:dyDescent="0.25">
      <c r="A459">
        <v>1</v>
      </c>
      <c r="B459">
        <v>17</v>
      </c>
      <c r="C459">
        <v>71</v>
      </c>
      <c r="D459">
        <v>4.18</v>
      </c>
      <c r="E459">
        <v>1</v>
      </c>
      <c r="F459">
        <v>3.18</v>
      </c>
      <c r="G459">
        <v>3.18</v>
      </c>
    </row>
    <row r="460" spans="1:8" x14ac:dyDescent="0.25">
      <c r="E460">
        <v>1</v>
      </c>
      <c r="F460">
        <v>3.18</v>
      </c>
      <c r="G460">
        <v>3.18</v>
      </c>
    </row>
    <row r="461" spans="1:8" x14ac:dyDescent="0.25">
      <c r="E461">
        <v>1</v>
      </c>
      <c r="F461">
        <v>3.18</v>
      </c>
      <c r="G461">
        <v>3.18</v>
      </c>
    </row>
    <row r="462" spans="1:8" x14ac:dyDescent="0.25">
      <c r="E462">
        <v>6</v>
      </c>
      <c r="F462">
        <v>1.82</v>
      </c>
      <c r="G462">
        <v>1.82</v>
      </c>
    </row>
    <row r="463" spans="1:8" x14ac:dyDescent="0.25">
      <c r="E463">
        <v>1</v>
      </c>
      <c r="F463">
        <v>3.18</v>
      </c>
      <c r="G463">
        <v>3.18</v>
      </c>
    </row>
    <row r="464" spans="1:8" x14ac:dyDescent="0.25">
      <c r="E464">
        <v>11</v>
      </c>
      <c r="F464">
        <v>6.82</v>
      </c>
      <c r="G464">
        <v>6.82</v>
      </c>
    </row>
    <row r="465" spans="1:8" x14ac:dyDescent="0.25">
      <c r="E465">
        <v>4</v>
      </c>
      <c r="F465">
        <v>0.18</v>
      </c>
      <c r="G465">
        <v>0.18</v>
      </c>
    </row>
    <row r="466" spans="1:8" x14ac:dyDescent="0.25">
      <c r="E466">
        <v>1</v>
      </c>
      <c r="F466">
        <v>3.18</v>
      </c>
      <c r="G466">
        <v>3.18</v>
      </c>
    </row>
    <row r="467" spans="1:8" x14ac:dyDescent="0.25">
      <c r="E467">
        <v>0</v>
      </c>
      <c r="F467">
        <v>4.18</v>
      </c>
      <c r="G467">
        <v>4.18</v>
      </c>
    </row>
    <row r="468" spans="1:8" x14ac:dyDescent="0.25">
      <c r="E468">
        <v>0</v>
      </c>
      <c r="F468">
        <v>4.18</v>
      </c>
      <c r="G468">
        <v>4.18</v>
      </c>
    </row>
    <row r="469" spans="1:8" x14ac:dyDescent="0.25">
      <c r="E469">
        <v>1</v>
      </c>
      <c r="F469">
        <v>3.18</v>
      </c>
      <c r="G469">
        <v>3.18</v>
      </c>
    </row>
    <row r="470" spans="1:8" x14ac:dyDescent="0.25">
      <c r="E470">
        <v>0</v>
      </c>
      <c r="F470">
        <v>4.18</v>
      </c>
      <c r="G470">
        <v>4.18</v>
      </c>
    </row>
    <row r="471" spans="1:8" x14ac:dyDescent="0.25">
      <c r="E471">
        <v>27</v>
      </c>
      <c r="F471">
        <v>22.82</v>
      </c>
      <c r="G471">
        <v>22.82</v>
      </c>
    </row>
    <row r="472" spans="1:8" x14ac:dyDescent="0.25">
      <c r="E472">
        <v>3</v>
      </c>
      <c r="F472">
        <v>1.18</v>
      </c>
      <c r="G472">
        <v>1.18</v>
      </c>
    </row>
    <row r="473" spans="1:8" x14ac:dyDescent="0.25">
      <c r="E473">
        <v>2</v>
      </c>
      <c r="F473">
        <v>2.1800000000000002</v>
      </c>
      <c r="G473">
        <v>2.1800000000000002</v>
      </c>
    </row>
    <row r="474" spans="1:8" x14ac:dyDescent="0.25">
      <c r="E474">
        <v>1</v>
      </c>
      <c r="F474">
        <v>3.18</v>
      </c>
      <c r="G474">
        <v>3.18</v>
      </c>
    </row>
    <row r="475" spans="1:8" x14ac:dyDescent="0.25">
      <c r="E475">
        <v>11</v>
      </c>
      <c r="F475">
        <v>6.82</v>
      </c>
      <c r="G475">
        <v>6.82</v>
      </c>
      <c r="H475">
        <v>76.59</v>
      </c>
    </row>
    <row r="477" spans="1:8" x14ac:dyDescent="0.25">
      <c r="A477">
        <v>18</v>
      </c>
      <c r="B477">
        <v>19</v>
      </c>
      <c r="C477">
        <v>7</v>
      </c>
      <c r="D477">
        <v>3.5</v>
      </c>
      <c r="E477">
        <v>6</v>
      </c>
      <c r="F477">
        <v>2.5</v>
      </c>
      <c r="G477">
        <v>2.5</v>
      </c>
    </row>
    <row r="478" spans="1:8" x14ac:dyDescent="0.25">
      <c r="E478">
        <v>1</v>
      </c>
      <c r="F478">
        <v>2.5</v>
      </c>
      <c r="G478">
        <v>2.5</v>
      </c>
      <c r="H478">
        <v>5</v>
      </c>
    </row>
    <row r="480" spans="1:8" x14ac:dyDescent="0.25">
      <c r="A480">
        <v>20</v>
      </c>
      <c r="B480">
        <v>40</v>
      </c>
      <c r="C480">
        <v>90</v>
      </c>
      <c r="D480">
        <v>4.29</v>
      </c>
      <c r="E480">
        <v>32</v>
      </c>
      <c r="F480">
        <v>27.71</v>
      </c>
      <c r="G480">
        <v>27.71</v>
      </c>
    </row>
    <row r="481" spans="5:7" x14ac:dyDescent="0.25">
      <c r="E481">
        <v>8</v>
      </c>
      <c r="F481">
        <v>3.71</v>
      </c>
      <c r="G481">
        <v>3.71</v>
      </c>
    </row>
    <row r="482" spans="5:7" x14ac:dyDescent="0.25">
      <c r="E482">
        <v>0</v>
      </c>
      <c r="F482">
        <v>4.29</v>
      </c>
      <c r="G482">
        <v>4.29</v>
      </c>
    </row>
    <row r="483" spans="5:7" x14ac:dyDescent="0.25">
      <c r="E483">
        <v>2</v>
      </c>
      <c r="F483">
        <v>2.29</v>
      </c>
      <c r="G483">
        <v>2.29</v>
      </c>
    </row>
    <row r="484" spans="5:7" x14ac:dyDescent="0.25">
      <c r="E484">
        <v>20</v>
      </c>
      <c r="F484">
        <v>15.71</v>
      </c>
      <c r="G484">
        <v>15.71</v>
      </c>
    </row>
    <row r="485" spans="5:7" x14ac:dyDescent="0.25">
      <c r="E485">
        <v>0</v>
      </c>
      <c r="F485">
        <v>4.29</v>
      </c>
      <c r="G485">
        <v>4.29</v>
      </c>
    </row>
    <row r="486" spans="5:7" x14ac:dyDescent="0.25">
      <c r="E486">
        <v>1</v>
      </c>
      <c r="F486">
        <v>3.29</v>
      </c>
      <c r="G486">
        <v>3.29</v>
      </c>
    </row>
    <row r="487" spans="5:7" x14ac:dyDescent="0.25">
      <c r="E487">
        <v>0</v>
      </c>
      <c r="F487">
        <v>4.29</v>
      </c>
      <c r="G487">
        <v>4.29</v>
      </c>
    </row>
    <row r="488" spans="5:7" x14ac:dyDescent="0.25">
      <c r="E488">
        <v>0</v>
      </c>
      <c r="F488">
        <v>4.29</v>
      </c>
      <c r="G488">
        <v>4.29</v>
      </c>
    </row>
    <row r="489" spans="5:7" x14ac:dyDescent="0.25">
      <c r="E489">
        <v>1</v>
      </c>
      <c r="F489">
        <v>3.29</v>
      </c>
      <c r="G489">
        <v>3.29</v>
      </c>
    </row>
    <row r="490" spans="5:7" x14ac:dyDescent="0.25">
      <c r="E490">
        <v>6</v>
      </c>
      <c r="F490">
        <v>1.71</v>
      </c>
      <c r="G490">
        <v>1.71</v>
      </c>
    </row>
    <row r="491" spans="5:7" x14ac:dyDescent="0.25">
      <c r="E491">
        <v>1</v>
      </c>
      <c r="F491">
        <v>3.29</v>
      </c>
      <c r="G491">
        <v>3.29</v>
      </c>
    </row>
    <row r="492" spans="5:7" x14ac:dyDescent="0.25">
      <c r="E492">
        <v>0</v>
      </c>
      <c r="F492">
        <v>4.29</v>
      </c>
      <c r="G492">
        <v>4.29</v>
      </c>
    </row>
    <row r="493" spans="5:7" x14ac:dyDescent="0.25">
      <c r="E493">
        <v>0</v>
      </c>
      <c r="F493">
        <v>4.29</v>
      </c>
      <c r="G493">
        <v>4.29</v>
      </c>
    </row>
    <row r="494" spans="5:7" x14ac:dyDescent="0.25">
      <c r="E494">
        <v>16</v>
      </c>
      <c r="F494">
        <v>11.71</v>
      </c>
      <c r="G494">
        <v>11.71</v>
      </c>
    </row>
    <row r="495" spans="5:7" x14ac:dyDescent="0.25">
      <c r="E495">
        <v>1</v>
      </c>
      <c r="F495">
        <v>3.29</v>
      </c>
      <c r="G495">
        <v>3.29</v>
      </c>
    </row>
    <row r="496" spans="5:7" x14ac:dyDescent="0.25">
      <c r="E496">
        <v>1</v>
      </c>
      <c r="F496">
        <v>3.29</v>
      </c>
      <c r="G496">
        <v>3.29</v>
      </c>
    </row>
    <row r="497" spans="1:8" x14ac:dyDescent="0.25">
      <c r="E497">
        <v>0</v>
      </c>
      <c r="F497">
        <v>4.29</v>
      </c>
      <c r="G497">
        <v>4.29</v>
      </c>
    </row>
    <row r="498" spans="1:8" x14ac:dyDescent="0.25">
      <c r="E498">
        <v>0</v>
      </c>
      <c r="F498">
        <v>4.29</v>
      </c>
      <c r="G498">
        <v>4.29</v>
      </c>
    </row>
    <row r="499" spans="1:8" x14ac:dyDescent="0.25">
      <c r="E499">
        <v>0</v>
      </c>
      <c r="F499">
        <v>4.29</v>
      </c>
      <c r="G499">
        <v>4.29</v>
      </c>
    </row>
    <row r="500" spans="1:8" x14ac:dyDescent="0.25">
      <c r="E500">
        <v>1</v>
      </c>
      <c r="F500">
        <v>3.29</v>
      </c>
      <c r="G500">
        <v>3.29</v>
      </c>
      <c r="H500">
        <v>121.14</v>
      </c>
    </row>
    <row r="502" spans="1:8" x14ac:dyDescent="0.25">
      <c r="A502">
        <v>41</v>
      </c>
      <c r="B502">
        <v>59</v>
      </c>
      <c r="C502">
        <v>45</v>
      </c>
      <c r="D502">
        <v>2.37</v>
      </c>
      <c r="E502">
        <v>9</v>
      </c>
      <c r="F502">
        <v>6.63</v>
      </c>
      <c r="G502">
        <v>6.63</v>
      </c>
    </row>
    <row r="503" spans="1:8" x14ac:dyDescent="0.25">
      <c r="E503">
        <v>1</v>
      </c>
      <c r="F503">
        <v>1.37</v>
      </c>
      <c r="G503">
        <v>1.37</v>
      </c>
    </row>
    <row r="504" spans="1:8" x14ac:dyDescent="0.25">
      <c r="E504">
        <v>6</v>
      </c>
      <c r="F504">
        <v>3.63</v>
      </c>
      <c r="G504">
        <v>3.63</v>
      </c>
    </row>
    <row r="505" spans="1:8" x14ac:dyDescent="0.25">
      <c r="E505">
        <v>0</v>
      </c>
      <c r="F505">
        <v>2.37</v>
      </c>
      <c r="G505">
        <v>2.37</v>
      </c>
    </row>
    <row r="506" spans="1:8" x14ac:dyDescent="0.25">
      <c r="E506">
        <v>1</v>
      </c>
      <c r="F506">
        <v>1.37</v>
      </c>
      <c r="G506">
        <v>1.37</v>
      </c>
    </row>
    <row r="507" spans="1:8" x14ac:dyDescent="0.25">
      <c r="E507">
        <v>1</v>
      </c>
      <c r="F507">
        <v>1.37</v>
      </c>
      <c r="G507">
        <v>1.37</v>
      </c>
    </row>
    <row r="508" spans="1:8" x14ac:dyDescent="0.25">
      <c r="E508">
        <v>0</v>
      </c>
      <c r="F508">
        <v>2.37</v>
      </c>
      <c r="G508">
        <v>2.37</v>
      </c>
    </row>
    <row r="509" spans="1:8" x14ac:dyDescent="0.25">
      <c r="E509">
        <v>0</v>
      </c>
      <c r="F509">
        <v>2.37</v>
      </c>
      <c r="G509">
        <v>2.37</v>
      </c>
    </row>
    <row r="510" spans="1:8" x14ac:dyDescent="0.25">
      <c r="E510">
        <v>1</v>
      </c>
      <c r="F510">
        <v>1.37</v>
      </c>
      <c r="G510">
        <v>1.37</v>
      </c>
    </row>
    <row r="511" spans="1:8" x14ac:dyDescent="0.25">
      <c r="E511">
        <v>0</v>
      </c>
      <c r="F511">
        <v>2.37</v>
      </c>
      <c r="G511">
        <v>2.37</v>
      </c>
    </row>
    <row r="512" spans="1:8" x14ac:dyDescent="0.25">
      <c r="E512">
        <v>4</v>
      </c>
      <c r="F512">
        <v>1.63</v>
      </c>
      <c r="G512">
        <v>1.63</v>
      </c>
    </row>
    <row r="513" spans="1:8" x14ac:dyDescent="0.25">
      <c r="E513">
        <v>1</v>
      </c>
      <c r="F513">
        <v>1.37</v>
      </c>
      <c r="G513">
        <v>1.37</v>
      </c>
    </row>
    <row r="514" spans="1:8" x14ac:dyDescent="0.25">
      <c r="E514">
        <v>13</v>
      </c>
      <c r="F514">
        <v>10.63</v>
      </c>
      <c r="G514">
        <v>10.63</v>
      </c>
    </row>
    <row r="515" spans="1:8" x14ac:dyDescent="0.25">
      <c r="E515">
        <v>0</v>
      </c>
      <c r="F515">
        <v>2.37</v>
      </c>
      <c r="G515">
        <v>2.37</v>
      </c>
    </row>
    <row r="516" spans="1:8" x14ac:dyDescent="0.25">
      <c r="E516">
        <v>5</v>
      </c>
      <c r="F516">
        <v>2.63</v>
      </c>
      <c r="G516">
        <v>2.63</v>
      </c>
    </row>
    <row r="517" spans="1:8" x14ac:dyDescent="0.25">
      <c r="E517">
        <v>0</v>
      </c>
      <c r="F517">
        <v>2.37</v>
      </c>
      <c r="G517">
        <v>2.37</v>
      </c>
    </row>
    <row r="518" spans="1:8" x14ac:dyDescent="0.25">
      <c r="E518">
        <v>1</v>
      </c>
      <c r="F518">
        <v>1.37</v>
      </c>
      <c r="G518">
        <v>1.37</v>
      </c>
    </row>
    <row r="519" spans="1:8" x14ac:dyDescent="0.25">
      <c r="E519">
        <v>1</v>
      </c>
      <c r="F519">
        <v>1.37</v>
      </c>
      <c r="G519">
        <v>1.37</v>
      </c>
    </row>
    <row r="520" spans="1:8" x14ac:dyDescent="0.25">
      <c r="E520">
        <v>1</v>
      </c>
      <c r="F520">
        <v>1.37</v>
      </c>
      <c r="G520">
        <v>1.37</v>
      </c>
      <c r="H520">
        <v>50.32</v>
      </c>
    </row>
    <row r="522" spans="1:8" x14ac:dyDescent="0.25">
      <c r="A522">
        <v>60</v>
      </c>
      <c r="B522">
        <v>71</v>
      </c>
      <c r="C522">
        <v>102</v>
      </c>
      <c r="D522">
        <v>8.5</v>
      </c>
      <c r="E522">
        <v>1</v>
      </c>
      <c r="F522">
        <v>7.5</v>
      </c>
      <c r="G522">
        <v>7.5</v>
      </c>
    </row>
    <row r="523" spans="1:8" x14ac:dyDescent="0.25">
      <c r="E523">
        <v>1</v>
      </c>
      <c r="F523">
        <v>7.5</v>
      </c>
      <c r="G523">
        <v>7.5</v>
      </c>
    </row>
    <row r="524" spans="1:8" x14ac:dyDescent="0.25">
      <c r="E524">
        <v>11</v>
      </c>
      <c r="F524">
        <v>2.5</v>
      </c>
      <c r="G524">
        <v>2.5</v>
      </c>
    </row>
    <row r="525" spans="1:8" x14ac:dyDescent="0.25">
      <c r="E525">
        <v>33</v>
      </c>
      <c r="F525">
        <v>24.5</v>
      </c>
      <c r="G525">
        <v>24.5</v>
      </c>
    </row>
    <row r="526" spans="1:8" x14ac:dyDescent="0.25">
      <c r="E526">
        <v>20</v>
      </c>
      <c r="F526">
        <v>11.5</v>
      </c>
      <c r="G526">
        <v>11.5</v>
      </c>
    </row>
    <row r="527" spans="1:8" x14ac:dyDescent="0.25">
      <c r="E527">
        <v>1</v>
      </c>
      <c r="F527">
        <v>7.5</v>
      </c>
      <c r="G527">
        <v>7.5</v>
      </c>
    </row>
    <row r="528" spans="1:8" x14ac:dyDescent="0.25">
      <c r="E528">
        <v>2</v>
      </c>
      <c r="F528">
        <v>6.5</v>
      </c>
      <c r="G528">
        <v>6.5</v>
      </c>
    </row>
    <row r="529" spans="1:8" x14ac:dyDescent="0.25">
      <c r="E529">
        <v>1</v>
      </c>
      <c r="F529">
        <v>7.5</v>
      </c>
      <c r="G529">
        <v>7.5</v>
      </c>
    </row>
    <row r="530" spans="1:8" x14ac:dyDescent="0.25">
      <c r="E530">
        <v>0</v>
      </c>
      <c r="F530">
        <v>8.5</v>
      </c>
      <c r="G530">
        <v>8.5</v>
      </c>
    </row>
    <row r="531" spans="1:8" x14ac:dyDescent="0.25">
      <c r="E531">
        <v>21</v>
      </c>
      <c r="F531">
        <v>12.5</v>
      </c>
      <c r="G531">
        <v>12.5</v>
      </c>
    </row>
    <row r="532" spans="1:8" x14ac:dyDescent="0.25">
      <c r="E532">
        <v>7</v>
      </c>
      <c r="F532">
        <v>1.5</v>
      </c>
      <c r="G532">
        <v>1.5</v>
      </c>
    </row>
    <row r="533" spans="1:8" x14ac:dyDescent="0.25">
      <c r="E533">
        <v>4</v>
      </c>
      <c r="F533">
        <v>4.5</v>
      </c>
      <c r="G533">
        <v>4.5</v>
      </c>
      <c r="H533">
        <v>102</v>
      </c>
    </row>
    <row r="535" spans="1:8" x14ac:dyDescent="0.25">
      <c r="A535">
        <v>72</v>
      </c>
      <c r="B535">
        <v>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7" spans="1:8" x14ac:dyDescent="0.25">
      <c r="A537">
        <v>73</v>
      </c>
      <c r="B537">
        <v>85</v>
      </c>
      <c r="C537">
        <v>59</v>
      </c>
      <c r="D537">
        <v>4.54</v>
      </c>
      <c r="E537">
        <v>8</v>
      </c>
      <c r="F537">
        <v>3.46</v>
      </c>
      <c r="G537">
        <v>3.46</v>
      </c>
    </row>
    <row r="538" spans="1:8" x14ac:dyDescent="0.25">
      <c r="E538">
        <v>5</v>
      </c>
      <c r="F538">
        <v>0.46</v>
      </c>
      <c r="G538">
        <v>0.46</v>
      </c>
    </row>
    <row r="539" spans="1:8" x14ac:dyDescent="0.25">
      <c r="E539">
        <v>5</v>
      </c>
      <c r="F539">
        <v>0.46</v>
      </c>
      <c r="G539">
        <v>0.46</v>
      </c>
    </row>
    <row r="540" spans="1:8" x14ac:dyDescent="0.25">
      <c r="E540">
        <v>1</v>
      </c>
      <c r="F540">
        <v>3.54</v>
      </c>
      <c r="G540">
        <v>3.54</v>
      </c>
    </row>
    <row r="541" spans="1:8" x14ac:dyDescent="0.25">
      <c r="E541">
        <v>1</v>
      </c>
      <c r="F541">
        <v>3.54</v>
      </c>
      <c r="G541">
        <v>3.54</v>
      </c>
    </row>
    <row r="542" spans="1:8" x14ac:dyDescent="0.25">
      <c r="E542">
        <v>1</v>
      </c>
      <c r="F542">
        <v>3.54</v>
      </c>
      <c r="G542">
        <v>3.54</v>
      </c>
    </row>
    <row r="543" spans="1:8" x14ac:dyDescent="0.25">
      <c r="E543">
        <v>0</v>
      </c>
      <c r="F543">
        <v>4.54</v>
      </c>
      <c r="G543">
        <v>4.54</v>
      </c>
    </row>
    <row r="544" spans="1:8" x14ac:dyDescent="0.25">
      <c r="E544">
        <v>0</v>
      </c>
      <c r="F544">
        <v>4.54</v>
      </c>
      <c r="G544">
        <v>4.54</v>
      </c>
    </row>
    <row r="545" spans="1:8" x14ac:dyDescent="0.25">
      <c r="E545">
        <v>34</v>
      </c>
      <c r="F545">
        <v>29.46</v>
      </c>
      <c r="G545">
        <v>29.46</v>
      </c>
    </row>
    <row r="546" spans="1:8" x14ac:dyDescent="0.25">
      <c r="E546">
        <v>1</v>
      </c>
      <c r="F546">
        <v>3.54</v>
      </c>
      <c r="G546">
        <v>3.54</v>
      </c>
    </row>
    <row r="547" spans="1:8" x14ac:dyDescent="0.25">
      <c r="E547">
        <v>0</v>
      </c>
      <c r="F547">
        <v>4.54</v>
      </c>
      <c r="G547">
        <v>4.54</v>
      </c>
    </row>
    <row r="548" spans="1:8" x14ac:dyDescent="0.25">
      <c r="E548">
        <v>1</v>
      </c>
      <c r="F548">
        <v>3.54</v>
      </c>
      <c r="G548">
        <v>3.54</v>
      </c>
    </row>
    <row r="549" spans="1:8" x14ac:dyDescent="0.25">
      <c r="E549">
        <v>2</v>
      </c>
      <c r="F549">
        <v>2.54</v>
      </c>
      <c r="G549">
        <v>2.54</v>
      </c>
      <c r="H549">
        <v>67.69</v>
      </c>
    </row>
    <row r="551" spans="1:8" x14ac:dyDescent="0.25">
      <c r="A551">
        <v>86</v>
      </c>
      <c r="B551">
        <v>96</v>
      </c>
      <c r="C551">
        <v>205</v>
      </c>
      <c r="D551">
        <v>18.64</v>
      </c>
      <c r="E551">
        <v>124</v>
      </c>
      <c r="F551">
        <v>105.36</v>
      </c>
      <c r="G551">
        <v>105.36</v>
      </c>
    </row>
    <row r="552" spans="1:8" x14ac:dyDescent="0.25">
      <c r="E552">
        <v>1</v>
      </c>
      <c r="F552">
        <v>17.64</v>
      </c>
      <c r="G552">
        <v>17.64</v>
      </c>
    </row>
    <row r="553" spans="1:8" x14ac:dyDescent="0.25">
      <c r="E553">
        <v>31</v>
      </c>
      <c r="F553">
        <v>12.36</v>
      </c>
      <c r="G553">
        <v>12.36</v>
      </c>
    </row>
    <row r="554" spans="1:8" x14ac:dyDescent="0.25">
      <c r="E554">
        <v>1</v>
      </c>
      <c r="F554">
        <v>17.64</v>
      </c>
      <c r="G554">
        <v>17.64</v>
      </c>
    </row>
    <row r="555" spans="1:8" x14ac:dyDescent="0.25">
      <c r="E555">
        <v>1</v>
      </c>
      <c r="F555">
        <v>17.64</v>
      </c>
      <c r="G555">
        <v>17.64</v>
      </c>
    </row>
    <row r="556" spans="1:8" x14ac:dyDescent="0.25">
      <c r="E556">
        <v>9</v>
      </c>
      <c r="F556">
        <v>9.64</v>
      </c>
      <c r="G556">
        <v>9.64</v>
      </c>
    </row>
    <row r="557" spans="1:8" x14ac:dyDescent="0.25">
      <c r="E557">
        <v>6</v>
      </c>
      <c r="F557">
        <v>12.64</v>
      </c>
      <c r="G557">
        <v>12.64</v>
      </c>
    </row>
    <row r="558" spans="1:8" x14ac:dyDescent="0.25">
      <c r="E558">
        <v>7</v>
      </c>
      <c r="F558">
        <v>11.64</v>
      </c>
      <c r="G558">
        <v>11.64</v>
      </c>
    </row>
    <row r="559" spans="1:8" x14ac:dyDescent="0.25">
      <c r="E559">
        <v>3</v>
      </c>
      <c r="F559">
        <v>15.64</v>
      </c>
      <c r="G559">
        <v>15.64</v>
      </c>
    </row>
    <row r="560" spans="1:8" x14ac:dyDescent="0.25">
      <c r="E560">
        <v>11</v>
      </c>
      <c r="F560">
        <v>7.64</v>
      </c>
      <c r="G560">
        <v>7.64</v>
      </c>
    </row>
    <row r="561" spans="1:8" x14ac:dyDescent="0.25">
      <c r="E561">
        <v>11</v>
      </c>
      <c r="F561">
        <v>7.64</v>
      </c>
      <c r="G561">
        <v>7.64</v>
      </c>
      <c r="H561">
        <v>235.45</v>
      </c>
    </row>
    <row r="563" spans="1:8" x14ac:dyDescent="0.25">
      <c r="A563">
        <v>97</v>
      </c>
      <c r="B563">
        <v>97</v>
      </c>
      <c r="C563">
        <v>11</v>
      </c>
      <c r="D563">
        <v>11</v>
      </c>
      <c r="E563">
        <v>11</v>
      </c>
      <c r="F563">
        <v>0</v>
      </c>
      <c r="G563">
        <v>0</v>
      </c>
      <c r="H563">
        <v>0</v>
      </c>
    </row>
    <row r="565" spans="1:8" x14ac:dyDescent="0.25">
      <c r="D565">
        <v>658.19373416900601</v>
      </c>
    </row>
    <row r="567" spans="1:8" x14ac:dyDescent="0.25">
      <c r="A567" s="5" t="s">
        <v>202</v>
      </c>
      <c r="B567" s="5" t="s">
        <v>203</v>
      </c>
      <c r="C567" s="5"/>
      <c r="D567" s="5"/>
      <c r="E567" s="5"/>
      <c r="F567" s="5"/>
      <c r="G567" s="5"/>
      <c r="H567" s="5"/>
    </row>
    <row r="568" spans="1:8" x14ac:dyDescent="0.25">
      <c r="A568" s="5" t="s">
        <v>200</v>
      </c>
      <c r="B568" s="5" t="s">
        <v>192</v>
      </c>
      <c r="C568" s="5"/>
      <c r="D568" s="5"/>
      <c r="E568" s="5"/>
      <c r="F568" s="5"/>
      <c r="G568" s="5"/>
      <c r="H568" s="5"/>
    </row>
    <row r="569" spans="1:8" x14ac:dyDescent="0.25">
      <c r="A569" t="s">
        <v>193</v>
      </c>
      <c r="B569" t="s">
        <v>194</v>
      </c>
      <c r="C569" t="s">
        <v>195</v>
      </c>
      <c r="D569" t="s">
        <v>196</v>
      </c>
      <c r="E569" t="s">
        <v>197</v>
      </c>
      <c r="F569" t="s">
        <v>198</v>
      </c>
      <c r="G569" t="s">
        <v>199</v>
      </c>
      <c r="H569" t="s">
        <v>126</v>
      </c>
    </row>
    <row r="570" spans="1:8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2" spans="1:8" x14ac:dyDescent="0.25">
      <c r="A572">
        <v>1</v>
      </c>
      <c r="B572">
        <v>17</v>
      </c>
      <c r="C572">
        <v>71</v>
      </c>
      <c r="D572">
        <v>4.18</v>
      </c>
      <c r="E572">
        <v>1</v>
      </c>
      <c r="F572">
        <v>3.18</v>
      </c>
      <c r="G572">
        <v>3.18</v>
      </c>
    </row>
    <row r="573" spans="1:8" x14ac:dyDescent="0.25">
      <c r="E573">
        <v>1</v>
      </c>
      <c r="F573">
        <v>3.18</v>
      </c>
      <c r="G573">
        <v>3.18</v>
      </c>
    </row>
    <row r="574" spans="1:8" x14ac:dyDescent="0.25">
      <c r="E574">
        <v>1</v>
      </c>
      <c r="F574">
        <v>3.18</v>
      </c>
      <c r="G574">
        <v>3.18</v>
      </c>
    </row>
    <row r="575" spans="1:8" x14ac:dyDescent="0.25">
      <c r="E575">
        <v>6</v>
      </c>
      <c r="F575">
        <v>1.82</v>
      </c>
      <c r="G575">
        <v>1.82</v>
      </c>
    </row>
    <row r="576" spans="1:8" x14ac:dyDescent="0.25">
      <c r="E576">
        <v>1</v>
      </c>
      <c r="F576">
        <v>3.18</v>
      </c>
      <c r="G576">
        <v>3.18</v>
      </c>
    </row>
    <row r="577" spans="1:8" x14ac:dyDescent="0.25">
      <c r="E577">
        <v>11</v>
      </c>
      <c r="F577">
        <v>6.82</v>
      </c>
      <c r="G577">
        <v>6.82</v>
      </c>
    </row>
    <row r="578" spans="1:8" x14ac:dyDescent="0.25">
      <c r="E578">
        <v>4</v>
      </c>
      <c r="F578">
        <v>0.18</v>
      </c>
      <c r="G578">
        <v>0.18</v>
      </c>
    </row>
    <row r="579" spans="1:8" x14ac:dyDescent="0.25">
      <c r="E579">
        <v>1</v>
      </c>
      <c r="F579">
        <v>3.18</v>
      </c>
      <c r="G579">
        <v>3.18</v>
      </c>
    </row>
    <row r="580" spans="1:8" x14ac:dyDescent="0.25">
      <c r="E580">
        <v>0</v>
      </c>
      <c r="F580">
        <v>4.18</v>
      </c>
      <c r="G580">
        <v>4.18</v>
      </c>
    </row>
    <row r="581" spans="1:8" x14ac:dyDescent="0.25">
      <c r="E581">
        <v>0</v>
      </c>
      <c r="F581">
        <v>4.18</v>
      </c>
      <c r="G581">
        <v>4.18</v>
      </c>
    </row>
    <row r="582" spans="1:8" x14ac:dyDescent="0.25">
      <c r="E582">
        <v>1</v>
      </c>
      <c r="F582">
        <v>3.18</v>
      </c>
      <c r="G582">
        <v>3.18</v>
      </c>
    </row>
    <row r="583" spans="1:8" x14ac:dyDescent="0.25">
      <c r="E583">
        <v>0</v>
      </c>
      <c r="F583">
        <v>4.18</v>
      </c>
      <c r="G583">
        <v>4.18</v>
      </c>
    </row>
    <row r="584" spans="1:8" x14ac:dyDescent="0.25">
      <c r="E584">
        <v>27</v>
      </c>
      <c r="F584">
        <v>22.82</v>
      </c>
      <c r="G584">
        <v>22.82</v>
      </c>
    </row>
    <row r="585" spans="1:8" x14ac:dyDescent="0.25">
      <c r="E585">
        <v>3</v>
      </c>
      <c r="F585">
        <v>1.18</v>
      </c>
      <c r="G585">
        <v>1.18</v>
      </c>
    </row>
    <row r="586" spans="1:8" x14ac:dyDescent="0.25">
      <c r="E586">
        <v>2</v>
      </c>
      <c r="F586">
        <v>2.1800000000000002</v>
      </c>
      <c r="G586">
        <v>2.1800000000000002</v>
      </c>
    </row>
    <row r="587" spans="1:8" x14ac:dyDescent="0.25">
      <c r="E587">
        <v>1</v>
      </c>
      <c r="F587">
        <v>3.18</v>
      </c>
      <c r="G587">
        <v>3.18</v>
      </c>
    </row>
    <row r="588" spans="1:8" x14ac:dyDescent="0.25">
      <c r="E588">
        <v>11</v>
      </c>
      <c r="F588">
        <v>6.82</v>
      </c>
      <c r="G588">
        <v>6.82</v>
      </c>
      <c r="H588">
        <v>76.59</v>
      </c>
    </row>
    <row r="590" spans="1:8" x14ac:dyDescent="0.25">
      <c r="A590">
        <v>18</v>
      </c>
      <c r="B590">
        <v>19</v>
      </c>
      <c r="C590">
        <v>7</v>
      </c>
      <c r="D590">
        <v>3.5</v>
      </c>
      <c r="E590">
        <v>6</v>
      </c>
      <c r="F590">
        <v>2.5</v>
      </c>
      <c r="G590">
        <v>2.5</v>
      </c>
    </row>
    <row r="591" spans="1:8" x14ac:dyDescent="0.25">
      <c r="E591">
        <v>1</v>
      </c>
      <c r="F591">
        <v>2.5</v>
      </c>
      <c r="G591">
        <v>2.5</v>
      </c>
      <c r="H591">
        <v>5</v>
      </c>
    </row>
    <row r="593" spans="1:7" x14ac:dyDescent="0.25">
      <c r="A593">
        <v>20</v>
      </c>
      <c r="B593">
        <v>40</v>
      </c>
      <c r="C593">
        <v>90</v>
      </c>
      <c r="D593">
        <v>4.29</v>
      </c>
      <c r="E593">
        <v>32</v>
      </c>
      <c r="F593">
        <v>27.71</v>
      </c>
      <c r="G593">
        <v>27.71</v>
      </c>
    </row>
    <row r="594" spans="1:7" x14ac:dyDescent="0.25">
      <c r="E594">
        <v>8</v>
      </c>
      <c r="F594">
        <v>3.71</v>
      </c>
      <c r="G594">
        <v>3.71</v>
      </c>
    </row>
    <row r="595" spans="1:7" x14ac:dyDescent="0.25">
      <c r="E595">
        <v>0</v>
      </c>
      <c r="F595">
        <v>4.29</v>
      </c>
      <c r="G595">
        <v>4.29</v>
      </c>
    </row>
    <row r="596" spans="1:7" x14ac:dyDescent="0.25">
      <c r="E596">
        <v>2</v>
      </c>
      <c r="F596">
        <v>2.29</v>
      </c>
      <c r="G596">
        <v>2.29</v>
      </c>
    </row>
    <row r="597" spans="1:7" x14ac:dyDescent="0.25">
      <c r="E597">
        <v>20</v>
      </c>
      <c r="F597">
        <v>15.71</v>
      </c>
      <c r="G597">
        <v>15.71</v>
      </c>
    </row>
    <row r="598" spans="1:7" x14ac:dyDescent="0.25">
      <c r="E598">
        <v>0</v>
      </c>
      <c r="F598">
        <v>4.29</v>
      </c>
      <c r="G598">
        <v>4.29</v>
      </c>
    </row>
    <row r="599" spans="1:7" x14ac:dyDescent="0.25">
      <c r="E599">
        <v>1</v>
      </c>
      <c r="F599">
        <v>3.29</v>
      </c>
      <c r="G599">
        <v>3.29</v>
      </c>
    </row>
    <row r="600" spans="1:7" x14ac:dyDescent="0.25">
      <c r="E600">
        <v>0</v>
      </c>
      <c r="F600">
        <v>4.29</v>
      </c>
      <c r="G600">
        <v>4.29</v>
      </c>
    </row>
    <row r="601" spans="1:7" x14ac:dyDescent="0.25">
      <c r="E601">
        <v>0</v>
      </c>
      <c r="F601">
        <v>4.29</v>
      </c>
      <c r="G601">
        <v>4.29</v>
      </c>
    </row>
    <row r="602" spans="1:7" x14ac:dyDescent="0.25">
      <c r="E602">
        <v>1</v>
      </c>
      <c r="F602">
        <v>3.29</v>
      </c>
      <c r="G602">
        <v>3.29</v>
      </c>
    </row>
    <row r="603" spans="1:7" x14ac:dyDescent="0.25">
      <c r="E603">
        <v>6</v>
      </c>
      <c r="F603">
        <v>1.71</v>
      </c>
      <c r="G603">
        <v>1.71</v>
      </c>
    </row>
    <row r="604" spans="1:7" x14ac:dyDescent="0.25">
      <c r="E604">
        <v>1</v>
      </c>
      <c r="F604">
        <v>3.29</v>
      </c>
      <c r="G604">
        <v>3.29</v>
      </c>
    </row>
    <row r="605" spans="1:7" x14ac:dyDescent="0.25">
      <c r="E605">
        <v>0</v>
      </c>
      <c r="F605">
        <v>4.29</v>
      </c>
      <c r="G605">
        <v>4.29</v>
      </c>
    </row>
    <row r="606" spans="1:7" x14ac:dyDescent="0.25">
      <c r="E606">
        <v>0</v>
      </c>
      <c r="F606">
        <v>4.29</v>
      </c>
      <c r="G606">
        <v>4.29</v>
      </c>
    </row>
    <row r="607" spans="1:7" x14ac:dyDescent="0.25">
      <c r="E607">
        <v>16</v>
      </c>
      <c r="F607">
        <v>11.71</v>
      </c>
      <c r="G607">
        <v>11.71</v>
      </c>
    </row>
    <row r="608" spans="1:7" x14ac:dyDescent="0.25">
      <c r="E608">
        <v>1</v>
      </c>
      <c r="F608">
        <v>3.29</v>
      </c>
      <c r="G608">
        <v>3.29</v>
      </c>
    </row>
    <row r="609" spans="1:8" x14ac:dyDescent="0.25">
      <c r="E609">
        <v>1</v>
      </c>
      <c r="F609">
        <v>3.29</v>
      </c>
      <c r="G609">
        <v>3.29</v>
      </c>
    </row>
    <row r="610" spans="1:8" x14ac:dyDescent="0.25">
      <c r="E610">
        <v>0</v>
      </c>
      <c r="F610">
        <v>4.29</v>
      </c>
      <c r="G610">
        <v>4.29</v>
      </c>
    </row>
    <row r="611" spans="1:8" x14ac:dyDescent="0.25">
      <c r="E611">
        <v>0</v>
      </c>
      <c r="F611">
        <v>4.29</v>
      </c>
      <c r="G611">
        <v>4.29</v>
      </c>
    </row>
    <row r="612" spans="1:8" x14ac:dyDescent="0.25">
      <c r="E612">
        <v>0</v>
      </c>
      <c r="F612">
        <v>4.29</v>
      </c>
      <c r="G612">
        <v>4.29</v>
      </c>
    </row>
    <row r="613" spans="1:8" x14ac:dyDescent="0.25">
      <c r="E613">
        <v>1</v>
      </c>
      <c r="F613">
        <v>3.29</v>
      </c>
      <c r="G613">
        <v>3.29</v>
      </c>
      <c r="H613">
        <v>121.14</v>
      </c>
    </row>
    <row r="615" spans="1:8" x14ac:dyDescent="0.25">
      <c r="A615">
        <v>41</v>
      </c>
      <c r="B615">
        <v>56</v>
      </c>
      <c r="C615">
        <v>42</v>
      </c>
      <c r="D615">
        <v>2.62</v>
      </c>
      <c r="E615">
        <v>9</v>
      </c>
      <c r="F615">
        <v>6.38</v>
      </c>
      <c r="G615">
        <v>6.38</v>
      </c>
    </row>
    <row r="616" spans="1:8" x14ac:dyDescent="0.25">
      <c r="E616">
        <v>1</v>
      </c>
      <c r="F616">
        <v>1.62</v>
      </c>
      <c r="G616">
        <v>1.62</v>
      </c>
    </row>
    <row r="617" spans="1:8" x14ac:dyDescent="0.25">
      <c r="E617">
        <v>6</v>
      </c>
      <c r="F617">
        <v>3.38</v>
      </c>
      <c r="G617">
        <v>3.38</v>
      </c>
    </row>
    <row r="618" spans="1:8" x14ac:dyDescent="0.25">
      <c r="E618">
        <v>0</v>
      </c>
      <c r="F618">
        <v>2.62</v>
      </c>
      <c r="G618">
        <v>2.62</v>
      </c>
    </row>
    <row r="619" spans="1:8" x14ac:dyDescent="0.25">
      <c r="E619">
        <v>1</v>
      </c>
      <c r="F619">
        <v>1.62</v>
      </c>
      <c r="G619">
        <v>1.62</v>
      </c>
    </row>
    <row r="620" spans="1:8" x14ac:dyDescent="0.25">
      <c r="E620">
        <v>1</v>
      </c>
      <c r="F620">
        <v>1.62</v>
      </c>
      <c r="G620">
        <v>1.62</v>
      </c>
    </row>
    <row r="621" spans="1:8" x14ac:dyDescent="0.25">
      <c r="E621">
        <v>0</v>
      </c>
      <c r="F621">
        <v>2.62</v>
      </c>
      <c r="G621">
        <v>2.62</v>
      </c>
    </row>
    <row r="622" spans="1:8" x14ac:dyDescent="0.25">
      <c r="E622">
        <v>0</v>
      </c>
      <c r="F622">
        <v>2.62</v>
      </c>
      <c r="G622">
        <v>2.62</v>
      </c>
    </row>
    <row r="623" spans="1:8" x14ac:dyDescent="0.25">
      <c r="E623">
        <v>1</v>
      </c>
      <c r="F623">
        <v>1.62</v>
      </c>
      <c r="G623">
        <v>1.62</v>
      </c>
    </row>
    <row r="624" spans="1:8" x14ac:dyDescent="0.25">
      <c r="E624">
        <v>0</v>
      </c>
      <c r="F624">
        <v>2.62</v>
      </c>
      <c r="G624">
        <v>2.62</v>
      </c>
    </row>
    <row r="625" spans="1:8" x14ac:dyDescent="0.25">
      <c r="E625">
        <v>4</v>
      </c>
      <c r="F625">
        <v>1.38</v>
      </c>
      <c r="G625">
        <v>1.38</v>
      </c>
    </row>
    <row r="626" spans="1:8" x14ac:dyDescent="0.25">
      <c r="E626">
        <v>1</v>
      </c>
      <c r="F626">
        <v>1.62</v>
      </c>
      <c r="G626">
        <v>1.62</v>
      </c>
    </row>
    <row r="627" spans="1:8" x14ac:dyDescent="0.25">
      <c r="E627">
        <v>13</v>
      </c>
      <c r="F627">
        <v>10.38</v>
      </c>
      <c r="G627">
        <v>10.38</v>
      </c>
    </row>
    <row r="628" spans="1:8" x14ac:dyDescent="0.25">
      <c r="E628">
        <v>0</v>
      </c>
      <c r="F628">
        <v>2.62</v>
      </c>
      <c r="G628">
        <v>2.62</v>
      </c>
    </row>
    <row r="629" spans="1:8" x14ac:dyDescent="0.25">
      <c r="E629">
        <v>5</v>
      </c>
      <c r="F629">
        <v>2.38</v>
      </c>
      <c r="G629">
        <v>2.38</v>
      </c>
    </row>
    <row r="630" spans="1:8" x14ac:dyDescent="0.25">
      <c r="E630">
        <v>0</v>
      </c>
      <c r="F630">
        <v>2.62</v>
      </c>
      <c r="G630">
        <v>2.62</v>
      </c>
      <c r="H630">
        <v>47.75</v>
      </c>
    </row>
    <row r="632" spans="1:8" x14ac:dyDescent="0.25">
      <c r="A632">
        <v>57</v>
      </c>
      <c r="B632">
        <v>71</v>
      </c>
      <c r="C632">
        <v>105</v>
      </c>
      <c r="D632">
        <v>7</v>
      </c>
      <c r="E632">
        <v>1</v>
      </c>
      <c r="F632">
        <v>6</v>
      </c>
      <c r="G632">
        <v>6</v>
      </c>
    </row>
    <row r="633" spans="1:8" x14ac:dyDescent="0.25">
      <c r="E633">
        <v>1</v>
      </c>
      <c r="F633">
        <v>6</v>
      </c>
      <c r="G633">
        <v>6</v>
      </c>
    </row>
    <row r="634" spans="1:8" x14ac:dyDescent="0.25">
      <c r="E634">
        <v>1</v>
      </c>
      <c r="F634">
        <v>6</v>
      </c>
      <c r="G634">
        <v>6</v>
      </c>
    </row>
    <row r="635" spans="1:8" x14ac:dyDescent="0.25">
      <c r="E635">
        <v>1</v>
      </c>
      <c r="F635">
        <v>6</v>
      </c>
      <c r="G635">
        <v>6</v>
      </c>
    </row>
    <row r="636" spans="1:8" x14ac:dyDescent="0.25">
      <c r="E636">
        <v>1</v>
      </c>
      <c r="F636">
        <v>6</v>
      </c>
      <c r="G636">
        <v>6</v>
      </c>
    </row>
    <row r="637" spans="1:8" x14ac:dyDescent="0.25">
      <c r="E637">
        <v>11</v>
      </c>
      <c r="F637">
        <v>4</v>
      </c>
      <c r="G637">
        <v>4</v>
      </c>
    </row>
    <row r="638" spans="1:8" x14ac:dyDescent="0.25">
      <c r="E638">
        <v>33</v>
      </c>
      <c r="F638">
        <v>26</v>
      </c>
      <c r="G638">
        <v>26</v>
      </c>
    </row>
    <row r="639" spans="1:8" x14ac:dyDescent="0.25">
      <c r="E639">
        <v>20</v>
      </c>
      <c r="F639">
        <v>13</v>
      </c>
      <c r="G639">
        <v>13</v>
      </c>
    </row>
    <row r="640" spans="1:8" x14ac:dyDescent="0.25">
      <c r="E640">
        <v>1</v>
      </c>
      <c r="F640">
        <v>6</v>
      </c>
      <c r="G640">
        <v>6</v>
      </c>
    </row>
    <row r="641" spans="1:8" x14ac:dyDescent="0.25">
      <c r="E641">
        <v>2</v>
      </c>
      <c r="F641">
        <v>5</v>
      </c>
      <c r="G641">
        <v>5</v>
      </c>
    </row>
    <row r="642" spans="1:8" x14ac:dyDescent="0.25">
      <c r="E642">
        <v>1</v>
      </c>
      <c r="F642">
        <v>6</v>
      </c>
      <c r="G642">
        <v>6</v>
      </c>
    </row>
    <row r="643" spans="1:8" x14ac:dyDescent="0.25">
      <c r="E643">
        <v>0</v>
      </c>
      <c r="F643">
        <v>7</v>
      </c>
      <c r="G643">
        <v>7</v>
      </c>
    </row>
    <row r="644" spans="1:8" x14ac:dyDescent="0.25">
      <c r="E644">
        <v>21</v>
      </c>
      <c r="F644">
        <v>14</v>
      </c>
      <c r="G644">
        <v>14</v>
      </c>
    </row>
    <row r="645" spans="1:8" x14ac:dyDescent="0.25">
      <c r="E645">
        <v>7</v>
      </c>
      <c r="F645">
        <v>0</v>
      </c>
      <c r="G645">
        <v>0</v>
      </c>
    </row>
    <row r="646" spans="1:8" x14ac:dyDescent="0.25">
      <c r="E646">
        <v>4</v>
      </c>
      <c r="F646">
        <v>3</v>
      </c>
      <c r="G646">
        <v>3</v>
      </c>
      <c r="H646">
        <v>114</v>
      </c>
    </row>
    <row r="648" spans="1:8" x14ac:dyDescent="0.25">
      <c r="A648">
        <v>72</v>
      </c>
      <c r="B648">
        <v>72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50" spans="1:8" x14ac:dyDescent="0.25">
      <c r="A650">
        <v>73</v>
      </c>
      <c r="B650">
        <v>81</v>
      </c>
      <c r="C650">
        <v>55</v>
      </c>
      <c r="D650">
        <v>6.11</v>
      </c>
      <c r="E650">
        <v>8</v>
      </c>
      <c r="F650">
        <v>1.89</v>
      </c>
      <c r="G650">
        <v>1.89</v>
      </c>
    </row>
    <row r="651" spans="1:8" x14ac:dyDescent="0.25">
      <c r="E651">
        <v>5</v>
      </c>
      <c r="F651">
        <v>1.1100000000000001</v>
      </c>
      <c r="G651">
        <v>1.1100000000000001</v>
      </c>
    </row>
    <row r="652" spans="1:8" x14ac:dyDescent="0.25">
      <c r="E652">
        <v>5</v>
      </c>
      <c r="F652">
        <v>1.1100000000000001</v>
      </c>
      <c r="G652">
        <v>1.1100000000000001</v>
      </c>
    </row>
    <row r="653" spans="1:8" x14ac:dyDescent="0.25">
      <c r="E653">
        <v>1</v>
      </c>
      <c r="F653">
        <v>5.1100000000000003</v>
      </c>
      <c r="G653">
        <v>5.1100000000000003</v>
      </c>
    </row>
    <row r="654" spans="1:8" x14ac:dyDescent="0.25">
      <c r="E654">
        <v>1</v>
      </c>
      <c r="F654">
        <v>5.1100000000000003</v>
      </c>
      <c r="G654">
        <v>5.1100000000000003</v>
      </c>
    </row>
    <row r="655" spans="1:8" x14ac:dyDescent="0.25">
      <c r="E655">
        <v>1</v>
      </c>
      <c r="F655">
        <v>5.1100000000000003</v>
      </c>
      <c r="G655">
        <v>5.1100000000000003</v>
      </c>
    </row>
    <row r="656" spans="1:8" x14ac:dyDescent="0.25">
      <c r="E656">
        <v>0</v>
      </c>
      <c r="F656">
        <v>6.11</v>
      </c>
      <c r="G656">
        <v>6.11</v>
      </c>
    </row>
    <row r="657" spans="1:8" x14ac:dyDescent="0.25">
      <c r="E657">
        <v>0</v>
      </c>
      <c r="F657">
        <v>6.11</v>
      </c>
      <c r="G657">
        <v>6.11</v>
      </c>
    </row>
    <row r="658" spans="1:8" x14ac:dyDescent="0.25">
      <c r="E658">
        <v>34</v>
      </c>
      <c r="F658">
        <v>27.89</v>
      </c>
      <c r="G658">
        <v>27.89</v>
      </c>
      <c r="H658">
        <v>59.56</v>
      </c>
    </row>
    <row r="660" spans="1:8" x14ac:dyDescent="0.25">
      <c r="A660">
        <v>82</v>
      </c>
      <c r="B660">
        <v>85</v>
      </c>
      <c r="C660">
        <v>4</v>
      </c>
      <c r="D660">
        <v>1</v>
      </c>
      <c r="E660">
        <v>1</v>
      </c>
      <c r="F660">
        <v>0</v>
      </c>
      <c r="G660">
        <v>0</v>
      </c>
    </row>
    <row r="661" spans="1:8" x14ac:dyDescent="0.25">
      <c r="E661">
        <v>0</v>
      </c>
      <c r="F661">
        <v>1</v>
      </c>
      <c r="G661">
        <v>1</v>
      </c>
    </row>
    <row r="662" spans="1:8" x14ac:dyDescent="0.25">
      <c r="E662">
        <v>1</v>
      </c>
      <c r="F662">
        <v>0</v>
      </c>
      <c r="G662">
        <v>0</v>
      </c>
    </row>
    <row r="663" spans="1:8" x14ac:dyDescent="0.25">
      <c r="E663">
        <v>2</v>
      </c>
      <c r="F663">
        <v>1</v>
      </c>
      <c r="G663">
        <v>1</v>
      </c>
      <c r="H663">
        <v>2</v>
      </c>
    </row>
    <row r="665" spans="1:8" x14ac:dyDescent="0.25">
      <c r="A665">
        <v>86</v>
      </c>
      <c r="B665">
        <v>97</v>
      </c>
      <c r="C665">
        <v>216</v>
      </c>
      <c r="D665">
        <v>18</v>
      </c>
      <c r="E665">
        <v>124</v>
      </c>
      <c r="F665">
        <v>106</v>
      </c>
      <c r="G665">
        <v>106</v>
      </c>
    </row>
    <row r="666" spans="1:8" x14ac:dyDescent="0.25">
      <c r="E666">
        <v>1</v>
      </c>
      <c r="F666">
        <v>17</v>
      </c>
      <c r="G666">
        <v>17</v>
      </c>
    </row>
    <row r="667" spans="1:8" x14ac:dyDescent="0.25">
      <c r="E667">
        <v>31</v>
      </c>
      <c r="F667">
        <v>13</v>
      </c>
      <c r="G667">
        <v>13</v>
      </c>
    </row>
    <row r="668" spans="1:8" x14ac:dyDescent="0.25">
      <c r="E668">
        <v>1</v>
      </c>
      <c r="F668">
        <v>17</v>
      </c>
      <c r="G668">
        <v>17</v>
      </c>
    </row>
    <row r="669" spans="1:8" x14ac:dyDescent="0.25">
      <c r="E669">
        <v>1</v>
      </c>
      <c r="F669">
        <v>17</v>
      </c>
      <c r="G669">
        <v>17</v>
      </c>
    </row>
    <row r="670" spans="1:8" x14ac:dyDescent="0.25">
      <c r="E670">
        <v>9</v>
      </c>
      <c r="F670">
        <v>9</v>
      </c>
      <c r="G670">
        <v>9</v>
      </c>
    </row>
    <row r="671" spans="1:8" x14ac:dyDescent="0.25">
      <c r="E671">
        <v>6</v>
      </c>
      <c r="F671">
        <v>12</v>
      </c>
      <c r="G671">
        <v>12</v>
      </c>
    </row>
    <row r="672" spans="1:8" x14ac:dyDescent="0.25">
      <c r="E672">
        <v>7</v>
      </c>
      <c r="F672">
        <v>11</v>
      </c>
      <c r="G672">
        <v>11</v>
      </c>
    </row>
    <row r="673" spans="1:8" x14ac:dyDescent="0.25">
      <c r="E673">
        <v>3</v>
      </c>
      <c r="F673">
        <v>15</v>
      </c>
      <c r="G673">
        <v>15</v>
      </c>
    </row>
    <row r="674" spans="1:8" x14ac:dyDescent="0.25">
      <c r="E674">
        <v>11</v>
      </c>
      <c r="F674">
        <v>7</v>
      </c>
      <c r="G674">
        <v>7</v>
      </c>
    </row>
    <row r="675" spans="1:8" x14ac:dyDescent="0.25">
      <c r="E675">
        <v>11</v>
      </c>
      <c r="F675">
        <v>7</v>
      </c>
      <c r="G675">
        <v>7</v>
      </c>
    </row>
    <row r="676" spans="1:8" x14ac:dyDescent="0.25">
      <c r="E676">
        <v>11</v>
      </c>
      <c r="F676">
        <v>7</v>
      </c>
      <c r="G676">
        <v>7</v>
      </c>
      <c r="H676">
        <v>238</v>
      </c>
    </row>
    <row r="678" spans="1:8" x14ac:dyDescent="0.25">
      <c r="D678">
        <v>664.03664875030495</v>
      </c>
    </row>
    <row r="680" spans="1:8" x14ac:dyDescent="0.25">
      <c r="A680" s="5" t="s">
        <v>202</v>
      </c>
      <c r="B680" s="5" t="s">
        <v>203</v>
      </c>
      <c r="C680" s="5"/>
      <c r="D680" s="5"/>
      <c r="E680" s="5"/>
      <c r="F680" s="5"/>
      <c r="G680" s="5"/>
      <c r="H680" s="5"/>
    </row>
    <row r="681" spans="1:8" x14ac:dyDescent="0.25">
      <c r="A681" s="5" t="s">
        <v>191</v>
      </c>
      <c r="B681" s="5" t="s">
        <v>201</v>
      </c>
      <c r="C681" s="5"/>
      <c r="D681" s="5"/>
      <c r="E681" s="5"/>
      <c r="F681" s="5"/>
      <c r="G681" s="5"/>
      <c r="H681" s="5"/>
    </row>
    <row r="682" spans="1:8" x14ac:dyDescent="0.25">
      <c r="A682" t="s">
        <v>193</v>
      </c>
      <c r="B682" t="s">
        <v>194</v>
      </c>
      <c r="C682" t="s">
        <v>195</v>
      </c>
      <c r="D682" t="s">
        <v>196</v>
      </c>
      <c r="E682" t="s">
        <v>197</v>
      </c>
      <c r="F682" t="s">
        <v>198</v>
      </c>
      <c r="G682" t="s">
        <v>199</v>
      </c>
      <c r="H682" t="s">
        <v>126</v>
      </c>
    </row>
    <row r="683" spans="1:8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5" spans="1:8" x14ac:dyDescent="0.25">
      <c r="A685">
        <v>1</v>
      </c>
      <c r="B685">
        <v>17</v>
      </c>
      <c r="C685">
        <v>71</v>
      </c>
      <c r="D685">
        <v>4.18</v>
      </c>
      <c r="E685">
        <v>1</v>
      </c>
      <c r="F685">
        <v>3.18</v>
      </c>
      <c r="G685">
        <v>3.18</v>
      </c>
    </row>
    <row r="686" spans="1:8" x14ac:dyDescent="0.25">
      <c r="E686">
        <v>1</v>
      </c>
      <c r="F686">
        <v>3.18</v>
      </c>
      <c r="G686">
        <v>3.18</v>
      </c>
    </row>
    <row r="687" spans="1:8" x14ac:dyDescent="0.25">
      <c r="E687">
        <v>1</v>
      </c>
      <c r="F687">
        <v>3.18</v>
      </c>
      <c r="G687">
        <v>3.18</v>
      </c>
    </row>
    <row r="688" spans="1:8" x14ac:dyDescent="0.25">
      <c r="E688">
        <v>6</v>
      </c>
      <c r="F688">
        <v>1.82</v>
      </c>
      <c r="G688">
        <v>1.82</v>
      </c>
    </row>
    <row r="689" spans="1:8" x14ac:dyDescent="0.25">
      <c r="E689">
        <v>1</v>
      </c>
      <c r="F689">
        <v>3.18</v>
      </c>
      <c r="G689">
        <v>3.18</v>
      </c>
    </row>
    <row r="690" spans="1:8" x14ac:dyDescent="0.25">
      <c r="E690">
        <v>11</v>
      </c>
      <c r="F690">
        <v>6.82</v>
      </c>
      <c r="G690">
        <v>6.82</v>
      </c>
    </row>
    <row r="691" spans="1:8" x14ac:dyDescent="0.25">
      <c r="E691">
        <v>4</v>
      </c>
      <c r="F691">
        <v>0.18</v>
      </c>
      <c r="G691">
        <v>0.18</v>
      </c>
    </row>
    <row r="692" spans="1:8" x14ac:dyDescent="0.25">
      <c r="E692">
        <v>1</v>
      </c>
      <c r="F692">
        <v>3.18</v>
      </c>
      <c r="G692">
        <v>3.18</v>
      </c>
    </row>
    <row r="693" spans="1:8" x14ac:dyDescent="0.25">
      <c r="E693">
        <v>0</v>
      </c>
      <c r="F693">
        <v>4.18</v>
      </c>
      <c r="G693">
        <v>4.18</v>
      </c>
    </row>
    <row r="694" spans="1:8" x14ac:dyDescent="0.25">
      <c r="E694">
        <v>0</v>
      </c>
      <c r="F694">
        <v>4.18</v>
      </c>
      <c r="G694">
        <v>4.18</v>
      </c>
    </row>
    <row r="695" spans="1:8" x14ac:dyDescent="0.25">
      <c r="E695">
        <v>1</v>
      </c>
      <c r="F695">
        <v>3.18</v>
      </c>
      <c r="G695">
        <v>3.18</v>
      </c>
    </row>
    <row r="696" spans="1:8" x14ac:dyDescent="0.25">
      <c r="E696">
        <v>0</v>
      </c>
      <c r="F696">
        <v>4.18</v>
      </c>
      <c r="G696">
        <v>4.18</v>
      </c>
    </row>
    <row r="697" spans="1:8" x14ac:dyDescent="0.25">
      <c r="E697">
        <v>27</v>
      </c>
      <c r="F697">
        <v>22.82</v>
      </c>
      <c r="G697">
        <v>22.82</v>
      </c>
    </row>
    <row r="698" spans="1:8" x14ac:dyDescent="0.25">
      <c r="E698">
        <v>3</v>
      </c>
      <c r="F698">
        <v>1.18</v>
      </c>
      <c r="G698">
        <v>1.18</v>
      </c>
    </row>
    <row r="699" spans="1:8" x14ac:dyDescent="0.25">
      <c r="E699">
        <v>2</v>
      </c>
      <c r="F699">
        <v>2.1800000000000002</v>
      </c>
      <c r="G699">
        <v>2.1800000000000002</v>
      </c>
    </row>
    <row r="700" spans="1:8" x14ac:dyDescent="0.25">
      <c r="E700">
        <v>1</v>
      </c>
      <c r="F700">
        <v>3.18</v>
      </c>
      <c r="G700">
        <v>3.18</v>
      </c>
    </row>
    <row r="701" spans="1:8" x14ac:dyDescent="0.25">
      <c r="E701">
        <v>11</v>
      </c>
      <c r="F701">
        <v>6.82</v>
      </c>
      <c r="G701">
        <v>6.82</v>
      </c>
      <c r="H701">
        <v>76.59</v>
      </c>
    </row>
    <row r="703" spans="1:8" x14ac:dyDescent="0.25">
      <c r="A703">
        <v>18</v>
      </c>
      <c r="B703">
        <v>19</v>
      </c>
      <c r="C703">
        <v>7</v>
      </c>
      <c r="D703">
        <v>3.5</v>
      </c>
      <c r="E703">
        <v>6</v>
      </c>
      <c r="F703">
        <v>2.5</v>
      </c>
      <c r="G703">
        <v>2.5</v>
      </c>
    </row>
    <row r="704" spans="1:8" x14ac:dyDescent="0.25">
      <c r="E704">
        <v>1</v>
      </c>
      <c r="F704">
        <v>2.5</v>
      </c>
      <c r="G704">
        <v>2.5</v>
      </c>
      <c r="H704">
        <v>5</v>
      </c>
    </row>
    <row r="706" spans="1:7" x14ac:dyDescent="0.25">
      <c r="A706">
        <v>20</v>
      </c>
      <c r="B706">
        <v>40</v>
      </c>
      <c r="C706">
        <v>90</v>
      </c>
      <c r="D706">
        <v>4.29</v>
      </c>
      <c r="E706">
        <v>32</v>
      </c>
      <c r="F706">
        <v>27.71</v>
      </c>
      <c r="G706">
        <v>27.71</v>
      </c>
    </row>
    <row r="707" spans="1:7" x14ac:dyDescent="0.25">
      <c r="E707">
        <v>8</v>
      </c>
      <c r="F707">
        <v>3.71</v>
      </c>
      <c r="G707">
        <v>3.71</v>
      </c>
    </row>
    <row r="708" spans="1:7" x14ac:dyDescent="0.25">
      <c r="E708">
        <v>0</v>
      </c>
      <c r="F708">
        <v>4.29</v>
      </c>
      <c r="G708">
        <v>4.29</v>
      </c>
    </row>
    <row r="709" spans="1:7" x14ac:dyDescent="0.25">
      <c r="E709">
        <v>2</v>
      </c>
      <c r="F709">
        <v>2.29</v>
      </c>
      <c r="G709">
        <v>2.29</v>
      </c>
    </row>
    <row r="710" spans="1:7" x14ac:dyDescent="0.25">
      <c r="E710">
        <v>20</v>
      </c>
      <c r="F710">
        <v>15.71</v>
      </c>
      <c r="G710">
        <v>15.71</v>
      </c>
    </row>
    <row r="711" spans="1:7" x14ac:dyDescent="0.25">
      <c r="E711">
        <v>0</v>
      </c>
      <c r="F711">
        <v>4.29</v>
      </c>
      <c r="G711">
        <v>4.29</v>
      </c>
    </row>
    <row r="712" spans="1:7" x14ac:dyDescent="0.25">
      <c r="E712">
        <v>1</v>
      </c>
      <c r="F712">
        <v>3.29</v>
      </c>
      <c r="G712">
        <v>3.29</v>
      </c>
    </row>
    <row r="713" spans="1:7" x14ac:dyDescent="0.25">
      <c r="E713">
        <v>0</v>
      </c>
      <c r="F713">
        <v>4.29</v>
      </c>
      <c r="G713">
        <v>4.29</v>
      </c>
    </row>
    <row r="714" spans="1:7" x14ac:dyDescent="0.25">
      <c r="E714">
        <v>0</v>
      </c>
      <c r="F714">
        <v>4.29</v>
      </c>
      <c r="G714">
        <v>4.29</v>
      </c>
    </row>
    <row r="715" spans="1:7" x14ac:dyDescent="0.25">
      <c r="E715">
        <v>1</v>
      </c>
      <c r="F715">
        <v>3.29</v>
      </c>
      <c r="G715">
        <v>3.29</v>
      </c>
    </row>
    <row r="716" spans="1:7" x14ac:dyDescent="0.25">
      <c r="E716">
        <v>6</v>
      </c>
      <c r="F716">
        <v>1.71</v>
      </c>
      <c r="G716">
        <v>1.71</v>
      </c>
    </row>
    <row r="717" spans="1:7" x14ac:dyDescent="0.25">
      <c r="E717">
        <v>1</v>
      </c>
      <c r="F717">
        <v>3.29</v>
      </c>
      <c r="G717">
        <v>3.29</v>
      </c>
    </row>
    <row r="718" spans="1:7" x14ac:dyDescent="0.25">
      <c r="E718">
        <v>0</v>
      </c>
      <c r="F718">
        <v>4.29</v>
      </c>
      <c r="G718">
        <v>4.29</v>
      </c>
    </row>
    <row r="719" spans="1:7" x14ac:dyDescent="0.25">
      <c r="E719">
        <v>0</v>
      </c>
      <c r="F719">
        <v>4.29</v>
      </c>
      <c r="G719">
        <v>4.29</v>
      </c>
    </row>
    <row r="720" spans="1:7" x14ac:dyDescent="0.25">
      <c r="E720">
        <v>16</v>
      </c>
      <c r="F720">
        <v>11.71</v>
      </c>
      <c r="G720">
        <v>11.71</v>
      </c>
    </row>
    <row r="721" spans="1:8" x14ac:dyDescent="0.25">
      <c r="E721">
        <v>1</v>
      </c>
      <c r="F721">
        <v>3.29</v>
      </c>
      <c r="G721">
        <v>3.29</v>
      </c>
    </row>
    <row r="722" spans="1:8" x14ac:dyDescent="0.25">
      <c r="E722">
        <v>1</v>
      </c>
      <c r="F722">
        <v>3.29</v>
      </c>
      <c r="G722">
        <v>3.29</v>
      </c>
    </row>
    <row r="723" spans="1:8" x14ac:dyDescent="0.25">
      <c r="E723">
        <v>0</v>
      </c>
      <c r="F723">
        <v>4.29</v>
      </c>
      <c r="G723">
        <v>4.29</v>
      </c>
    </row>
    <row r="724" spans="1:8" x14ac:dyDescent="0.25">
      <c r="E724">
        <v>0</v>
      </c>
      <c r="F724">
        <v>4.29</v>
      </c>
      <c r="G724">
        <v>4.29</v>
      </c>
    </row>
    <row r="725" spans="1:8" x14ac:dyDescent="0.25">
      <c r="E725">
        <v>0</v>
      </c>
      <c r="F725">
        <v>4.29</v>
      </c>
      <c r="G725">
        <v>4.29</v>
      </c>
    </row>
    <row r="726" spans="1:8" x14ac:dyDescent="0.25">
      <c r="E726">
        <v>1</v>
      </c>
      <c r="F726">
        <v>3.29</v>
      </c>
      <c r="G726">
        <v>3.29</v>
      </c>
      <c r="H726">
        <v>121.14</v>
      </c>
    </row>
    <row r="728" spans="1:8" x14ac:dyDescent="0.25">
      <c r="A728">
        <v>41</v>
      </c>
      <c r="B728">
        <v>71</v>
      </c>
      <c r="C728">
        <v>147</v>
      </c>
      <c r="D728">
        <v>4.74</v>
      </c>
      <c r="E728">
        <v>9</v>
      </c>
      <c r="F728">
        <v>4.26</v>
      </c>
      <c r="G728">
        <v>4.26</v>
      </c>
    </row>
    <row r="729" spans="1:8" x14ac:dyDescent="0.25">
      <c r="E729">
        <v>1</v>
      </c>
      <c r="F729">
        <v>3.74</v>
      </c>
      <c r="G729">
        <v>3.74</v>
      </c>
    </row>
    <row r="730" spans="1:8" x14ac:dyDescent="0.25">
      <c r="E730">
        <v>6</v>
      </c>
      <c r="F730">
        <v>1.26</v>
      </c>
      <c r="G730">
        <v>1.26</v>
      </c>
    </row>
    <row r="731" spans="1:8" x14ac:dyDescent="0.25">
      <c r="E731">
        <v>0</v>
      </c>
      <c r="F731">
        <v>4.74</v>
      </c>
      <c r="G731">
        <v>4.74</v>
      </c>
    </row>
    <row r="732" spans="1:8" x14ac:dyDescent="0.25">
      <c r="E732">
        <v>1</v>
      </c>
      <c r="F732">
        <v>3.74</v>
      </c>
      <c r="G732">
        <v>3.74</v>
      </c>
    </row>
    <row r="733" spans="1:8" x14ac:dyDescent="0.25">
      <c r="E733">
        <v>1</v>
      </c>
      <c r="F733">
        <v>3.74</v>
      </c>
      <c r="G733">
        <v>3.74</v>
      </c>
    </row>
    <row r="734" spans="1:8" x14ac:dyDescent="0.25">
      <c r="E734">
        <v>0</v>
      </c>
      <c r="F734">
        <v>4.74</v>
      </c>
      <c r="G734">
        <v>4.74</v>
      </c>
    </row>
    <row r="735" spans="1:8" x14ac:dyDescent="0.25">
      <c r="E735">
        <v>0</v>
      </c>
      <c r="F735">
        <v>4.74</v>
      </c>
      <c r="G735">
        <v>4.74</v>
      </c>
    </row>
    <row r="736" spans="1:8" x14ac:dyDescent="0.25">
      <c r="E736">
        <v>1</v>
      </c>
      <c r="F736">
        <v>3.74</v>
      </c>
      <c r="G736">
        <v>3.74</v>
      </c>
    </row>
    <row r="737" spans="5:7" x14ac:dyDescent="0.25">
      <c r="E737">
        <v>0</v>
      </c>
      <c r="F737">
        <v>4.74</v>
      </c>
      <c r="G737">
        <v>4.74</v>
      </c>
    </row>
    <row r="738" spans="5:7" x14ac:dyDescent="0.25">
      <c r="E738">
        <v>4</v>
      </c>
      <c r="F738">
        <v>0.74</v>
      </c>
      <c r="G738">
        <v>0.74</v>
      </c>
    </row>
    <row r="739" spans="5:7" x14ac:dyDescent="0.25">
      <c r="E739">
        <v>1</v>
      </c>
      <c r="F739">
        <v>3.74</v>
      </c>
      <c r="G739">
        <v>3.74</v>
      </c>
    </row>
    <row r="740" spans="5:7" x14ac:dyDescent="0.25">
      <c r="E740">
        <v>13</v>
      </c>
      <c r="F740">
        <v>8.26</v>
      </c>
      <c r="G740">
        <v>8.26</v>
      </c>
    </row>
    <row r="741" spans="5:7" x14ac:dyDescent="0.25">
      <c r="E741">
        <v>0</v>
      </c>
      <c r="F741">
        <v>4.74</v>
      </c>
      <c r="G741">
        <v>4.74</v>
      </c>
    </row>
    <row r="742" spans="5:7" x14ac:dyDescent="0.25">
      <c r="E742">
        <v>5</v>
      </c>
      <c r="F742">
        <v>0.26</v>
      </c>
      <c r="G742">
        <v>0.26</v>
      </c>
    </row>
    <row r="743" spans="5:7" x14ac:dyDescent="0.25">
      <c r="E743">
        <v>0</v>
      </c>
      <c r="F743">
        <v>4.74</v>
      </c>
      <c r="G743">
        <v>4.74</v>
      </c>
    </row>
    <row r="744" spans="5:7" x14ac:dyDescent="0.25">
      <c r="E744">
        <v>1</v>
      </c>
      <c r="F744">
        <v>3.74</v>
      </c>
      <c r="G744">
        <v>3.74</v>
      </c>
    </row>
    <row r="745" spans="5:7" x14ac:dyDescent="0.25">
      <c r="E745">
        <v>1</v>
      </c>
      <c r="F745">
        <v>3.74</v>
      </c>
      <c r="G745">
        <v>3.74</v>
      </c>
    </row>
    <row r="746" spans="5:7" x14ac:dyDescent="0.25">
      <c r="E746">
        <v>1</v>
      </c>
      <c r="F746">
        <v>3.74</v>
      </c>
      <c r="G746">
        <v>3.74</v>
      </c>
    </row>
    <row r="747" spans="5:7" x14ac:dyDescent="0.25">
      <c r="E747">
        <v>1</v>
      </c>
      <c r="F747">
        <v>3.74</v>
      </c>
      <c r="G747">
        <v>3.74</v>
      </c>
    </row>
    <row r="748" spans="5:7" x14ac:dyDescent="0.25">
      <c r="E748">
        <v>1</v>
      </c>
      <c r="F748">
        <v>3.74</v>
      </c>
      <c r="G748">
        <v>3.74</v>
      </c>
    </row>
    <row r="749" spans="5:7" x14ac:dyDescent="0.25">
      <c r="E749">
        <v>11</v>
      </c>
      <c r="F749">
        <v>6.26</v>
      </c>
      <c r="G749">
        <v>6.26</v>
      </c>
    </row>
    <row r="750" spans="5:7" x14ac:dyDescent="0.25">
      <c r="E750">
        <v>33</v>
      </c>
      <c r="F750">
        <v>28.26</v>
      </c>
      <c r="G750">
        <v>28.26</v>
      </c>
    </row>
    <row r="751" spans="5:7" x14ac:dyDescent="0.25">
      <c r="E751">
        <v>20</v>
      </c>
      <c r="F751">
        <v>15.26</v>
      </c>
      <c r="G751">
        <v>15.26</v>
      </c>
    </row>
    <row r="752" spans="5:7" x14ac:dyDescent="0.25">
      <c r="E752">
        <v>1</v>
      </c>
      <c r="F752">
        <v>3.74</v>
      </c>
      <c r="G752">
        <v>3.74</v>
      </c>
    </row>
    <row r="753" spans="1:8" x14ac:dyDescent="0.25">
      <c r="E753">
        <v>2</v>
      </c>
      <c r="F753">
        <v>2.74</v>
      </c>
      <c r="G753">
        <v>2.74</v>
      </c>
    </row>
    <row r="754" spans="1:8" x14ac:dyDescent="0.25">
      <c r="E754">
        <v>1</v>
      </c>
      <c r="F754">
        <v>3.74</v>
      </c>
      <c r="G754">
        <v>3.74</v>
      </c>
    </row>
    <row r="755" spans="1:8" x14ac:dyDescent="0.25">
      <c r="E755">
        <v>0</v>
      </c>
      <c r="F755">
        <v>4.74</v>
      </c>
      <c r="G755">
        <v>4.74</v>
      </c>
    </row>
    <row r="756" spans="1:8" x14ac:dyDescent="0.25">
      <c r="E756">
        <v>21</v>
      </c>
      <c r="F756">
        <v>16.260000000000002</v>
      </c>
      <c r="G756">
        <v>16.260000000000002</v>
      </c>
    </row>
    <row r="757" spans="1:8" x14ac:dyDescent="0.25">
      <c r="E757">
        <v>7</v>
      </c>
      <c r="F757">
        <v>2.2599999999999998</v>
      </c>
      <c r="G757">
        <v>2.2599999999999998</v>
      </c>
    </row>
    <row r="758" spans="1:8" x14ac:dyDescent="0.25">
      <c r="E758">
        <v>4</v>
      </c>
      <c r="F758">
        <v>0.74</v>
      </c>
      <c r="G758">
        <v>0.74</v>
      </c>
      <c r="H758">
        <v>164.65</v>
      </c>
    </row>
    <row r="760" spans="1:8" x14ac:dyDescent="0.25">
      <c r="A760">
        <v>72</v>
      </c>
      <c r="B760">
        <v>72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2" spans="1:8" x14ac:dyDescent="0.25">
      <c r="A762">
        <v>73</v>
      </c>
      <c r="B762">
        <v>81</v>
      </c>
      <c r="C762">
        <v>55</v>
      </c>
      <c r="D762">
        <v>6.11</v>
      </c>
      <c r="E762">
        <v>8</v>
      </c>
      <c r="F762">
        <v>1.89</v>
      </c>
      <c r="G762">
        <v>1.89</v>
      </c>
    </row>
    <row r="763" spans="1:8" x14ac:dyDescent="0.25">
      <c r="E763">
        <v>5</v>
      </c>
      <c r="F763">
        <v>1.1100000000000001</v>
      </c>
      <c r="G763">
        <v>1.1100000000000001</v>
      </c>
    </row>
    <row r="764" spans="1:8" x14ac:dyDescent="0.25">
      <c r="E764">
        <v>5</v>
      </c>
      <c r="F764">
        <v>1.1100000000000001</v>
      </c>
      <c r="G764">
        <v>1.1100000000000001</v>
      </c>
    </row>
    <row r="765" spans="1:8" x14ac:dyDescent="0.25">
      <c r="E765">
        <v>1</v>
      </c>
      <c r="F765">
        <v>5.1100000000000003</v>
      </c>
      <c r="G765">
        <v>5.1100000000000003</v>
      </c>
    </row>
    <row r="766" spans="1:8" x14ac:dyDescent="0.25">
      <c r="E766">
        <v>1</v>
      </c>
      <c r="F766">
        <v>5.1100000000000003</v>
      </c>
      <c r="G766">
        <v>5.1100000000000003</v>
      </c>
    </row>
    <row r="767" spans="1:8" x14ac:dyDescent="0.25">
      <c r="E767">
        <v>1</v>
      </c>
      <c r="F767">
        <v>5.1100000000000003</v>
      </c>
      <c r="G767">
        <v>5.1100000000000003</v>
      </c>
    </row>
    <row r="768" spans="1:8" x14ac:dyDescent="0.25">
      <c r="E768">
        <v>0</v>
      </c>
      <c r="F768">
        <v>6.11</v>
      </c>
      <c r="G768">
        <v>6.11</v>
      </c>
    </row>
    <row r="769" spans="1:8" x14ac:dyDescent="0.25">
      <c r="E769">
        <v>0</v>
      </c>
      <c r="F769">
        <v>6.11</v>
      </c>
      <c r="G769">
        <v>6.11</v>
      </c>
    </row>
    <row r="770" spans="1:8" x14ac:dyDescent="0.25">
      <c r="E770">
        <v>34</v>
      </c>
      <c r="F770">
        <v>27.89</v>
      </c>
      <c r="G770">
        <v>27.89</v>
      </c>
      <c r="H770">
        <v>59.56</v>
      </c>
    </row>
    <row r="772" spans="1:8" x14ac:dyDescent="0.25">
      <c r="A772">
        <v>82</v>
      </c>
      <c r="B772">
        <v>85</v>
      </c>
      <c r="C772">
        <v>4</v>
      </c>
      <c r="D772">
        <v>1</v>
      </c>
      <c r="E772">
        <v>1</v>
      </c>
      <c r="F772">
        <v>0</v>
      </c>
      <c r="G772">
        <v>0</v>
      </c>
    </row>
    <row r="773" spans="1:8" x14ac:dyDescent="0.25">
      <c r="E773">
        <v>0</v>
      </c>
      <c r="F773">
        <v>1</v>
      </c>
      <c r="G773">
        <v>1</v>
      </c>
    </row>
    <row r="774" spans="1:8" x14ac:dyDescent="0.25">
      <c r="E774">
        <v>1</v>
      </c>
      <c r="F774">
        <v>0</v>
      </c>
      <c r="G774">
        <v>0</v>
      </c>
    </row>
    <row r="775" spans="1:8" x14ac:dyDescent="0.25">
      <c r="E775">
        <v>2</v>
      </c>
      <c r="F775">
        <v>1</v>
      </c>
      <c r="G775">
        <v>1</v>
      </c>
      <c r="H775">
        <v>2</v>
      </c>
    </row>
    <row r="777" spans="1:8" x14ac:dyDescent="0.25">
      <c r="A777">
        <v>86</v>
      </c>
      <c r="B777">
        <v>96</v>
      </c>
      <c r="C777">
        <v>205</v>
      </c>
      <c r="D777">
        <v>18.64</v>
      </c>
      <c r="E777">
        <v>124</v>
      </c>
      <c r="F777">
        <v>105.36</v>
      </c>
      <c r="G777">
        <v>105.36</v>
      </c>
    </row>
    <row r="778" spans="1:8" x14ac:dyDescent="0.25">
      <c r="E778">
        <v>1</v>
      </c>
      <c r="F778">
        <v>17.64</v>
      </c>
      <c r="G778">
        <v>17.64</v>
      </c>
    </row>
    <row r="779" spans="1:8" x14ac:dyDescent="0.25">
      <c r="E779">
        <v>31</v>
      </c>
      <c r="F779">
        <v>12.36</v>
      </c>
      <c r="G779">
        <v>12.36</v>
      </c>
    </row>
    <row r="780" spans="1:8" x14ac:dyDescent="0.25">
      <c r="E780">
        <v>1</v>
      </c>
      <c r="F780">
        <v>17.64</v>
      </c>
      <c r="G780">
        <v>17.64</v>
      </c>
    </row>
    <row r="781" spans="1:8" x14ac:dyDescent="0.25">
      <c r="E781">
        <v>1</v>
      </c>
      <c r="F781">
        <v>17.64</v>
      </c>
      <c r="G781">
        <v>17.64</v>
      </c>
    </row>
    <row r="782" spans="1:8" x14ac:dyDescent="0.25">
      <c r="E782">
        <v>9</v>
      </c>
      <c r="F782">
        <v>9.64</v>
      </c>
      <c r="G782">
        <v>9.64</v>
      </c>
    </row>
    <row r="783" spans="1:8" x14ac:dyDescent="0.25">
      <c r="E783">
        <v>6</v>
      </c>
      <c r="F783">
        <v>12.64</v>
      </c>
      <c r="G783">
        <v>12.64</v>
      </c>
    </row>
    <row r="784" spans="1:8" x14ac:dyDescent="0.25">
      <c r="E784">
        <v>7</v>
      </c>
      <c r="F784">
        <v>11.64</v>
      </c>
      <c r="G784">
        <v>11.64</v>
      </c>
    </row>
    <row r="785" spans="1:8" x14ac:dyDescent="0.25">
      <c r="E785">
        <v>3</v>
      </c>
      <c r="F785">
        <v>15.64</v>
      </c>
      <c r="G785">
        <v>15.64</v>
      </c>
    </row>
    <row r="786" spans="1:8" x14ac:dyDescent="0.25">
      <c r="E786">
        <v>11</v>
      </c>
      <c r="F786">
        <v>7.64</v>
      </c>
      <c r="G786">
        <v>7.64</v>
      </c>
    </row>
    <row r="787" spans="1:8" x14ac:dyDescent="0.25">
      <c r="E787">
        <v>11</v>
      </c>
      <c r="F787">
        <v>7.64</v>
      </c>
      <c r="G787">
        <v>7.64</v>
      </c>
      <c r="H787">
        <v>235.45</v>
      </c>
    </row>
    <row r="789" spans="1:8" x14ac:dyDescent="0.25">
      <c r="A789">
        <v>97</v>
      </c>
      <c r="B789">
        <v>97</v>
      </c>
      <c r="C789">
        <v>11</v>
      </c>
      <c r="D789">
        <v>11</v>
      </c>
      <c r="E789">
        <v>11</v>
      </c>
      <c r="F789">
        <v>0</v>
      </c>
      <c r="G789">
        <v>0</v>
      </c>
      <c r="H789">
        <v>0</v>
      </c>
    </row>
    <row r="791" spans="1:8" x14ac:dyDescent="0.25">
      <c r="D791">
        <v>664.38634920120205</v>
      </c>
    </row>
    <row r="793" spans="1:8" x14ac:dyDescent="0.25">
      <c r="A793" s="5" t="s">
        <v>202</v>
      </c>
      <c r="B793" s="5" t="s">
        <v>203</v>
      </c>
      <c r="C793" s="5"/>
      <c r="D793" s="5"/>
      <c r="E793" s="5"/>
      <c r="F793" s="5"/>
      <c r="G793" s="5"/>
      <c r="H793" s="5"/>
    </row>
    <row r="794" spans="1:8" x14ac:dyDescent="0.25">
      <c r="A794" s="5" t="s">
        <v>200</v>
      </c>
      <c r="B794" s="5" t="s">
        <v>201</v>
      </c>
      <c r="C794" s="5"/>
      <c r="D794" s="5"/>
      <c r="E794" s="5"/>
      <c r="F794" s="5"/>
      <c r="G794" s="5"/>
      <c r="H794" s="5"/>
    </row>
    <row r="795" spans="1:8" x14ac:dyDescent="0.25">
      <c r="A795" t="s">
        <v>193</v>
      </c>
      <c r="B795" t="s">
        <v>194</v>
      </c>
      <c r="C795" t="s">
        <v>195</v>
      </c>
      <c r="D795" t="s">
        <v>196</v>
      </c>
      <c r="E795" t="s">
        <v>197</v>
      </c>
      <c r="F795" t="s">
        <v>198</v>
      </c>
      <c r="G795" t="s">
        <v>199</v>
      </c>
      <c r="H795" t="s">
        <v>126</v>
      </c>
    </row>
    <row r="796" spans="1:8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8" spans="1:8" x14ac:dyDescent="0.25">
      <c r="A798">
        <v>1</v>
      </c>
      <c r="B798">
        <v>12</v>
      </c>
      <c r="C798">
        <v>27</v>
      </c>
      <c r="D798">
        <v>2.25</v>
      </c>
      <c r="E798">
        <v>1</v>
      </c>
      <c r="F798">
        <v>1.25</v>
      </c>
      <c r="G798">
        <v>1.25</v>
      </c>
    </row>
    <row r="799" spans="1:8" x14ac:dyDescent="0.25">
      <c r="E799">
        <v>1</v>
      </c>
      <c r="F799">
        <v>1.25</v>
      </c>
      <c r="G799">
        <v>1.25</v>
      </c>
    </row>
    <row r="800" spans="1:8" x14ac:dyDescent="0.25">
      <c r="E800">
        <v>1</v>
      </c>
      <c r="F800">
        <v>1.25</v>
      </c>
      <c r="G800">
        <v>1.25</v>
      </c>
    </row>
    <row r="801" spans="1:8" x14ac:dyDescent="0.25">
      <c r="E801">
        <v>6</v>
      </c>
      <c r="F801">
        <v>3.75</v>
      </c>
      <c r="G801">
        <v>3.75</v>
      </c>
    </row>
    <row r="802" spans="1:8" x14ac:dyDescent="0.25">
      <c r="E802">
        <v>1</v>
      </c>
      <c r="F802">
        <v>1.25</v>
      </c>
      <c r="G802">
        <v>1.25</v>
      </c>
    </row>
    <row r="803" spans="1:8" x14ac:dyDescent="0.25">
      <c r="E803">
        <v>11</v>
      </c>
      <c r="F803">
        <v>8.75</v>
      </c>
      <c r="G803">
        <v>8.75</v>
      </c>
    </row>
    <row r="804" spans="1:8" x14ac:dyDescent="0.25">
      <c r="E804">
        <v>4</v>
      </c>
      <c r="F804">
        <v>1.75</v>
      </c>
      <c r="G804">
        <v>1.75</v>
      </c>
    </row>
    <row r="805" spans="1:8" x14ac:dyDescent="0.25">
      <c r="E805">
        <v>1</v>
      </c>
      <c r="F805">
        <v>1.25</v>
      </c>
      <c r="G805">
        <v>1.25</v>
      </c>
    </row>
    <row r="806" spans="1:8" x14ac:dyDescent="0.25">
      <c r="E806">
        <v>0</v>
      </c>
      <c r="F806">
        <v>2.25</v>
      </c>
      <c r="G806">
        <v>2.25</v>
      </c>
    </row>
    <row r="807" spans="1:8" x14ac:dyDescent="0.25">
      <c r="E807">
        <v>0</v>
      </c>
      <c r="F807">
        <v>2.25</v>
      </c>
      <c r="G807">
        <v>2.25</v>
      </c>
    </row>
    <row r="808" spans="1:8" x14ac:dyDescent="0.25">
      <c r="E808">
        <v>1</v>
      </c>
      <c r="F808">
        <v>1.25</v>
      </c>
      <c r="G808">
        <v>1.25</v>
      </c>
    </row>
    <row r="809" spans="1:8" x14ac:dyDescent="0.25">
      <c r="E809">
        <v>0</v>
      </c>
      <c r="F809">
        <v>2.25</v>
      </c>
      <c r="G809">
        <v>2.25</v>
      </c>
      <c r="H809">
        <v>28.5</v>
      </c>
    </row>
    <row r="811" spans="1:8" x14ac:dyDescent="0.25">
      <c r="A811">
        <v>13</v>
      </c>
      <c r="B811">
        <v>17</v>
      </c>
      <c r="C811">
        <v>44</v>
      </c>
      <c r="D811">
        <v>8.8000000000000007</v>
      </c>
      <c r="E811">
        <v>27</v>
      </c>
      <c r="F811">
        <v>18.2</v>
      </c>
      <c r="G811">
        <v>18.2</v>
      </c>
    </row>
    <row r="812" spans="1:8" x14ac:dyDescent="0.25">
      <c r="E812">
        <v>3</v>
      </c>
      <c r="F812">
        <v>5.8</v>
      </c>
      <c r="G812">
        <v>5.8</v>
      </c>
    </row>
    <row r="813" spans="1:8" x14ac:dyDescent="0.25">
      <c r="E813">
        <v>2</v>
      </c>
      <c r="F813">
        <v>6.8</v>
      </c>
      <c r="G813">
        <v>6.8</v>
      </c>
    </row>
    <row r="814" spans="1:8" x14ac:dyDescent="0.25">
      <c r="E814">
        <v>1</v>
      </c>
      <c r="F814">
        <v>7.8</v>
      </c>
      <c r="G814">
        <v>7.8</v>
      </c>
    </row>
    <row r="815" spans="1:8" x14ac:dyDescent="0.25">
      <c r="E815">
        <v>11</v>
      </c>
      <c r="F815">
        <v>2.2000000000000002</v>
      </c>
      <c r="G815">
        <v>2.2000000000000002</v>
      </c>
      <c r="H815">
        <v>40.799999999999997</v>
      </c>
    </row>
    <row r="817" spans="1:8" x14ac:dyDescent="0.25">
      <c r="A817">
        <v>18</v>
      </c>
      <c r="B817">
        <v>19</v>
      </c>
      <c r="C817">
        <v>7</v>
      </c>
      <c r="D817">
        <v>3.5</v>
      </c>
      <c r="E817">
        <v>6</v>
      </c>
      <c r="F817">
        <v>2.5</v>
      </c>
      <c r="G817">
        <v>2.5</v>
      </c>
    </row>
    <row r="818" spans="1:8" x14ac:dyDescent="0.25">
      <c r="E818">
        <v>1</v>
      </c>
      <c r="F818">
        <v>2.5</v>
      </c>
      <c r="G818">
        <v>2.5</v>
      </c>
      <c r="H818">
        <v>5</v>
      </c>
    </row>
    <row r="820" spans="1:8" x14ac:dyDescent="0.25">
      <c r="A820">
        <v>20</v>
      </c>
      <c r="B820">
        <v>40</v>
      </c>
      <c r="C820">
        <v>90</v>
      </c>
      <c r="D820">
        <v>4.29</v>
      </c>
      <c r="E820">
        <v>32</v>
      </c>
      <c r="F820">
        <v>27.71</v>
      </c>
      <c r="G820">
        <v>27.71</v>
      </c>
    </row>
    <row r="821" spans="1:8" x14ac:dyDescent="0.25">
      <c r="E821">
        <v>8</v>
      </c>
      <c r="F821">
        <v>3.71</v>
      </c>
      <c r="G821">
        <v>3.71</v>
      </c>
    </row>
    <row r="822" spans="1:8" x14ac:dyDescent="0.25">
      <c r="E822">
        <v>0</v>
      </c>
      <c r="F822">
        <v>4.29</v>
      </c>
      <c r="G822">
        <v>4.29</v>
      </c>
    </row>
    <row r="823" spans="1:8" x14ac:dyDescent="0.25">
      <c r="E823">
        <v>2</v>
      </c>
      <c r="F823">
        <v>2.29</v>
      </c>
      <c r="G823">
        <v>2.29</v>
      </c>
    </row>
    <row r="824" spans="1:8" x14ac:dyDescent="0.25">
      <c r="E824">
        <v>20</v>
      </c>
      <c r="F824">
        <v>15.71</v>
      </c>
      <c r="G824">
        <v>15.71</v>
      </c>
    </row>
    <row r="825" spans="1:8" x14ac:dyDescent="0.25">
      <c r="E825">
        <v>0</v>
      </c>
      <c r="F825">
        <v>4.29</v>
      </c>
      <c r="G825">
        <v>4.29</v>
      </c>
    </row>
    <row r="826" spans="1:8" x14ac:dyDescent="0.25">
      <c r="E826">
        <v>1</v>
      </c>
      <c r="F826">
        <v>3.29</v>
      </c>
      <c r="G826">
        <v>3.29</v>
      </c>
    </row>
    <row r="827" spans="1:8" x14ac:dyDescent="0.25">
      <c r="E827">
        <v>0</v>
      </c>
      <c r="F827">
        <v>4.29</v>
      </c>
      <c r="G827">
        <v>4.29</v>
      </c>
    </row>
    <row r="828" spans="1:8" x14ac:dyDescent="0.25">
      <c r="E828">
        <v>0</v>
      </c>
      <c r="F828">
        <v>4.29</v>
      </c>
      <c r="G828">
        <v>4.29</v>
      </c>
    </row>
    <row r="829" spans="1:8" x14ac:dyDescent="0.25">
      <c r="E829">
        <v>1</v>
      </c>
      <c r="F829">
        <v>3.29</v>
      </c>
      <c r="G829">
        <v>3.29</v>
      </c>
    </row>
    <row r="830" spans="1:8" x14ac:dyDescent="0.25">
      <c r="E830">
        <v>6</v>
      </c>
      <c r="F830">
        <v>1.71</v>
      </c>
      <c r="G830">
        <v>1.71</v>
      </c>
    </row>
    <row r="831" spans="1:8" x14ac:dyDescent="0.25">
      <c r="E831">
        <v>1</v>
      </c>
      <c r="F831">
        <v>3.29</v>
      </c>
      <c r="G831">
        <v>3.29</v>
      </c>
    </row>
    <row r="832" spans="1:8" x14ac:dyDescent="0.25">
      <c r="E832">
        <v>0</v>
      </c>
      <c r="F832">
        <v>4.29</v>
      </c>
      <c r="G832">
        <v>4.29</v>
      </c>
    </row>
    <row r="833" spans="1:8" x14ac:dyDescent="0.25">
      <c r="E833">
        <v>0</v>
      </c>
      <c r="F833">
        <v>4.29</v>
      </c>
      <c r="G833">
        <v>4.29</v>
      </c>
    </row>
    <row r="834" spans="1:8" x14ac:dyDescent="0.25">
      <c r="E834">
        <v>16</v>
      </c>
      <c r="F834">
        <v>11.71</v>
      </c>
      <c r="G834">
        <v>11.71</v>
      </c>
    </row>
    <row r="835" spans="1:8" x14ac:dyDescent="0.25">
      <c r="E835">
        <v>1</v>
      </c>
      <c r="F835">
        <v>3.29</v>
      </c>
      <c r="G835">
        <v>3.29</v>
      </c>
    </row>
    <row r="836" spans="1:8" x14ac:dyDescent="0.25">
      <c r="E836">
        <v>1</v>
      </c>
      <c r="F836">
        <v>3.29</v>
      </c>
      <c r="G836">
        <v>3.29</v>
      </c>
    </row>
    <row r="837" spans="1:8" x14ac:dyDescent="0.25">
      <c r="E837">
        <v>0</v>
      </c>
      <c r="F837">
        <v>4.29</v>
      </c>
      <c r="G837">
        <v>4.29</v>
      </c>
    </row>
    <row r="838" spans="1:8" x14ac:dyDescent="0.25">
      <c r="E838">
        <v>0</v>
      </c>
      <c r="F838">
        <v>4.29</v>
      </c>
      <c r="G838">
        <v>4.29</v>
      </c>
    </row>
    <row r="839" spans="1:8" x14ac:dyDescent="0.25">
      <c r="E839">
        <v>0</v>
      </c>
      <c r="F839">
        <v>4.29</v>
      </c>
      <c r="G839">
        <v>4.29</v>
      </c>
    </row>
    <row r="840" spans="1:8" x14ac:dyDescent="0.25">
      <c r="E840">
        <v>1</v>
      </c>
      <c r="F840">
        <v>3.29</v>
      </c>
      <c r="G840">
        <v>3.29</v>
      </c>
      <c r="H840">
        <v>121.14</v>
      </c>
    </row>
    <row r="842" spans="1:8" x14ac:dyDescent="0.25">
      <c r="A842">
        <v>41</v>
      </c>
      <c r="B842">
        <v>66</v>
      </c>
      <c r="C842">
        <v>114</v>
      </c>
      <c r="D842">
        <v>4.38</v>
      </c>
      <c r="E842">
        <v>9</v>
      </c>
      <c r="F842">
        <v>4.62</v>
      </c>
      <c r="G842">
        <v>4.62</v>
      </c>
    </row>
    <row r="843" spans="1:8" x14ac:dyDescent="0.25">
      <c r="E843">
        <v>1</v>
      </c>
      <c r="F843">
        <v>3.38</v>
      </c>
      <c r="G843">
        <v>3.38</v>
      </c>
    </row>
    <row r="844" spans="1:8" x14ac:dyDescent="0.25">
      <c r="E844">
        <v>6</v>
      </c>
      <c r="F844">
        <v>1.62</v>
      </c>
      <c r="G844">
        <v>1.62</v>
      </c>
    </row>
    <row r="845" spans="1:8" x14ac:dyDescent="0.25">
      <c r="E845">
        <v>0</v>
      </c>
      <c r="F845">
        <v>4.38</v>
      </c>
      <c r="G845">
        <v>4.38</v>
      </c>
    </row>
    <row r="846" spans="1:8" x14ac:dyDescent="0.25">
      <c r="E846">
        <v>1</v>
      </c>
      <c r="F846">
        <v>3.38</v>
      </c>
      <c r="G846">
        <v>3.38</v>
      </c>
    </row>
    <row r="847" spans="1:8" x14ac:dyDescent="0.25">
      <c r="E847">
        <v>1</v>
      </c>
      <c r="F847">
        <v>3.38</v>
      </c>
      <c r="G847">
        <v>3.38</v>
      </c>
    </row>
    <row r="848" spans="1:8" x14ac:dyDescent="0.25">
      <c r="E848">
        <v>0</v>
      </c>
      <c r="F848">
        <v>4.38</v>
      </c>
      <c r="G848">
        <v>4.38</v>
      </c>
    </row>
    <row r="849" spans="5:7" x14ac:dyDescent="0.25">
      <c r="E849">
        <v>0</v>
      </c>
      <c r="F849">
        <v>4.38</v>
      </c>
      <c r="G849">
        <v>4.38</v>
      </c>
    </row>
    <row r="850" spans="5:7" x14ac:dyDescent="0.25">
      <c r="E850">
        <v>1</v>
      </c>
      <c r="F850">
        <v>3.38</v>
      </c>
      <c r="G850">
        <v>3.38</v>
      </c>
    </row>
    <row r="851" spans="5:7" x14ac:dyDescent="0.25">
      <c r="E851">
        <v>0</v>
      </c>
      <c r="F851">
        <v>4.38</v>
      </c>
      <c r="G851">
        <v>4.38</v>
      </c>
    </row>
    <row r="852" spans="5:7" x14ac:dyDescent="0.25">
      <c r="E852">
        <v>4</v>
      </c>
      <c r="F852">
        <v>0.38</v>
      </c>
      <c r="G852">
        <v>0.38</v>
      </c>
    </row>
    <row r="853" spans="5:7" x14ac:dyDescent="0.25">
      <c r="E853">
        <v>1</v>
      </c>
      <c r="F853">
        <v>3.38</v>
      </c>
      <c r="G853">
        <v>3.38</v>
      </c>
    </row>
    <row r="854" spans="5:7" x14ac:dyDescent="0.25">
      <c r="E854">
        <v>13</v>
      </c>
      <c r="F854">
        <v>8.6199999999999992</v>
      </c>
      <c r="G854">
        <v>8.6199999999999992</v>
      </c>
    </row>
    <row r="855" spans="5:7" x14ac:dyDescent="0.25">
      <c r="E855">
        <v>0</v>
      </c>
      <c r="F855">
        <v>4.38</v>
      </c>
      <c r="G855">
        <v>4.38</v>
      </c>
    </row>
    <row r="856" spans="5:7" x14ac:dyDescent="0.25">
      <c r="E856">
        <v>5</v>
      </c>
      <c r="F856">
        <v>0.62</v>
      </c>
      <c r="G856">
        <v>0.62</v>
      </c>
    </row>
    <row r="857" spans="5:7" x14ac:dyDescent="0.25">
      <c r="E857">
        <v>0</v>
      </c>
      <c r="F857">
        <v>4.38</v>
      </c>
      <c r="G857">
        <v>4.38</v>
      </c>
    </row>
    <row r="858" spans="5:7" x14ac:dyDescent="0.25">
      <c r="E858">
        <v>1</v>
      </c>
      <c r="F858">
        <v>3.38</v>
      </c>
      <c r="G858">
        <v>3.38</v>
      </c>
    </row>
    <row r="859" spans="5:7" x14ac:dyDescent="0.25">
      <c r="E859">
        <v>1</v>
      </c>
      <c r="F859">
        <v>3.38</v>
      </c>
      <c r="G859">
        <v>3.38</v>
      </c>
    </row>
    <row r="860" spans="5:7" x14ac:dyDescent="0.25">
      <c r="E860">
        <v>1</v>
      </c>
      <c r="F860">
        <v>3.38</v>
      </c>
      <c r="G860">
        <v>3.38</v>
      </c>
    </row>
    <row r="861" spans="5:7" x14ac:dyDescent="0.25">
      <c r="E861">
        <v>1</v>
      </c>
      <c r="F861">
        <v>3.38</v>
      </c>
      <c r="G861">
        <v>3.38</v>
      </c>
    </row>
    <row r="862" spans="5:7" x14ac:dyDescent="0.25">
      <c r="E862">
        <v>1</v>
      </c>
      <c r="F862">
        <v>3.38</v>
      </c>
      <c r="G862">
        <v>3.38</v>
      </c>
    </row>
    <row r="863" spans="5:7" x14ac:dyDescent="0.25">
      <c r="E863">
        <v>11</v>
      </c>
      <c r="F863">
        <v>6.62</v>
      </c>
      <c r="G863">
        <v>6.62</v>
      </c>
    </row>
    <row r="864" spans="5:7" x14ac:dyDescent="0.25">
      <c r="E864">
        <v>33</v>
      </c>
      <c r="F864">
        <v>28.62</v>
      </c>
      <c r="G864">
        <v>28.62</v>
      </c>
    </row>
    <row r="865" spans="1:8" x14ac:dyDescent="0.25">
      <c r="E865">
        <v>20</v>
      </c>
      <c r="F865">
        <v>15.62</v>
      </c>
      <c r="G865">
        <v>15.62</v>
      </c>
    </row>
    <row r="866" spans="1:8" x14ac:dyDescent="0.25">
      <c r="E866">
        <v>1</v>
      </c>
      <c r="F866">
        <v>3.38</v>
      </c>
      <c r="G866">
        <v>3.38</v>
      </c>
    </row>
    <row r="867" spans="1:8" x14ac:dyDescent="0.25">
      <c r="E867">
        <v>2</v>
      </c>
      <c r="F867">
        <v>2.38</v>
      </c>
      <c r="G867">
        <v>2.38</v>
      </c>
      <c r="H867">
        <v>132.62</v>
      </c>
    </row>
    <row r="869" spans="1:8" x14ac:dyDescent="0.25">
      <c r="A869">
        <v>67</v>
      </c>
      <c r="B869">
        <v>81</v>
      </c>
      <c r="C869">
        <v>88</v>
      </c>
      <c r="D869">
        <v>5.87</v>
      </c>
      <c r="E869">
        <v>1</v>
      </c>
      <c r="F869">
        <v>4.87</v>
      </c>
      <c r="G869">
        <v>4.87</v>
      </c>
    </row>
    <row r="870" spans="1:8" x14ac:dyDescent="0.25">
      <c r="E870">
        <v>0</v>
      </c>
      <c r="F870">
        <v>5.87</v>
      </c>
      <c r="G870">
        <v>5.87</v>
      </c>
    </row>
    <row r="871" spans="1:8" x14ac:dyDescent="0.25">
      <c r="E871">
        <v>21</v>
      </c>
      <c r="F871">
        <v>15.13</v>
      </c>
      <c r="G871">
        <v>15.13</v>
      </c>
    </row>
    <row r="872" spans="1:8" x14ac:dyDescent="0.25">
      <c r="E872">
        <v>7</v>
      </c>
      <c r="F872">
        <v>1.1299999999999999</v>
      </c>
      <c r="G872">
        <v>1.1299999999999999</v>
      </c>
    </row>
    <row r="873" spans="1:8" x14ac:dyDescent="0.25">
      <c r="E873">
        <v>4</v>
      </c>
      <c r="F873">
        <v>1.87</v>
      </c>
      <c r="G873">
        <v>1.87</v>
      </c>
    </row>
    <row r="874" spans="1:8" x14ac:dyDescent="0.25">
      <c r="E874">
        <v>0</v>
      </c>
      <c r="F874">
        <v>5.87</v>
      </c>
      <c r="G874">
        <v>5.87</v>
      </c>
    </row>
    <row r="875" spans="1:8" x14ac:dyDescent="0.25">
      <c r="E875">
        <v>8</v>
      </c>
      <c r="F875">
        <v>2.13</v>
      </c>
      <c r="G875">
        <v>2.13</v>
      </c>
    </row>
    <row r="876" spans="1:8" x14ac:dyDescent="0.25">
      <c r="E876">
        <v>5</v>
      </c>
      <c r="F876">
        <v>0.87</v>
      </c>
      <c r="G876">
        <v>0.87</v>
      </c>
    </row>
    <row r="877" spans="1:8" x14ac:dyDescent="0.25">
      <c r="E877">
        <v>5</v>
      </c>
      <c r="F877">
        <v>0.87</v>
      </c>
      <c r="G877">
        <v>0.87</v>
      </c>
    </row>
    <row r="878" spans="1:8" x14ac:dyDescent="0.25">
      <c r="E878">
        <v>1</v>
      </c>
      <c r="F878">
        <v>4.87</v>
      </c>
      <c r="G878">
        <v>4.87</v>
      </c>
    </row>
    <row r="879" spans="1:8" x14ac:dyDescent="0.25">
      <c r="E879">
        <v>1</v>
      </c>
      <c r="F879">
        <v>4.87</v>
      </c>
      <c r="G879">
        <v>4.87</v>
      </c>
    </row>
    <row r="880" spans="1:8" x14ac:dyDescent="0.25">
      <c r="E880">
        <v>1</v>
      </c>
      <c r="F880">
        <v>4.87</v>
      </c>
      <c r="G880">
        <v>4.87</v>
      </c>
    </row>
    <row r="881" spans="1:8" x14ac:dyDescent="0.25">
      <c r="E881">
        <v>0</v>
      </c>
      <c r="F881">
        <v>5.87</v>
      </c>
      <c r="G881">
        <v>5.87</v>
      </c>
    </row>
    <row r="882" spans="1:8" x14ac:dyDescent="0.25">
      <c r="E882">
        <v>0</v>
      </c>
      <c r="F882">
        <v>5.87</v>
      </c>
      <c r="G882">
        <v>5.87</v>
      </c>
    </row>
    <row r="883" spans="1:8" x14ac:dyDescent="0.25">
      <c r="E883">
        <v>34</v>
      </c>
      <c r="F883">
        <v>28.13</v>
      </c>
      <c r="G883">
        <v>28.13</v>
      </c>
      <c r="H883">
        <v>93.07</v>
      </c>
    </row>
    <row r="885" spans="1:8" x14ac:dyDescent="0.25">
      <c r="A885">
        <v>82</v>
      </c>
      <c r="B885">
        <v>85</v>
      </c>
      <c r="C885">
        <v>4</v>
      </c>
      <c r="D885">
        <v>1</v>
      </c>
      <c r="E885">
        <v>1</v>
      </c>
      <c r="F885">
        <v>0</v>
      </c>
      <c r="G885">
        <v>0</v>
      </c>
    </row>
    <row r="886" spans="1:8" x14ac:dyDescent="0.25">
      <c r="E886">
        <v>0</v>
      </c>
      <c r="F886">
        <v>1</v>
      </c>
      <c r="G886">
        <v>1</v>
      </c>
    </row>
    <row r="887" spans="1:8" x14ac:dyDescent="0.25">
      <c r="E887">
        <v>1</v>
      </c>
      <c r="F887">
        <v>0</v>
      </c>
      <c r="G887">
        <v>0</v>
      </c>
    </row>
    <row r="888" spans="1:8" x14ac:dyDescent="0.25">
      <c r="E888">
        <v>2</v>
      </c>
      <c r="F888">
        <v>1</v>
      </c>
      <c r="G888">
        <v>1</v>
      </c>
      <c r="H888">
        <v>2</v>
      </c>
    </row>
    <row r="890" spans="1:8" x14ac:dyDescent="0.25">
      <c r="A890">
        <v>86</v>
      </c>
      <c r="B890">
        <v>86</v>
      </c>
      <c r="C890">
        <v>124</v>
      </c>
      <c r="D890">
        <v>124</v>
      </c>
      <c r="E890">
        <v>124</v>
      </c>
      <c r="F890">
        <v>0</v>
      </c>
      <c r="G890">
        <v>0</v>
      </c>
      <c r="H890">
        <v>0</v>
      </c>
    </row>
    <row r="892" spans="1:8" x14ac:dyDescent="0.25">
      <c r="A892">
        <v>87</v>
      </c>
      <c r="B892">
        <v>97</v>
      </c>
      <c r="C892">
        <v>92</v>
      </c>
      <c r="D892">
        <v>8.36</v>
      </c>
      <c r="E892">
        <v>1</v>
      </c>
      <c r="F892">
        <v>7.36</v>
      </c>
      <c r="G892">
        <v>7.36</v>
      </c>
    </row>
    <row r="893" spans="1:8" x14ac:dyDescent="0.25">
      <c r="E893">
        <v>31</v>
      </c>
      <c r="F893">
        <v>22.64</v>
      </c>
      <c r="G893">
        <v>22.64</v>
      </c>
    </row>
    <row r="894" spans="1:8" x14ac:dyDescent="0.25">
      <c r="E894">
        <v>1</v>
      </c>
      <c r="F894">
        <v>7.36</v>
      </c>
      <c r="G894">
        <v>7.36</v>
      </c>
    </row>
    <row r="895" spans="1:8" x14ac:dyDescent="0.25">
      <c r="E895">
        <v>1</v>
      </c>
      <c r="F895">
        <v>7.36</v>
      </c>
      <c r="G895">
        <v>7.36</v>
      </c>
    </row>
    <row r="896" spans="1:8" x14ac:dyDescent="0.25">
      <c r="E896">
        <v>9</v>
      </c>
      <c r="F896">
        <v>0.64</v>
      </c>
      <c r="G896">
        <v>0.64</v>
      </c>
    </row>
    <row r="897" spans="1:8" x14ac:dyDescent="0.25">
      <c r="E897">
        <v>6</v>
      </c>
      <c r="F897">
        <v>2.36</v>
      </c>
      <c r="G897">
        <v>2.36</v>
      </c>
    </row>
    <row r="898" spans="1:8" x14ac:dyDescent="0.25">
      <c r="E898">
        <v>7</v>
      </c>
      <c r="F898">
        <v>1.36</v>
      </c>
      <c r="G898">
        <v>1.36</v>
      </c>
    </row>
    <row r="899" spans="1:8" x14ac:dyDescent="0.25">
      <c r="E899">
        <v>3</v>
      </c>
      <c r="F899">
        <v>5.36</v>
      </c>
      <c r="G899">
        <v>5.36</v>
      </c>
    </row>
    <row r="900" spans="1:8" x14ac:dyDescent="0.25">
      <c r="E900">
        <v>11</v>
      </c>
      <c r="F900">
        <v>2.64</v>
      </c>
      <c r="G900">
        <v>2.64</v>
      </c>
    </row>
    <row r="901" spans="1:8" x14ac:dyDescent="0.25">
      <c r="E901">
        <v>11</v>
      </c>
      <c r="F901">
        <v>2.64</v>
      </c>
      <c r="G901">
        <v>2.64</v>
      </c>
    </row>
    <row r="902" spans="1:8" x14ac:dyDescent="0.25">
      <c r="E902">
        <v>11</v>
      </c>
      <c r="F902">
        <v>2.64</v>
      </c>
      <c r="G902">
        <v>2.64</v>
      </c>
      <c r="H902">
        <v>62.36</v>
      </c>
    </row>
    <row r="904" spans="1:8" x14ac:dyDescent="0.25">
      <c r="D904">
        <v>485.48854780197098</v>
      </c>
    </row>
    <row r="906" spans="1:8" x14ac:dyDescent="0.25">
      <c r="A906" s="5" t="s">
        <v>204</v>
      </c>
      <c r="B906" s="5" t="s">
        <v>205</v>
      </c>
      <c r="C906" s="5"/>
      <c r="D906" s="5"/>
      <c r="E906" s="5"/>
      <c r="F906" s="5"/>
      <c r="G906" s="5"/>
      <c r="H906" s="5"/>
    </row>
    <row r="907" spans="1:8" x14ac:dyDescent="0.25">
      <c r="A907" s="5" t="s">
        <v>191</v>
      </c>
      <c r="B907" s="5" t="s">
        <v>192</v>
      </c>
      <c r="C907" s="5"/>
      <c r="D907" s="5"/>
      <c r="E907" s="5"/>
      <c r="F907" s="5"/>
      <c r="G907" s="5"/>
      <c r="H907" s="5"/>
    </row>
    <row r="908" spans="1:8" x14ac:dyDescent="0.25">
      <c r="A908" t="s">
        <v>193</v>
      </c>
      <c r="B908" t="s">
        <v>194</v>
      </c>
      <c r="C908" t="s">
        <v>195</v>
      </c>
      <c r="D908" t="s">
        <v>196</v>
      </c>
      <c r="E908" t="s">
        <v>197</v>
      </c>
      <c r="F908" t="s">
        <v>198</v>
      </c>
      <c r="G908" t="s">
        <v>199</v>
      </c>
      <c r="H908" t="s">
        <v>126</v>
      </c>
    </row>
    <row r="909" spans="1:8" x14ac:dyDescent="0.25">
      <c r="A909">
        <v>0</v>
      </c>
      <c r="B909">
        <v>17</v>
      </c>
      <c r="C909">
        <v>71</v>
      </c>
      <c r="D909">
        <v>3.94</v>
      </c>
      <c r="E909">
        <v>0</v>
      </c>
      <c r="F909">
        <v>3.94</v>
      </c>
      <c r="G909">
        <v>3.94</v>
      </c>
    </row>
    <row r="910" spans="1:8" x14ac:dyDescent="0.25">
      <c r="E910">
        <v>1</v>
      </c>
      <c r="F910">
        <v>2.94</v>
      </c>
      <c r="G910">
        <v>2.94</v>
      </c>
    </row>
    <row r="911" spans="1:8" x14ac:dyDescent="0.25">
      <c r="E911">
        <v>1</v>
      </c>
      <c r="F911">
        <v>2.94</v>
      </c>
      <c r="G911">
        <v>2.94</v>
      </c>
    </row>
    <row r="912" spans="1:8" x14ac:dyDescent="0.25">
      <c r="E912">
        <v>1</v>
      </c>
      <c r="F912">
        <v>2.94</v>
      </c>
      <c r="G912">
        <v>2.94</v>
      </c>
    </row>
    <row r="913" spans="1:8" x14ac:dyDescent="0.25">
      <c r="E913">
        <v>6</v>
      </c>
      <c r="F913">
        <v>2.06</v>
      </c>
      <c r="G913">
        <v>2.06</v>
      </c>
    </row>
    <row r="914" spans="1:8" x14ac:dyDescent="0.25">
      <c r="E914">
        <v>1</v>
      </c>
      <c r="F914">
        <v>2.94</v>
      </c>
      <c r="G914">
        <v>2.94</v>
      </c>
    </row>
    <row r="915" spans="1:8" x14ac:dyDescent="0.25">
      <c r="E915">
        <v>11</v>
      </c>
      <c r="F915">
        <v>7.06</v>
      </c>
      <c r="G915">
        <v>7.06</v>
      </c>
    </row>
    <row r="916" spans="1:8" x14ac:dyDescent="0.25">
      <c r="E916">
        <v>4</v>
      </c>
      <c r="F916">
        <v>0.06</v>
      </c>
      <c r="G916">
        <v>0.06</v>
      </c>
    </row>
    <row r="917" spans="1:8" x14ac:dyDescent="0.25">
      <c r="E917">
        <v>1</v>
      </c>
      <c r="F917">
        <v>2.94</v>
      </c>
      <c r="G917">
        <v>2.94</v>
      </c>
    </row>
    <row r="918" spans="1:8" x14ac:dyDescent="0.25">
      <c r="E918">
        <v>0</v>
      </c>
      <c r="F918">
        <v>3.94</v>
      </c>
      <c r="G918">
        <v>3.94</v>
      </c>
    </row>
    <row r="919" spans="1:8" x14ac:dyDescent="0.25">
      <c r="E919">
        <v>0</v>
      </c>
      <c r="F919">
        <v>3.94</v>
      </c>
      <c r="G919">
        <v>3.94</v>
      </c>
    </row>
    <row r="920" spans="1:8" x14ac:dyDescent="0.25">
      <c r="E920">
        <v>1</v>
      </c>
      <c r="F920">
        <v>2.94</v>
      </c>
      <c r="G920">
        <v>2.94</v>
      </c>
    </row>
    <row r="921" spans="1:8" x14ac:dyDescent="0.25">
      <c r="E921">
        <v>0</v>
      </c>
      <c r="F921">
        <v>3.94</v>
      </c>
      <c r="G921">
        <v>3.94</v>
      </c>
    </row>
    <row r="922" spans="1:8" x14ac:dyDescent="0.25">
      <c r="E922">
        <v>27</v>
      </c>
      <c r="F922">
        <v>23.06</v>
      </c>
      <c r="G922">
        <v>23.06</v>
      </c>
    </row>
    <row r="923" spans="1:8" x14ac:dyDescent="0.25">
      <c r="E923">
        <v>3</v>
      </c>
      <c r="F923">
        <v>0.94</v>
      </c>
      <c r="G923">
        <v>0.94</v>
      </c>
    </row>
    <row r="924" spans="1:8" x14ac:dyDescent="0.25">
      <c r="E924">
        <v>2</v>
      </c>
      <c r="F924">
        <v>1.94</v>
      </c>
      <c r="G924">
        <v>1.94</v>
      </c>
    </row>
    <row r="925" spans="1:8" x14ac:dyDescent="0.25">
      <c r="E925">
        <v>1</v>
      </c>
      <c r="F925">
        <v>2.94</v>
      </c>
      <c r="G925">
        <v>2.94</v>
      </c>
    </row>
    <row r="926" spans="1:8" x14ac:dyDescent="0.25">
      <c r="E926">
        <v>11</v>
      </c>
      <c r="F926">
        <v>7.06</v>
      </c>
      <c r="G926">
        <v>7.06</v>
      </c>
      <c r="H926">
        <v>78.56</v>
      </c>
    </row>
    <row r="928" spans="1:8" x14ac:dyDescent="0.25">
      <c r="A928">
        <v>18</v>
      </c>
      <c r="B928">
        <v>19</v>
      </c>
      <c r="C928">
        <v>7</v>
      </c>
      <c r="D928">
        <v>3.5</v>
      </c>
      <c r="E928">
        <v>6</v>
      </c>
      <c r="F928">
        <v>2.5</v>
      </c>
      <c r="G928">
        <v>2.5</v>
      </c>
    </row>
    <row r="929" spans="1:8" x14ac:dyDescent="0.25">
      <c r="E929">
        <v>1</v>
      </c>
      <c r="F929">
        <v>2.5</v>
      </c>
      <c r="G929">
        <v>2.5</v>
      </c>
      <c r="H929">
        <v>5</v>
      </c>
    </row>
    <row r="931" spans="1:8" x14ac:dyDescent="0.25">
      <c r="A931">
        <v>20</v>
      </c>
      <c r="B931">
        <v>41</v>
      </c>
      <c r="C931">
        <v>99</v>
      </c>
      <c r="D931">
        <v>4.5</v>
      </c>
      <c r="E931">
        <v>32</v>
      </c>
      <c r="F931">
        <v>27.5</v>
      </c>
      <c r="G931">
        <v>27.5</v>
      </c>
    </row>
    <row r="932" spans="1:8" x14ac:dyDescent="0.25">
      <c r="E932">
        <v>8</v>
      </c>
      <c r="F932">
        <v>3.5</v>
      </c>
      <c r="G932">
        <v>3.5</v>
      </c>
    </row>
    <row r="933" spans="1:8" x14ac:dyDescent="0.25">
      <c r="E933">
        <v>0</v>
      </c>
      <c r="F933">
        <v>4.5</v>
      </c>
      <c r="G933">
        <v>4.5</v>
      </c>
    </row>
    <row r="934" spans="1:8" x14ac:dyDescent="0.25">
      <c r="E934">
        <v>2</v>
      </c>
      <c r="F934">
        <v>2.5</v>
      </c>
      <c r="G934">
        <v>2.5</v>
      </c>
    </row>
    <row r="935" spans="1:8" x14ac:dyDescent="0.25">
      <c r="E935">
        <v>20</v>
      </c>
      <c r="F935">
        <v>15.5</v>
      </c>
      <c r="G935">
        <v>15.5</v>
      </c>
    </row>
    <row r="936" spans="1:8" x14ac:dyDescent="0.25">
      <c r="E936">
        <v>0</v>
      </c>
      <c r="F936">
        <v>4.5</v>
      </c>
      <c r="G936">
        <v>4.5</v>
      </c>
    </row>
    <row r="937" spans="1:8" x14ac:dyDescent="0.25">
      <c r="E937">
        <v>1</v>
      </c>
      <c r="F937">
        <v>3.5</v>
      </c>
      <c r="G937">
        <v>3.5</v>
      </c>
    </row>
    <row r="938" spans="1:8" x14ac:dyDescent="0.25">
      <c r="E938">
        <v>0</v>
      </c>
      <c r="F938">
        <v>4.5</v>
      </c>
      <c r="G938">
        <v>4.5</v>
      </c>
    </row>
    <row r="939" spans="1:8" x14ac:dyDescent="0.25">
      <c r="E939">
        <v>0</v>
      </c>
      <c r="F939">
        <v>4.5</v>
      </c>
      <c r="G939">
        <v>4.5</v>
      </c>
    </row>
    <row r="940" spans="1:8" x14ac:dyDescent="0.25">
      <c r="E940">
        <v>1</v>
      </c>
      <c r="F940">
        <v>3.5</v>
      </c>
      <c r="G940">
        <v>3.5</v>
      </c>
    </row>
    <row r="941" spans="1:8" x14ac:dyDescent="0.25">
      <c r="E941">
        <v>6</v>
      </c>
      <c r="F941">
        <v>1.5</v>
      </c>
      <c r="G941">
        <v>1.5</v>
      </c>
    </row>
    <row r="942" spans="1:8" x14ac:dyDescent="0.25">
      <c r="E942">
        <v>1</v>
      </c>
      <c r="F942">
        <v>3.5</v>
      </c>
      <c r="G942">
        <v>3.5</v>
      </c>
    </row>
    <row r="943" spans="1:8" x14ac:dyDescent="0.25">
      <c r="E943">
        <v>0</v>
      </c>
      <c r="F943">
        <v>4.5</v>
      </c>
      <c r="G943">
        <v>4.5</v>
      </c>
    </row>
    <row r="944" spans="1:8" x14ac:dyDescent="0.25">
      <c r="E944">
        <v>0</v>
      </c>
      <c r="F944">
        <v>4.5</v>
      </c>
      <c r="G944">
        <v>4.5</v>
      </c>
    </row>
    <row r="945" spans="1:8" x14ac:dyDescent="0.25">
      <c r="E945">
        <v>16</v>
      </c>
      <c r="F945">
        <v>11.5</v>
      </c>
      <c r="G945">
        <v>11.5</v>
      </c>
    </row>
    <row r="946" spans="1:8" x14ac:dyDescent="0.25">
      <c r="E946">
        <v>1</v>
      </c>
      <c r="F946">
        <v>3.5</v>
      </c>
      <c r="G946">
        <v>3.5</v>
      </c>
    </row>
    <row r="947" spans="1:8" x14ac:dyDescent="0.25">
      <c r="E947">
        <v>1</v>
      </c>
      <c r="F947">
        <v>3.5</v>
      </c>
      <c r="G947">
        <v>3.5</v>
      </c>
    </row>
    <row r="948" spans="1:8" x14ac:dyDescent="0.25">
      <c r="E948">
        <v>0</v>
      </c>
      <c r="F948">
        <v>4.5</v>
      </c>
      <c r="G948">
        <v>4.5</v>
      </c>
    </row>
    <row r="949" spans="1:8" x14ac:dyDescent="0.25">
      <c r="E949">
        <v>0</v>
      </c>
      <c r="F949">
        <v>4.5</v>
      </c>
      <c r="G949">
        <v>4.5</v>
      </c>
    </row>
    <row r="950" spans="1:8" x14ac:dyDescent="0.25">
      <c r="E950">
        <v>0</v>
      </c>
      <c r="F950">
        <v>4.5</v>
      </c>
      <c r="G950">
        <v>4.5</v>
      </c>
    </row>
    <row r="951" spans="1:8" x14ac:dyDescent="0.25">
      <c r="E951">
        <v>1</v>
      </c>
      <c r="F951">
        <v>3.5</v>
      </c>
      <c r="G951">
        <v>3.5</v>
      </c>
    </row>
    <row r="952" spans="1:8" x14ac:dyDescent="0.25">
      <c r="E952">
        <v>9</v>
      </c>
      <c r="F952">
        <v>4.5</v>
      </c>
      <c r="G952">
        <v>4.5</v>
      </c>
      <c r="H952">
        <v>128</v>
      </c>
    </row>
    <row r="954" spans="1:8" x14ac:dyDescent="0.25">
      <c r="A954">
        <v>42</v>
      </c>
      <c r="B954">
        <v>42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</row>
    <row r="956" spans="1:8" x14ac:dyDescent="0.25">
      <c r="A956">
        <v>43</v>
      </c>
      <c r="B956">
        <v>64</v>
      </c>
      <c r="C956">
        <v>101</v>
      </c>
      <c r="D956">
        <v>4.59</v>
      </c>
      <c r="E956">
        <v>6</v>
      </c>
      <c r="F956">
        <v>1.41</v>
      </c>
      <c r="G956">
        <v>1.41</v>
      </c>
    </row>
    <row r="957" spans="1:8" x14ac:dyDescent="0.25">
      <c r="E957">
        <v>0</v>
      </c>
      <c r="F957">
        <v>4.59</v>
      </c>
      <c r="G957">
        <v>4.59</v>
      </c>
    </row>
    <row r="958" spans="1:8" x14ac:dyDescent="0.25">
      <c r="E958">
        <v>1</v>
      </c>
      <c r="F958">
        <v>3.59</v>
      </c>
      <c r="G958">
        <v>3.59</v>
      </c>
    </row>
    <row r="959" spans="1:8" x14ac:dyDescent="0.25">
      <c r="E959">
        <v>1</v>
      </c>
      <c r="F959">
        <v>3.59</v>
      </c>
      <c r="G959">
        <v>3.59</v>
      </c>
    </row>
    <row r="960" spans="1:8" x14ac:dyDescent="0.25">
      <c r="E960">
        <v>0</v>
      </c>
      <c r="F960">
        <v>4.59</v>
      </c>
      <c r="G960">
        <v>4.59</v>
      </c>
    </row>
    <row r="961" spans="5:7" x14ac:dyDescent="0.25">
      <c r="E961">
        <v>0</v>
      </c>
      <c r="F961">
        <v>4.59</v>
      </c>
      <c r="G961">
        <v>4.59</v>
      </c>
    </row>
    <row r="962" spans="5:7" x14ac:dyDescent="0.25">
      <c r="E962">
        <v>1</v>
      </c>
      <c r="F962">
        <v>3.59</v>
      </c>
      <c r="G962">
        <v>3.59</v>
      </c>
    </row>
    <row r="963" spans="5:7" x14ac:dyDescent="0.25">
      <c r="E963">
        <v>0</v>
      </c>
      <c r="F963">
        <v>4.59</v>
      </c>
      <c r="G963">
        <v>4.59</v>
      </c>
    </row>
    <row r="964" spans="5:7" x14ac:dyDescent="0.25">
      <c r="E964">
        <v>4</v>
      </c>
      <c r="F964">
        <v>0.59</v>
      </c>
      <c r="G964">
        <v>0.59</v>
      </c>
    </row>
    <row r="965" spans="5:7" x14ac:dyDescent="0.25">
      <c r="E965">
        <v>1</v>
      </c>
      <c r="F965">
        <v>3.59</v>
      </c>
      <c r="G965">
        <v>3.59</v>
      </c>
    </row>
    <row r="966" spans="5:7" x14ac:dyDescent="0.25">
      <c r="E966">
        <v>13</v>
      </c>
      <c r="F966">
        <v>8.41</v>
      </c>
      <c r="G966">
        <v>8.41</v>
      </c>
    </row>
    <row r="967" spans="5:7" x14ac:dyDescent="0.25">
      <c r="E967">
        <v>0</v>
      </c>
      <c r="F967">
        <v>4.59</v>
      </c>
      <c r="G967">
        <v>4.59</v>
      </c>
    </row>
    <row r="968" spans="5:7" x14ac:dyDescent="0.25">
      <c r="E968">
        <v>5</v>
      </c>
      <c r="F968">
        <v>0.41</v>
      </c>
      <c r="G968">
        <v>0.41</v>
      </c>
    </row>
    <row r="969" spans="5:7" x14ac:dyDescent="0.25">
      <c r="E969">
        <v>0</v>
      </c>
      <c r="F969">
        <v>4.59</v>
      </c>
      <c r="G969">
        <v>4.59</v>
      </c>
    </row>
    <row r="970" spans="5:7" x14ac:dyDescent="0.25">
      <c r="E970">
        <v>1</v>
      </c>
      <c r="F970">
        <v>3.59</v>
      </c>
      <c r="G970">
        <v>3.59</v>
      </c>
    </row>
    <row r="971" spans="5:7" x14ac:dyDescent="0.25">
      <c r="E971">
        <v>1</v>
      </c>
      <c r="F971">
        <v>3.59</v>
      </c>
      <c r="G971">
        <v>3.59</v>
      </c>
    </row>
    <row r="972" spans="5:7" x14ac:dyDescent="0.25">
      <c r="E972">
        <v>1</v>
      </c>
      <c r="F972">
        <v>3.59</v>
      </c>
      <c r="G972">
        <v>3.59</v>
      </c>
    </row>
    <row r="973" spans="5:7" x14ac:dyDescent="0.25">
      <c r="E973">
        <v>1</v>
      </c>
      <c r="F973">
        <v>3.59</v>
      </c>
      <c r="G973">
        <v>3.59</v>
      </c>
    </row>
    <row r="974" spans="5:7" x14ac:dyDescent="0.25">
      <c r="E974">
        <v>1</v>
      </c>
      <c r="F974">
        <v>3.59</v>
      </c>
      <c r="G974">
        <v>3.59</v>
      </c>
    </row>
    <row r="975" spans="5:7" x14ac:dyDescent="0.25">
      <c r="E975">
        <v>11</v>
      </c>
      <c r="F975">
        <v>6.41</v>
      </c>
      <c r="G975">
        <v>6.41</v>
      </c>
    </row>
    <row r="976" spans="5:7" x14ac:dyDescent="0.25">
      <c r="E976">
        <v>33</v>
      </c>
      <c r="F976">
        <v>28.41</v>
      </c>
      <c r="G976">
        <v>28.41</v>
      </c>
    </row>
    <row r="977" spans="1:8" x14ac:dyDescent="0.25">
      <c r="E977">
        <v>20</v>
      </c>
      <c r="F977">
        <v>15.41</v>
      </c>
      <c r="G977">
        <v>15.41</v>
      </c>
      <c r="H977">
        <v>120.91</v>
      </c>
    </row>
    <row r="979" spans="1:8" x14ac:dyDescent="0.25">
      <c r="A979">
        <v>65</v>
      </c>
      <c r="B979">
        <v>81</v>
      </c>
      <c r="C979">
        <v>91</v>
      </c>
      <c r="D979">
        <v>5.35</v>
      </c>
      <c r="E979">
        <v>1</v>
      </c>
      <c r="F979">
        <v>4.3499999999999996</v>
      </c>
      <c r="G979">
        <v>4.3499999999999996</v>
      </c>
    </row>
    <row r="980" spans="1:8" x14ac:dyDescent="0.25">
      <c r="E980">
        <v>2</v>
      </c>
      <c r="F980">
        <v>3.35</v>
      </c>
      <c r="G980">
        <v>3.35</v>
      </c>
    </row>
    <row r="981" spans="1:8" x14ac:dyDescent="0.25">
      <c r="E981">
        <v>1</v>
      </c>
      <c r="F981">
        <v>4.3499999999999996</v>
      </c>
      <c r="G981">
        <v>4.3499999999999996</v>
      </c>
    </row>
    <row r="982" spans="1:8" x14ac:dyDescent="0.25">
      <c r="E982">
        <v>0</v>
      </c>
      <c r="F982">
        <v>5.35</v>
      </c>
      <c r="G982">
        <v>5.35</v>
      </c>
    </row>
    <row r="983" spans="1:8" x14ac:dyDescent="0.25">
      <c r="E983">
        <v>21</v>
      </c>
      <c r="F983">
        <v>15.65</v>
      </c>
      <c r="G983">
        <v>15.65</v>
      </c>
    </row>
    <row r="984" spans="1:8" x14ac:dyDescent="0.25">
      <c r="E984">
        <v>7</v>
      </c>
      <c r="F984">
        <v>1.65</v>
      </c>
      <c r="G984">
        <v>1.65</v>
      </c>
    </row>
    <row r="985" spans="1:8" x14ac:dyDescent="0.25">
      <c r="E985">
        <v>4</v>
      </c>
      <c r="F985">
        <v>1.35</v>
      </c>
      <c r="G985">
        <v>1.35</v>
      </c>
    </row>
    <row r="986" spans="1:8" x14ac:dyDescent="0.25">
      <c r="E986">
        <v>0</v>
      </c>
      <c r="F986">
        <v>5.35</v>
      </c>
      <c r="G986">
        <v>5.35</v>
      </c>
    </row>
    <row r="987" spans="1:8" x14ac:dyDescent="0.25">
      <c r="E987">
        <v>8</v>
      </c>
      <c r="F987">
        <v>2.65</v>
      </c>
      <c r="G987">
        <v>2.65</v>
      </c>
    </row>
    <row r="988" spans="1:8" x14ac:dyDescent="0.25">
      <c r="E988">
        <v>5</v>
      </c>
      <c r="F988">
        <v>0.35</v>
      </c>
      <c r="G988">
        <v>0.35</v>
      </c>
    </row>
    <row r="989" spans="1:8" x14ac:dyDescent="0.25">
      <c r="E989">
        <v>5</v>
      </c>
      <c r="F989">
        <v>0.35</v>
      </c>
      <c r="G989">
        <v>0.35</v>
      </c>
    </row>
    <row r="990" spans="1:8" x14ac:dyDescent="0.25">
      <c r="E990">
        <v>1</v>
      </c>
      <c r="F990">
        <v>4.3499999999999996</v>
      </c>
      <c r="G990">
        <v>4.3499999999999996</v>
      </c>
    </row>
    <row r="991" spans="1:8" x14ac:dyDescent="0.25">
      <c r="E991">
        <v>1</v>
      </c>
      <c r="F991">
        <v>4.3499999999999996</v>
      </c>
      <c r="G991">
        <v>4.3499999999999996</v>
      </c>
    </row>
    <row r="992" spans="1:8" x14ac:dyDescent="0.25">
      <c r="E992">
        <v>1</v>
      </c>
      <c r="F992">
        <v>4.3499999999999996</v>
      </c>
      <c r="G992">
        <v>4.3499999999999996</v>
      </c>
    </row>
    <row r="993" spans="1:8" x14ac:dyDescent="0.25">
      <c r="E993">
        <v>0</v>
      </c>
      <c r="F993">
        <v>5.35</v>
      </c>
      <c r="G993">
        <v>5.35</v>
      </c>
    </row>
    <row r="994" spans="1:8" x14ac:dyDescent="0.25">
      <c r="E994">
        <v>0</v>
      </c>
      <c r="F994">
        <v>5.35</v>
      </c>
      <c r="G994">
        <v>5.35</v>
      </c>
    </row>
    <row r="995" spans="1:8" x14ac:dyDescent="0.25">
      <c r="E995">
        <v>34</v>
      </c>
      <c r="F995">
        <v>28.65</v>
      </c>
      <c r="G995">
        <v>28.65</v>
      </c>
      <c r="H995">
        <v>97.18</v>
      </c>
    </row>
    <row r="997" spans="1:8" x14ac:dyDescent="0.25">
      <c r="A997">
        <v>82</v>
      </c>
      <c r="B997">
        <v>85</v>
      </c>
      <c r="C997">
        <v>4</v>
      </c>
      <c r="D997">
        <v>1</v>
      </c>
      <c r="E997">
        <v>1</v>
      </c>
      <c r="F997">
        <v>0</v>
      </c>
      <c r="G997">
        <v>0</v>
      </c>
    </row>
    <row r="998" spans="1:8" x14ac:dyDescent="0.25">
      <c r="E998">
        <v>0</v>
      </c>
      <c r="F998">
        <v>1</v>
      </c>
      <c r="G998">
        <v>1</v>
      </c>
    </row>
    <row r="999" spans="1:8" x14ac:dyDescent="0.25">
      <c r="E999">
        <v>1</v>
      </c>
      <c r="F999">
        <v>0</v>
      </c>
      <c r="G999">
        <v>0</v>
      </c>
    </row>
    <row r="1000" spans="1:8" x14ac:dyDescent="0.25">
      <c r="E1000">
        <v>2</v>
      </c>
      <c r="F1000">
        <v>1</v>
      </c>
      <c r="G1000">
        <v>1</v>
      </c>
      <c r="H1000">
        <v>2</v>
      </c>
    </row>
    <row r="1002" spans="1:8" x14ac:dyDescent="0.25">
      <c r="A1002">
        <v>86</v>
      </c>
      <c r="B1002">
        <v>86</v>
      </c>
      <c r="C1002">
        <v>124</v>
      </c>
      <c r="D1002">
        <v>124</v>
      </c>
      <c r="E1002">
        <v>124</v>
      </c>
      <c r="F1002">
        <v>0</v>
      </c>
      <c r="G1002">
        <v>0</v>
      </c>
      <c r="H1002">
        <v>0</v>
      </c>
    </row>
    <row r="1004" spans="1:8" x14ac:dyDescent="0.25">
      <c r="A1004">
        <v>87</v>
      </c>
      <c r="B1004">
        <v>87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6" spans="1:8" x14ac:dyDescent="0.25">
      <c r="A1006">
        <v>88</v>
      </c>
      <c r="B1006">
        <v>97</v>
      </c>
      <c r="C1006">
        <v>91</v>
      </c>
      <c r="D1006">
        <v>9.1</v>
      </c>
      <c r="E1006">
        <v>31</v>
      </c>
      <c r="F1006">
        <v>21.9</v>
      </c>
      <c r="G1006">
        <v>21.9</v>
      </c>
    </row>
    <row r="1007" spans="1:8" x14ac:dyDescent="0.25">
      <c r="E1007">
        <v>1</v>
      </c>
      <c r="F1007">
        <v>8.1</v>
      </c>
      <c r="G1007">
        <v>8.1</v>
      </c>
    </row>
    <row r="1008" spans="1:8" x14ac:dyDescent="0.25">
      <c r="E1008">
        <v>1</v>
      </c>
      <c r="F1008">
        <v>8.1</v>
      </c>
      <c r="G1008">
        <v>8.1</v>
      </c>
    </row>
    <row r="1009" spans="1:8" x14ac:dyDescent="0.25">
      <c r="E1009">
        <v>9</v>
      </c>
      <c r="F1009">
        <v>0.1</v>
      </c>
      <c r="G1009">
        <v>0.1</v>
      </c>
    </row>
    <row r="1010" spans="1:8" x14ac:dyDescent="0.25">
      <c r="E1010">
        <v>6</v>
      </c>
      <c r="F1010">
        <v>3.1</v>
      </c>
      <c r="G1010">
        <v>3.1</v>
      </c>
    </row>
    <row r="1011" spans="1:8" x14ac:dyDescent="0.25">
      <c r="E1011">
        <v>7</v>
      </c>
      <c r="F1011">
        <v>2.1</v>
      </c>
      <c r="G1011">
        <v>2.1</v>
      </c>
    </row>
    <row r="1012" spans="1:8" x14ac:dyDescent="0.25">
      <c r="E1012">
        <v>3</v>
      </c>
      <c r="F1012">
        <v>6.1</v>
      </c>
      <c r="G1012">
        <v>6.1</v>
      </c>
    </row>
    <row r="1013" spans="1:8" x14ac:dyDescent="0.25">
      <c r="E1013">
        <v>11</v>
      </c>
      <c r="F1013">
        <v>1.9</v>
      </c>
      <c r="G1013">
        <v>1.9</v>
      </c>
    </row>
    <row r="1014" spans="1:8" x14ac:dyDescent="0.25">
      <c r="E1014">
        <v>11</v>
      </c>
      <c r="F1014">
        <v>1.9</v>
      </c>
      <c r="G1014">
        <v>1.9</v>
      </c>
    </row>
    <row r="1015" spans="1:8" x14ac:dyDescent="0.25">
      <c r="E1015">
        <v>11</v>
      </c>
      <c r="F1015">
        <v>1.9</v>
      </c>
      <c r="G1015">
        <v>1.9</v>
      </c>
      <c r="H1015">
        <v>55.2</v>
      </c>
    </row>
    <row r="1017" spans="1:8" x14ac:dyDescent="0.25">
      <c r="D1017">
        <v>486.84111475944502</v>
      </c>
    </row>
    <row r="1019" spans="1:8" x14ac:dyDescent="0.25">
      <c r="A1019" s="5" t="s">
        <v>204</v>
      </c>
      <c r="B1019" s="5" t="s">
        <v>205</v>
      </c>
      <c r="C1019" s="5"/>
      <c r="D1019" s="5"/>
      <c r="E1019" s="5"/>
      <c r="F1019" s="5"/>
      <c r="G1019" s="5"/>
      <c r="H1019" s="5"/>
    </row>
    <row r="1020" spans="1:8" x14ac:dyDescent="0.25">
      <c r="A1020" s="5" t="s">
        <v>200</v>
      </c>
      <c r="B1020" s="5" t="s">
        <v>192</v>
      </c>
      <c r="C1020" s="5"/>
      <c r="D1020" s="5"/>
      <c r="E1020" s="5"/>
      <c r="F1020" s="5"/>
      <c r="G1020" s="5"/>
      <c r="H1020" s="5"/>
    </row>
    <row r="1021" spans="1:8" x14ac:dyDescent="0.25">
      <c r="A1021" t="s">
        <v>193</v>
      </c>
      <c r="B1021" t="s">
        <v>194</v>
      </c>
      <c r="C1021" t="s">
        <v>195</v>
      </c>
      <c r="D1021" t="s">
        <v>196</v>
      </c>
      <c r="E1021" t="s">
        <v>197</v>
      </c>
      <c r="F1021" t="s">
        <v>198</v>
      </c>
      <c r="G1021" t="s">
        <v>199</v>
      </c>
      <c r="H1021" t="s">
        <v>126</v>
      </c>
    </row>
    <row r="1022" spans="1:8" x14ac:dyDescent="0.25">
      <c r="A1022">
        <v>0</v>
      </c>
      <c r="B1022">
        <v>17</v>
      </c>
      <c r="C1022">
        <v>71</v>
      </c>
      <c r="D1022">
        <v>3.94</v>
      </c>
      <c r="E1022">
        <v>0</v>
      </c>
      <c r="F1022">
        <v>3.94</v>
      </c>
      <c r="G1022">
        <v>3.94</v>
      </c>
    </row>
    <row r="1023" spans="1:8" x14ac:dyDescent="0.25">
      <c r="E1023">
        <v>1</v>
      </c>
      <c r="F1023">
        <v>2.94</v>
      </c>
      <c r="G1023">
        <v>2.94</v>
      </c>
    </row>
    <row r="1024" spans="1:8" x14ac:dyDescent="0.25">
      <c r="E1024">
        <v>1</v>
      </c>
      <c r="F1024">
        <v>2.94</v>
      </c>
      <c r="G1024">
        <v>2.94</v>
      </c>
    </row>
    <row r="1025" spans="5:8" x14ac:dyDescent="0.25">
      <c r="E1025">
        <v>1</v>
      </c>
      <c r="F1025">
        <v>2.94</v>
      </c>
      <c r="G1025">
        <v>2.94</v>
      </c>
    </row>
    <row r="1026" spans="5:8" x14ac:dyDescent="0.25">
      <c r="E1026">
        <v>6</v>
      </c>
      <c r="F1026">
        <v>2.06</v>
      </c>
      <c r="G1026">
        <v>2.06</v>
      </c>
    </row>
    <row r="1027" spans="5:8" x14ac:dyDescent="0.25">
      <c r="E1027">
        <v>1</v>
      </c>
      <c r="F1027">
        <v>2.94</v>
      </c>
      <c r="G1027">
        <v>2.94</v>
      </c>
    </row>
    <row r="1028" spans="5:8" x14ac:dyDescent="0.25">
      <c r="E1028">
        <v>11</v>
      </c>
      <c r="F1028">
        <v>7.06</v>
      </c>
      <c r="G1028">
        <v>7.06</v>
      </c>
    </row>
    <row r="1029" spans="5:8" x14ac:dyDescent="0.25">
      <c r="E1029">
        <v>4</v>
      </c>
      <c r="F1029">
        <v>0.06</v>
      </c>
      <c r="G1029">
        <v>0.06</v>
      </c>
    </row>
    <row r="1030" spans="5:8" x14ac:dyDescent="0.25">
      <c r="E1030">
        <v>1</v>
      </c>
      <c r="F1030">
        <v>2.94</v>
      </c>
      <c r="G1030">
        <v>2.94</v>
      </c>
    </row>
    <row r="1031" spans="5:8" x14ac:dyDescent="0.25">
      <c r="E1031">
        <v>0</v>
      </c>
      <c r="F1031">
        <v>3.94</v>
      </c>
      <c r="G1031">
        <v>3.94</v>
      </c>
    </row>
    <row r="1032" spans="5:8" x14ac:dyDescent="0.25">
      <c r="E1032">
        <v>0</v>
      </c>
      <c r="F1032">
        <v>3.94</v>
      </c>
      <c r="G1032">
        <v>3.94</v>
      </c>
    </row>
    <row r="1033" spans="5:8" x14ac:dyDescent="0.25">
      <c r="E1033">
        <v>1</v>
      </c>
      <c r="F1033">
        <v>2.94</v>
      </c>
      <c r="G1033">
        <v>2.94</v>
      </c>
    </row>
    <row r="1034" spans="5:8" x14ac:dyDescent="0.25">
      <c r="E1034">
        <v>0</v>
      </c>
      <c r="F1034">
        <v>3.94</v>
      </c>
      <c r="G1034">
        <v>3.94</v>
      </c>
    </row>
    <row r="1035" spans="5:8" x14ac:dyDescent="0.25">
      <c r="E1035">
        <v>27</v>
      </c>
      <c r="F1035">
        <v>23.06</v>
      </c>
      <c r="G1035">
        <v>23.06</v>
      </c>
    </row>
    <row r="1036" spans="5:8" x14ac:dyDescent="0.25">
      <c r="E1036">
        <v>3</v>
      </c>
      <c r="F1036">
        <v>0.94</v>
      </c>
      <c r="G1036">
        <v>0.94</v>
      </c>
    </row>
    <row r="1037" spans="5:8" x14ac:dyDescent="0.25">
      <c r="E1037">
        <v>2</v>
      </c>
      <c r="F1037">
        <v>1.94</v>
      </c>
      <c r="G1037">
        <v>1.94</v>
      </c>
    </row>
    <row r="1038" spans="5:8" x14ac:dyDescent="0.25">
      <c r="E1038">
        <v>1</v>
      </c>
      <c r="F1038">
        <v>2.94</v>
      </c>
      <c r="G1038">
        <v>2.94</v>
      </c>
    </row>
    <row r="1039" spans="5:8" x14ac:dyDescent="0.25">
      <c r="E1039">
        <v>11</v>
      </c>
      <c r="F1039">
        <v>7.06</v>
      </c>
      <c r="G1039">
        <v>7.06</v>
      </c>
      <c r="H1039">
        <v>78.56</v>
      </c>
    </row>
    <row r="1041" spans="1:8" x14ac:dyDescent="0.25">
      <c r="A1041">
        <v>18</v>
      </c>
      <c r="B1041">
        <v>19</v>
      </c>
      <c r="C1041">
        <v>7</v>
      </c>
      <c r="D1041">
        <v>3.5</v>
      </c>
      <c r="E1041">
        <v>6</v>
      </c>
      <c r="F1041">
        <v>2.5</v>
      </c>
      <c r="G1041">
        <v>2.5</v>
      </c>
    </row>
    <row r="1042" spans="1:8" x14ac:dyDescent="0.25">
      <c r="E1042">
        <v>1</v>
      </c>
      <c r="F1042">
        <v>2.5</v>
      </c>
      <c r="G1042">
        <v>2.5</v>
      </c>
      <c r="H1042">
        <v>5</v>
      </c>
    </row>
    <row r="1044" spans="1:8" x14ac:dyDescent="0.25">
      <c r="A1044">
        <v>20</v>
      </c>
      <c r="B1044">
        <v>41</v>
      </c>
      <c r="C1044">
        <v>99</v>
      </c>
      <c r="D1044">
        <v>4.5</v>
      </c>
      <c r="E1044">
        <v>32</v>
      </c>
      <c r="F1044">
        <v>27.5</v>
      </c>
      <c r="G1044">
        <v>27.5</v>
      </c>
    </row>
    <row r="1045" spans="1:8" x14ac:dyDescent="0.25">
      <c r="E1045">
        <v>8</v>
      </c>
      <c r="F1045">
        <v>3.5</v>
      </c>
      <c r="G1045">
        <v>3.5</v>
      </c>
    </row>
    <row r="1046" spans="1:8" x14ac:dyDescent="0.25">
      <c r="E1046">
        <v>0</v>
      </c>
      <c r="F1046">
        <v>4.5</v>
      </c>
      <c r="G1046">
        <v>4.5</v>
      </c>
    </row>
    <row r="1047" spans="1:8" x14ac:dyDescent="0.25">
      <c r="E1047">
        <v>2</v>
      </c>
      <c r="F1047">
        <v>2.5</v>
      </c>
      <c r="G1047">
        <v>2.5</v>
      </c>
    </row>
    <row r="1048" spans="1:8" x14ac:dyDescent="0.25">
      <c r="E1048">
        <v>20</v>
      </c>
      <c r="F1048">
        <v>15.5</v>
      </c>
      <c r="G1048">
        <v>15.5</v>
      </c>
    </row>
    <row r="1049" spans="1:8" x14ac:dyDescent="0.25">
      <c r="E1049">
        <v>0</v>
      </c>
      <c r="F1049">
        <v>4.5</v>
      </c>
      <c r="G1049">
        <v>4.5</v>
      </c>
    </row>
    <row r="1050" spans="1:8" x14ac:dyDescent="0.25">
      <c r="E1050">
        <v>1</v>
      </c>
      <c r="F1050">
        <v>3.5</v>
      </c>
      <c r="G1050">
        <v>3.5</v>
      </c>
    </row>
    <row r="1051" spans="1:8" x14ac:dyDescent="0.25">
      <c r="E1051">
        <v>0</v>
      </c>
      <c r="F1051">
        <v>4.5</v>
      </c>
      <c r="G1051">
        <v>4.5</v>
      </c>
    </row>
    <row r="1052" spans="1:8" x14ac:dyDescent="0.25">
      <c r="E1052">
        <v>0</v>
      </c>
      <c r="F1052">
        <v>4.5</v>
      </c>
      <c r="G1052">
        <v>4.5</v>
      </c>
    </row>
    <row r="1053" spans="1:8" x14ac:dyDescent="0.25">
      <c r="E1053">
        <v>1</v>
      </c>
      <c r="F1053">
        <v>3.5</v>
      </c>
      <c r="G1053">
        <v>3.5</v>
      </c>
    </row>
    <row r="1054" spans="1:8" x14ac:dyDescent="0.25">
      <c r="E1054">
        <v>6</v>
      </c>
      <c r="F1054">
        <v>1.5</v>
      </c>
      <c r="G1054">
        <v>1.5</v>
      </c>
    </row>
    <row r="1055" spans="1:8" x14ac:dyDescent="0.25">
      <c r="E1055">
        <v>1</v>
      </c>
      <c r="F1055">
        <v>3.5</v>
      </c>
      <c r="G1055">
        <v>3.5</v>
      </c>
    </row>
    <row r="1056" spans="1:8" x14ac:dyDescent="0.25">
      <c r="E1056">
        <v>0</v>
      </c>
      <c r="F1056">
        <v>4.5</v>
      </c>
      <c r="G1056">
        <v>4.5</v>
      </c>
    </row>
    <row r="1057" spans="1:8" x14ac:dyDescent="0.25">
      <c r="E1057">
        <v>0</v>
      </c>
      <c r="F1057">
        <v>4.5</v>
      </c>
      <c r="G1057">
        <v>4.5</v>
      </c>
    </row>
    <row r="1058" spans="1:8" x14ac:dyDescent="0.25">
      <c r="E1058">
        <v>16</v>
      </c>
      <c r="F1058">
        <v>11.5</v>
      </c>
      <c r="G1058">
        <v>11.5</v>
      </c>
    </row>
    <row r="1059" spans="1:8" x14ac:dyDescent="0.25">
      <c r="E1059">
        <v>1</v>
      </c>
      <c r="F1059">
        <v>3.5</v>
      </c>
      <c r="G1059">
        <v>3.5</v>
      </c>
    </row>
    <row r="1060" spans="1:8" x14ac:dyDescent="0.25">
      <c r="E1060">
        <v>1</v>
      </c>
      <c r="F1060">
        <v>3.5</v>
      </c>
      <c r="G1060">
        <v>3.5</v>
      </c>
    </row>
    <row r="1061" spans="1:8" x14ac:dyDescent="0.25">
      <c r="E1061">
        <v>0</v>
      </c>
      <c r="F1061">
        <v>4.5</v>
      </c>
      <c r="G1061">
        <v>4.5</v>
      </c>
    </row>
    <row r="1062" spans="1:8" x14ac:dyDescent="0.25">
      <c r="E1062">
        <v>0</v>
      </c>
      <c r="F1062">
        <v>4.5</v>
      </c>
      <c r="G1062">
        <v>4.5</v>
      </c>
    </row>
    <row r="1063" spans="1:8" x14ac:dyDescent="0.25">
      <c r="E1063">
        <v>0</v>
      </c>
      <c r="F1063">
        <v>4.5</v>
      </c>
      <c r="G1063">
        <v>4.5</v>
      </c>
    </row>
    <row r="1064" spans="1:8" x14ac:dyDescent="0.25">
      <c r="E1064">
        <v>1</v>
      </c>
      <c r="F1064">
        <v>3.5</v>
      </c>
      <c r="G1064">
        <v>3.5</v>
      </c>
    </row>
    <row r="1065" spans="1:8" x14ac:dyDescent="0.25">
      <c r="E1065">
        <v>9</v>
      </c>
      <c r="F1065">
        <v>4.5</v>
      </c>
      <c r="G1065">
        <v>4.5</v>
      </c>
      <c r="H1065">
        <v>128</v>
      </c>
    </row>
    <row r="1067" spans="1:8" x14ac:dyDescent="0.25">
      <c r="A1067">
        <v>42</v>
      </c>
      <c r="B1067">
        <v>42</v>
      </c>
      <c r="C1067">
        <v>1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9" spans="1:8" x14ac:dyDescent="0.25">
      <c r="A1069">
        <v>43</v>
      </c>
      <c r="B1069">
        <v>64</v>
      </c>
      <c r="C1069">
        <v>101</v>
      </c>
      <c r="D1069">
        <v>4.59</v>
      </c>
      <c r="E1069">
        <v>6</v>
      </c>
      <c r="F1069">
        <v>1.41</v>
      </c>
      <c r="G1069">
        <v>1.41</v>
      </c>
    </row>
    <row r="1070" spans="1:8" x14ac:dyDescent="0.25">
      <c r="E1070">
        <v>0</v>
      </c>
      <c r="F1070">
        <v>4.59</v>
      </c>
      <c r="G1070">
        <v>4.59</v>
      </c>
    </row>
    <row r="1071" spans="1:8" x14ac:dyDescent="0.25">
      <c r="E1071">
        <v>1</v>
      </c>
      <c r="F1071">
        <v>3.59</v>
      </c>
      <c r="G1071">
        <v>3.59</v>
      </c>
    </row>
    <row r="1072" spans="1:8" x14ac:dyDescent="0.25">
      <c r="E1072">
        <v>1</v>
      </c>
      <c r="F1072">
        <v>3.59</v>
      </c>
      <c r="G1072">
        <v>3.59</v>
      </c>
    </row>
    <row r="1073" spans="5:7" x14ac:dyDescent="0.25">
      <c r="E1073">
        <v>0</v>
      </c>
      <c r="F1073">
        <v>4.59</v>
      </c>
      <c r="G1073">
        <v>4.59</v>
      </c>
    </row>
    <row r="1074" spans="5:7" x14ac:dyDescent="0.25">
      <c r="E1074">
        <v>0</v>
      </c>
      <c r="F1074">
        <v>4.59</v>
      </c>
      <c r="G1074">
        <v>4.59</v>
      </c>
    </row>
    <row r="1075" spans="5:7" x14ac:dyDescent="0.25">
      <c r="E1075">
        <v>1</v>
      </c>
      <c r="F1075">
        <v>3.59</v>
      </c>
      <c r="G1075">
        <v>3.59</v>
      </c>
    </row>
    <row r="1076" spans="5:7" x14ac:dyDescent="0.25">
      <c r="E1076">
        <v>0</v>
      </c>
      <c r="F1076">
        <v>4.59</v>
      </c>
      <c r="G1076">
        <v>4.59</v>
      </c>
    </row>
    <row r="1077" spans="5:7" x14ac:dyDescent="0.25">
      <c r="E1077">
        <v>4</v>
      </c>
      <c r="F1077">
        <v>0.59</v>
      </c>
      <c r="G1077">
        <v>0.59</v>
      </c>
    </row>
    <row r="1078" spans="5:7" x14ac:dyDescent="0.25">
      <c r="E1078">
        <v>1</v>
      </c>
      <c r="F1078">
        <v>3.59</v>
      </c>
      <c r="G1078">
        <v>3.59</v>
      </c>
    </row>
    <row r="1079" spans="5:7" x14ac:dyDescent="0.25">
      <c r="E1079">
        <v>13</v>
      </c>
      <c r="F1079">
        <v>8.41</v>
      </c>
      <c r="G1079">
        <v>8.41</v>
      </c>
    </row>
    <row r="1080" spans="5:7" x14ac:dyDescent="0.25">
      <c r="E1080">
        <v>0</v>
      </c>
      <c r="F1080">
        <v>4.59</v>
      </c>
      <c r="G1080">
        <v>4.59</v>
      </c>
    </row>
    <row r="1081" spans="5:7" x14ac:dyDescent="0.25">
      <c r="E1081">
        <v>5</v>
      </c>
      <c r="F1081">
        <v>0.41</v>
      </c>
      <c r="G1081">
        <v>0.41</v>
      </c>
    </row>
    <row r="1082" spans="5:7" x14ac:dyDescent="0.25">
      <c r="E1082">
        <v>0</v>
      </c>
      <c r="F1082">
        <v>4.59</v>
      </c>
      <c r="G1082">
        <v>4.59</v>
      </c>
    </row>
    <row r="1083" spans="5:7" x14ac:dyDescent="0.25">
      <c r="E1083">
        <v>1</v>
      </c>
      <c r="F1083">
        <v>3.59</v>
      </c>
      <c r="G1083">
        <v>3.59</v>
      </c>
    </row>
    <row r="1084" spans="5:7" x14ac:dyDescent="0.25">
      <c r="E1084">
        <v>1</v>
      </c>
      <c r="F1084">
        <v>3.59</v>
      </c>
      <c r="G1084">
        <v>3.59</v>
      </c>
    </row>
    <row r="1085" spans="5:7" x14ac:dyDescent="0.25">
      <c r="E1085">
        <v>1</v>
      </c>
      <c r="F1085">
        <v>3.59</v>
      </c>
      <c r="G1085">
        <v>3.59</v>
      </c>
    </row>
    <row r="1086" spans="5:7" x14ac:dyDescent="0.25">
      <c r="E1086">
        <v>1</v>
      </c>
      <c r="F1086">
        <v>3.59</v>
      </c>
      <c r="G1086">
        <v>3.59</v>
      </c>
    </row>
    <row r="1087" spans="5:7" x14ac:dyDescent="0.25">
      <c r="E1087">
        <v>1</v>
      </c>
      <c r="F1087">
        <v>3.59</v>
      </c>
      <c r="G1087">
        <v>3.59</v>
      </c>
    </row>
    <row r="1088" spans="5:7" x14ac:dyDescent="0.25">
      <c r="E1088">
        <v>11</v>
      </c>
      <c r="F1088">
        <v>6.41</v>
      </c>
      <c r="G1088">
        <v>6.41</v>
      </c>
    </row>
    <row r="1089" spans="1:8" x14ac:dyDescent="0.25">
      <c r="E1089">
        <v>33</v>
      </c>
      <c r="F1089">
        <v>28.41</v>
      </c>
      <c r="G1089">
        <v>28.41</v>
      </c>
    </row>
    <row r="1090" spans="1:8" x14ac:dyDescent="0.25">
      <c r="E1090">
        <v>20</v>
      </c>
      <c r="F1090">
        <v>15.41</v>
      </c>
      <c r="G1090">
        <v>15.41</v>
      </c>
      <c r="H1090">
        <v>120.91</v>
      </c>
    </row>
    <row r="1092" spans="1:8" x14ac:dyDescent="0.25">
      <c r="A1092">
        <v>65</v>
      </c>
      <c r="B1092">
        <v>81</v>
      </c>
      <c r="C1092">
        <v>91</v>
      </c>
      <c r="D1092">
        <v>5.35</v>
      </c>
      <c r="E1092">
        <v>1</v>
      </c>
      <c r="F1092">
        <v>4.3499999999999996</v>
      </c>
      <c r="G1092">
        <v>4.3499999999999996</v>
      </c>
    </row>
    <row r="1093" spans="1:8" x14ac:dyDescent="0.25">
      <c r="E1093">
        <v>2</v>
      </c>
      <c r="F1093">
        <v>3.35</v>
      </c>
      <c r="G1093">
        <v>3.35</v>
      </c>
    </row>
    <row r="1094" spans="1:8" x14ac:dyDescent="0.25">
      <c r="E1094">
        <v>1</v>
      </c>
      <c r="F1094">
        <v>4.3499999999999996</v>
      </c>
      <c r="G1094">
        <v>4.3499999999999996</v>
      </c>
    </row>
    <row r="1095" spans="1:8" x14ac:dyDescent="0.25">
      <c r="E1095">
        <v>0</v>
      </c>
      <c r="F1095">
        <v>5.35</v>
      </c>
      <c r="G1095">
        <v>5.35</v>
      </c>
    </row>
    <row r="1096" spans="1:8" x14ac:dyDescent="0.25">
      <c r="E1096">
        <v>21</v>
      </c>
      <c r="F1096">
        <v>15.65</v>
      </c>
      <c r="G1096">
        <v>15.65</v>
      </c>
    </row>
    <row r="1097" spans="1:8" x14ac:dyDescent="0.25">
      <c r="E1097">
        <v>7</v>
      </c>
      <c r="F1097">
        <v>1.65</v>
      </c>
      <c r="G1097">
        <v>1.65</v>
      </c>
    </row>
    <row r="1098" spans="1:8" x14ac:dyDescent="0.25">
      <c r="E1098">
        <v>4</v>
      </c>
      <c r="F1098">
        <v>1.35</v>
      </c>
      <c r="G1098">
        <v>1.35</v>
      </c>
    </row>
    <row r="1099" spans="1:8" x14ac:dyDescent="0.25">
      <c r="E1099">
        <v>0</v>
      </c>
      <c r="F1099">
        <v>5.35</v>
      </c>
      <c r="G1099">
        <v>5.35</v>
      </c>
    </row>
    <row r="1100" spans="1:8" x14ac:dyDescent="0.25">
      <c r="E1100">
        <v>8</v>
      </c>
      <c r="F1100">
        <v>2.65</v>
      </c>
      <c r="G1100">
        <v>2.65</v>
      </c>
    </row>
    <row r="1101" spans="1:8" x14ac:dyDescent="0.25">
      <c r="E1101">
        <v>5</v>
      </c>
      <c r="F1101">
        <v>0.35</v>
      </c>
      <c r="G1101">
        <v>0.35</v>
      </c>
    </row>
    <row r="1102" spans="1:8" x14ac:dyDescent="0.25">
      <c r="E1102">
        <v>5</v>
      </c>
      <c r="F1102">
        <v>0.35</v>
      </c>
      <c r="G1102">
        <v>0.35</v>
      </c>
    </row>
    <row r="1103" spans="1:8" x14ac:dyDescent="0.25">
      <c r="E1103">
        <v>1</v>
      </c>
      <c r="F1103">
        <v>4.3499999999999996</v>
      </c>
      <c r="G1103">
        <v>4.3499999999999996</v>
      </c>
    </row>
    <row r="1104" spans="1:8" x14ac:dyDescent="0.25">
      <c r="E1104">
        <v>1</v>
      </c>
      <c r="F1104">
        <v>4.3499999999999996</v>
      </c>
      <c r="G1104">
        <v>4.3499999999999996</v>
      </c>
    </row>
    <row r="1105" spans="1:8" x14ac:dyDescent="0.25">
      <c r="E1105">
        <v>1</v>
      </c>
      <c r="F1105">
        <v>4.3499999999999996</v>
      </c>
      <c r="G1105">
        <v>4.3499999999999996</v>
      </c>
    </row>
    <row r="1106" spans="1:8" x14ac:dyDescent="0.25">
      <c r="E1106">
        <v>0</v>
      </c>
      <c r="F1106">
        <v>5.35</v>
      </c>
      <c r="G1106">
        <v>5.35</v>
      </c>
    </row>
    <row r="1107" spans="1:8" x14ac:dyDescent="0.25">
      <c r="E1107">
        <v>0</v>
      </c>
      <c r="F1107">
        <v>5.35</v>
      </c>
      <c r="G1107">
        <v>5.35</v>
      </c>
    </row>
    <row r="1108" spans="1:8" x14ac:dyDescent="0.25">
      <c r="E1108">
        <v>34</v>
      </c>
      <c r="F1108">
        <v>28.65</v>
      </c>
      <c r="G1108">
        <v>28.65</v>
      </c>
      <c r="H1108">
        <v>97.18</v>
      </c>
    </row>
    <row r="1110" spans="1:8" x14ac:dyDescent="0.25">
      <c r="A1110">
        <v>82</v>
      </c>
      <c r="B1110">
        <v>85</v>
      </c>
      <c r="C1110">
        <v>4</v>
      </c>
      <c r="D1110">
        <v>1</v>
      </c>
      <c r="E1110">
        <v>1</v>
      </c>
      <c r="F1110">
        <v>0</v>
      </c>
      <c r="G1110">
        <v>0</v>
      </c>
    </row>
    <row r="1111" spans="1:8" x14ac:dyDescent="0.25">
      <c r="E1111">
        <v>0</v>
      </c>
      <c r="F1111">
        <v>1</v>
      </c>
      <c r="G1111">
        <v>1</v>
      </c>
    </row>
    <row r="1112" spans="1:8" x14ac:dyDescent="0.25">
      <c r="E1112">
        <v>1</v>
      </c>
      <c r="F1112">
        <v>0</v>
      </c>
      <c r="G1112">
        <v>0</v>
      </c>
    </row>
    <row r="1113" spans="1:8" x14ac:dyDescent="0.25">
      <c r="E1113">
        <v>2</v>
      </c>
      <c r="F1113">
        <v>1</v>
      </c>
      <c r="G1113">
        <v>1</v>
      </c>
      <c r="H1113">
        <v>2</v>
      </c>
    </row>
    <row r="1115" spans="1:8" x14ac:dyDescent="0.25">
      <c r="A1115">
        <v>86</v>
      </c>
      <c r="B1115">
        <v>86</v>
      </c>
      <c r="C1115">
        <v>124</v>
      </c>
      <c r="D1115">
        <v>124</v>
      </c>
      <c r="E1115">
        <v>124</v>
      </c>
      <c r="F1115">
        <v>0</v>
      </c>
      <c r="G1115">
        <v>0</v>
      </c>
      <c r="H1115">
        <v>0</v>
      </c>
    </row>
    <row r="1117" spans="1:8" x14ac:dyDescent="0.25">
      <c r="A1117">
        <v>87</v>
      </c>
      <c r="B1117">
        <v>87</v>
      </c>
      <c r="C1117">
        <v>1</v>
      </c>
      <c r="D1117">
        <v>1</v>
      </c>
      <c r="E1117">
        <v>1</v>
      </c>
      <c r="F1117">
        <v>0</v>
      </c>
      <c r="G1117">
        <v>0</v>
      </c>
      <c r="H1117">
        <v>0</v>
      </c>
    </row>
    <row r="1119" spans="1:8" x14ac:dyDescent="0.25">
      <c r="A1119">
        <v>88</v>
      </c>
      <c r="B1119">
        <v>97</v>
      </c>
      <c r="C1119">
        <v>91</v>
      </c>
      <c r="D1119">
        <v>9.1</v>
      </c>
      <c r="E1119">
        <v>31</v>
      </c>
      <c r="F1119">
        <v>21.9</v>
      </c>
      <c r="G1119">
        <v>21.9</v>
      </c>
    </row>
    <row r="1120" spans="1:8" x14ac:dyDescent="0.25">
      <c r="E1120">
        <v>1</v>
      </c>
      <c r="F1120">
        <v>8.1</v>
      </c>
      <c r="G1120">
        <v>8.1</v>
      </c>
    </row>
    <row r="1121" spans="1:8" x14ac:dyDescent="0.25">
      <c r="E1121">
        <v>1</v>
      </c>
      <c r="F1121">
        <v>8.1</v>
      </c>
      <c r="G1121">
        <v>8.1</v>
      </c>
    </row>
    <row r="1122" spans="1:8" x14ac:dyDescent="0.25">
      <c r="E1122">
        <v>9</v>
      </c>
      <c r="F1122">
        <v>0.1</v>
      </c>
      <c r="G1122">
        <v>0.1</v>
      </c>
    </row>
    <row r="1123" spans="1:8" x14ac:dyDescent="0.25">
      <c r="E1123">
        <v>6</v>
      </c>
      <c r="F1123">
        <v>3.1</v>
      </c>
      <c r="G1123">
        <v>3.1</v>
      </c>
    </row>
    <row r="1124" spans="1:8" x14ac:dyDescent="0.25">
      <c r="E1124">
        <v>7</v>
      </c>
      <c r="F1124">
        <v>2.1</v>
      </c>
      <c r="G1124">
        <v>2.1</v>
      </c>
    </row>
    <row r="1125" spans="1:8" x14ac:dyDescent="0.25">
      <c r="E1125">
        <v>3</v>
      </c>
      <c r="F1125">
        <v>6.1</v>
      </c>
      <c r="G1125">
        <v>6.1</v>
      </c>
    </row>
    <row r="1126" spans="1:8" x14ac:dyDescent="0.25">
      <c r="E1126">
        <v>11</v>
      </c>
      <c r="F1126">
        <v>1.9</v>
      </c>
      <c r="G1126">
        <v>1.9</v>
      </c>
    </row>
    <row r="1127" spans="1:8" x14ac:dyDescent="0.25">
      <c r="E1127">
        <v>11</v>
      </c>
      <c r="F1127">
        <v>1.9</v>
      </c>
      <c r="G1127">
        <v>1.9</v>
      </c>
    </row>
    <row r="1128" spans="1:8" x14ac:dyDescent="0.25">
      <c r="E1128">
        <v>11</v>
      </c>
      <c r="F1128">
        <v>1.9</v>
      </c>
      <c r="G1128">
        <v>1.9</v>
      </c>
      <c r="H1128">
        <v>55.2</v>
      </c>
    </row>
    <row r="1130" spans="1:8" x14ac:dyDescent="0.25">
      <c r="D1130">
        <v>486.84111475944502</v>
      </c>
    </row>
    <row r="1132" spans="1:8" x14ac:dyDescent="0.25">
      <c r="A1132" s="5" t="s">
        <v>204</v>
      </c>
      <c r="B1132" s="5" t="s">
        <v>205</v>
      </c>
      <c r="C1132" s="5"/>
      <c r="D1132" s="5"/>
      <c r="E1132" s="5"/>
      <c r="F1132" s="5"/>
      <c r="G1132" s="5"/>
      <c r="H1132" s="5"/>
    </row>
    <row r="1133" spans="1:8" x14ac:dyDescent="0.25">
      <c r="A1133" s="5" t="s">
        <v>191</v>
      </c>
      <c r="B1133" s="5" t="s">
        <v>201</v>
      </c>
      <c r="C1133" s="5"/>
      <c r="D1133" s="5"/>
      <c r="E1133" s="5"/>
      <c r="F1133" s="5"/>
      <c r="G1133" s="5"/>
      <c r="H1133" s="5"/>
    </row>
    <row r="1134" spans="1:8" x14ac:dyDescent="0.25">
      <c r="A1134" t="s">
        <v>193</v>
      </c>
      <c r="B1134" t="s">
        <v>194</v>
      </c>
      <c r="C1134" t="s">
        <v>195</v>
      </c>
      <c r="D1134" t="s">
        <v>196</v>
      </c>
      <c r="E1134" t="s">
        <v>197</v>
      </c>
      <c r="F1134" t="s">
        <v>198</v>
      </c>
      <c r="G1134" t="s">
        <v>199</v>
      </c>
      <c r="H1134" t="s">
        <v>126</v>
      </c>
    </row>
    <row r="1135" spans="1:8" x14ac:dyDescent="0.25">
      <c r="A1135">
        <v>0</v>
      </c>
      <c r="B1135">
        <v>17</v>
      </c>
      <c r="C1135">
        <v>71</v>
      </c>
      <c r="D1135">
        <v>3.94</v>
      </c>
      <c r="E1135">
        <v>0</v>
      </c>
      <c r="F1135">
        <v>3.94</v>
      </c>
      <c r="G1135">
        <v>3.94</v>
      </c>
    </row>
    <row r="1136" spans="1:8" x14ac:dyDescent="0.25">
      <c r="E1136">
        <v>1</v>
      </c>
      <c r="F1136">
        <v>2.94</v>
      </c>
      <c r="G1136">
        <v>2.94</v>
      </c>
    </row>
    <row r="1137" spans="5:8" x14ac:dyDescent="0.25">
      <c r="E1137">
        <v>1</v>
      </c>
      <c r="F1137">
        <v>2.94</v>
      </c>
      <c r="G1137">
        <v>2.94</v>
      </c>
    </row>
    <row r="1138" spans="5:8" x14ac:dyDescent="0.25">
      <c r="E1138">
        <v>1</v>
      </c>
      <c r="F1138">
        <v>2.94</v>
      </c>
      <c r="G1138">
        <v>2.94</v>
      </c>
    </row>
    <row r="1139" spans="5:8" x14ac:dyDescent="0.25">
      <c r="E1139">
        <v>6</v>
      </c>
      <c r="F1139">
        <v>2.06</v>
      </c>
      <c r="G1139">
        <v>2.06</v>
      </c>
    </row>
    <row r="1140" spans="5:8" x14ac:dyDescent="0.25">
      <c r="E1140">
        <v>1</v>
      </c>
      <c r="F1140">
        <v>2.94</v>
      </c>
      <c r="G1140">
        <v>2.94</v>
      </c>
    </row>
    <row r="1141" spans="5:8" x14ac:dyDescent="0.25">
      <c r="E1141">
        <v>11</v>
      </c>
      <c r="F1141">
        <v>7.06</v>
      </c>
      <c r="G1141">
        <v>7.06</v>
      </c>
    </row>
    <row r="1142" spans="5:8" x14ac:dyDescent="0.25">
      <c r="E1142">
        <v>4</v>
      </c>
      <c r="F1142">
        <v>0.06</v>
      </c>
      <c r="G1142">
        <v>0.06</v>
      </c>
    </row>
    <row r="1143" spans="5:8" x14ac:dyDescent="0.25">
      <c r="E1143">
        <v>1</v>
      </c>
      <c r="F1143">
        <v>2.94</v>
      </c>
      <c r="G1143">
        <v>2.94</v>
      </c>
    </row>
    <row r="1144" spans="5:8" x14ac:dyDescent="0.25">
      <c r="E1144">
        <v>0</v>
      </c>
      <c r="F1144">
        <v>3.94</v>
      </c>
      <c r="G1144">
        <v>3.94</v>
      </c>
    </row>
    <row r="1145" spans="5:8" x14ac:dyDescent="0.25">
      <c r="E1145">
        <v>0</v>
      </c>
      <c r="F1145">
        <v>3.94</v>
      </c>
      <c r="G1145">
        <v>3.94</v>
      </c>
    </row>
    <row r="1146" spans="5:8" x14ac:dyDescent="0.25">
      <c r="E1146">
        <v>1</v>
      </c>
      <c r="F1146">
        <v>2.94</v>
      </c>
      <c r="G1146">
        <v>2.94</v>
      </c>
    </row>
    <row r="1147" spans="5:8" x14ac:dyDescent="0.25">
      <c r="E1147">
        <v>0</v>
      </c>
      <c r="F1147">
        <v>3.94</v>
      </c>
      <c r="G1147">
        <v>3.94</v>
      </c>
    </row>
    <row r="1148" spans="5:8" x14ac:dyDescent="0.25">
      <c r="E1148">
        <v>27</v>
      </c>
      <c r="F1148">
        <v>23.06</v>
      </c>
      <c r="G1148">
        <v>23.06</v>
      </c>
    </row>
    <row r="1149" spans="5:8" x14ac:dyDescent="0.25">
      <c r="E1149">
        <v>3</v>
      </c>
      <c r="F1149">
        <v>0.94</v>
      </c>
      <c r="G1149">
        <v>0.94</v>
      </c>
    </row>
    <row r="1150" spans="5:8" x14ac:dyDescent="0.25">
      <c r="E1150">
        <v>2</v>
      </c>
      <c r="F1150">
        <v>1.94</v>
      </c>
      <c r="G1150">
        <v>1.94</v>
      </c>
    </row>
    <row r="1151" spans="5:8" x14ac:dyDescent="0.25">
      <c r="E1151">
        <v>1</v>
      </c>
      <c r="F1151">
        <v>2.94</v>
      </c>
      <c r="G1151">
        <v>2.94</v>
      </c>
    </row>
    <row r="1152" spans="5:8" x14ac:dyDescent="0.25">
      <c r="E1152">
        <v>11</v>
      </c>
      <c r="F1152">
        <v>7.06</v>
      </c>
      <c r="G1152">
        <v>7.06</v>
      </c>
      <c r="H1152">
        <v>78.56</v>
      </c>
    </row>
    <row r="1154" spans="1:8" x14ac:dyDescent="0.25">
      <c r="A1154">
        <v>18</v>
      </c>
      <c r="B1154">
        <v>23</v>
      </c>
      <c r="C1154">
        <v>49</v>
      </c>
      <c r="D1154">
        <v>8.17</v>
      </c>
      <c r="E1154">
        <v>6</v>
      </c>
      <c r="F1154">
        <v>2.17</v>
      </c>
      <c r="G1154">
        <v>2.17</v>
      </c>
    </row>
    <row r="1155" spans="1:8" x14ac:dyDescent="0.25">
      <c r="E1155">
        <v>1</v>
      </c>
      <c r="F1155">
        <v>7.17</v>
      </c>
      <c r="G1155">
        <v>7.17</v>
      </c>
    </row>
    <row r="1156" spans="1:8" x14ac:dyDescent="0.25">
      <c r="E1156">
        <v>32</v>
      </c>
      <c r="F1156">
        <v>23.83</v>
      </c>
      <c r="G1156">
        <v>23.83</v>
      </c>
    </row>
    <row r="1157" spans="1:8" x14ac:dyDescent="0.25">
      <c r="E1157">
        <v>8</v>
      </c>
      <c r="F1157">
        <v>0.17</v>
      </c>
      <c r="G1157">
        <v>0.17</v>
      </c>
    </row>
    <row r="1158" spans="1:8" x14ac:dyDescent="0.25">
      <c r="E1158">
        <v>0</v>
      </c>
      <c r="F1158">
        <v>8.17</v>
      </c>
      <c r="G1158">
        <v>8.17</v>
      </c>
    </row>
    <row r="1159" spans="1:8" x14ac:dyDescent="0.25">
      <c r="E1159">
        <v>2</v>
      </c>
      <c r="F1159">
        <v>6.17</v>
      </c>
      <c r="G1159">
        <v>6.17</v>
      </c>
      <c r="H1159">
        <v>47.67</v>
      </c>
    </row>
    <row r="1161" spans="1:8" x14ac:dyDescent="0.25">
      <c r="A1161">
        <v>24</v>
      </c>
      <c r="B1161">
        <v>63</v>
      </c>
      <c r="C1161">
        <v>139</v>
      </c>
      <c r="D1161">
        <v>3.47</v>
      </c>
      <c r="E1161">
        <v>20</v>
      </c>
      <c r="F1161">
        <v>16.52</v>
      </c>
      <c r="G1161">
        <v>16.52</v>
      </c>
    </row>
    <row r="1162" spans="1:8" x14ac:dyDescent="0.25">
      <c r="E1162">
        <v>0</v>
      </c>
      <c r="F1162">
        <v>3.47</v>
      </c>
      <c r="G1162">
        <v>3.47</v>
      </c>
    </row>
    <row r="1163" spans="1:8" x14ac:dyDescent="0.25">
      <c r="E1163">
        <v>1</v>
      </c>
      <c r="F1163">
        <v>2.4700000000000002</v>
      </c>
      <c r="G1163">
        <v>2.4700000000000002</v>
      </c>
    </row>
    <row r="1164" spans="1:8" x14ac:dyDescent="0.25">
      <c r="E1164">
        <v>0</v>
      </c>
      <c r="F1164">
        <v>3.47</v>
      </c>
      <c r="G1164">
        <v>3.47</v>
      </c>
    </row>
    <row r="1165" spans="1:8" x14ac:dyDescent="0.25">
      <c r="E1165">
        <v>0</v>
      </c>
      <c r="F1165">
        <v>3.47</v>
      </c>
      <c r="G1165">
        <v>3.47</v>
      </c>
    </row>
    <row r="1166" spans="1:8" x14ac:dyDescent="0.25">
      <c r="E1166">
        <v>1</v>
      </c>
      <c r="F1166">
        <v>2.4700000000000002</v>
      </c>
      <c r="G1166">
        <v>2.4700000000000002</v>
      </c>
    </row>
    <row r="1167" spans="1:8" x14ac:dyDescent="0.25">
      <c r="E1167">
        <v>6</v>
      </c>
      <c r="F1167">
        <v>2.5299999999999998</v>
      </c>
      <c r="G1167">
        <v>2.5299999999999998</v>
      </c>
    </row>
    <row r="1168" spans="1:8" x14ac:dyDescent="0.25">
      <c r="E1168">
        <v>1</v>
      </c>
      <c r="F1168">
        <v>2.4700000000000002</v>
      </c>
      <c r="G1168">
        <v>2.4700000000000002</v>
      </c>
    </row>
    <row r="1169" spans="5:7" x14ac:dyDescent="0.25">
      <c r="E1169">
        <v>0</v>
      </c>
      <c r="F1169">
        <v>3.47</v>
      </c>
      <c r="G1169">
        <v>3.47</v>
      </c>
    </row>
    <row r="1170" spans="5:7" x14ac:dyDescent="0.25">
      <c r="E1170">
        <v>0</v>
      </c>
      <c r="F1170">
        <v>3.47</v>
      </c>
      <c r="G1170">
        <v>3.47</v>
      </c>
    </row>
    <row r="1171" spans="5:7" x14ac:dyDescent="0.25">
      <c r="E1171">
        <v>16</v>
      </c>
      <c r="F1171">
        <v>12.52</v>
      </c>
      <c r="G1171">
        <v>12.52</v>
      </c>
    </row>
    <row r="1172" spans="5:7" x14ac:dyDescent="0.25">
      <c r="E1172">
        <v>1</v>
      </c>
      <c r="F1172">
        <v>2.4700000000000002</v>
      </c>
      <c r="G1172">
        <v>2.4700000000000002</v>
      </c>
    </row>
    <row r="1173" spans="5:7" x14ac:dyDescent="0.25">
      <c r="E1173">
        <v>1</v>
      </c>
      <c r="F1173">
        <v>2.4700000000000002</v>
      </c>
      <c r="G1173">
        <v>2.4700000000000002</v>
      </c>
    </row>
    <row r="1174" spans="5:7" x14ac:dyDescent="0.25">
      <c r="E1174">
        <v>0</v>
      </c>
      <c r="F1174">
        <v>3.47</v>
      </c>
      <c r="G1174">
        <v>3.47</v>
      </c>
    </row>
    <row r="1175" spans="5:7" x14ac:dyDescent="0.25">
      <c r="E1175">
        <v>0</v>
      </c>
      <c r="F1175">
        <v>3.47</v>
      </c>
      <c r="G1175">
        <v>3.47</v>
      </c>
    </row>
    <row r="1176" spans="5:7" x14ac:dyDescent="0.25">
      <c r="E1176">
        <v>0</v>
      </c>
      <c r="F1176">
        <v>3.47</v>
      </c>
      <c r="G1176">
        <v>3.47</v>
      </c>
    </row>
    <row r="1177" spans="5:7" x14ac:dyDescent="0.25">
      <c r="E1177">
        <v>1</v>
      </c>
      <c r="F1177">
        <v>2.4700000000000002</v>
      </c>
      <c r="G1177">
        <v>2.4700000000000002</v>
      </c>
    </row>
    <row r="1178" spans="5:7" x14ac:dyDescent="0.25">
      <c r="E1178">
        <v>9</v>
      </c>
      <c r="F1178">
        <v>5.53</v>
      </c>
      <c r="G1178">
        <v>5.53</v>
      </c>
    </row>
    <row r="1179" spans="5:7" x14ac:dyDescent="0.25">
      <c r="E1179">
        <v>1</v>
      </c>
      <c r="F1179">
        <v>2.4700000000000002</v>
      </c>
      <c r="G1179">
        <v>2.4700000000000002</v>
      </c>
    </row>
    <row r="1180" spans="5:7" x14ac:dyDescent="0.25">
      <c r="E1180">
        <v>6</v>
      </c>
      <c r="F1180">
        <v>2.5299999999999998</v>
      </c>
      <c r="G1180">
        <v>2.5299999999999998</v>
      </c>
    </row>
    <row r="1181" spans="5:7" x14ac:dyDescent="0.25">
      <c r="E1181">
        <v>0</v>
      </c>
      <c r="F1181">
        <v>3.47</v>
      </c>
      <c r="G1181">
        <v>3.47</v>
      </c>
    </row>
    <row r="1182" spans="5:7" x14ac:dyDescent="0.25">
      <c r="E1182">
        <v>1</v>
      </c>
      <c r="F1182">
        <v>2.4700000000000002</v>
      </c>
      <c r="G1182">
        <v>2.4700000000000002</v>
      </c>
    </row>
    <row r="1183" spans="5:7" x14ac:dyDescent="0.25">
      <c r="E1183">
        <v>1</v>
      </c>
      <c r="F1183">
        <v>2.4700000000000002</v>
      </c>
      <c r="G1183">
        <v>2.4700000000000002</v>
      </c>
    </row>
    <row r="1184" spans="5:7" x14ac:dyDescent="0.25">
      <c r="E1184">
        <v>0</v>
      </c>
      <c r="F1184">
        <v>3.47</v>
      </c>
      <c r="G1184">
        <v>3.47</v>
      </c>
    </row>
    <row r="1185" spans="5:8" x14ac:dyDescent="0.25">
      <c r="E1185">
        <v>0</v>
      </c>
      <c r="F1185">
        <v>3.47</v>
      </c>
      <c r="G1185">
        <v>3.47</v>
      </c>
    </row>
    <row r="1186" spans="5:8" x14ac:dyDescent="0.25">
      <c r="E1186">
        <v>1</v>
      </c>
      <c r="F1186">
        <v>2.4700000000000002</v>
      </c>
      <c r="G1186">
        <v>2.4700000000000002</v>
      </c>
    </row>
    <row r="1187" spans="5:8" x14ac:dyDescent="0.25">
      <c r="E1187">
        <v>0</v>
      </c>
      <c r="F1187">
        <v>3.47</v>
      </c>
      <c r="G1187">
        <v>3.47</v>
      </c>
    </row>
    <row r="1188" spans="5:8" x14ac:dyDescent="0.25">
      <c r="E1188">
        <v>4</v>
      </c>
      <c r="F1188">
        <v>0.53</v>
      </c>
      <c r="G1188">
        <v>0.53</v>
      </c>
    </row>
    <row r="1189" spans="5:8" x14ac:dyDescent="0.25">
      <c r="E1189">
        <v>1</v>
      </c>
      <c r="F1189">
        <v>2.4700000000000002</v>
      </c>
      <c r="G1189">
        <v>2.4700000000000002</v>
      </c>
    </row>
    <row r="1190" spans="5:8" x14ac:dyDescent="0.25">
      <c r="E1190">
        <v>13</v>
      </c>
      <c r="F1190">
        <v>9.52</v>
      </c>
      <c r="G1190">
        <v>9.52</v>
      </c>
    </row>
    <row r="1191" spans="5:8" x14ac:dyDescent="0.25">
      <c r="E1191">
        <v>0</v>
      </c>
      <c r="F1191">
        <v>3.47</v>
      </c>
      <c r="G1191">
        <v>3.47</v>
      </c>
    </row>
    <row r="1192" spans="5:8" x14ac:dyDescent="0.25">
      <c r="E1192">
        <v>5</v>
      </c>
      <c r="F1192">
        <v>1.53</v>
      </c>
      <c r="G1192">
        <v>1.53</v>
      </c>
    </row>
    <row r="1193" spans="5:8" x14ac:dyDescent="0.25">
      <c r="E1193">
        <v>0</v>
      </c>
      <c r="F1193">
        <v>3.47</v>
      </c>
      <c r="G1193">
        <v>3.47</v>
      </c>
    </row>
    <row r="1194" spans="5:8" x14ac:dyDescent="0.25">
      <c r="E1194">
        <v>1</v>
      </c>
      <c r="F1194">
        <v>2.4700000000000002</v>
      </c>
      <c r="G1194">
        <v>2.4700000000000002</v>
      </c>
    </row>
    <row r="1195" spans="5:8" x14ac:dyDescent="0.25">
      <c r="E1195">
        <v>1</v>
      </c>
      <c r="F1195">
        <v>2.4700000000000002</v>
      </c>
      <c r="G1195">
        <v>2.4700000000000002</v>
      </c>
    </row>
    <row r="1196" spans="5:8" x14ac:dyDescent="0.25">
      <c r="E1196">
        <v>1</v>
      </c>
      <c r="F1196">
        <v>2.4700000000000002</v>
      </c>
      <c r="G1196">
        <v>2.4700000000000002</v>
      </c>
    </row>
    <row r="1197" spans="5:8" x14ac:dyDescent="0.25">
      <c r="E1197">
        <v>1</v>
      </c>
      <c r="F1197">
        <v>2.4700000000000002</v>
      </c>
      <c r="G1197">
        <v>2.4700000000000002</v>
      </c>
    </row>
    <row r="1198" spans="5:8" x14ac:dyDescent="0.25">
      <c r="E1198">
        <v>1</v>
      </c>
      <c r="F1198">
        <v>2.4700000000000002</v>
      </c>
      <c r="G1198">
        <v>2.4700000000000002</v>
      </c>
    </row>
    <row r="1199" spans="5:8" x14ac:dyDescent="0.25">
      <c r="E1199">
        <v>11</v>
      </c>
      <c r="F1199">
        <v>7.53</v>
      </c>
      <c r="G1199">
        <v>7.53</v>
      </c>
    </row>
    <row r="1200" spans="5:8" x14ac:dyDescent="0.25">
      <c r="E1200">
        <v>33</v>
      </c>
      <c r="F1200">
        <v>29.52</v>
      </c>
      <c r="G1200">
        <v>29.52</v>
      </c>
      <c r="H1200">
        <v>176.5</v>
      </c>
    </row>
    <row r="1202" spans="1:8" x14ac:dyDescent="0.25">
      <c r="A1202">
        <v>64</v>
      </c>
      <c r="B1202">
        <v>71</v>
      </c>
      <c r="C1202">
        <v>56</v>
      </c>
      <c r="D1202">
        <v>7</v>
      </c>
      <c r="E1202">
        <v>20</v>
      </c>
      <c r="F1202">
        <v>13</v>
      </c>
      <c r="G1202">
        <v>13</v>
      </c>
    </row>
    <row r="1203" spans="1:8" x14ac:dyDescent="0.25">
      <c r="E1203">
        <v>1</v>
      </c>
      <c r="F1203">
        <v>6</v>
      </c>
      <c r="G1203">
        <v>6</v>
      </c>
    </row>
    <row r="1204" spans="1:8" x14ac:dyDescent="0.25">
      <c r="E1204">
        <v>2</v>
      </c>
      <c r="F1204">
        <v>5</v>
      </c>
      <c r="G1204">
        <v>5</v>
      </c>
    </row>
    <row r="1205" spans="1:8" x14ac:dyDescent="0.25">
      <c r="E1205">
        <v>1</v>
      </c>
      <c r="F1205">
        <v>6</v>
      </c>
      <c r="G1205">
        <v>6</v>
      </c>
    </row>
    <row r="1206" spans="1:8" x14ac:dyDescent="0.25">
      <c r="E1206">
        <v>0</v>
      </c>
      <c r="F1206">
        <v>7</v>
      </c>
      <c r="G1206">
        <v>7</v>
      </c>
    </row>
    <row r="1207" spans="1:8" x14ac:dyDescent="0.25">
      <c r="E1207">
        <v>21</v>
      </c>
      <c r="F1207">
        <v>14</v>
      </c>
      <c r="G1207">
        <v>14</v>
      </c>
    </row>
    <row r="1208" spans="1:8" x14ac:dyDescent="0.25">
      <c r="E1208">
        <v>7</v>
      </c>
      <c r="F1208">
        <v>0</v>
      </c>
      <c r="G1208">
        <v>0</v>
      </c>
    </row>
    <row r="1209" spans="1:8" x14ac:dyDescent="0.25">
      <c r="E1209">
        <v>4</v>
      </c>
      <c r="F1209">
        <v>3</v>
      </c>
      <c r="G1209">
        <v>3</v>
      </c>
      <c r="H1209">
        <v>54</v>
      </c>
    </row>
    <row r="1211" spans="1:8" x14ac:dyDescent="0.25">
      <c r="A1211">
        <v>72</v>
      </c>
      <c r="B1211">
        <v>72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3" spans="1:8" x14ac:dyDescent="0.25">
      <c r="A1213">
        <v>73</v>
      </c>
      <c r="B1213">
        <v>81</v>
      </c>
      <c r="C1213">
        <v>55</v>
      </c>
      <c r="D1213">
        <v>6.11</v>
      </c>
      <c r="E1213">
        <v>8</v>
      </c>
      <c r="F1213">
        <v>1.89</v>
      </c>
      <c r="G1213">
        <v>1.89</v>
      </c>
    </row>
    <row r="1214" spans="1:8" x14ac:dyDescent="0.25">
      <c r="E1214">
        <v>5</v>
      </c>
      <c r="F1214">
        <v>1.1100000000000001</v>
      </c>
      <c r="G1214">
        <v>1.1100000000000001</v>
      </c>
    </row>
    <row r="1215" spans="1:8" x14ac:dyDescent="0.25">
      <c r="E1215">
        <v>5</v>
      </c>
      <c r="F1215">
        <v>1.1100000000000001</v>
      </c>
      <c r="G1215">
        <v>1.1100000000000001</v>
      </c>
    </row>
    <row r="1216" spans="1:8" x14ac:dyDescent="0.25">
      <c r="E1216">
        <v>1</v>
      </c>
      <c r="F1216">
        <v>5.1100000000000003</v>
      </c>
      <c r="G1216">
        <v>5.1100000000000003</v>
      </c>
    </row>
    <row r="1217" spans="1:8" x14ac:dyDescent="0.25">
      <c r="E1217">
        <v>1</v>
      </c>
      <c r="F1217">
        <v>5.1100000000000003</v>
      </c>
      <c r="G1217">
        <v>5.1100000000000003</v>
      </c>
    </row>
    <row r="1218" spans="1:8" x14ac:dyDescent="0.25">
      <c r="E1218">
        <v>1</v>
      </c>
      <c r="F1218">
        <v>5.1100000000000003</v>
      </c>
      <c r="G1218">
        <v>5.1100000000000003</v>
      </c>
    </row>
    <row r="1219" spans="1:8" x14ac:dyDescent="0.25">
      <c r="E1219">
        <v>0</v>
      </c>
      <c r="F1219">
        <v>6.11</v>
      </c>
      <c r="G1219">
        <v>6.11</v>
      </c>
    </row>
    <row r="1220" spans="1:8" x14ac:dyDescent="0.25">
      <c r="E1220">
        <v>0</v>
      </c>
      <c r="F1220">
        <v>6.11</v>
      </c>
      <c r="G1220">
        <v>6.11</v>
      </c>
    </row>
    <row r="1221" spans="1:8" x14ac:dyDescent="0.25">
      <c r="E1221">
        <v>34</v>
      </c>
      <c r="F1221">
        <v>27.89</v>
      </c>
      <c r="G1221">
        <v>27.89</v>
      </c>
      <c r="H1221">
        <v>59.56</v>
      </c>
    </row>
    <row r="1223" spans="1:8" x14ac:dyDescent="0.25">
      <c r="A1223">
        <v>82</v>
      </c>
      <c r="B1223">
        <v>85</v>
      </c>
      <c r="C1223">
        <v>4</v>
      </c>
      <c r="D1223">
        <v>1</v>
      </c>
      <c r="E1223">
        <v>1</v>
      </c>
      <c r="F1223">
        <v>0</v>
      </c>
      <c r="G1223">
        <v>0</v>
      </c>
    </row>
    <row r="1224" spans="1:8" x14ac:dyDescent="0.25">
      <c r="E1224">
        <v>0</v>
      </c>
      <c r="F1224">
        <v>1</v>
      </c>
      <c r="G1224">
        <v>1</v>
      </c>
    </row>
    <row r="1225" spans="1:8" x14ac:dyDescent="0.25">
      <c r="E1225">
        <v>1</v>
      </c>
      <c r="F1225">
        <v>0</v>
      </c>
      <c r="G1225">
        <v>0</v>
      </c>
    </row>
    <row r="1226" spans="1:8" x14ac:dyDescent="0.25">
      <c r="E1226">
        <v>2</v>
      </c>
      <c r="F1226">
        <v>1</v>
      </c>
      <c r="G1226">
        <v>1</v>
      </c>
      <c r="H1226">
        <v>2</v>
      </c>
    </row>
    <row r="1228" spans="1:8" x14ac:dyDescent="0.25">
      <c r="A1228">
        <v>86</v>
      </c>
      <c r="B1228">
        <v>86</v>
      </c>
      <c r="C1228">
        <v>124</v>
      </c>
      <c r="D1228">
        <v>124</v>
      </c>
      <c r="E1228">
        <v>124</v>
      </c>
      <c r="F1228">
        <v>0</v>
      </c>
      <c r="G1228">
        <v>0</v>
      </c>
      <c r="H1228">
        <v>0</v>
      </c>
    </row>
    <row r="1230" spans="1:8" x14ac:dyDescent="0.25">
      <c r="A1230">
        <v>87</v>
      </c>
      <c r="B1230">
        <v>96</v>
      </c>
      <c r="C1230">
        <v>81</v>
      </c>
      <c r="D1230">
        <v>8.1</v>
      </c>
      <c r="E1230">
        <v>1</v>
      </c>
      <c r="F1230">
        <v>7.1</v>
      </c>
      <c r="G1230">
        <v>7.1</v>
      </c>
    </row>
    <row r="1231" spans="1:8" x14ac:dyDescent="0.25">
      <c r="E1231">
        <v>31</v>
      </c>
      <c r="F1231">
        <v>22.9</v>
      </c>
      <c r="G1231">
        <v>22.9</v>
      </c>
    </row>
    <row r="1232" spans="1:8" x14ac:dyDescent="0.25">
      <c r="E1232">
        <v>1</v>
      </c>
      <c r="F1232">
        <v>7.1</v>
      </c>
      <c r="G1232">
        <v>7.1</v>
      </c>
    </row>
    <row r="1233" spans="1:8" x14ac:dyDescent="0.25">
      <c r="E1233">
        <v>1</v>
      </c>
      <c r="F1233">
        <v>7.1</v>
      </c>
      <c r="G1233">
        <v>7.1</v>
      </c>
    </row>
    <row r="1234" spans="1:8" x14ac:dyDescent="0.25">
      <c r="E1234">
        <v>9</v>
      </c>
      <c r="F1234">
        <v>0.9</v>
      </c>
      <c r="G1234">
        <v>0.9</v>
      </c>
    </row>
    <row r="1235" spans="1:8" x14ac:dyDescent="0.25">
      <c r="E1235">
        <v>6</v>
      </c>
      <c r="F1235">
        <v>2.1</v>
      </c>
      <c r="G1235">
        <v>2.1</v>
      </c>
    </row>
    <row r="1236" spans="1:8" x14ac:dyDescent="0.25">
      <c r="E1236">
        <v>7</v>
      </c>
      <c r="F1236">
        <v>1.1000000000000001</v>
      </c>
      <c r="G1236">
        <v>1.1000000000000001</v>
      </c>
    </row>
    <row r="1237" spans="1:8" x14ac:dyDescent="0.25">
      <c r="E1237">
        <v>3</v>
      </c>
      <c r="F1237">
        <v>5.0999999999999996</v>
      </c>
      <c r="G1237">
        <v>5.0999999999999996</v>
      </c>
    </row>
    <row r="1238" spans="1:8" x14ac:dyDescent="0.25">
      <c r="E1238">
        <v>11</v>
      </c>
      <c r="F1238">
        <v>2.9</v>
      </c>
      <c r="G1238">
        <v>2.9</v>
      </c>
    </row>
    <row r="1239" spans="1:8" x14ac:dyDescent="0.25">
      <c r="E1239">
        <v>11</v>
      </c>
      <c r="F1239">
        <v>2.9</v>
      </c>
      <c r="G1239">
        <v>2.9</v>
      </c>
      <c r="H1239">
        <v>59.2</v>
      </c>
    </row>
    <row r="1241" spans="1:8" x14ac:dyDescent="0.25">
      <c r="A1241">
        <v>97</v>
      </c>
      <c r="B1241">
        <v>97</v>
      </c>
      <c r="C1241">
        <v>11</v>
      </c>
      <c r="D1241">
        <v>11</v>
      </c>
      <c r="E1241">
        <v>11</v>
      </c>
      <c r="F1241">
        <v>0</v>
      </c>
      <c r="G1241">
        <v>0</v>
      </c>
      <c r="H1241">
        <v>0</v>
      </c>
    </row>
    <row r="1243" spans="1:8" x14ac:dyDescent="0.25">
      <c r="D1243">
        <v>477.47777485847399</v>
      </c>
    </row>
    <row r="1245" spans="1:8" x14ac:dyDescent="0.25">
      <c r="A1245" s="5" t="s">
        <v>204</v>
      </c>
      <c r="B1245" s="5" t="s">
        <v>205</v>
      </c>
      <c r="C1245" s="5"/>
      <c r="D1245" s="5"/>
      <c r="E1245" s="5"/>
      <c r="F1245" s="5"/>
      <c r="G1245" s="5"/>
      <c r="H1245" s="5"/>
    </row>
    <row r="1246" spans="1:8" x14ac:dyDescent="0.25">
      <c r="A1246" s="5" t="s">
        <v>200</v>
      </c>
      <c r="B1246" s="5" t="s">
        <v>201</v>
      </c>
      <c r="C1246" s="5"/>
      <c r="D1246" s="5"/>
      <c r="E1246" s="5"/>
      <c r="F1246" s="5"/>
      <c r="G1246" s="5"/>
      <c r="H1246" s="5"/>
    </row>
    <row r="1247" spans="1:8" x14ac:dyDescent="0.25">
      <c r="A1247" t="s">
        <v>193</v>
      </c>
      <c r="B1247" t="s">
        <v>194</v>
      </c>
      <c r="C1247" t="s">
        <v>195</v>
      </c>
      <c r="D1247" t="s">
        <v>196</v>
      </c>
      <c r="E1247" t="s">
        <v>197</v>
      </c>
      <c r="F1247" t="s">
        <v>198</v>
      </c>
      <c r="G1247" t="s">
        <v>199</v>
      </c>
      <c r="H1247" t="s">
        <v>126</v>
      </c>
    </row>
    <row r="1248" spans="1:8" x14ac:dyDescent="0.25">
      <c r="A1248">
        <v>0</v>
      </c>
      <c r="B1248">
        <v>17</v>
      </c>
      <c r="C1248">
        <v>71</v>
      </c>
      <c r="D1248">
        <v>3.94</v>
      </c>
      <c r="E1248">
        <v>0</v>
      </c>
      <c r="F1248">
        <v>3.94</v>
      </c>
      <c r="G1248">
        <v>3.94</v>
      </c>
    </row>
    <row r="1249" spans="5:7" x14ac:dyDescent="0.25">
      <c r="E1249">
        <v>1</v>
      </c>
      <c r="F1249">
        <v>2.94</v>
      </c>
      <c r="G1249">
        <v>2.94</v>
      </c>
    </row>
    <row r="1250" spans="5:7" x14ac:dyDescent="0.25">
      <c r="E1250">
        <v>1</v>
      </c>
      <c r="F1250">
        <v>2.94</v>
      </c>
      <c r="G1250">
        <v>2.94</v>
      </c>
    </row>
    <row r="1251" spans="5:7" x14ac:dyDescent="0.25">
      <c r="E1251">
        <v>1</v>
      </c>
      <c r="F1251">
        <v>2.94</v>
      </c>
      <c r="G1251">
        <v>2.94</v>
      </c>
    </row>
    <row r="1252" spans="5:7" x14ac:dyDescent="0.25">
      <c r="E1252">
        <v>6</v>
      </c>
      <c r="F1252">
        <v>2.06</v>
      </c>
      <c r="G1252">
        <v>2.06</v>
      </c>
    </row>
    <row r="1253" spans="5:7" x14ac:dyDescent="0.25">
      <c r="E1253">
        <v>1</v>
      </c>
      <c r="F1253">
        <v>2.94</v>
      </c>
      <c r="G1253">
        <v>2.94</v>
      </c>
    </row>
    <row r="1254" spans="5:7" x14ac:dyDescent="0.25">
      <c r="E1254">
        <v>11</v>
      </c>
      <c r="F1254">
        <v>7.06</v>
      </c>
      <c r="G1254">
        <v>7.06</v>
      </c>
    </row>
    <row r="1255" spans="5:7" x14ac:dyDescent="0.25">
      <c r="E1255">
        <v>4</v>
      </c>
      <c r="F1255">
        <v>0.06</v>
      </c>
      <c r="G1255">
        <v>0.06</v>
      </c>
    </row>
    <row r="1256" spans="5:7" x14ac:dyDescent="0.25">
      <c r="E1256">
        <v>1</v>
      </c>
      <c r="F1256">
        <v>2.94</v>
      </c>
      <c r="G1256">
        <v>2.94</v>
      </c>
    </row>
    <row r="1257" spans="5:7" x14ac:dyDescent="0.25">
      <c r="E1257">
        <v>0</v>
      </c>
      <c r="F1257">
        <v>3.94</v>
      </c>
      <c r="G1257">
        <v>3.94</v>
      </c>
    </row>
    <row r="1258" spans="5:7" x14ac:dyDescent="0.25">
      <c r="E1258">
        <v>0</v>
      </c>
      <c r="F1258">
        <v>3.94</v>
      </c>
      <c r="G1258">
        <v>3.94</v>
      </c>
    </row>
    <row r="1259" spans="5:7" x14ac:dyDescent="0.25">
      <c r="E1259">
        <v>1</v>
      </c>
      <c r="F1259">
        <v>2.94</v>
      </c>
      <c r="G1259">
        <v>2.94</v>
      </c>
    </row>
    <row r="1260" spans="5:7" x14ac:dyDescent="0.25">
      <c r="E1260">
        <v>0</v>
      </c>
      <c r="F1260">
        <v>3.94</v>
      </c>
      <c r="G1260">
        <v>3.94</v>
      </c>
    </row>
    <row r="1261" spans="5:7" x14ac:dyDescent="0.25">
      <c r="E1261">
        <v>27</v>
      </c>
      <c r="F1261">
        <v>23.06</v>
      </c>
      <c r="G1261">
        <v>23.06</v>
      </c>
    </row>
    <row r="1262" spans="5:7" x14ac:dyDescent="0.25">
      <c r="E1262">
        <v>3</v>
      </c>
      <c r="F1262">
        <v>0.94</v>
      </c>
      <c r="G1262">
        <v>0.94</v>
      </c>
    </row>
    <row r="1263" spans="5:7" x14ac:dyDescent="0.25">
      <c r="E1263">
        <v>2</v>
      </c>
      <c r="F1263">
        <v>1.94</v>
      </c>
      <c r="G1263">
        <v>1.94</v>
      </c>
    </row>
    <row r="1264" spans="5:7" x14ac:dyDescent="0.25">
      <c r="E1264">
        <v>1</v>
      </c>
      <c r="F1264">
        <v>2.94</v>
      </c>
      <c r="G1264">
        <v>2.94</v>
      </c>
    </row>
    <row r="1265" spans="1:8" x14ac:dyDescent="0.25">
      <c r="E1265">
        <v>11</v>
      </c>
      <c r="F1265">
        <v>7.06</v>
      </c>
      <c r="G1265">
        <v>7.06</v>
      </c>
      <c r="H1265">
        <v>78.56</v>
      </c>
    </row>
    <row r="1267" spans="1:8" x14ac:dyDescent="0.25">
      <c r="A1267">
        <v>18</v>
      </c>
      <c r="B1267">
        <v>19</v>
      </c>
      <c r="C1267">
        <v>7</v>
      </c>
      <c r="D1267">
        <v>3.5</v>
      </c>
      <c r="E1267">
        <v>6</v>
      </c>
      <c r="F1267">
        <v>2.5</v>
      </c>
      <c r="G1267">
        <v>2.5</v>
      </c>
    </row>
    <row r="1268" spans="1:8" x14ac:dyDescent="0.25">
      <c r="E1268">
        <v>1</v>
      </c>
      <c r="F1268">
        <v>2.5</v>
      </c>
      <c r="G1268">
        <v>2.5</v>
      </c>
      <c r="H1268">
        <v>5</v>
      </c>
    </row>
    <row r="1270" spans="1:8" x14ac:dyDescent="0.25">
      <c r="A1270">
        <v>20</v>
      </c>
      <c r="B1270">
        <v>23</v>
      </c>
      <c r="C1270">
        <v>42</v>
      </c>
      <c r="D1270">
        <v>10.5</v>
      </c>
      <c r="E1270">
        <v>32</v>
      </c>
      <c r="F1270">
        <v>21.5</v>
      </c>
      <c r="G1270">
        <v>21.5</v>
      </c>
    </row>
    <row r="1271" spans="1:8" x14ac:dyDescent="0.25">
      <c r="E1271">
        <v>8</v>
      </c>
      <c r="F1271">
        <v>2.5</v>
      </c>
      <c r="G1271">
        <v>2.5</v>
      </c>
    </row>
    <row r="1272" spans="1:8" x14ac:dyDescent="0.25">
      <c r="E1272">
        <v>0</v>
      </c>
      <c r="F1272">
        <v>10.5</v>
      </c>
      <c r="G1272">
        <v>10.5</v>
      </c>
    </row>
    <row r="1273" spans="1:8" x14ac:dyDescent="0.25">
      <c r="E1273">
        <v>2</v>
      </c>
      <c r="F1273">
        <v>8.5</v>
      </c>
      <c r="G1273">
        <v>8.5</v>
      </c>
      <c r="H1273">
        <v>43</v>
      </c>
    </row>
    <row r="1275" spans="1:8" x14ac:dyDescent="0.25">
      <c r="A1275">
        <v>24</v>
      </c>
      <c r="B1275">
        <v>63</v>
      </c>
      <c r="C1275">
        <v>139</v>
      </c>
      <c r="D1275">
        <v>3.47</v>
      </c>
      <c r="E1275">
        <v>20</v>
      </c>
      <c r="F1275">
        <v>16.52</v>
      </c>
      <c r="G1275">
        <v>16.52</v>
      </c>
    </row>
    <row r="1276" spans="1:8" x14ac:dyDescent="0.25">
      <c r="E1276">
        <v>0</v>
      </c>
      <c r="F1276">
        <v>3.47</v>
      </c>
      <c r="G1276">
        <v>3.47</v>
      </c>
    </row>
    <row r="1277" spans="1:8" x14ac:dyDescent="0.25">
      <c r="E1277">
        <v>1</v>
      </c>
      <c r="F1277">
        <v>2.4700000000000002</v>
      </c>
      <c r="G1277">
        <v>2.4700000000000002</v>
      </c>
    </row>
    <row r="1278" spans="1:8" x14ac:dyDescent="0.25">
      <c r="E1278">
        <v>0</v>
      </c>
      <c r="F1278">
        <v>3.47</v>
      </c>
      <c r="G1278">
        <v>3.47</v>
      </c>
    </row>
    <row r="1279" spans="1:8" x14ac:dyDescent="0.25">
      <c r="E1279">
        <v>0</v>
      </c>
      <c r="F1279">
        <v>3.47</v>
      </c>
      <c r="G1279">
        <v>3.47</v>
      </c>
    </row>
    <row r="1280" spans="1:8" x14ac:dyDescent="0.25">
      <c r="E1280">
        <v>1</v>
      </c>
      <c r="F1280">
        <v>2.4700000000000002</v>
      </c>
      <c r="G1280">
        <v>2.4700000000000002</v>
      </c>
    </row>
    <row r="1281" spans="5:7" x14ac:dyDescent="0.25">
      <c r="E1281">
        <v>6</v>
      </c>
      <c r="F1281">
        <v>2.5299999999999998</v>
      </c>
      <c r="G1281">
        <v>2.5299999999999998</v>
      </c>
    </row>
    <row r="1282" spans="5:7" x14ac:dyDescent="0.25">
      <c r="E1282">
        <v>1</v>
      </c>
      <c r="F1282">
        <v>2.4700000000000002</v>
      </c>
      <c r="G1282">
        <v>2.4700000000000002</v>
      </c>
    </row>
    <row r="1283" spans="5:7" x14ac:dyDescent="0.25">
      <c r="E1283">
        <v>0</v>
      </c>
      <c r="F1283">
        <v>3.47</v>
      </c>
      <c r="G1283">
        <v>3.47</v>
      </c>
    </row>
    <row r="1284" spans="5:7" x14ac:dyDescent="0.25">
      <c r="E1284">
        <v>0</v>
      </c>
      <c r="F1284">
        <v>3.47</v>
      </c>
      <c r="G1284">
        <v>3.47</v>
      </c>
    </row>
    <row r="1285" spans="5:7" x14ac:dyDescent="0.25">
      <c r="E1285">
        <v>16</v>
      </c>
      <c r="F1285">
        <v>12.52</v>
      </c>
      <c r="G1285">
        <v>12.52</v>
      </c>
    </row>
    <row r="1286" spans="5:7" x14ac:dyDescent="0.25">
      <c r="E1286">
        <v>1</v>
      </c>
      <c r="F1286">
        <v>2.4700000000000002</v>
      </c>
      <c r="G1286">
        <v>2.4700000000000002</v>
      </c>
    </row>
    <row r="1287" spans="5:7" x14ac:dyDescent="0.25">
      <c r="E1287">
        <v>1</v>
      </c>
      <c r="F1287">
        <v>2.4700000000000002</v>
      </c>
      <c r="G1287">
        <v>2.4700000000000002</v>
      </c>
    </row>
    <row r="1288" spans="5:7" x14ac:dyDescent="0.25">
      <c r="E1288">
        <v>0</v>
      </c>
      <c r="F1288">
        <v>3.47</v>
      </c>
      <c r="G1288">
        <v>3.47</v>
      </c>
    </row>
    <row r="1289" spans="5:7" x14ac:dyDescent="0.25">
      <c r="E1289">
        <v>0</v>
      </c>
      <c r="F1289">
        <v>3.47</v>
      </c>
      <c r="G1289">
        <v>3.47</v>
      </c>
    </row>
    <row r="1290" spans="5:7" x14ac:dyDescent="0.25">
      <c r="E1290">
        <v>0</v>
      </c>
      <c r="F1290">
        <v>3.47</v>
      </c>
      <c r="G1290">
        <v>3.47</v>
      </c>
    </row>
    <row r="1291" spans="5:7" x14ac:dyDescent="0.25">
      <c r="E1291">
        <v>1</v>
      </c>
      <c r="F1291">
        <v>2.4700000000000002</v>
      </c>
      <c r="G1291">
        <v>2.4700000000000002</v>
      </c>
    </row>
    <row r="1292" spans="5:7" x14ac:dyDescent="0.25">
      <c r="E1292">
        <v>9</v>
      </c>
      <c r="F1292">
        <v>5.53</v>
      </c>
      <c r="G1292">
        <v>5.53</v>
      </c>
    </row>
    <row r="1293" spans="5:7" x14ac:dyDescent="0.25">
      <c r="E1293">
        <v>1</v>
      </c>
      <c r="F1293">
        <v>2.4700000000000002</v>
      </c>
      <c r="G1293">
        <v>2.4700000000000002</v>
      </c>
    </row>
    <row r="1294" spans="5:7" x14ac:dyDescent="0.25">
      <c r="E1294">
        <v>6</v>
      </c>
      <c r="F1294">
        <v>2.5299999999999998</v>
      </c>
      <c r="G1294">
        <v>2.5299999999999998</v>
      </c>
    </row>
    <row r="1295" spans="5:7" x14ac:dyDescent="0.25">
      <c r="E1295">
        <v>0</v>
      </c>
      <c r="F1295">
        <v>3.47</v>
      </c>
      <c r="G1295">
        <v>3.47</v>
      </c>
    </row>
    <row r="1296" spans="5:7" x14ac:dyDescent="0.25">
      <c r="E1296">
        <v>1</v>
      </c>
      <c r="F1296">
        <v>2.4700000000000002</v>
      </c>
      <c r="G1296">
        <v>2.4700000000000002</v>
      </c>
    </row>
    <row r="1297" spans="5:7" x14ac:dyDescent="0.25">
      <c r="E1297">
        <v>1</v>
      </c>
      <c r="F1297">
        <v>2.4700000000000002</v>
      </c>
      <c r="G1297">
        <v>2.4700000000000002</v>
      </c>
    </row>
    <row r="1298" spans="5:7" x14ac:dyDescent="0.25">
      <c r="E1298">
        <v>0</v>
      </c>
      <c r="F1298">
        <v>3.47</v>
      </c>
      <c r="G1298">
        <v>3.47</v>
      </c>
    </row>
    <row r="1299" spans="5:7" x14ac:dyDescent="0.25">
      <c r="E1299">
        <v>0</v>
      </c>
      <c r="F1299">
        <v>3.47</v>
      </c>
      <c r="G1299">
        <v>3.47</v>
      </c>
    </row>
    <row r="1300" spans="5:7" x14ac:dyDescent="0.25">
      <c r="E1300">
        <v>1</v>
      </c>
      <c r="F1300">
        <v>2.4700000000000002</v>
      </c>
      <c r="G1300">
        <v>2.4700000000000002</v>
      </c>
    </row>
    <row r="1301" spans="5:7" x14ac:dyDescent="0.25">
      <c r="E1301">
        <v>0</v>
      </c>
      <c r="F1301">
        <v>3.47</v>
      </c>
      <c r="G1301">
        <v>3.47</v>
      </c>
    </row>
    <row r="1302" spans="5:7" x14ac:dyDescent="0.25">
      <c r="E1302">
        <v>4</v>
      </c>
      <c r="F1302">
        <v>0.53</v>
      </c>
      <c r="G1302">
        <v>0.53</v>
      </c>
    </row>
    <row r="1303" spans="5:7" x14ac:dyDescent="0.25">
      <c r="E1303">
        <v>1</v>
      </c>
      <c r="F1303">
        <v>2.4700000000000002</v>
      </c>
      <c r="G1303">
        <v>2.4700000000000002</v>
      </c>
    </row>
    <row r="1304" spans="5:7" x14ac:dyDescent="0.25">
      <c r="E1304">
        <v>13</v>
      </c>
      <c r="F1304">
        <v>9.52</v>
      </c>
      <c r="G1304">
        <v>9.52</v>
      </c>
    </row>
    <row r="1305" spans="5:7" x14ac:dyDescent="0.25">
      <c r="E1305">
        <v>0</v>
      </c>
      <c r="F1305">
        <v>3.47</v>
      </c>
      <c r="G1305">
        <v>3.47</v>
      </c>
    </row>
    <row r="1306" spans="5:7" x14ac:dyDescent="0.25">
      <c r="E1306">
        <v>5</v>
      </c>
      <c r="F1306">
        <v>1.53</v>
      </c>
      <c r="G1306">
        <v>1.53</v>
      </c>
    </row>
    <row r="1307" spans="5:7" x14ac:dyDescent="0.25">
      <c r="E1307">
        <v>0</v>
      </c>
      <c r="F1307">
        <v>3.47</v>
      </c>
      <c r="G1307">
        <v>3.47</v>
      </c>
    </row>
    <row r="1308" spans="5:7" x14ac:dyDescent="0.25">
      <c r="E1308">
        <v>1</v>
      </c>
      <c r="F1308">
        <v>2.4700000000000002</v>
      </c>
      <c r="G1308">
        <v>2.4700000000000002</v>
      </c>
    </row>
    <row r="1309" spans="5:7" x14ac:dyDescent="0.25">
      <c r="E1309">
        <v>1</v>
      </c>
      <c r="F1309">
        <v>2.4700000000000002</v>
      </c>
      <c r="G1309">
        <v>2.4700000000000002</v>
      </c>
    </row>
    <row r="1310" spans="5:7" x14ac:dyDescent="0.25">
      <c r="E1310">
        <v>1</v>
      </c>
      <c r="F1310">
        <v>2.4700000000000002</v>
      </c>
      <c r="G1310">
        <v>2.4700000000000002</v>
      </c>
    </row>
    <row r="1311" spans="5:7" x14ac:dyDescent="0.25">
      <c r="E1311">
        <v>1</v>
      </c>
      <c r="F1311">
        <v>2.4700000000000002</v>
      </c>
      <c r="G1311">
        <v>2.4700000000000002</v>
      </c>
    </row>
    <row r="1312" spans="5:7" x14ac:dyDescent="0.25">
      <c r="E1312">
        <v>1</v>
      </c>
      <c r="F1312">
        <v>2.4700000000000002</v>
      </c>
      <c r="G1312">
        <v>2.4700000000000002</v>
      </c>
    </row>
    <row r="1313" spans="1:8" x14ac:dyDescent="0.25">
      <c r="E1313">
        <v>11</v>
      </c>
      <c r="F1313">
        <v>7.53</v>
      </c>
      <c r="G1313">
        <v>7.53</v>
      </c>
    </row>
    <row r="1314" spans="1:8" x14ac:dyDescent="0.25">
      <c r="E1314">
        <v>33</v>
      </c>
      <c r="F1314">
        <v>29.52</v>
      </c>
      <c r="G1314">
        <v>29.52</v>
      </c>
      <c r="H1314">
        <v>176.5</v>
      </c>
    </row>
    <row r="1316" spans="1:8" x14ac:dyDescent="0.25">
      <c r="A1316">
        <v>64</v>
      </c>
      <c r="B1316">
        <v>78</v>
      </c>
      <c r="C1316">
        <v>77</v>
      </c>
      <c r="D1316">
        <v>5.13</v>
      </c>
      <c r="E1316">
        <v>20</v>
      </c>
      <c r="F1316">
        <v>14.87</v>
      </c>
      <c r="G1316">
        <v>14.87</v>
      </c>
    </row>
    <row r="1317" spans="1:8" x14ac:dyDescent="0.25">
      <c r="E1317">
        <v>1</v>
      </c>
      <c r="F1317">
        <v>4.13</v>
      </c>
      <c r="G1317">
        <v>4.13</v>
      </c>
    </row>
    <row r="1318" spans="1:8" x14ac:dyDescent="0.25">
      <c r="E1318">
        <v>2</v>
      </c>
      <c r="F1318">
        <v>3.13</v>
      </c>
      <c r="G1318">
        <v>3.13</v>
      </c>
    </row>
    <row r="1319" spans="1:8" x14ac:dyDescent="0.25">
      <c r="E1319">
        <v>1</v>
      </c>
      <c r="F1319">
        <v>4.13</v>
      </c>
      <c r="G1319">
        <v>4.13</v>
      </c>
    </row>
    <row r="1320" spans="1:8" x14ac:dyDescent="0.25">
      <c r="E1320">
        <v>0</v>
      </c>
      <c r="F1320">
        <v>5.13</v>
      </c>
      <c r="G1320">
        <v>5.13</v>
      </c>
    </row>
    <row r="1321" spans="1:8" x14ac:dyDescent="0.25">
      <c r="E1321">
        <v>21</v>
      </c>
      <c r="F1321">
        <v>15.87</v>
      </c>
      <c r="G1321">
        <v>15.87</v>
      </c>
    </row>
    <row r="1322" spans="1:8" x14ac:dyDescent="0.25">
      <c r="E1322">
        <v>7</v>
      </c>
      <c r="F1322">
        <v>1.87</v>
      </c>
      <c r="G1322">
        <v>1.87</v>
      </c>
    </row>
    <row r="1323" spans="1:8" x14ac:dyDescent="0.25">
      <c r="E1323">
        <v>4</v>
      </c>
      <c r="F1323">
        <v>1.1299999999999999</v>
      </c>
      <c r="G1323">
        <v>1.1299999999999999</v>
      </c>
    </row>
    <row r="1324" spans="1:8" x14ac:dyDescent="0.25">
      <c r="E1324">
        <v>0</v>
      </c>
      <c r="F1324">
        <v>5.13</v>
      </c>
      <c r="G1324">
        <v>5.13</v>
      </c>
    </row>
    <row r="1325" spans="1:8" x14ac:dyDescent="0.25">
      <c r="E1325">
        <v>8</v>
      </c>
      <c r="F1325">
        <v>2.87</v>
      </c>
      <c r="G1325">
        <v>2.87</v>
      </c>
    </row>
    <row r="1326" spans="1:8" x14ac:dyDescent="0.25">
      <c r="E1326">
        <v>5</v>
      </c>
      <c r="F1326">
        <v>0.13</v>
      </c>
      <c r="G1326">
        <v>0.13</v>
      </c>
    </row>
    <row r="1327" spans="1:8" x14ac:dyDescent="0.25">
      <c r="E1327">
        <v>5</v>
      </c>
      <c r="F1327">
        <v>0.13</v>
      </c>
      <c r="G1327">
        <v>0.13</v>
      </c>
    </row>
    <row r="1328" spans="1:8" x14ac:dyDescent="0.25">
      <c r="E1328">
        <v>1</v>
      </c>
      <c r="F1328">
        <v>4.13</v>
      </c>
      <c r="G1328">
        <v>4.13</v>
      </c>
    </row>
    <row r="1329" spans="1:8" x14ac:dyDescent="0.25">
      <c r="E1329">
        <v>1</v>
      </c>
      <c r="F1329">
        <v>4.13</v>
      </c>
      <c r="G1329">
        <v>4.13</v>
      </c>
    </row>
    <row r="1330" spans="1:8" x14ac:dyDescent="0.25">
      <c r="E1330">
        <v>1</v>
      </c>
      <c r="F1330">
        <v>4.13</v>
      </c>
      <c r="G1330">
        <v>4.13</v>
      </c>
      <c r="H1330">
        <v>70.930000000000007</v>
      </c>
    </row>
    <row r="1332" spans="1:8" x14ac:dyDescent="0.25">
      <c r="A1332">
        <v>79</v>
      </c>
      <c r="B1332">
        <v>80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8" x14ac:dyDescent="0.25">
      <c r="E1333">
        <v>0</v>
      </c>
      <c r="F1333">
        <v>0</v>
      </c>
      <c r="G1333">
        <v>0</v>
      </c>
      <c r="H1333">
        <v>0</v>
      </c>
    </row>
    <row r="1335" spans="1:8" x14ac:dyDescent="0.25">
      <c r="A1335">
        <v>81</v>
      </c>
      <c r="B1335">
        <v>81</v>
      </c>
      <c r="C1335">
        <v>34</v>
      </c>
      <c r="D1335">
        <v>34</v>
      </c>
      <c r="E1335">
        <v>34</v>
      </c>
      <c r="F1335">
        <v>0</v>
      </c>
      <c r="G1335">
        <v>0</v>
      </c>
      <c r="H1335">
        <v>0</v>
      </c>
    </row>
    <row r="1337" spans="1:8" x14ac:dyDescent="0.25">
      <c r="A1337">
        <v>82</v>
      </c>
      <c r="B1337">
        <v>85</v>
      </c>
      <c r="C1337">
        <v>4</v>
      </c>
      <c r="D1337">
        <v>1</v>
      </c>
      <c r="E1337">
        <v>1</v>
      </c>
      <c r="F1337">
        <v>0</v>
      </c>
      <c r="G1337">
        <v>0</v>
      </c>
    </row>
    <row r="1338" spans="1:8" x14ac:dyDescent="0.25">
      <c r="E1338">
        <v>0</v>
      </c>
      <c r="F1338">
        <v>1</v>
      </c>
      <c r="G1338">
        <v>1</v>
      </c>
    </row>
    <row r="1339" spans="1:8" x14ac:dyDescent="0.25">
      <c r="E1339">
        <v>1</v>
      </c>
      <c r="F1339">
        <v>0</v>
      </c>
      <c r="G1339">
        <v>0</v>
      </c>
    </row>
    <row r="1340" spans="1:8" x14ac:dyDescent="0.25">
      <c r="E1340">
        <v>2</v>
      </c>
      <c r="F1340">
        <v>1</v>
      </c>
      <c r="G1340">
        <v>1</v>
      </c>
      <c r="H1340">
        <v>2</v>
      </c>
    </row>
    <row r="1342" spans="1:8" x14ac:dyDescent="0.25">
      <c r="A1342">
        <v>86</v>
      </c>
      <c r="B1342">
        <v>86</v>
      </c>
      <c r="C1342">
        <v>124</v>
      </c>
      <c r="D1342">
        <v>124</v>
      </c>
      <c r="E1342">
        <v>124</v>
      </c>
      <c r="F1342">
        <v>0</v>
      </c>
      <c r="G1342">
        <v>0</v>
      </c>
      <c r="H1342">
        <v>0</v>
      </c>
    </row>
    <row r="1344" spans="1:8" x14ac:dyDescent="0.25">
      <c r="A1344">
        <v>87</v>
      </c>
      <c r="B1344">
        <v>97</v>
      </c>
      <c r="C1344">
        <v>92</v>
      </c>
      <c r="D1344">
        <v>8.36</v>
      </c>
      <c r="E1344">
        <v>1</v>
      </c>
      <c r="F1344">
        <v>7.36</v>
      </c>
      <c r="G1344">
        <v>7.36</v>
      </c>
    </row>
    <row r="1345" spans="4:8" x14ac:dyDescent="0.25">
      <c r="E1345">
        <v>31</v>
      </c>
      <c r="F1345">
        <v>22.64</v>
      </c>
      <c r="G1345">
        <v>22.64</v>
      </c>
    </row>
    <row r="1346" spans="4:8" x14ac:dyDescent="0.25">
      <c r="E1346">
        <v>1</v>
      </c>
      <c r="F1346">
        <v>7.36</v>
      </c>
      <c r="G1346">
        <v>7.36</v>
      </c>
    </row>
    <row r="1347" spans="4:8" x14ac:dyDescent="0.25">
      <c r="E1347">
        <v>1</v>
      </c>
      <c r="F1347">
        <v>7.36</v>
      </c>
      <c r="G1347">
        <v>7.36</v>
      </c>
    </row>
    <row r="1348" spans="4:8" x14ac:dyDescent="0.25">
      <c r="E1348">
        <v>9</v>
      </c>
      <c r="F1348">
        <v>0.64</v>
      </c>
      <c r="G1348">
        <v>0.64</v>
      </c>
    </row>
    <row r="1349" spans="4:8" x14ac:dyDescent="0.25">
      <c r="E1349">
        <v>6</v>
      </c>
      <c r="F1349">
        <v>2.36</v>
      </c>
      <c r="G1349">
        <v>2.36</v>
      </c>
    </row>
    <row r="1350" spans="4:8" x14ac:dyDescent="0.25">
      <c r="E1350">
        <v>7</v>
      </c>
      <c r="F1350">
        <v>1.36</v>
      </c>
      <c r="G1350">
        <v>1.36</v>
      </c>
    </row>
    <row r="1351" spans="4:8" x14ac:dyDescent="0.25">
      <c r="E1351">
        <v>3</v>
      </c>
      <c r="F1351">
        <v>5.36</v>
      </c>
      <c r="G1351">
        <v>5.36</v>
      </c>
    </row>
    <row r="1352" spans="4:8" x14ac:dyDescent="0.25">
      <c r="E1352">
        <v>11</v>
      </c>
      <c r="F1352">
        <v>2.64</v>
      </c>
      <c r="G1352">
        <v>2.64</v>
      </c>
    </row>
    <row r="1353" spans="4:8" x14ac:dyDescent="0.25">
      <c r="E1353">
        <v>11</v>
      </c>
      <c r="F1353">
        <v>2.64</v>
      </c>
      <c r="G1353">
        <v>2.64</v>
      </c>
    </row>
    <row r="1354" spans="4:8" x14ac:dyDescent="0.25">
      <c r="E1354">
        <v>11</v>
      </c>
      <c r="F1354">
        <v>2.64</v>
      </c>
      <c r="G1354">
        <v>2.64</v>
      </c>
      <c r="H1354">
        <v>62.36</v>
      </c>
    </row>
    <row r="1356" spans="4:8" x14ac:dyDescent="0.25">
      <c r="D1356">
        <v>438.35251927375703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M156" sqref="M156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8" bestFit="1" customWidth="1"/>
    <col min="4" max="4" width="11.875" bestFit="1" customWidth="1"/>
  </cols>
  <sheetData>
    <row r="1" spans="1:4" x14ac:dyDescent="0.25">
      <c r="A1" t="s">
        <v>206</v>
      </c>
    </row>
    <row r="2" spans="1:4" x14ac:dyDescent="0.25">
      <c r="A2" s="5" t="s">
        <v>189</v>
      </c>
      <c r="B2" s="5" t="s">
        <v>190</v>
      </c>
      <c r="C2" s="5"/>
      <c r="D2" s="5"/>
    </row>
    <row r="3" spans="1:4" x14ac:dyDescent="0.25">
      <c r="A3" s="5" t="s">
        <v>191</v>
      </c>
      <c r="B3" s="5" t="s">
        <v>192</v>
      </c>
      <c r="C3" s="5"/>
      <c r="D3" s="5"/>
    </row>
    <row r="4" spans="1:4" x14ac:dyDescent="0.25">
      <c r="A4" t="s">
        <v>172</v>
      </c>
      <c r="B4" t="s">
        <v>207</v>
      </c>
      <c r="C4" t="s">
        <v>208</v>
      </c>
      <c r="D4" t="s">
        <v>209</v>
      </c>
    </row>
    <row r="5" spans="1:4" x14ac:dyDescent="0.25">
      <c r="A5" t="s">
        <v>210</v>
      </c>
      <c r="B5">
        <v>151.07013000000001</v>
      </c>
      <c r="C5">
        <v>1</v>
      </c>
      <c r="D5">
        <v>3.3898305000000001E-3</v>
      </c>
    </row>
    <row r="6" spans="1:4" x14ac:dyDescent="0.25">
      <c r="A6" t="s">
        <v>211</v>
      </c>
      <c r="B6">
        <v>163.4932</v>
      </c>
      <c r="C6">
        <v>27</v>
      </c>
      <c r="D6">
        <v>1.0169490999999999E-2</v>
      </c>
    </row>
    <row r="7" spans="1:4" x14ac:dyDescent="0.25">
      <c r="A7" t="s">
        <v>212</v>
      </c>
      <c r="B7">
        <v>116.21339399999999</v>
      </c>
      <c r="C7">
        <v>5</v>
      </c>
      <c r="D7">
        <v>5.0847456000000001E-3</v>
      </c>
    </row>
    <row r="8" spans="1:4" x14ac:dyDescent="0.25">
      <c r="A8" t="s">
        <v>213</v>
      </c>
      <c r="B8">
        <v>152.02782999999999</v>
      </c>
      <c r="C8">
        <v>0</v>
      </c>
      <c r="D8">
        <v>8.4745759999999993E-3</v>
      </c>
    </row>
    <row r="9" spans="1:4" x14ac:dyDescent="0.25">
      <c r="A9" t="s">
        <v>214</v>
      </c>
      <c r="B9">
        <v>134.66955999999999</v>
      </c>
      <c r="C9">
        <v>0</v>
      </c>
      <c r="D9">
        <v>0</v>
      </c>
    </row>
    <row r="10" spans="1:4" x14ac:dyDescent="0.25">
      <c r="A10" t="s">
        <v>215</v>
      </c>
      <c r="B10">
        <v>140.06272999999999</v>
      </c>
      <c r="C10">
        <v>8</v>
      </c>
      <c r="D10">
        <v>3.3898305000000001E-3</v>
      </c>
    </row>
    <row r="11" spans="1:4" x14ac:dyDescent="0.25">
      <c r="A11" t="s">
        <v>216</v>
      </c>
      <c r="B11">
        <v>120.305305</v>
      </c>
      <c r="C11">
        <v>0</v>
      </c>
      <c r="D11">
        <v>0</v>
      </c>
    </row>
    <row r="12" spans="1:4" x14ac:dyDescent="0.25">
      <c r="A12" t="s">
        <v>217</v>
      </c>
      <c r="B12">
        <v>90.189279999999997</v>
      </c>
      <c r="C12">
        <v>0</v>
      </c>
      <c r="D12">
        <v>1.6949152E-3</v>
      </c>
    </row>
    <row r="13" spans="1:4" x14ac:dyDescent="0.25">
      <c r="A13" t="s">
        <v>218</v>
      </c>
      <c r="B13">
        <v>114.38897</v>
      </c>
      <c r="C13">
        <v>0</v>
      </c>
      <c r="D13">
        <v>1.3559322E-2</v>
      </c>
    </row>
    <row r="16" spans="1:4" x14ac:dyDescent="0.25">
      <c r="A16" s="5" t="s">
        <v>189</v>
      </c>
      <c r="B16" s="5" t="s">
        <v>190</v>
      </c>
      <c r="C16" s="5"/>
      <c r="D16" s="5"/>
    </row>
    <row r="17" spans="1:4" x14ac:dyDescent="0.25">
      <c r="A17" s="5" t="s">
        <v>200</v>
      </c>
      <c r="B17" s="5" t="s">
        <v>192</v>
      </c>
      <c r="C17" s="5"/>
      <c r="D17" s="5"/>
    </row>
    <row r="18" spans="1:4" x14ac:dyDescent="0.25">
      <c r="A18" t="s">
        <v>172</v>
      </c>
      <c r="B18" t="s">
        <v>207</v>
      </c>
      <c r="C18" t="s">
        <v>208</v>
      </c>
      <c r="D18" t="s">
        <v>209</v>
      </c>
    </row>
    <row r="19" spans="1:4" x14ac:dyDescent="0.25">
      <c r="A19" t="s">
        <v>210</v>
      </c>
      <c r="B19">
        <v>151.07013000000001</v>
      </c>
      <c r="C19">
        <v>1</v>
      </c>
      <c r="D19">
        <v>5.0847456000000001E-3</v>
      </c>
    </row>
    <row r="20" spans="1:4" x14ac:dyDescent="0.25">
      <c r="A20" t="s">
        <v>211</v>
      </c>
      <c r="B20">
        <v>85.309110000000004</v>
      </c>
      <c r="C20">
        <v>3</v>
      </c>
      <c r="D20">
        <v>5.0847456000000001E-3</v>
      </c>
    </row>
    <row r="21" spans="1:4" x14ac:dyDescent="0.25">
      <c r="A21" t="s">
        <v>212</v>
      </c>
      <c r="B21">
        <v>163.4932</v>
      </c>
      <c r="C21">
        <v>27</v>
      </c>
      <c r="D21">
        <v>1.3559322E-2</v>
      </c>
    </row>
    <row r="22" spans="1:4" x14ac:dyDescent="0.25">
      <c r="A22" t="s">
        <v>213</v>
      </c>
      <c r="B22">
        <v>116.21339399999999</v>
      </c>
      <c r="C22">
        <v>5</v>
      </c>
      <c r="D22">
        <v>3.3898305000000001E-3</v>
      </c>
    </row>
    <row r="23" spans="1:4" x14ac:dyDescent="0.25">
      <c r="A23" t="s">
        <v>214</v>
      </c>
      <c r="B23">
        <v>80.764979999999994</v>
      </c>
      <c r="C23">
        <v>5</v>
      </c>
      <c r="D23">
        <v>3.3898305000000001E-3</v>
      </c>
    </row>
    <row r="24" spans="1:4" x14ac:dyDescent="0.25">
      <c r="A24" t="s">
        <v>215</v>
      </c>
      <c r="B24">
        <v>140.06272999999999</v>
      </c>
      <c r="C24">
        <v>8</v>
      </c>
      <c r="D24">
        <v>0</v>
      </c>
    </row>
    <row r="25" spans="1:4" x14ac:dyDescent="0.25">
      <c r="A25" t="s">
        <v>216</v>
      </c>
      <c r="B25">
        <v>87.320189999999997</v>
      </c>
      <c r="C25">
        <v>8</v>
      </c>
      <c r="D25">
        <v>3.3898305000000001E-3</v>
      </c>
    </row>
    <row r="26" spans="1:4" x14ac:dyDescent="0.25">
      <c r="A26" t="s">
        <v>217</v>
      </c>
      <c r="B26">
        <v>75.332350000000005</v>
      </c>
      <c r="C26">
        <v>34</v>
      </c>
      <c r="D26">
        <v>4.2372882000000001E-2</v>
      </c>
    </row>
    <row r="27" spans="1:4" x14ac:dyDescent="0.25">
      <c r="A27" t="s">
        <v>218</v>
      </c>
      <c r="B27">
        <v>75.718199999999996</v>
      </c>
      <c r="C27">
        <v>123</v>
      </c>
      <c r="D27">
        <v>3.2203389999999998E-2</v>
      </c>
    </row>
    <row r="30" spans="1:4" x14ac:dyDescent="0.25">
      <c r="A30" s="5" t="s">
        <v>189</v>
      </c>
      <c r="B30" s="5" t="s">
        <v>190</v>
      </c>
      <c r="C30" s="5"/>
      <c r="D30" s="5"/>
    </row>
    <row r="31" spans="1:4" x14ac:dyDescent="0.25">
      <c r="A31" s="5" t="s">
        <v>191</v>
      </c>
      <c r="B31" s="5" t="s">
        <v>201</v>
      </c>
      <c r="C31" s="5"/>
      <c r="D31" s="5"/>
    </row>
    <row r="32" spans="1:4" x14ac:dyDescent="0.25">
      <c r="A32" t="s">
        <v>172</v>
      </c>
      <c r="B32" t="s">
        <v>207</v>
      </c>
      <c r="C32" t="s">
        <v>208</v>
      </c>
      <c r="D32" t="s">
        <v>209</v>
      </c>
    </row>
    <row r="33" spans="1:4" x14ac:dyDescent="0.25">
      <c r="A33" t="s">
        <v>210</v>
      </c>
      <c r="B33">
        <v>151.07013000000001</v>
      </c>
      <c r="C33">
        <v>1</v>
      </c>
      <c r="D33">
        <v>3.3898305000000001E-3</v>
      </c>
    </row>
    <row r="34" spans="1:4" x14ac:dyDescent="0.25">
      <c r="A34" t="s">
        <v>211</v>
      </c>
      <c r="B34">
        <v>163.4932</v>
      </c>
      <c r="C34">
        <v>27</v>
      </c>
      <c r="D34">
        <v>1.0169490999999999E-2</v>
      </c>
    </row>
    <row r="35" spans="1:4" x14ac:dyDescent="0.25">
      <c r="A35" t="s">
        <v>212</v>
      </c>
      <c r="B35">
        <v>116.21339399999999</v>
      </c>
      <c r="C35">
        <v>5</v>
      </c>
      <c r="D35">
        <v>5.0847456000000001E-3</v>
      </c>
    </row>
    <row r="36" spans="1:4" x14ac:dyDescent="0.25">
      <c r="A36" t="s">
        <v>213</v>
      </c>
      <c r="B36">
        <v>152.02782999999999</v>
      </c>
      <c r="C36">
        <v>0</v>
      </c>
      <c r="D36">
        <v>8.4745759999999993E-3</v>
      </c>
    </row>
    <row r="37" spans="1:4" x14ac:dyDescent="0.25">
      <c r="A37" t="s">
        <v>214</v>
      </c>
      <c r="B37">
        <v>134.66955999999999</v>
      </c>
      <c r="C37">
        <v>0</v>
      </c>
      <c r="D37">
        <v>0</v>
      </c>
    </row>
    <row r="38" spans="1:4" x14ac:dyDescent="0.25">
      <c r="A38" t="s">
        <v>215</v>
      </c>
      <c r="B38">
        <v>140.06272999999999</v>
      </c>
      <c r="C38">
        <v>8</v>
      </c>
      <c r="D38">
        <v>3.3898305000000001E-3</v>
      </c>
    </row>
    <row r="39" spans="1:4" x14ac:dyDescent="0.25">
      <c r="A39" t="s">
        <v>216</v>
      </c>
      <c r="B39">
        <v>120.305305</v>
      </c>
      <c r="C39">
        <v>0</v>
      </c>
      <c r="D39">
        <v>0</v>
      </c>
    </row>
    <row r="40" spans="1:4" x14ac:dyDescent="0.25">
      <c r="A40" t="s">
        <v>217</v>
      </c>
      <c r="B40">
        <v>90.189279999999997</v>
      </c>
      <c r="C40">
        <v>0</v>
      </c>
      <c r="D40">
        <v>1.6949152E-3</v>
      </c>
    </row>
    <row r="41" spans="1:4" x14ac:dyDescent="0.25">
      <c r="A41" t="s">
        <v>218</v>
      </c>
      <c r="B41">
        <v>114.38897</v>
      </c>
      <c r="C41">
        <v>0</v>
      </c>
      <c r="D41">
        <v>1.3559322E-2</v>
      </c>
    </row>
    <row r="44" spans="1:4" x14ac:dyDescent="0.25">
      <c r="A44" s="5" t="s">
        <v>189</v>
      </c>
      <c r="B44" s="5" t="s">
        <v>190</v>
      </c>
      <c r="C44" s="5"/>
      <c r="D44" s="5"/>
    </row>
    <row r="45" spans="1:4" x14ac:dyDescent="0.25">
      <c r="A45" s="5" t="s">
        <v>200</v>
      </c>
      <c r="B45" s="5" t="s">
        <v>201</v>
      </c>
      <c r="C45" s="5"/>
      <c r="D45" s="5"/>
    </row>
    <row r="46" spans="1:4" x14ac:dyDescent="0.25">
      <c r="A46" t="s">
        <v>172</v>
      </c>
      <c r="B46" t="s">
        <v>207</v>
      </c>
      <c r="C46" t="s">
        <v>208</v>
      </c>
      <c r="D46" t="s">
        <v>209</v>
      </c>
    </row>
    <row r="47" spans="1:4" x14ac:dyDescent="0.25">
      <c r="A47" t="s">
        <v>210</v>
      </c>
      <c r="B47">
        <v>151.07013000000001</v>
      </c>
      <c r="C47">
        <v>1</v>
      </c>
      <c r="D47">
        <v>5.0847456000000001E-3</v>
      </c>
    </row>
    <row r="48" spans="1:4" x14ac:dyDescent="0.25">
      <c r="A48" t="s">
        <v>211</v>
      </c>
      <c r="B48">
        <v>85.309110000000004</v>
      </c>
      <c r="C48">
        <v>3</v>
      </c>
      <c r="D48">
        <v>5.0847456000000001E-3</v>
      </c>
    </row>
    <row r="49" spans="1:4" x14ac:dyDescent="0.25">
      <c r="A49" t="s">
        <v>212</v>
      </c>
      <c r="B49">
        <v>163.4932</v>
      </c>
      <c r="C49">
        <v>27</v>
      </c>
      <c r="D49">
        <v>1.3559322E-2</v>
      </c>
    </row>
    <row r="50" spans="1:4" x14ac:dyDescent="0.25">
      <c r="A50" t="s">
        <v>213</v>
      </c>
      <c r="B50">
        <v>116.21339399999999</v>
      </c>
      <c r="C50">
        <v>5</v>
      </c>
      <c r="D50">
        <v>3.3898305000000001E-3</v>
      </c>
    </row>
    <row r="51" spans="1:4" x14ac:dyDescent="0.25">
      <c r="A51" t="s">
        <v>214</v>
      </c>
      <c r="B51">
        <v>80.764979999999994</v>
      </c>
      <c r="C51">
        <v>5</v>
      </c>
      <c r="D51">
        <v>3.3898305000000001E-3</v>
      </c>
    </row>
    <row r="52" spans="1:4" x14ac:dyDescent="0.25">
      <c r="A52" t="s">
        <v>215</v>
      </c>
      <c r="B52">
        <v>140.06272999999999</v>
      </c>
      <c r="C52">
        <v>8</v>
      </c>
      <c r="D52">
        <v>0</v>
      </c>
    </row>
    <row r="53" spans="1:4" x14ac:dyDescent="0.25">
      <c r="A53" t="s">
        <v>216</v>
      </c>
      <c r="B53">
        <v>87.320189999999997</v>
      </c>
      <c r="C53">
        <v>8</v>
      </c>
      <c r="D53">
        <v>3.3898305000000001E-3</v>
      </c>
    </row>
    <row r="54" spans="1:4" x14ac:dyDescent="0.25">
      <c r="A54" t="s">
        <v>217</v>
      </c>
      <c r="B54">
        <v>75.332350000000005</v>
      </c>
      <c r="C54">
        <v>34</v>
      </c>
      <c r="D54">
        <v>4.2372882000000001E-2</v>
      </c>
    </row>
    <row r="55" spans="1:4" x14ac:dyDescent="0.25">
      <c r="A55" t="s">
        <v>218</v>
      </c>
      <c r="B55">
        <v>75.718199999999996</v>
      </c>
      <c r="C55">
        <v>123</v>
      </c>
      <c r="D55">
        <v>3.2203389999999998E-2</v>
      </c>
    </row>
    <row r="58" spans="1:4" x14ac:dyDescent="0.25">
      <c r="A58" s="5" t="s">
        <v>202</v>
      </c>
      <c r="B58" s="5" t="s">
        <v>203</v>
      </c>
      <c r="C58" s="5"/>
      <c r="D58" s="5"/>
    </row>
    <row r="59" spans="1:4" x14ac:dyDescent="0.25">
      <c r="A59" s="5" t="s">
        <v>191</v>
      </c>
      <c r="B59" s="5" t="s">
        <v>192</v>
      </c>
      <c r="C59" s="5"/>
      <c r="D59" s="5"/>
    </row>
    <row r="60" spans="1:4" x14ac:dyDescent="0.25">
      <c r="A60" t="s">
        <v>172</v>
      </c>
      <c r="B60" t="s">
        <v>207</v>
      </c>
      <c r="C60" t="s">
        <v>208</v>
      </c>
      <c r="D60" t="s">
        <v>209</v>
      </c>
    </row>
    <row r="61" spans="1:4" x14ac:dyDescent="0.25">
      <c r="A61" t="s">
        <v>210</v>
      </c>
      <c r="B61">
        <v>151.07013000000001</v>
      </c>
      <c r="C61">
        <v>1</v>
      </c>
      <c r="D61">
        <v>6.7796610000000002E-3</v>
      </c>
    </row>
    <row r="62" spans="1:4" x14ac:dyDescent="0.25">
      <c r="A62" t="s">
        <v>211</v>
      </c>
      <c r="B62">
        <v>116.21339399999999</v>
      </c>
      <c r="C62">
        <v>5</v>
      </c>
      <c r="D62">
        <v>1.6949152E-3</v>
      </c>
    </row>
    <row r="63" spans="1:4" x14ac:dyDescent="0.25">
      <c r="A63" t="s">
        <v>212</v>
      </c>
      <c r="B63">
        <v>65.860600000000005</v>
      </c>
      <c r="C63">
        <v>31</v>
      </c>
      <c r="D63">
        <v>1.6949152E-3</v>
      </c>
    </row>
    <row r="64" spans="1:4" x14ac:dyDescent="0.25">
      <c r="A64" t="s">
        <v>213</v>
      </c>
      <c r="B64">
        <v>140.06272999999999</v>
      </c>
      <c r="C64">
        <v>8</v>
      </c>
      <c r="D64">
        <v>3.3898305000000001E-3</v>
      </c>
    </row>
    <row r="65" spans="1:4" x14ac:dyDescent="0.25">
      <c r="A65" t="s">
        <v>214</v>
      </c>
      <c r="B65">
        <v>114.38897</v>
      </c>
      <c r="C65">
        <v>0</v>
      </c>
      <c r="D65">
        <v>1.0169490999999999E-2</v>
      </c>
    </row>
    <row r="66" spans="1:4" x14ac:dyDescent="0.25">
      <c r="A66" t="s">
        <v>215</v>
      </c>
      <c r="B66">
        <v>64.240979999999993</v>
      </c>
      <c r="C66">
        <v>4</v>
      </c>
      <c r="D66">
        <v>1.3559322E-2</v>
      </c>
    </row>
    <row r="67" spans="1:4" x14ac:dyDescent="0.25">
      <c r="A67" t="s">
        <v>216</v>
      </c>
      <c r="B67">
        <v>87.320189999999997</v>
      </c>
      <c r="C67">
        <v>8</v>
      </c>
      <c r="D67">
        <v>6.7796610000000002E-3</v>
      </c>
    </row>
    <row r="68" spans="1:4" x14ac:dyDescent="0.25">
      <c r="A68" t="s">
        <v>217</v>
      </c>
      <c r="B68">
        <v>39.198284000000001</v>
      </c>
      <c r="C68">
        <v>122</v>
      </c>
      <c r="D68">
        <v>2.3728814000000001E-2</v>
      </c>
    </row>
    <row r="69" spans="1:4" x14ac:dyDescent="0.25">
      <c r="A69" t="s">
        <v>218</v>
      </c>
      <c r="B69">
        <v>86.791300000000007</v>
      </c>
      <c r="C69">
        <v>0</v>
      </c>
      <c r="D69">
        <v>1.1864407E-2</v>
      </c>
    </row>
    <row r="72" spans="1:4" x14ac:dyDescent="0.25">
      <c r="A72" s="5" t="s">
        <v>202</v>
      </c>
      <c r="B72" s="5" t="s">
        <v>203</v>
      </c>
      <c r="C72" s="5"/>
      <c r="D72" s="5"/>
    </row>
    <row r="73" spans="1:4" x14ac:dyDescent="0.25">
      <c r="A73" s="5" t="s">
        <v>200</v>
      </c>
      <c r="B73" s="5" t="s">
        <v>192</v>
      </c>
      <c r="C73" s="5"/>
      <c r="D73" s="5"/>
    </row>
    <row r="74" spans="1:4" x14ac:dyDescent="0.25">
      <c r="A74" t="s">
        <v>172</v>
      </c>
      <c r="B74" t="s">
        <v>207</v>
      </c>
      <c r="C74" t="s">
        <v>208</v>
      </c>
      <c r="D74" t="s">
        <v>209</v>
      </c>
    </row>
    <row r="75" spans="1:4" x14ac:dyDescent="0.25">
      <c r="A75" t="s">
        <v>210</v>
      </c>
      <c r="B75">
        <v>151.07013000000001</v>
      </c>
      <c r="C75">
        <v>1</v>
      </c>
      <c r="D75">
        <v>6.7796610000000002E-3</v>
      </c>
    </row>
    <row r="76" spans="1:4" x14ac:dyDescent="0.25">
      <c r="A76" t="s">
        <v>211</v>
      </c>
      <c r="B76">
        <v>116.21339399999999</v>
      </c>
      <c r="C76">
        <v>5</v>
      </c>
      <c r="D76">
        <v>1.6949152E-3</v>
      </c>
    </row>
    <row r="77" spans="1:4" x14ac:dyDescent="0.25">
      <c r="A77" t="s">
        <v>212</v>
      </c>
      <c r="B77">
        <v>65.860600000000005</v>
      </c>
      <c r="C77">
        <v>31</v>
      </c>
      <c r="D77">
        <v>1.6949152E-3</v>
      </c>
    </row>
    <row r="78" spans="1:4" x14ac:dyDescent="0.25">
      <c r="A78" t="s">
        <v>213</v>
      </c>
      <c r="B78">
        <v>140.06272999999999</v>
      </c>
      <c r="C78">
        <v>8</v>
      </c>
      <c r="D78">
        <v>3.3898305000000001E-3</v>
      </c>
    </row>
    <row r="79" spans="1:4" x14ac:dyDescent="0.25">
      <c r="A79" t="s">
        <v>214</v>
      </c>
      <c r="B79">
        <v>37.770744000000001</v>
      </c>
      <c r="C79">
        <v>1</v>
      </c>
      <c r="D79">
        <v>8.4745759999999993E-3</v>
      </c>
    </row>
    <row r="80" spans="1:4" x14ac:dyDescent="0.25">
      <c r="A80" t="s">
        <v>215</v>
      </c>
      <c r="B80">
        <v>64.240979999999993</v>
      </c>
      <c r="C80">
        <v>4</v>
      </c>
      <c r="D80">
        <v>1.1864407E-2</v>
      </c>
    </row>
    <row r="81" spans="1:4" x14ac:dyDescent="0.25">
      <c r="A81" t="s">
        <v>216</v>
      </c>
      <c r="B81">
        <v>87.320189999999997</v>
      </c>
      <c r="C81">
        <v>8</v>
      </c>
      <c r="D81">
        <v>1.0169490999999999E-2</v>
      </c>
    </row>
    <row r="82" spans="1:4" x14ac:dyDescent="0.25">
      <c r="A82" t="s">
        <v>217</v>
      </c>
      <c r="B82">
        <v>63.606762000000003</v>
      </c>
      <c r="C82">
        <v>33</v>
      </c>
      <c r="D82">
        <v>8.4745759999999993E-3</v>
      </c>
    </row>
    <row r="83" spans="1:4" x14ac:dyDescent="0.25">
      <c r="A83" t="s">
        <v>218</v>
      </c>
      <c r="B83">
        <v>39.198284000000001</v>
      </c>
      <c r="C83">
        <v>122</v>
      </c>
      <c r="D83">
        <v>2.8813559999999998E-2</v>
      </c>
    </row>
    <row r="86" spans="1:4" x14ac:dyDescent="0.25">
      <c r="A86" s="5" t="s">
        <v>202</v>
      </c>
      <c r="B86" s="5" t="s">
        <v>203</v>
      </c>
      <c r="C86" s="5"/>
      <c r="D86" s="5"/>
    </row>
    <row r="87" spans="1:4" x14ac:dyDescent="0.25">
      <c r="A87" s="5" t="s">
        <v>191</v>
      </c>
      <c r="B87" s="5" t="s">
        <v>201</v>
      </c>
      <c r="C87" s="5"/>
      <c r="D87" s="5"/>
    </row>
    <row r="88" spans="1:4" x14ac:dyDescent="0.25">
      <c r="A88" t="s">
        <v>172</v>
      </c>
      <c r="B88" t="s">
        <v>207</v>
      </c>
      <c r="C88" t="s">
        <v>208</v>
      </c>
      <c r="D88" t="s">
        <v>209</v>
      </c>
    </row>
    <row r="89" spans="1:4" x14ac:dyDescent="0.25">
      <c r="A89" t="s">
        <v>210</v>
      </c>
      <c r="B89">
        <v>151.07013000000001</v>
      </c>
      <c r="C89">
        <v>1</v>
      </c>
      <c r="D89">
        <v>6.7796610000000002E-3</v>
      </c>
    </row>
    <row r="90" spans="1:4" x14ac:dyDescent="0.25">
      <c r="A90" t="s">
        <v>211</v>
      </c>
      <c r="B90">
        <v>116.21339399999999</v>
      </c>
      <c r="C90">
        <v>5</v>
      </c>
      <c r="D90">
        <v>1.6949152E-3</v>
      </c>
    </row>
    <row r="91" spans="1:4" x14ac:dyDescent="0.25">
      <c r="A91" t="s">
        <v>212</v>
      </c>
      <c r="B91">
        <v>65.860600000000005</v>
      </c>
      <c r="C91">
        <v>31</v>
      </c>
      <c r="D91">
        <v>1.6949152E-3</v>
      </c>
    </row>
    <row r="92" spans="1:4" x14ac:dyDescent="0.25">
      <c r="A92" t="s">
        <v>213</v>
      </c>
      <c r="B92">
        <v>140.06272999999999</v>
      </c>
      <c r="C92">
        <v>8</v>
      </c>
      <c r="D92">
        <v>0</v>
      </c>
    </row>
    <row r="93" spans="1:4" x14ac:dyDescent="0.25">
      <c r="A93" t="s">
        <v>214</v>
      </c>
      <c r="B93">
        <v>64.240979999999993</v>
      </c>
      <c r="C93">
        <v>4</v>
      </c>
      <c r="D93">
        <v>6.7796610000000002E-3</v>
      </c>
    </row>
    <row r="94" spans="1:4" x14ac:dyDescent="0.25">
      <c r="A94" t="s">
        <v>215</v>
      </c>
      <c r="B94">
        <v>87.320189999999997</v>
      </c>
      <c r="C94">
        <v>8</v>
      </c>
      <c r="D94">
        <v>1.0169490999999999E-2</v>
      </c>
    </row>
    <row r="95" spans="1:4" x14ac:dyDescent="0.25">
      <c r="A95" t="s">
        <v>216</v>
      </c>
      <c r="B95">
        <v>63.606762000000003</v>
      </c>
      <c r="C95">
        <v>33</v>
      </c>
      <c r="D95">
        <v>8.4745759999999993E-3</v>
      </c>
    </row>
    <row r="96" spans="1:4" x14ac:dyDescent="0.25">
      <c r="A96" t="s">
        <v>217</v>
      </c>
      <c r="B96">
        <v>39.198284000000001</v>
      </c>
      <c r="C96">
        <v>122</v>
      </c>
      <c r="D96">
        <v>2.8813559999999998E-2</v>
      </c>
    </row>
    <row r="97" spans="1:4" x14ac:dyDescent="0.25">
      <c r="A97" t="s">
        <v>218</v>
      </c>
      <c r="B97">
        <v>86.791300000000007</v>
      </c>
      <c r="C97">
        <v>0</v>
      </c>
      <c r="D97">
        <v>1.1864407E-2</v>
      </c>
    </row>
    <row r="100" spans="1:4" x14ac:dyDescent="0.25">
      <c r="A100" s="5" t="s">
        <v>202</v>
      </c>
      <c r="B100" s="5" t="s">
        <v>203</v>
      </c>
      <c r="C100" s="5"/>
      <c r="D100" s="5"/>
    </row>
    <row r="101" spans="1:4" x14ac:dyDescent="0.25">
      <c r="A101" s="5" t="s">
        <v>200</v>
      </c>
      <c r="B101" s="5" t="s">
        <v>201</v>
      </c>
      <c r="C101" s="5"/>
      <c r="D101" s="5"/>
    </row>
    <row r="102" spans="1:4" x14ac:dyDescent="0.25">
      <c r="A102" t="s">
        <v>172</v>
      </c>
      <c r="B102" t="s">
        <v>207</v>
      </c>
      <c r="C102" t="s">
        <v>208</v>
      </c>
      <c r="D102" t="s">
        <v>209</v>
      </c>
    </row>
    <row r="103" spans="1:4" x14ac:dyDescent="0.25">
      <c r="A103" t="s">
        <v>210</v>
      </c>
      <c r="B103">
        <v>151.07013000000001</v>
      </c>
      <c r="C103">
        <v>1</v>
      </c>
      <c r="D103">
        <v>3.3898305000000001E-3</v>
      </c>
    </row>
    <row r="104" spans="1:4" x14ac:dyDescent="0.25">
      <c r="A104" t="s">
        <v>211</v>
      </c>
      <c r="B104">
        <v>163.4932</v>
      </c>
      <c r="C104">
        <v>27</v>
      </c>
      <c r="D104">
        <v>1.0169490999999999E-2</v>
      </c>
    </row>
    <row r="105" spans="1:4" x14ac:dyDescent="0.25">
      <c r="A105" t="s">
        <v>212</v>
      </c>
      <c r="B105">
        <v>116.21339399999999</v>
      </c>
      <c r="C105">
        <v>5</v>
      </c>
      <c r="D105">
        <v>8.4745759999999993E-3</v>
      </c>
    </row>
    <row r="106" spans="1:4" x14ac:dyDescent="0.25">
      <c r="A106" t="s">
        <v>213</v>
      </c>
      <c r="B106">
        <v>65.860600000000005</v>
      </c>
      <c r="C106">
        <v>31</v>
      </c>
      <c r="D106">
        <v>1.6949152E-3</v>
      </c>
    </row>
    <row r="107" spans="1:4" x14ac:dyDescent="0.25">
      <c r="A107" t="s">
        <v>214</v>
      </c>
      <c r="B107">
        <v>140.06272999999999</v>
      </c>
      <c r="C107">
        <v>8</v>
      </c>
      <c r="D107">
        <v>0</v>
      </c>
    </row>
    <row r="108" spans="1:4" x14ac:dyDescent="0.25">
      <c r="A108" t="s">
        <v>215</v>
      </c>
      <c r="B108">
        <v>40.773617000000002</v>
      </c>
      <c r="C108">
        <v>1</v>
      </c>
      <c r="D108">
        <v>1.6949152E-3</v>
      </c>
    </row>
    <row r="109" spans="1:4" x14ac:dyDescent="0.25">
      <c r="A109" t="s">
        <v>216</v>
      </c>
      <c r="B109">
        <v>63.606762000000003</v>
      </c>
      <c r="C109">
        <v>33</v>
      </c>
      <c r="D109">
        <v>6.7796610000000002E-3</v>
      </c>
    </row>
    <row r="110" spans="1:4" x14ac:dyDescent="0.25">
      <c r="A110" t="s">
        <v>217</v>
      </c>
      <c r="B110">
        <v>39.198284000000001</v>
      </c>
      <c r="C110">
        <v>122</v>
      </c>
      <c r="D110">
        <v>0.20847457999999999</v>
      </c>
    </row>
    <row r="111" spans="1:4" x14ac:dyDescent="0.25">
      <c r="A111" t="s">
        <v>218</v>
      </c>
      <c r="B111">
        <v>75.718199999999996</v>
      </c>
      <c r="C111">
        <v>123</v>
      </c>
      <c r="D111">
        <v>0.19661017</v>
      </c>
    </row>
    <row r="114" spans="1:4" x14ac:dyDescent="0.25">
      <c r="A114" s="5" t="s">
        <v>204</v>
      </c>
      <c r="B114" s="5" t="s">
        <v>205</v>
      </c>
      <c r="C114" s="5"/>
      <c r="D114" s="5"/>
    </row>
    <row r="115" spans="1:4" x14ac:dyDescent="0.25">
      <c r="A115" s="5" t="s">
        <v>191</v>
      </c>
      <c r="B115" s="5" t="s">
        <v>192</v>
      </c>
      <c r="C115" s="5"/>
      <c r="D115" s="5"/>
    </row>
    <row r="116" spans="1:4" x14ac:dyDescent="0.25">
      <c r="A116" t="s">
        <v>172</v>
      </c>
      <c r="B116" t="s">
        <v>207</v>
      </c>
      <c r="C116" t="s">
        <v>208</v>
      </c>
      <c r="D116" t="s">
        <v>209</v>
      </c>
    </row>
    <row r="117" spans="1:4" x14ac:dyDescent="0.25">
      <c r="A117" t="s">
        <v>210</v>
      </c>
      <c r="B117">
        <v>116.21339399999999</v>
      </c>
      <c r="C117">
        <v>5</v>
      </c>
      <c r="D117">
        <v>0</v>
      </c>
    </row>
    <row r="118" spans="1:4" x14ac:dyDescent="0.25">
      <c r="A118" t="s">
        <v>211</v>
      </c>
      <c r="B118">
        <v>65.860600000000005</v>
      </c>
      <c r="C118">
        <v>31</v>
      </c>
      <c r="D118">
        <v>1.6949152E-3</v>
      </c>
    </row>
    <row r="119" spans="1:4" x14ac:dyDescent="0.25">
      <c r="A119" t="s">
        <v>212</v>
      </c>
      <c r="B119">
        <v>8.0595630000000007</v>
      </c>
      <c r="C119">
        <v>8</v>
      </c>
      <c r="D119">
        <v>5.0847456000000001E-3</v>
      </c>
    </row>
    <row r="120" spans="1:4" x14ac:dyDescent="0.25">
      <c r="A120" t="s">
        <v>213</v>
      </c>
      <c r="B120">
        <v>2.7801654</v>
      </c>
      <c r="C120">
        <v>5</v>
      </c>
      <c r="D120">
        <v>5.0847456000000001E-3</v>
      </c>
    </row>
    <row r="121" spans="1:4" x14ac:dyDescent="0.25">
      <c r="A121" t="s">
        <v>214</v>
      </c>
      <c r="B121">
        <v>0.71392434999999999</v>
      </c>
      <c r="C121">
        <v>19</v>
      </c>
      <c r="D121">
        <v>1.6949152E-3</v>
      </c>
    </row>
    <row r="122" spans="1:4" x14ac:dyDescent="0.25">
      <c r="A122" t="s">
        <v>215</v>
      </c>
      <c r="B122">
        <v>63.606762000000003</v>
      </c>
      <c r="C122">
        <v>33</v>
      </c>
      <c r="D122">
        <v>6.7796610000000002E-3</v>
      </c>
    </row>
    <row r="123" spans="1:4" x14ac:dyDescent="0.25">
      <c r="A123" t="s">
        <v>216</v>
      </c>
      <c r="B123">
        <v>39.198284000000001</v>
      </c>
      <c r="C123">
        <v>122</v>
      </c>
      <c r="D123">
        <v>0.20847457999999999</v>
      </c>
    </row>
    <row r="124" spans="1:4" x14ac:dyDescent="0.25">
      <c r="A124" t="s">
        <v>217</v>
      </c>
      <c r="B124">
        <v>75.718199999999996</v>
      </c>
      <c r="C124">
        <v>123</v>
      </c>
      <c r="D124">
        <v>0.20847457999999999</v>
      </c>
    </row>
    <row r="125" spans="1:4" x14ac:dyDescent="0.25">
      <c r="A125" t="s">
        <v>218</v>
      </c>
      <c r="B125">
        <v>2.7611938</v>
      </c>
      <c r="C125">
        <v>30</v>
      </c>
      <c r="D125">
        <v>1.3559322E-2</v>
      </c>
    </row>
    <row r="128" spans="1:4" x14ac:dyDescent="0.25">
      <c r="A128" s="5" t="s">
        <v>204</v>
      </c>
      <c r="B128" s="5" t="s">
        <v>205</v>
      </c>
      <c r="C128" s="5"/>
      <c r="D128" s="5"/>
    </row>
    <row r="129" spans="1:4" x14ac:dyDescent="0.25">
      <c r="A129" s="5" t="s">
        <v>200</v>
      </c>
      <c r="B129" s="5" t="s">
        <v>192</v>
      </c>
      <c r="C129" s="5"/>
      <c r="D129" s="5"/>
    </row>
    <row r="130" spans="1:4" x14ac:dyDescent="0.25">
      <c r="A130" t="s">
        <v>172</v>
      </c>
      <c r="B130" t="s">
        <v>207</v>
      </c>
      <c r="C130" t="s">
        <v>208</v>
      </c>
      <c r="D130" t="s">
        <v>209</v>
      </c>
    </row>
    <row r="131" spans="1:4" x14ac:dyDescent="0.25">
      <c r="A131" t="s">
        <v>210</v>
      </c>
      <c r="B131">
        <v>116.21339399999999</v>
      </c>
      <c r="C131">
        <v>5</v>
      </c>
      <c r="D131">
        <v>0</v>
      </c>
    </row>
    <row r="132" spans="1:4" x14ac:dyDescent="0.25">
      <c r="A132" t="s">
        <v>211</v>
      </c>
      <c r="B132">
        <v>65.860600000000005</v>
      </c>
      <c r="C132">
        <v>31</v>
      </c>
      <c r="D132">
        <v>1.6949152E-3</v>
      </c>
    </row>
    <row r="133" spans="1:4" x14ac:dyDescent="0.25">
      <c r="A133" t="s">
        <v>212</v>
      </c>
      <c r="B133">
        <v>8.0595630000000007</v>
      </c>
      <c r="C133">
        <v>8</v>
      </c>
      <c r="D133">
        <v>5.0847456000000001E-3</v>
      </c>
    </row>
    <row r="134" spans="1:4" x14ac:dyDescent="0.25">
      <c r="A134" t="s">
        <v>213</v>
      </c>
      <c r="B134">
        <v>2.7801654</v>
      </c>
      <c r="C134">
        <v>5</v>
      </c>
      <c r="D134">
        <v>5.0847456000000001E-3</v>
      </c>
    </row>
    <row r="135" spans="1:4" x14ac:dyDescent="0.25">
      <c r="A135" t="s">
        <v>214</v>
      </c>
      <c r="B135">
        <v>0.71392434999999999</v>
      </c>
      <c r="C135">
        <v>19</v>
      </c>
      <c r="D135">
        <v>1.6949152E-3</v>
      </c>
    </row>
    <row r="136" spans="1:4" x14ac:dyDescent="0.25">
      <c r="A136" t="s">
        <v>215</v>
      </c>
      <c r="B136">
        <v>63.606762000000003</v>
      </c>
      <c r="C136">
        <v>33</v>
      </c>
      <c r="D136">
        <v>6.7796610000000002E-3</v>
      </c>
    </row>
    <row r="137" spans="1:4" x14ac:dyDescent="0.25">
      <c r="A137" t="s">
        <v>216</v>
      </c>
      <c r="B137">
        <v>39.198284000000001</v>
      </c>
      <c r="C137">
        <v>122</v>
      </c>
      <c r="D137">
        <v>0.20847457999999999</v>
      </c>
    </row>
    <row r="138" spans="1:4" x14ac:dyDescent="0.25">
      <c r="A138" t="s">
        <v>217</v>
      </c>
      <c r="B138">
        <v>75.718199999999996</v>
      </c>
      <c r="C138">
        <v>123</v>
      </c>
      <c r="D138">
        <v>0.20847457999999999</v>
      </c>
    </row>
    <row r="139" spans="1:4" x14ac:dyDescent="0.25">
      <c r="A139" t="s">
        <v>218</v>
      </c>
      <c r="B139">
        <v>2.7611938</v>
      </c>
      <c r="C139">
        <v>30</v>
      </c>
      <c r="D139">
        <v>1.3559322E-2</v>
      </c>
    </row>
    <row r="142" spans="1:4" x14ac:dyDescent="0.25">
      <c r="A142" s="5" t="s">
        <v>204</v>
      </c>
      <c r="B142" s="5" t="s">
        <v>205</v>
      </c>
      <c r="C142" s="5"/>
      <c r="D142" s="5"/>
    </row>
    <row r="143" spans="1:4" x14ac:dyDescent="0.25">
      <c r="A143" s="5" t="s">
        <v>191</v>
      </c>
      <c r="B143" s="5" t="s">
        <v>201</v>
      </c>
      <c r="C143" s="5"/>
      <c r="D143" s="5"/>
    </row>
    <row r="144" spans="1:4" x14ac:dyDescent="0.25">
      <c r="A144" t="s">
        <v>172</v>
      </c>
      <c r="B144" t="s">
        <v>207</v>
      </c>
      <c r="C144" t="s">
        <v>208</v>
      </c>
      <c r="D144" t="s">
        <v>209</v>
      </c>
    </row>
    <row r="145" spans="1:4" x14ac:dyDescent="0.25">
      <c r="A145" t="s">
        <v>210</v>
      </c>
      <c r="B145">
        <v>116.21339399999999</v>
      </c>
      <c r="C145">
        <v>5</v>
      </c>
      <c r="D145">
        <v>8.4745759999999993E-3</v>
      </c>
    </row>
    <row r="146" spans="1:4" x14ac:dyDescent="0.25">
      <c r="A146" t="s">
        <v>211</v>
      </c>
      <c r="B146">
        <v>9.0008149999999993</v>
      </c>
      <c r="C146">
        <v>18</v>
      </c>
      <c r="D146">
        <v>8.4745759999999993E-3</v>
      </c>
    </row>
    <row r="147" spans="1:4" x14ac:dyDescent="0.25">
      <c r="A147" t="s">
        <v>212</v>
      </c>
      <c r="B147">
        <v>29.06409</v>
      </c>
      <c r="C147">
        <v>13</v>
      </c>
      <c r="D147">
        <v>6.7796610000000002E-3</v>
      </c>
    </row>
    <row r="148" spans="1:4" x14ac:dyDescent="0.25">
      <c r="A148" t="s">
        <v>213</v>
      </c>
      <c r="B148">
        <v>64.240979999999993</v>
      </c>
      <c r="C148">
        <v>4</v>
      </c>
      <c r="D148">
        <v>1.1864407E-2</v>
      </c>
    </row>
    <row r="149" spans="1:4" x14ac:dyDescent="0.25">
      <c r="A149" t="s">
        <v>214</v>
      </c>
      <c r="B149">
        <v>87.320189999999997</v>
      </c>
      <c r="C149">
        <v>8</v>
      </c>
      <c r="D149">
        <v>1.0169490999999999E-2</v>
      </c>
    </row>
    <row r="150" spans="1:4" x14ac:dyDescent="0.25">
      <c r="A150" t="s">
        <v>215</v>
      </c>
      <c r="B150">
        <v>63.606762000000003</v>
      </c>
      <c r="C150">
        <v>33</v>
      </c>
      <c r="D150">
        <v>8.4745759999999993E-3</v>
      </c>
    </row>
    <row r="151" spans="1:4" x14ac:dyDescent="0.25">
      <c r="A151" t="s">
        <v>216</v>
      </c>
      <c r="B151">
        <v>39.198284000000001</v>
      </c>
      <c r="C151">
        <v>122</v>
      </c>
      <c r="D151">
        <v>0.20847457999999999</v>
      </c>
    </row>
    <row r="152" spans="1:4" x14ac:dyDescent="0.25">
      <c r="A152" t="s">
        <v>217</v>
      </c>
      <c r="B152">
        <v>75.718199999999996</v>
      </c>
      <c r="C152">
        <v>123</v>
      </c>
      <c r="D152">
        <v>0.19661017</v>
      </c>
    </row>
    <row r="153" spans="1:4" x14ac:dyDescent="0.25">
      <c r="A153" t="s">
        <v>218</v>
      </c>
      <c r="B153">
        <v>86.791300000000007</v>
      </c>
      <c r="C153">
        <v>0</v>
      </c>
      <c r="D153">
        <v>5.0847456000000001E-3</v>
      </c>
    </row>
    <row r="156" spans="1:4" x14ac:dyDescent="0.25">
      <c r="A156" s="5" t="s">
        <v>204</v>
      </c>
      <c r="B156" s="5" t="s">
        <v>205</v>
      </c>
      <c r="C156" s="5"/>
      <c r="D156" s="5"/>
    </row>
    <row r="157" spans="1:4" x14ac:dyDescent="0.25">
      <c r="A157" s="5" t="s">
        <v>200</v>
      </c>
      <c r="B157" s="5" t="s">
        <v>201</v>
      </c>
      <c r="C157" s="5"/>
      <c r="D157" s="5"/>
    </row>
    <row r="158" spans="1:4" x14ac:dyDescent="0.25">
      <c r="A158" t="s">
        <v>172</v>
      </c>
      <c r="B158" t="s">
        <v>207</v>
      </c>
      <c r="C158" t="s">
        <v>208</v>
      </c>
      <c r="D158" t="s">
        <v>209</v>
      </c>
    </row>
    <row r="159" spans="1:4" x14ac:dyDescent="0.25">
      <c r="A159" t="s">
        <v>210</v>
      </c>
      <c r="B159">
        <v>116.21339399999999</v>
      </c>
      <c r="C159">
        <v>5</v>
      </c>
      <c r="D159">
        <v>0</v>
      </c>
    </row>
    <row r="160" spans="1:4" x14ac:dyDescent="0.25">
      <c r="A160" t="s">
        <v>211</v>
      </c>
      <c r="B160">
        <v>65.860600000000005</v>
      </c>
      <c r="C160">
        <v>31</v>
      </c>
      <c r="D160">
        <v>1.1864407E-2</v>
      </c>
    </row>
    <row r="161" spans="1:4" x14ac:dyDescent="0.25">
      <c r="A161" t="s">
        <v>212</v>
      </c>
      <c r="B161">
        <v>9.0008149999999993</v>
      </c>
      <c r="C161">
        <v>18</v>
      </c>
      <c r="D161">
        <v>1.1864407E-2</v>
      </c>
    </row>
    <row r="162" spans="1:4" x14ac:dyDescent="0.25">
      <c r="A162" t="s">
        <v>213</v>
      </c>
      <c r="B162">
        <v>29.06409</v>
      </c>
      <c r="C162">
        <v>13</v>
      </c>
      <c r="D162">
        <v>3.3898305000000001E-3</v>
      </c>
    </row>
    <row r="163" spans="1:4" x14ac:dyDescent="0.25">
      <c r="A163" t="s">
        <v>214</v>
      </c>
      <c r="B163">
        <v>15.044279</v>
      </c>
      <c r="C163">
        <v>1</v>
      </c>
      <c r="D163">
        <v>8.4745759999999993E-3</v>
      </c>
    </row>
    <row r="164" spans="1:4" x14ac:dyDescent="0.25">
      <c r="A164" t="s">
        <v>215</v>
      </c>
      <c r="B164">
        <v>75.332350000000005</v>
      </c>
      <c r="C164">
        <v>34</v>
      </c>
      <c r="D164">
        <v>5.7627119999999997E-2</v>
      </c>
    </row>
    <row r="165" spans="1:4" x14ac:dyDescent="0.25">
      <c r="A165" t="s">
        <v>216</v>
      </c>
      <c r="B165">
        <v>63.606762000000003</v>
      </c>
      <c r="C165">
        <v>33</v>
      </c>
      <c r="D165">
        <v>5.5932204999999999E-2</v>
      </c>
    </row>
    <row r="166" spans="1:4" x14ac:dyDescent="0.25">
      <c r="A166" t="s">
        <v>217</v>
      </c>
      <c r="B166">
        <v>39.198284000000001</v>
      </c>
      <c r="C166">
        <v>122</v>
      </c>
      <c r="D166">
        <v>0.20847457999999999</v>
      </c>
    </row>
    <row r="167" spans="1:4" x14ac:dyDescent="0.25">
      <c r="A167" t="s">
        <v>218</v>
      </c>
      <c r="B167">
        <v>75.718199999999996</v>
      </c>
      <c r="C167">
        <v>123</v>
      </c>
      <c r="D167">
        <v>0.19661017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typo3 Short 1</vt:lpstr>
      <vt:lpstr>Assessment 1</vt:lpstr>
      <vt:lpstr>Assessment 2</vt:lpstr>
      <vt:lpstr>'Assessment 1'!typo3</vt:lpstr>
      <vt:lpstr>Sheet1!typo3</vt:lpstr>
      <vt:lpstr>'typo3 Short 1'!typo3_short</vt:lpstr>
      <vt:lpstr>'Assessment 2'!typo3assessment2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Hoya21</dc:creator>
  <cp:lastModifiedBy>Hoya21</cp:lastModifiedBy>
  <cp:lastPrinted>2015-05-12T13:50:42Z</cp:lastPrinted>
  <dcterms:created xsi:type="dcterms:W3CDTF">2015-05-12T12:50:44Z</dcterms:created>
  <dcterms:modified xsi:type="dcterms:W3CDTF">2015-06-07T18:38:43Z</dcterms:modified>
</cp:coreProperties>
</file>