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y Documents\workspace\PhaseAnalysisFromTransitionStats\input\"/>
    </mc:Choice>
  </mc:AlternateContent>
  <bookViews>
    <workbookView xWindow="1125" yWindow="1125" windowWidth="24480" windowHeight="17265" tabRatio="500" activeTab="5"/>
  </bookViews>
  <sheets>
    <sheet name="Sheet1" sheetId="1" r:id="rId1"/>
    <sheet name="Sheet2" sheetId="2" r:id="rId2"/>
    <sheet name="Coppermine Short 1" sheetId="3" r:id="rId3"/>
    <sheet name="Coppermine Short 2" sheetId="4" r:id="rId4"/>
    <sheet name="Assessment 1" sheetId="5" r:id="rId5"/>
    <sheet name="Assessment 2" sheetId="6" r:id="rId6"/>
  </sheets>
  <definedNames>
    <definedName name="cop_Short_2" localSheetId="3">'Coppermine Short 2'!$A$1:$R$27</definedName>
    <definedName name="coppermine" localSheetId="4">'Assessment 1'!$A$1:$H$1583</definedName>
    <definedName name="coppermine" localSheetId="0">Sheet1!$A$1:$R$118</definedName>
    <definedName name="coppermineassessment2" localSheetId="5">'Assessment 2'!$A$1:$D$168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5" i="4" l="1"/>
  <c r="U64" i="4"/>
  <c r="T65" i="4"/>
  <c r="T64" i="4"/>
  <c r="T52" i="3"/>
  <c r="S52" i="3"/>
  <c r="C95" i="2"/>
  <c r="C94" i="2"/>
  <c r="C93" i="2"/>
  <c r="C92" i="2"/>
  <c r="C91" i="2"/>
  <c r="C90" i="2"/>
  <c r="C89" i="2"/>
  <c r="C88" i="2"/>
  <c r="C87" i="2"/>
  <c r="B95" i="2"/>
  <c r="B94" i="2"/>
  <c r="B93" i="2"/>
  <c r="B92" i="2"/>
  <c r="B91" i="2"/>
  <c r="B90" i="2"/>
  <c r="B89" i="2"/>
  <c r="B88" i="2"/>
  <c r="B87" i="2"/>
  <c r="R35" i="2" l="1"/>
  <c r="R36" i="2"/>
  <c r="R37" i="2"/>
  <c r="R38" i="2"/>
  <c r="R39" i="2"/>
  <c r="R40" i="2"/>
  <c r="R41" i="2"/>
  <c r="R42" i="2"/>
  <c r="R43" i="2"/>
  <c r="R44" i="2"/>
  <c r="R45" i="2"/>
  <c r="R46" i="2"/>
  <c r="R47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23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06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67" i="2"/>
  <c r="R50" i="2"/>
  <c r="R51" i="2"/>
  <c r="R52" i="2"/>
  <c r="R53" i="2"/>
  <c r="R54" i="2"/>
  <c r="R55" i="2"/>
  <c r="R56" i="2"/>
  <c r="R57" i="2"/>
  <c r="R58" i="2"/>
  <c r="R49" i="2"/>
  <c r="R34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20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06" i="2"/>
  <c r="J99" i="2"/>
  <c r="J100" i="2"/>
  <c r="J101" i="2"/>
  <c r="J102" i="2"/>
  <c r="J103" i="2"/>
  <c r="J104" i="2"/>
  <c r="J98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79" i="2"/>
  <c r="J73" i="2"/>
  <c r="J74" i="2"/>
  <c r="J75" i="2"/>
  <c r="J76" i="2"/>
  <c r="J77" i="2"/>
  <c r="J78" i="2"/>
  <c r="J72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44" i="2"/>
  <c r="J42" i="2"/>
  <c r="J43" i="2"/>
  <c r="J41" i="2"/>
  <c r="J35" i="2"/>
  <c r="J36" i="2"/>
  <c r="J37" i="2"/>
  <c r="J38" i="2"/>
  <c r="J39" i="2"/>
  <c r="J40" i="2"/>
  <c r="J34" i="2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62" i="3"/>
  <c r="J72" i="3"/>
  <c r="J73" i="3"/>
  <c r="J74" i="3"/>
  <c r="J75" i="3"/>
  <c r="J71" i="3"/>
  <c r="J63" i="3"/>
  <c r="J64" i="3"/>
  <c r="J65" i="3"/>
  <c r="J66" i="3"/>
  <c r="J67" i="3"/>
  <c r="J68" i="3"/>
  <c r="J69" i="3"/>
  <c r="J70" i="3"/>
  <c r="J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62" i="3"/>
  <c r="B75" i="3"/>
  <c r="B74" i="3"/>
  <c r="B63" i="3"/>
  <c r="B64" i="3"/>
  <c r="B65" i="3"/>
  <c r="B66" i="3"/>
  <c r="B67" i="3"/>
  <c r="B68" i="3"/>
  <c r="B69" i="3"/>
  <c r="B70" i="3"/>
  <c r="B71" i="3"/>
  <c r="B72" i="3"/>
  <c r="B73" i="3"/>
  <c r="B62" i="3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64" i="4"/>
  <c r="K79" i="4"/>
  <c r="K80" i="4"/>
  <c r="K81" i="4"/>
  <c r="K82" i="4"/>
  <c r="K83" i="4"/>
  <c r="K84" i="4"/>
  <c r="K85" i="4"/>
  <c r="K86" i="4"/>
  <c r="K87" i="4"/>
  <c r="K88" i="4"/>
  <c r="K89" i="4"/>
  <c r="K78" i="4"/>
  <c r="K72" i="4"/>
  <c r="K73" i="4"/>
  <c r="K74" i="4"/>
  <c r="K75" i="4"/>
  <c r="K76" i="4"/>
  <c r="K77" i="4"/>
  <c r="K71" i="4"/>
  <c r="K65" i="4"/>
  <c r="K66" i="4"/>
  <c r="K67" i="4"/>
  <c r="K68" i="4"/>
  <c r="K69" i="4"/>
  <c r="K70" i="4"/>
  <c r="K64" i="4"/>
  <c r="T49" i="2" l="1"/>
  <c r="L63" i="2"/>
  <c r="M63" i="2" s="1"/>
  <c r="L111" i="2"/>
  <c r="T101" i="2"/>
  <c r="U101" i="2" s="1"/>
  <c r="T85" i="2"/>
  <c r="T69" i="2"/>
  <c r="T109" i="2"/>
  <c r="T130" i="2"/>
  <c r="U130" i="2" s="1"/>
  <c r="T141" i="2"/>
  <c r="T125" i="2"/>
  <c r="U125" i="2" s="1"/>
  <c r="L132" i="2"/>
  <c r="T56" i="2"/>
  <c r="U56" i="2" s="1"/>
  <c r="T96" i="2"/>
  <c r="U96" i="2" s="1"/>
  <c r="T80" i="2"/>
  <c r="U80" i="2" s="1"/>
  <c r="T120" i="2"/>
  <c r="U120" i="2" s="1"/>
  <c r="T46" i="2"/>
  <c r="U46" i="2" s="1"/>
  <c r="T55" i="2"/>
  <c r="U55" i="2" s="1"/>
  <c r="T140" i="2"/>
  <c r="U140" i="2" s="1"/>
  <c r="T124" i="2"/>
  <c r="U124" i="2" s="1"/>
  <c r="T131" i="2"/>
  <c r="U131" i="2" s="1"/>
  <c r="N81" i="4"/>
  <c r="N78" i="4"/>
  <c r="O89" i="4" s="1"/>
  <c r="N73" i="4"/>
  <c r="N74" i="4"/>
  <c r="N75" i="4"/>
  <c r="N77" i="4"/>
  <c r="N79" i="4"/>
  <c r="N82" i="4"/>
  <c r="N83" i="4"/>
  <c r="N85" i="4"/>
  <c r="N86" i="4"/>
  <c r="N87" i="4"/>
  <c r="N89" i="4"/>
  <c r="N71" i="4"/>
  <c r="O77" i="4" s="1"/>
  <c r="N72" i="4"/>
  <c r="N76" i="4"/>
  <c r="N80" i="4"/>
  <c r="N84" i="4"/>
  <c r="N88" i="4"/>
  <c r="N65" i="4"/>
  <c r="O70" i="4" s="1"/>
  <c r="N66" i="4"/>
  <c r="N67" i="4"/>
  <c r="N68" i="4"/>
  <c r="N69" i="4"/>
  <c r="N70" i="4"/>
  <c r="N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64" i="4"/>
  <c r="E63" i="3"/>
  <c r="E64" i="3"/>
  <c r="E65" i="3"/>
  <c r="E66" i="3"/>
  <c r="E67" i="3"/>
  <c r="E68" i="3"/>
  <c r="E69" i="3"/>
  <c r="E70" i="3"/>
  <c r="E71" i="3"/>
  <c r="E72" i="3"/>
  <c r="E73" i="3"/>
  <c r="E74" i="3"/>
  <c r="F75" i="3" s="1"/>
  <c r="E75" i="3"/>
  <c r="E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62" i="3"/>
  <c r="U37" i="2"/>
  <c r="U45" i="2"/>
  <c r="U49" i="2"/>
  <c r="U61" i="2"/>
  <c r="U65" i="2"/>
  <c r="U69" i="2"/>
  <c r="U81" i="2"/>
  <c r="U85" i="2"/>
  <c r="U97" i="2"/>
  <c r="U105" i="2"/>
  <c r="V105" i="2" s="1"/>
  <c r="U109" i="2"/>
  <c r="U113" i="2"/>
  <c r="U129" i="2"/>
  <c r="U141" i="2"/>
  <c r="U145" i="2"/>
  <c r="U149" i="2"/>
  <c r="S62" i="2"/>
  <c r="T62" i="2" s="1"/>
  <c r="U62" i="2" s="1"/>
  <c r="S63" i="2"/>
  <c r="T63" i="2" s="1"/>
  <c r="U63" i="2" s="1"/>
  <c r="S64" i="2"/>
  <c r="T64" i="2" s="1"/>
  <c r="U64" i="2" s="1"/>
  <c r="S65" i="2"/>
  <c r="T65" i="2" s="1"/>
  <c r="S66" i="2"/>
  <c r="T66" i="2" s="1"/>
  <c r="U66" i="2" s="1"/>
  <c r="S67" i="2"/>
  <c r="T67" i="2" s="1"/>
  <c r="U67" i="2" s="1"/>
  <c r="S68" i="2"/>
  <c r="T68" i="2" s="1"/>
  <c r="U68" i="2" s="1"/>
  <c r="S69" i="2"/>
  <c r="S70" i="2"/>
  <c r="T70" i="2" s="1"/>
  <c r="U70" i="2" s="1"/>
  <c r="S71" i="2"/>
  <c r="T71" i="2" s="1"/>
  <c r="U71" i="2" s="1"/>
  <c r="S72" i="2"/>
  <c r="T72" i="2" s="1"/>
  <c r="U72" i="2" s="1"/>
  <c r="S73" i="2"/>
  <c r="T73" i="2" s="1"/>
  <c r="U73" i="2" s="1"/>
  <c r="S74" i="2"/>
  <c r="T74" i="2" s="1"/>
  <c r="U74" i="2" s="1"/>
  <c r="S75" i="2"/>
  <c r="T75" i="2" s="1"/>
  <c r="U75" i="2" s="1"/>
  <c r="S76" i="2"/>
  <c r="T76" i="2" s="1"/>
  <c r="U76" i="2" s="1"/>
  <c r="S77" i="2"/>
  <c r="T77" i="2" s="1"/>
  <c r="U77" i="2" s="1"/>
  <c r="S78" i="2"/>
  <c r="T78" i="2" s="1"/>
  <c r="U78" i="2" s="1"/>
  <c r="S79" i="2"/>
  <c r="T79" i="2" s="1"/>
  <c r="U79" i="2" s="1"/>
  <c r="S80" i="2"/>
  <c r="S81" i="2"/>
  <c r="T81" i="2" s="1"/>
  <c r="S82" i="2"/>
  <c r="T82" i="2" s="1"/>
  <c r="U82" i="2" s="1"/>
  <c r="S83" i="2"/>
  <c r="T83" i="2" s="1"/>
  <c r="U83" i="2" s="1"/>
  <c r="S84" i="2"/>
  <c r="T84" i="2" s="1"/>
  <c r="U84" i="2" s="1"/>
  <c r="S85" i="2"/>
  <c r="S86" i="2"/>
  <c r="T86" i="2" s="1"/>
  <c r="U86" i="2" s="1"/>
  <c r="S87" i="2"/>
  <c r="T87" i="2" s="1"/>
  <c r="U87" i="2" s="1"/>
  <c r="S88" i="2"/>
  <c r="T88" i="2" s="1"/>
  <c r="U88" i="2" s="1"/>
  <c r="S89" i="2"/>
  <c r="T89" i="2" s="1"/>
  <c r="U89" i="2" s="1"/>
  <c r="S90" i="2"/>
  <c r="T90" i="2" s="1"/>
  <c r="U90" i="2" s="1"/>
  <c r="S91" i="2"/>
  <c r="T91" i="2" s="1"/>
  <c r="U91" i="2" s="1"/>
  <c r="S92" i="2"/>
  <c r="T92" i="2" s="1"/>
  <c r="U92" i="2" s="1"/>
  <c r="S93" i="2"/>
  <c r="T93" i="2" s="1"/>
  <c r="U93" i="2" s="1"/>
  <c r="S94" i="2"/>
  <c r="T94" i="2" s="1"/>
  <c r="U94" i="2" s="1"/>
  <c r="S95" i="2"/>
  <c r="T95" i="2" s="1"/>
  <c r="U95" i="2" s="1"/>
  <c r="S96" i="2"/>
  <c r="S97" i="2"/>
  <c r="T97" i="2" s="1"/>
  <c r="S98" i="2"/>
  <c r="T98" i="2" s="1"/>
  <c r="U98" i="2" s="1"/>
  <c r="S99" i="2"/>
  <c r="T99" i="2" s="1"/>
  <c r="U99" i="2" s="1"/>
  <c r="S100" i="2"/>
  <c r="T100" i="2" s="1"/>
  <c r="U100" i="2" s="1"/>
  <c r="S101" i="2"/>
  <c r="S102" i="2"/>
  <c r="T102" i="2" s="1"/>
  <c r="U102" i="2" s="1"/>
  <c r="S103" i="2"/>
  <c r="T103" i="2" s="1"/>
  <c r="U103" i="2" s="1"/>
  <c r="S104" i="2"/>
  <c r="T104" i="2" s="1"/>
  <c r="U104" i="2" s="1"/>
  <c r="S105" i="2"/>
  <c r="T105" i="2" s="1"/>
  <c r="S106" i="2"/>
  <c r="T106" i="2" s="1"/>
  <c r="U106" i="2" s="1"/>
  <c r="S107" i="2"/>
  <c r="T107" i="2" s="1"/>
  <c r="U107" i="2" s="1"/>
  <c r="S108" i="2"/>
  <c r="T108" i="2" s="1"/>
  <c r="U108" i="2" s="1"/>
  <c r="S109" i="2"/>
  <c r="S110" i="2"/>
  <c r="T110" i="2" s="1"/>
  <c r="U110" i="2" s="1"/>
  <c r="S111" i="2"/>
  <c r="T111" i="2" s="1"/>
  <c r="U111" i="2" s="1"/>
  <c r="S112" i="2"/>
  <c r="T112" i="2" s="1"/>
  <c r="U112" i="2" s="1"/>
  <c r="S113" i="2"/>
  <c r="T113" i="2" s="1"/>
  <c r="S114" i="2"/>
  <c r="T114" i="2" s="1"/>
  <c r="U114" i="2" s="1"/>
  <c r="S115" i="2"/>
  <c r="T115" i="2" s="1"/>
  <c r="U115" i="2" s="1"/>
  <c r="S116" i="2"/>
  <c r="T116" i="2" s="1"/>
  <c r="U116" i="2" s="1"/>
  <c r="S117" i="2"/>
  <c r="T117" i="2" s="1"/>
  <c r="U117" i="2" s="1"/>
  <c r="S118" i="2"/>
  <c r="T118" i="2" s="1"/>
  <c r="U118" i="2" s="1"/>
  <c r="S119" i="2"/>
  <c r="T119" i="2" s="1"/>
  <c r="U119" i="2" s="1"/>
  <c r="S120" i="2"/>
  <c r="S121" i="2"/>
  <c r="T121" i="2" s="1"/>
  <c r="U121" i="2" s="1"/>
  <c r="S122" i="2"/>
  <c r="T122" i="2" s="1"/>
  <c r="U122" i="2" s="1"/>
  <c r="S123" i="2"/>
  <c r="T123" i="2" s="1"/>
  <c r="U123" i="2" s="1"/>
  <c r="S124" i="2"/>
  <c r="S125" i="2"/>
  <c r="S126" i="2"/>
  <c r="T126" i="2" s="1"/>
  <c r="U126" i="2" s="1"/>
  <c r="S127" i="2"/>
  <c r="T127" i="2" s="1"/>
  <c r="U127" i="2" s="1"/>
  <c r="S128" i="2"/>
  <c r="T128" i="2" s="1"/>
  <c r="U128" i="2" s="1"/>
  <c r="S129" i="2"/>
  <c r="T129" i="2" s="1"/>
  <c r="S130" i="2"/>
  <c r="S131" i="2"/>
  <c r="S132" i="2"/>
  <c r="T132" i="2" s="1"/>
  <c r="U132" i="2" s="1"/>
  <c r="S133" i="2"/>
  <c r="T133" i="2" s="1"/>
  <c r="U133" i="2" s="1"/>
  <c r="S134" i="2"/>
  <c r="T134" i="2" s="1"/>
  <c r="U134" i="2" s="1"/>
  <c r="S135" i="2"/>
  <c r="T135" i="2" s="1"/>
  <c r="U135" i="2" s="1"/>
  <c r="S136" i="2"/>
  <c r="T136" i="2" s="1"/>
  <c r="U136" i="2" s="1"/>
  <c r="S137" i="2"/>
  <c r="T137" i="2" s="1"/>
  <c r="U137" i="2" s="1"/>
  <c r="S138" i="2"/>
  <c r="T138" i="2" s="1"/>
  <c r="U138" i="2" s="1"/>
  <c r="S139" i="2"/>
  <c r="T139" i="2" s="1"/>
  <c r="U139" i="2" s="1"/>
  <c r="S140" i="2"/>
  <c r="S141" i="2"/>
  <c r="S142" i="2"/>
  <c r="T142" i="2" s="1"/>
  <c r="U142" i="2" s="1"/>
  <c r="S143" i="2"/>
  <c r="T143" i="2" s="1"/>
  <c r="U143" i="2" s="1"/>
  <c r="S144" i="2"/>
  <c r="T144" i="2" s="1"/>
  <c r="U144" i="2" s="1"/>
  <c r="S145" i="2"/>
  <c r="T145" i="2" s="1"/>
  <c r="S146" i="2"/>
  <c r="T146" i="2" s="1"/>
  <c r="U146" i="2" s="1"/>
  <c r="S147" i="2"/>
  <c r="T147" i="2" s="1"/>
  <c r="U147" i="2" s="1"/>
  <c r="S148" i="2"/>
  <c r="T148" i="2" s="1"/>
  <c r="U148" i="2" s="1"/>
  <c r="S149" i="2"/>
  <c r="T149" i="2" s="1"/>
  <c r="S150" i="2"/>
  <c r="T150" i="2" s="1"/>
  <c r="U150" i="2" s="1"/>
  <c r="S35" i="2"/>
  <c r="T35" i="2" s="1"/>
  <c r="U35" i="2" s="1"/>
  <c r="S36" i="2"/>
  <c r="T36" i="2" s="1"/>
  <c r="U36" i="2" s="1"/>
  <c r="S37" i="2"/>
  <c r="T37" i="2" s="1"/>
  <c r="S38" i="2"/>
  <c r="T38" i="2" s="1"/>
  <c r="U38" i="2" s="1"/>
  <c r="S39" i="2"/>
  <c r="T39" i="2" s="1"/>
  <c r="U39" i="2" s="1"/>
  <c r="S40" i="2"/>
  <c r="T40" i="2" s="1"/>
  <c r="U40" i="2" s="1"/>
  <c r="S41" i="2"/>
  <c r="T41" i="2" s="1"/>
  <c r="U41" i="2" s="1"/>
  <c r="S42" i="2"/>
  <c r="T42" i="2" s="1"/>
  <c r="U42" i="2" s="1"/>
  <c r="S43" i="2"/>
  <c r="T43" i="2" s="1"/>
  <c r="U43" i="2" s="1"/>
  <c r="S44" i="2"/>
  <c r="T44" i="2" s="1"/>
  <c r="U44" i="2" s="1"/>
  <c r="S45" i="2"/>
  <c r="T45" i="2" s="1"/>
  <c r="S46" i="2"/>
  <c r="S47" i="2"/>
  <c r="T47" i="2" s="1"/>
  <c r="U47" i="2" s="1"/>
  <c r="S48" i="2"/>
  <c r="T48" i="2" s="1"/>
  <c r="U48" i="2" s="1"/>
  <c r="V48" i="2" s="1"/>
  <c r="S49" i="2"/>
  <c r="S50" i="2"/>
  <c r="T50" i="2" s="1"/>
  <c r="U50" i="2" s="1"/>
  <c r="S51" i="2"/>
  <c r="T51" i="2" s="1"/>
  <c r="U51" i="2" s="1"/>
  <c r="S52" i="2"/>
  <c r="T52" i="2" s="1"/>
  <c r="U52" i="2" s="1"/>
  <c r="S53" i="2"/>
  <c r="T53" i="2" s="1"/>
  <c r="U53" i="2" s="1"/>
  <c r="S54" i="2"/>
  <c r="T54" i="2" s="1"/>
  <c r="U54" i="2" s="1"/>
  <c r="S55" i="2"/>
  <c r="S56" i="2"/>
  <c r="S57" i="2"/>
  <c r="T57" i="2" s="1"/>
  <c r="U57" i="2" s="1"/>
  <c r="S58" i="2"/>
  <c r="T58" i="2" s="1"/>
  <c r="U58" i="2" s="1"/>
  <c r="S59" i="2"/>
  <c r="T59" i="2" s="1"/>
  <c r="U59" i="2" s="1"/>
  <c r="V59" i="2" s="1"/>
  <c r="S60" i="2"/>
  <c r="T60" i="2" s="1"/>
  <c r="U60" i="2" s="1"/>
  <c r="V60" i="2" s="1"/>
  <c r="S61" i="2"/>
  <c r="T61" i="2" s="1"/>
  <c r="S34" i="2"/>
  <c r="T34" i="2" s="1"/>
  <c r="U34" i="2" s="1"/>
  <c r="M120" i="2"/>
  <c r="M124" i="2"/>
  <c r="M126" i="2"/>
  <c r="M128" i="2"/>
  <c r="M130" i="2"/>
  <c r="M132" i="2"/>
  <c r="M134" i="2"/>
  <c r="M136" i="2"/>
  <c r="M140" i="2"/>
  <c r="M142" i="2"/>
  <c r="K144" i="2"/>
  <c r="L144" i="2" s="1"/>
  <c r="M144" i="2" s="1"/>
  <c r="K145" i="2"/>
  <c r="L145" i="2" s="1"/>
  <c r="M145" i="2" s="1"/>
  <c r="K146" i="2"/>
  <c r="L146" i="2" s="1"/>
  <c r="M146" i="2" s="1"/>
  <c r="K147" i="2"/>
  <c r="L147" i="2" s="1"/>
  <c r="M147" i="2" s="1"/>
  <c r="K148" i="2"/>
  <c r="L148" i="2" s="1"/>
  <c r="M148" i="2" s="1"/>
  <c r="K149" i="2"/>
  <c r="L149" i="2" s="1"/>
  <c r="M149" i="2" s="1"/>
  <c r="K150" i="2"/>
  <c r="L150" i="2" s="1"/>
  <c r="M150" i="2" s="1"/>
  <c r="K137" i="2"/>
  <c r="L137" i="2" s="1"/>
  <c r="M137" i="2" s="1"/>
  <c r="K138" i="2"/>
  <c r="L138" i="2" s="1"/>
  <c r="M138" i="2" s="1"/>
  <c r="K139" i="2"/>
  <c r="L139" i="2" s="1"/>
  <c r="M139" i="2" s="1"/>
  <c r="K140" i="2"/>
  <c r="L140" i="2" s="1"/>
  <c r="K141" i="2"/>
  <c r="L141" i="2" s="1"/>
  <c r="M141" i="2" s="1"/>
  <c r="K142" i="2"/>
  <c r="L142" i="2" s="1"/>
  <c r="K143" i="2"/>
  <c r="L143" i="2" s="1"/>
  <c r="M143" i="2" s="1"/>
  <c r="K120" i="2"/>
  <c r="L120" i="2" s="1"/>
  <c r="K121" i="2"/>
  <c r="L121" i="2" s="1"/>
  <c r="M121" i="2" s="1"/>
  <c r="K122" i="2"/>
  <c r="L122" i="2" s="1"/>
  <c r="M122" i="2" s="1"/>
  <c r="K123" i="2"/>
  <c r="L123" i="2" s="1"/>
  <c r="M123" i="2" s="1"/>
  <c r="K124" i="2"/>
  <c r="L124" i="2" s="1"/>
  <c r="K125" i="2"/>
  <c r="L125" i="2" s="1"/>
  <c r="M125" i="2" s="1"/>
  <c r="K126" i="2"/>
  <c r="L126" i="2" s="1"/>
  <c r="K127" i="2"/>
  <c r="L127" i="2" s="1"/>
  <c r="M127" i="2" s="1"/>
  <c r="K128" i="2"/>
  <c r="L128" i="2" s="1"/>
  <c r="K129" i="2"/>
  <c r="L129" i="2" s="1"/>
  <c r="M129" i="2" s="1"/>
  <c r="K130" i="2"/>
  <c r="L130" i="2" s="1"/>
  <c r="K131" i="2"/>
  <c r="L131" i="2" s="1"/>
  <c r="M131" i="2" s="1"/>
  <c r="K132" i="2"/>
  <c r="K133" i="2"/>
  <c r="L133" i="2" s="1"/>
  <c r="M133" i="2" s="1"/>
  <c r="K134" i="2"/>
  <c r="L134" i="2" s="1"/>
  <c r="K135" i="2"/>
  <c r="L135" i="2" s="1"/>
  <c r="M135" i="2" s="1"/>
  <c r="K136" i="2"/>
  <c r="L136" i="2" s="1"/>
  <c r="K119" i="2"/>
  <c r="L119" i="2" s="1"/>
  <c r="M119" i="2" s="1"/>
  <c r="N119" i="2" s="1"/>
  <c r="M106" i="2"/>
  <c r="M109" i="2"/>
  <c r="M110" i="2"/>
  <c r="M111" i="2"/>
  <c r="M115" i="2"/>
  <c r="K106" i="2"/>
  <c r="L106" i="2" s="1"/>
  <c r="K107" i="2"/>
  <c r="L107" i="2" s="1"/>
  <c r="M107" i="2" s="1"/>
  <c r="K108" i="2"/>
  <c r="L108" i="2" s="1"/>
  <c r="M108" i="2" s="1"/>
  <c r="K109" i="2"/>
  <c r="L109" i="2" s="1"/>
  <c r="K110" i="2"/>
  <c r="L110" i="2" s="1"/>
  <c r="K111" i="2"/>
  <c r="K112" i="2"/>
  <c r="L112" i="2" s="1"/>
  <c r="M112" i="2" s="1"/>
  <c r="K113" i="2"/>
  <c r="L113" i="2" s="1"/>
  <c r="M113" i="2" s="1"/>
  <c r="K114" i="2"/>
  <c r="L114" i="2" s="1"/>
  <c r="M114" i="2" s="1"/>
  <c r="K115" i="2"/>
  <c r="L115" i="2" s="1"/>
  <c r="K116" i="2"/>
  <c r="L116" i="2" s="1"/>
  <c r="M116" i="2" s="1"/>
  <c r="K117" i="2"/>
  <c r="L117" i="2" s="1"/>
  <c r="M117" i="2" s="1"/>
  <c r="K118" i="2"/>
  <c r="L118" i="2" s="1"/>
  <c r="M118" i="2" s="1"/>
  <c r="K105" i="2"/>
  <c r="L105" i="2" s="1"/>
  <c r="M105" i="2" s="1"/>
  <c r="N105" i="2" s="1"/>
  <c r="M101" i="2"/>
  <c r="M102" i="2"/>
  <c r="K98" i="2"/>
  <c r="L98" i="2" s="1"/>
  <c r="M98" i="2" s="1"/>
  <c r="N104" i="2" s="1"/>
  <c r="K99" i="2"/>
  <c r="L99" i="2" s="1"/>
  <c r="M99" i="2" s="1"/>
  <c r="K100" i="2"/>
  <c r="L100" i="2" s="1"/>
  <c r="M100" i="2" s="1"/>
  <c r="K101" i="2"/>
  <c r="L101" i="2" s="1"/>
  <c r="K102" i="2"/>
  <c r="L102" i="2" s="1"/>
  <c r="K103" i="2"/>
  <c r="L103" i="2" s="1"/>
  <c r="M103" i="2" s="1"/>
  <c r="K104" i="2"/>
  <c r="L104" i="2" s="1"/>
  <c r="M104" i="2" s="1"/>
  <c r="M80" i="2"/>
  <c r="M81" i="2"/>
  <c r="M83" i="2"/>
  <c r="M87" i="2"/>
  <c r="M88" i="2"/>
  <c r="M92" i="2"/>
  <c r="M93" i="2"/>
  <c r="M96" i="2"/>
  <c r="M97" i="2"/>
  <c r="K79" i="2"/>
  <c r="L79" i="2" s="1"/>
  <c r="M79" i="2" s="1"/>
  <c r="K80" i="2"/>
  <c r="L80" i="2" s="1"/>
  <c r="K81" i="2"/>
  <c r="L81" i="2" s="1"/>
  <c r="K82" i="2"/>
  <c r="L82" i="2" s="1"/>
  <c r="M82" i="2" s="1"/>
  <c r="K83" i="2"/>
  <c r="L83" i="2" s="1"/>
  <c r="K84" i="2"/>
  <c r="L84" i="2" s="1"/>
  <c r="M84" i="2" s="1"/>
  <c r="K85" i="2"/>
  <c r="L85" i="2" s="1"/>
  <c r="M85" i="2" s="1"/>
  <c r="K86" i="2"/>
  <c r="L86" i="2" s="1"/>
  <c r="M86" i="2" s="1"/>
  <c r="K87" i="2"/>
  <c r="L87" i="2" s="1"/>
  <c r="K88" i="2"/>
  <c r="L88" i="2" s="1"/>
  <c r="K89" i="2"/>
  <c r="L89" i="2" s="1"/>
  <c r="M89" i="2" s="1"/>
  <c r="K90" i="2"/>
  <c r="L90" i="2" s="1"/>
  <c r="M90" i="2" s="1"/>
  <c r="K91" i="2"/>
  <c r="L91" i="2" s="1"/>
  <c r="M91" i="2" s="1"/>
  <c r="K92" i="2"/>
  <c r="L92" i="2" s="1"/>
  <c r="K93" i="2"/>
  <c r="L93" i="2" s="1"/>
  <c r="K94" i="2"/>
  <c r="L94" i="2" s="1"/>
  <c r="M94" i="2" s="1"/>
  <c r="K95" i="2"/>
  <c r="L95" i="2" s="1"/>
  <c r="M95" i="2" s="1"/>
  <c r="K96" i="2"/>
  <c r="L96" i="2" s="1"/>
  <c r="K97" i="2"/>
  <c r="L97" i="2" s="1"/>
  <c r="M78" i="2"/>
  <c r="K72" i="2"/>
  <c r="L72" i="2" s="1"/>
  <c r="M72" i="2" s="1"/>
  <c r="K73" i="2"/>
  <c r="L73" i="2" s="1"/>
  <c r="M73" i="2" s="1"/>
  <c r="K74" i="2"/>
  <c r="L74" i="2" s="1"/>
  <c r="M74" i="2" s="1"/>
  <c r="K75" i="2"/>
  <c r="L75" i="2" s="1"/>
  <c r="M75" i="2" s="1"/>
  <c r="K76" i="2"/>
  <c r="L76" i="2" s="1"/>
  <c r="M76" i="2" s="1"/>
  <c r="K77" i="2"/>
  <c r="L77" i="2" s="1"/>
  <c r="M77" i="2" s="1"/>
  <c r="K78" i="2"/>
  <c r="L78" i="2" s="1"/>
  <c r="M55" i="2"/>
  <c r="M56" i="2"/>
  <c r="M57" i="2"/>
  <c r="M59" i="2"/>
  <c r="M60" i="2"/>
  <c r="M61" i="2"/>
  <c r="M64" i="2"/>
  <c r="M65" i="2"/>
  <c r="M67" i="2"/>
  <c r="M68" i="2"/>
  <c r="K70" i="2"/>
  <c r="L70" i="2" s="1"/>
  <c r="M70" i="2" s="1"/>
  <c r="K71" i="2"/>
  <c r="L71" i="2" s="1"/>
  <c r="M71" i="2" s="1"/>
  <c r="K55" i="2"/>
  <c r="L55" i="2" s="1"/>
  <c r="K56" i="2"/>
  <c r="L56" i="2" s="1"/>
  <c r="K57" i="2"/>
  <c r="L57" i="2" s="1"/>
  <c r="K58" i="2"/>
  <c r="L58" i="2" s="1"/>
  <c r="M58" i="2" s="1"/>
  <c r="K59" i="2"/>
  <c r="L59" i="2" s="1"/>
  <c r="K60" i="2"/>
  <c r="L60" i="2" s="1"/>
  <c r="K61" i="2"/>
  <c r="L61" i="2" s="1"/>
  <c r="K62" i="2"/>
  <c r="L62" i="2" s="1"/>
  <c r="M62" i="2" s="1"/>
  <c r="K63" i="2"/>
  <c r="K64" i="2"/>
  <c r="L64" i="2" s="1"/>
  <c r="K65" i="2"/>
  <c r="L65" i="2" s="1"/>
  <c r="K66" i="2"/>
  <c r="L66" i="2" s="1"/>
  <c r="M66" i="2" s="1"/>
  <c r="K67" i="2"/>
  <c r="L67" i="2" s="1"/>
  <c r="K68" i="2"/>
  <c r="L68" i="2" s="1"/>
  <c r="K69" i="2"/>
  <c r="L69" i="2" s="1"/>
  <c r="M69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M51" i="2" s="1"/>
  <c r="K52" i="2"/>
  <c r="L52" i="2" s="1"/>
  <c r="M52" i="2" s="1"/>
  <c r="K53" i="2"/>
  <c r="L53" i="2" s="1"/>
  <c r="M53" i="2" s="1"/>
  <c r="K54" i="2"/>
  <c r="L54" i="2" s="1"/>
  <c r="M54" i="2" s="1"/>
  <c r="K44" i="2"/>
  <c r="L44" i="2" s="1"/>
  <c r="M44" i="2" s="1"/>
  <c r="N75" i="3" l="1"/>
  <c r="N71" i="2"/>
  <c r="N78" i="2"/>
  <c r="N118" i="2"/>
  <c r="N97" i="2"/>
  <c r="N150" i="2"/>
  <c r="V150" i="2"/>
  <c r="V66" i="2"/>
  <c r="V58" i="2"/>
  <c r="V104" i="2"/>
  <c r="W150" i="2" s="1"/>
  <c r="V122" i="2"/>
  <c r="V47" i="2"/>
  <c r="N70" i="3"/>
  <c r="O75" i="3" s="1"/>
  <c r="F73" i="3"/>
  <c r="G75" i="3" s="1"/>
  <c r="P89" i="4"/>
  <c r="K43" i="2"/>
  <c r="M42" i="2"/>
  <c r="K41" i="2"/>
  <c r="K42" i="2"/>
  <c r="L42" i="2" s="1"/>
  <c r="M37" i="2"/>
  <c r="K35" i="2"/>
  <c r="L35" i="2" s="1"/>
  <c r="M35" i="2" s="1"/>
  <c r="K36" i="2"/>
  <c r="K37" i="2"/>
  <c r="L37" i="2" s="1"/>
  <c r="K38" i="2"/>
  <c r="L38" i="2" s="1"/>
  <c r="M38" i="2" s="1"/>
  <c r="K39" i="2"/>
  <c r="L39" i="2" s="1"/>
  <c r="M39" i="2" s="1"/>
  <c r="K40" i="2"/>
  <c r="K34" i="2"/>
  <c r="L34" i="2" s="1"/>
  <c r="M34" i="2" s="1"/>
  <c r="L40" i="2" l="1"/>
  <c r="M40" i="2" s="1"/>
  <c r="L43" i="2"/>
  <c r="M43" i="2" s="1"/>
  <c r="L36" i="2"/>
  <c r="M36" i="2" s="1"/>
  <c r="N40" i="2" s="1"/>
  <c r="L41" i="2"/>
  <c r="M41" i="2" s="1"/>
  <c r="N43" i="2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O150" i="2" l="1"/>
  <c r="T14" i="3"/>
  <c r="S14" i="3"/>
  <c r="C14" i="3"/>
  <c r="B14" i="3"/>
  <c r="T13" i="3"/>
  <c r="S13" i="3"/>
  <c r="C13" i="3"/>
  <c r="B13" i="3"/>
  <c r="T12" i="3"/>
  <c r="S12" i="3"/>
  <c r="C12" i="3"/>
  <c r="B12" i="3"/>
  <c r="T11" i="3"/>
  <c r="S11" i="3"/>
  <c r="C11" i="3"/>
  <c r="B11" i="3"/>
  <c r="T10" i="3"/>
  <c r="S10" i="3"/>
  <c r="C10" i="3"/>
  <c r="B10" i="3"/>
  <c r="T9" i="3"/>
  <c r="S9" i="3"/>
  <c r="C9" i="3"/>
  <c r="B9" i="3"/>
  <c r="T8" i="3"/>
  <c r="S8" i="3"/>
  <c r="C8" i="3"/>
  <c r="B8" i="3"/>
  <c r="T7" i="3"/>
  <c r="S7" i="3"/>
  <c r="C7" i="3"/>
  <c r="B7" i="3"/>
  <c r="T6" i="3"/>
  <c r="S6" i="3"/>
  <c r="C6" i="3"/>
  <c r="B6" i="3"/>
  <c r="T5" i="3"/>
  <c r="S5" i="3"/>
  <c r="C5" i="3"/>
  <c r="B5" i="3"/>
  <c r="T4" i="3"/>
  <c r="S4" i="3"/>
  <c r="C4" i="3"/>
  <c r="B4" i="3"/>
  <c r="T3" i="3"/>
  <c r="S3" i="3"/>
  <c r="C3" i="3"/>
  <c r="B3" i="3"/>
  <c r="T2" i="3"/>
  <c r="S2" i="3"/>
  <c r="C2" i="3"/>
  <c r="B2" i="3"/>
  <c r="T1" i="3"/>
  <c r="S1" i="3"/>
  <c r="C1" i="3"/>
  <c r="B1" i="3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2" i="1"/>
  <c r="B9" i="1"/>
  <c r="B13" i="1"/>
  <c r="B25" i="1"/>
  <c r="B29" i="1"/>
  <c r="B41" i="1"/>
  <c r="B45" i="1"/>
  <c r="B57" i="1"/>
  <c r="B61" i="1"/>
  <c r="B73" i="1"/>
  <c r="B77" i="1"/>
  <c r="B89" i="1"/>
  <c r="B93" i="1"/>
  <c r="B105" i="1"/>
  <c r="B109" i="1"/>
  <c r="C3" i="1"/>
  <c r="B3" i="1"/>
  <c r="C4" i="1"/>
  <c r="B4" i="1" s="1"/>
  <c r="C5" i="1"/>
  <c r="B5" i="1" s="1"/>
  <c r="C6" i="1"/>
  <c r="B6" i="1" s="1"/>
  <c r="C7" i="1"/>
  <c r="B7" i="1"/>
  <c r="C8" i="1"/>
  <c r="B8" i="1" s="1"/>
  <c r="C9" i="1"/>
  <c r="C10" i="1"/>
  <c r="B10" i="1"/>
  <c r="C11" i="1"/>
  <c r="B11" i="1" s="1"/>
  <c r="C12" i="1"/>
  <c r="B12" i="1"/>
  <c r="C13" i="1"/>
  <c r="C14" i="1"/>
  <c r="B14" i="1"/>
  <c r="C15" i="1"/>
  <c r="B15" i="1" s="1"/>
  <c r="C16" i="1"/>
  <c r="B16" i="1"/>
  <c r="C17" i="1"/>
  <c r="B17" i="1" s="1"/>
  <c r="C18" i="1"/>
  <c r="B18" i="1" s="1"/>
  <c r="C19" i="1"/>
  <c r="B19" i="1"/>
  <c r="C20" i="1"/>
  <c r="B20" i="1" s="1"/>
  <c r="C21" i="1"/>
  <c r="B21" i="1" s="1"/>
  <c r="C22" i="1"/>
  <c r="B22" i="1" s="1"/>
  <c r="C23" i="1"/>
  <c r="B23" i="1"/>
  <c r="C24" i="1"/>
  <c r="B24" i="1" s="1"/>
  <c r="C25" i="1"/>
  <c r="C26" i="1"/>
  <c r="B26" i="1"/>
  <c r="C27" i="1"/>
  <c r="B27" i="1" s="1"/>
  <c r="C28" i="1"/>
  <c r="B28" i="1"/>
  <c r="C29" i="1"/>
  <c r="C30" i="1"/>
  <c r="B30" i="1"/>
  <c r="C31" i="1"/>
  <c r="B31" i="1" s="1"/>
  <c r="C32" i="1"/>
  <c r="B32" i="1"/>
  <c r="C33" i="1"/>
  <c r="B33" i="1" s="1"/>
  <c r="C34" i="1"/>
  <c r="B34" i="1" s="1"/>
  <c r="C35" i="1"/>
  <c r="B35" i="1"/>
  <c r="C36" i="1"/>
  <c r="B36" i="1" s="1"/>
  <c r="C37" i="1"/>
  <c r="B37" i="1" s="1"/>
  <c r="C38" i="1"/>
  <c r="B38" i="1" s="1"/>
  <c r="C39" i="1"/>
  <c r="B39" i="1"/>
  <c r="C40" i="1"/>
  <c r="B40" i="1" s="1"/>
  <c r="C41" i="1"/>
  <c r="C42" i="1"/>
  <c r="B42" i="1"/>
  <c r="C43" i="1"/>
  <c r="B43" i="1" s="1"/>
  <c r="C44" i="1"/>
  <c r="B44" i="1"/>
  <c r="C45" i="1"/>
  <c r="C46" i="1"/>
  <c r="B46" i="1"/>
  <c r="C47" i="1"/>
  <c r="B47" i="1" s="1"/>
  <c r="C48" i="1"/>
  <c r="B48" i="1"/>
  <c r="C49" i="1"/>
  <c r="B49" i="1" s="1"/>
  <c r="C50" i="1"/>
  <c r="B50" i="1" s="1"/>
  <c r="C51" i="1"/>
  <c r="B51" i="1"/>
  <c r="C52" i="1"/>
  <c r="B52" i="1" s="1"/>
  <c r="C53" i="1"/>
  <c r="B53" i="1" s="1"/>
  <c r="C54" i="1"/>
  <c r="B54" i="1" s="1"/>
  <c r="C55" i="1"/>
  <c r="B55" i="1"/>
  <c r="C56" i="1"/>
  <c r="B56" i="1" s="1"/>
  <c r="C57" i="1"/>
  <c r="C58" i="1"/>
  <c r="B58" i="1"/>
  <c r="C59" i="1"/>
  <c r="B59" i="1" s="1"/>
  <c r="C60" i="1"/>
  <c r="B60" i="1"/>
  <c r="C61" i="1"/>
  <c r="C62" i="1"/>
  <c r="B62" i="1"/>
  <c r="C63" i="1"/>
  <c r="B63" i="1" s="1"/>
  <c r="C64" i="1"/>
  <c r="B64" i="1"/>
  <c r="C65" i="1"/>
  <c r="B65" i="1" s="1"/>
  <c r="C66" i="1"/>
  <c r="B66" i="1" s="1"/>
  <c r="C67" i="1"/>
  <c r="B67" i="1"/>
  <c r="C68" i="1"/>
  <c r="B68" i="1" s="1"/>
  <c r="C69" i="1"/>
  <c r="B69" i="1" s="1"/>
  <c r="C70" i="1"/>
  <c r="B70" i="1" s="1"/>
  <c r="C71" i="1"/>
  <c r="B71" i="1"/>
  <c r="C72" i="1"/>
  <c r="B72" i="1" s="1"/>
  <c r="C73" i="1"/>
  <c r="C74" i="1"/>
  <c r="B74" i="1"/>
  <c r="C75" i="1"/>
  <c r="B75" i="1" s="1"/>
  <c r="C76" i="1"/>
  <c r="B76" i="1"/>
  <c r="C77" i="1"/>
  <c r="C78" i="1"/>
  <c r="B78" i="1"/>
  <c r="C79" i="1"/>
  <c r="B79" i="1" s="1"/>
  <c r="C80" i="1"/>
  <c r="B80" i="1"/>
  <c r="C81" i="1"/>
  <c r="B81" i="1" s="1"/>
  <c r="C82" i="1"/>
  <c r="B82" i="1" s="1"/>
  <c r="C83" i="1"/>
  <c r="B83" i="1"/>
  <c r="C84" i="1"/>
  <c r="B84" i="1" s="1"/>
  <c r="C85" i="1"/>
  <c r="B85" i="1" s="1"/>
  <c r="C86" i="1"/>
  <c r="B86" i="1" s="1"/>
  <c r="C87" i="1"/>
  <c r="B87" i="1"/>
  <c r="C88" i="1"/>
  <c r="B88" i="1" s="1"/>
  <c r="C89" i="1"/>
  <c r="C90" i="1"/>
  <c r="B90" i="1"/>
  <c r="C91" i="1"/>
  <c r="B91" i="1" s="1"/>
  <c r="C92" i="1"/>
  <c r="B92" i="1"/>
  <c r="C93" i="1"/>
  <c r="C94" i="1"/>
  <c r="B94" i="1"/>
  <c r="C95" i="1"/>
  <c r="B95" i="1" s="1"/>
  <c r="C96" i="1"/>
  <c r="B96" i="1"/>
  <c r="C97" i="1"/>
  <c r="B97" i="1" s="1"/>
  <c r="C98" i="1"/>
  <c r="B98" i="1" s="1"/>
  <c r="C99" i="1"/>
  <c r="B99" i="1"/>
  <c r="C100" i="1"/>
  <c r="B100" i="1" s="1"/>
  <c r="C101" i="1"/>
  <c r="B101" i="1" s="1"/>
  <c r="C102" i="1"/>
  <c r="B102" i="1" s="1"/>
  <c r="C103" i="1"/>
  <c r="B103" i="1"/>
  <c r="C104" i="1"/>
  <c r="B104" i="1" s="1"/>
  <c r="C105" i="1"/>
  <c r="C106" i="1"/>
  <c r="B106" i="1"/>
  <c r="C107" i="1"/>
  <c r="B107" i="1" s="1"/>
  <c r="C108" i="1"/>
  <c r="B108" i="1"/>
  <c r="C109" i="1"/>
  <c r="C110" i="1"/>
  <c r="B110" i="1"/>
  <c r="C111" i="1"/>
  <c r="B111" i="1" s="1"/>
  <c r="C112" i="1"/>
  <c r="B112" i="1"/>
  <c r="C113" i="1"/>
  <c r="B113" i="1" s="1"/>
  <c r="C114" i="1"/>
  <c r="B114" i="1" s="1"/>
  <c r="C115" i="1"/>
  <c r="B115" i="1"/>
  <c r="C116" i="1"/>
  <c r="B116" i="1" s="1"/>
  <c r="C117" i="1"/>
  <c r="B117" i="1" s="1"/>
  <c r="C118" i="1"/>
  <c r="B118" i="1" s="1"/>
  <c r="C2" i="1"/>
  <c r="B2" i="1"/>
</calcChain>
</file>

<file path=xl/connections.xml><?xml version="1.0" encoding="utf-8"?>
<connections xmlns="http://schemas.openxmlformats.org/spreadsheetml/2006/main">
  <connection id="1" name="cop Short 2" type="6" refreshedVersion="5" background="1" saveData="1">
    <textPr codePage="437" sourceFile="E:\My Documents\workspace\PhaseAnalysisFromTransitionStats\input\cop Short 2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ppermine" type="6" refreshedVersion="5" background="1" saveData="1">
    <textPr codePage="437" sourceFile="E:\My Documents\workspace\PhaseAnalysisFromTransitionStats\output\coppermine.txt">
      <textFields count="8">
        <textField/>
        <textField/>
        <textField/>
        <textField/>
        <textField/>
        <textField/>
        <textField/>
        <textField/>
      </textFields>
    </textPr>
  </connection>
  <connection id="3" name="coppermine.csv" type="6" refreshedVersion="0" background="1" saveData="1">
    <textPr fileType="mac" sourceFile="KINGSTON:PhaseAnalysisFromTransitionStats:input:coppermine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ppermineassessment2" type="6" refreshedVersion="5" background="1" saveData="1">
    <textPr codePage="437" sourceFile="E:\My Documents\workspace\PhaseAnalysisFromTransitionStats\output\coppermineassessment2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<sst xmlns="http://schemas.openxmlformats.org/spreadsheetml/2006/main" count="811" uniqueCount="236">
  <si>
    <t>trID</t>
  </si>
  <si>
    <t>time</t>
  </si>
  <si>
    <t>oldVer</t>
  </si>
  <si>
    <t>newVer</t>
  </si>
  <si>
    <t>#oldT</t>
  </si>
  <si>
    <t>#newT</t>
  </si>
  <si>
    <t>#oldA</t>
  </si>
  <si>
    <t>#newA</t>
  </si>
  <si>
    <t>tIns</t>
  </si>
  <si>
    <t>tDel</t>
  </si>
  <si>
    <t>aIns</t>
  </si>
  <si>
    <t>aDel</t>
  </si>
  <si>
    <t>aTypeAlt</t>
  </si>
  <si>
    <t>keyAlt</t>
  </si>
  <si>
    <t>aTabIns</t>
  </si>
  <si>
    <t>aTabDel</t>
  </si>
  <si>
    <t>1063432205.sql</t>
  </si>
  <si>
    <t>1063918093.sql</t>
  </si>
  <si>
    <t>1064961833.sql</t>
  </si>
  <si>
    <t>1065051572.sql</t>
  </si>
  <si>
    <t>1066282448.sql</t>
  </si>
  <si>
    <t>1075630671.sql</t>
  </si>
  <si>
    <t>1078065017.sql</t>
  </si>
  <si>
    <t>1078125890.sql</t>
  </si>
  <si>
    <t>1079907675.sql</t>
  </si>
  <si>
    <t>1080709066.sql</t>
  </si>
  <si>
    <t>1086369394.sql</t>
  </si>
  <si>
    <t>1086848415.sql</t>
  </si>
  <si>
    <t>1087193328.sql</t>
  </si>
  <si>
    <t>1087400215.sql</t>
  </si>
  <si>
    <t>1087474114.sql</t>
  </si>
  <si>
    <t>1087629270.sql</t>
  </si>
  <si>
    <t>1087640779.sql</t>
  </si>
  <si>
    <t>1087938735.sql</t>
  </si>
  <si>
    <t>1088594299.sql</t>
  </si>
  <si>
    <t>1089090208.sql</t>
  </si>
  <si>
    <t>1089786814.sql</t>
  </si>
  <si>
    <t>1091797667.sql</t>
  </si>
  <si>
    <t>1092004679.sql</t>
  </si>
  <si>
    <t>1092005267.sql</t>
  </si>
  <si>
    <t>1092083664.sql</t>
  </si>
  <si>
    <t>1092371107.sql</t>
  </si>
  <si>
    <t>1094702316.sql</t>
  </si>
  <si>
    <t>1096977771.sql</t>
  </si>
  <si>
    <t>1097150148.sql</t>
  </si>
  <si>
    <t>1097253895.sql</t>
  </si>
  <si>
    <t>1099322400.sql</t>
  </si>
  <si>
    <t>1100284292.sql</t>
  </si>
  <si>
    <t>1102847057.sql</t>
  </si>
  <si>
    <t>1104391042.sql</t>
  </si>
  <si>
    <t>1106708446.sql</t>
  </si>
  <si>
    <t>1107386981.sql</t>
  </si>
  <si>
    <t>1111481648.sql</t>
  </si>
  <si>
    <t>1116259822.sql</t>
  </si>
  <si>
    <t>1116260877.sql</t>
  </si>
  <si>
    <t>1123428868.sql</t>
  </si>
  <si>
    <t>1130202984.sql</t>
  </si>
  <si>
    <t>1131625059.sql</t>
  </si>
  <si>
    <t>1132945996.sql</t>
  </si>
  <si>
    <t>1133162697.sql</t>
  </si>
  <si>
    <t>1140788221.sql</t>
  </si>
  <si>
    <t>1145276246.sql</t>
  </si>
  <si>
    <t>1148921348.sql</t>
  </si>
  <si>
    <t>1150088994.sql</t>
  </si>
  <si>
    <t>1155752591.sql</t>
  </si>
  <si>
    <t>1155883947.sql</t>
  </si>
  <si>
    <t>1160968074.sql</t>
  </si>
  <si>
    <t>1160971763.sql</t>
  </si>
  <si>
    <t>1161386007.sql</t>
  </si>
  <si>
    <t>1163829844.sql</t>
  </si>
  <si>
    <t>1167210379.sql</t>
  </si>
  <si>
    <t>1169138893.sql</t>
  </si>
  <si>
    <t>1170924235.sql</t>
  </si>
  <si>
    <t>1170958245.sql</t>
  </si>
  <si>
    <t>1174225765.sql</t>
  </si>
  <si>
    <t>1180916141.sql</t>
  </si>
  <si>
    <t>1184840085.sql</t>
  </si>
  <si>
    <t>1185547485.sql</t>
  </si>
  <si>
    <t>1187593995.sql</t>
  </si>
  <si>
    <t>1190287880.sql</t>
  </si>
  <si>
    <t>1190288499.sql</t>
  </si>
  <si>
    <t>1197617749.sql</t>
  </si>
  <si>
    <t>1198272779.sql</t>
  </si>
  <si>
    <t>1201347720.sql</t>
  </si>
  <si>
    <t>1202687578.sql</t>
  </si>
  <si>
    <t>1213560917.sql</t>
  </si>
  <si>
    <t>1217574918.sql</t>
  </si>
  <si>
    <t>1222968796.sql</t>
  </si>
  <si>
    <t>1224325992.sql</t>
  </si>
  <si>
    <t>1224832417.sql</t>
  </si>
  <si>
    <t>1225479992.sql</t>
  </si>
  <si>
    <t>1226420617.sql</t>
  </si>
  <si>
    <t>1227527290.sql</t>
  </si>
  <si>
    <t>1228984226.sql</t>
  </si>
  <si>
    <t>1229031171.sql</t>
  </si>
  <si>
    <t>1229034071.sql</t>
  </si>
  <si>
    <t>1229423025.sql</t>
  </si>
  <si>
    <t>1229807770.sql</t>
  </si>
  <si>
    <t>1229809003.sql</t>
  </si>
  <si>
    <t>1231231359.sql</t>
  </si>
  <si>
    <t>1231323827.sql</t>
  </si>
  <si>
    <t>1232055061.sql</t>
  </si>
  <si>
    <t>1232402633.sql</t>
  </si>
  <si>
    <t>1238025011.sql</t>
  </si>
  <si>
    <t>1238091553.sql</t>
  </si>
  <si>
    <t>1238256886.sql</t>
  </si>
  <si>
    <t>1238848254.sql</t>
  </si>
  <si>
    <t>1244131380.sql</t>
  </si>
  <si>
    <t>1248416776.sql</t>
  </si>
  <si>
    <t>1249328692.sql</t>
  </si>
  <si>
    <t>1260521376.sql</t>
  </si>
  <si>
    <t>1262428709.sql</t>
  </si>
  <si>
    <t>1264866763.sql</t>
  </si>
  <si>
    <t>1269329931.sql</t>
  </si>
  <si>
    <t>1274877055.sql</t>
  </si>
  <si>
    <t>1275250484.sql</t>
  </si>
  <si>
    <t>1275567273.sql</t>
  </si>
  <si>
    <t>1275893861.sql</t>
  </si>
  <si>
    <t>1281088776.sql</t>
  </si>
  <si>
    <t>1281437612.sql</t>
  </si>
  <si>
    <t>1284639946.sql</t>
  </si>
  <si>
    <t>1289419460.sql</t>
  </si>
  <si>
    <t>1291099064.sql</t>
  </si>
  <si>
    <t>1291134332.sql</t>
  </si>
  <si>
    <t>1293997462.sql</t>
  </si>
  <si>
    <t>1294062193.sql</t>
  </si>
  <si>
    <t>1312196284.sql</t>
  </si>
  <si>
    <t>1312274230.sql</t>
  </si>
  <si>
    <t>1314880987.sql</t>
  </si>
  <si>
    <t>1314889720.sql</t>
  </si>
  <si>
    <t>1326198018.sql</t>
  </si>
  <si>
    <t>1326210484.sql</t>
  </si>
  <si>
    <t>1333031555.sql</t>
  </si>
  <si>
    <t>1333036371.sql</t>
  </si>
  <si>
    <t>SUM(CHANGE)</t>
  </si>
  <si>
    <t>DISTANCE</t>
  </si>
  <si>
    <t>Preproccessed Zero TimeDistance</t>
  </si>
  <si>
    <t>Preproccessed Zero ChangeDistance</t>
  </si>
  <si>
    <t>Preproccessed Time</t>
  </si>
  <si>
    <t>Preproccessed Changes</t>
  </si>
  <si>
    <t>Zero ChangeDistance without
 Preproccessing</t>
  </si>
  <si>
    <t>Zero TimeDistance without 
Preproccessing</t>
  </si>
  <si>
    <t>0.5 TimeDistance 0.5 ChangeDistance
Preproccessed</t>
  </si>
  <si>
    <t>0.5 TimeDistance 0.5 ChangeDistance 
Without Preproccessing</t>
  </si>
  <si>
    <t>Preprocessing with normal Weights</t>
  </si>
  <si>
    <t>No preprocessing with normal weights</t>
  </si>
  <si>
    <t>Preprocessing with Zero TimeDistance</t>
  </si>
  <si>
    <t>No preprocessing with Zero TimeDistance</t>
  </si>
  <si>
    <t>Preprocessing with Zero ChangeDistance</t>
  </si>
  <si>
    <t>No preprocessing with Zero ChangeDistance</t>
  </si>
  <si>
    <t>Preprocessing only time and normal weights</t>
  </si>
  <si>
    <t>Preprocessing only changes and normal weights</t>
  </si>
  <si>
    <t>Date</t>
  </si>
  <si>
    <t>SUM</t>
  </si>
  <si>
    <t>3 phases</t>
  </si>
  <si>
    <t>Pre-Pro Evaluation</t>
  </si>
  <si>
    <t>Evaluation</t>
  </si>
  <si>
    <t>μi</t>
  </si>
  <si>
    <t>ej</t>
  </si>
  <si>
    <t>Sum</t>
  </si>
  <si>
    <t xml:space="preserve">Sum(Sum) </t>
  </si>
  <si>
    <t>0-6</t>
  </si>
  <si>
    <t>7-9</t>
  </si>
  <si>
    <t>10-37</t>
  </si>
  <si>
    <t>38-44</t>
  </si>
  <si>
    <t>45-63</t>
  </si>
  <si>
    <t>64-70</t>
  </si>
  <si>
    <t>71-71</t>
  </si>
  <si>
    <t>72-84</t>
  </si>
  <si>
    <t>85-85</t>
  </si>
  <si>
    <t>86-116</t>
  </si>
  <si>
    <t>No Pre-Pro Evaluation</t>
  </si>
  <si>
    <t>0-13</t>
  </si>
  <si>
    <t>14-14</t>
  </si>
  <si>
    <t>15-24</t>
  </si>
  <si>
    <t>25-25</t>
  </si>
  <si>
    <t>26-26</t>
  </si>
  <si>
    <t>27-32</t>
  </si>
  <si>
    <t>33-70</t>
  </si>
  <si>
    <t>72-88</t>
  </si>
  <si>
    <t>89-116</t>
  </si>
  <si>
    <t>0-8</t>
  </si>
  <si>
    <t>9-13</t>
  </si>
  <si>
    <t>0-11</t>
  </si>
  <si>
    <t>12-13</t>
  </si>
  <si>
    <t>7-13</t>
  </si>
  <si>
    <t>14-25</t>
  </si>
  <si>
    <t>Both  Evaluation</t>
  </si>
  <si>
    <t>No Preprocessing with normal weights</t>
  </si>
  <si>
    <t>Phases</t>
  </si>
  <si>
    <r>
      <t>δ</t>
    </r>
    <r>
      <rPr>
        <vertAlign val="subscript"/>
        <sz val="18"/>
        <color theme="1"/>
        <rFont val="Calibri"/>
        <family val="2"/>
        <scheme val="minor"/>
      </rPr>
      <t>time</t>
    </r>
  </si>
  <si>
    <r>
      <t>δ</t>
    </r>
    <r>
      <rPr>
        <vertAlign val="subscript"/>
        <sz val="18"/>
        <color theme="1"/>
        <rFont val="Calibri"/>
        <family val="2"/>
        <scheme val="minor"/>
      </rPr>
      <t>change</t>
    </r>
  </si>
  <si>
    <t>Phase ID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</si>
  <si>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</si>
  <si>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</si>
  <si>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</si>
  <si>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</si>
  <si>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</si>
  <si>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</si>
  <si>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</si>
  <si>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</si>
  <si>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</si>
  <si>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Assessment 1</t>
  </si>
  <si>
    <t>Assessment 2</t>
  </si>
  <si>
    <t>Assesment 2</t>
  </si>
  <si>
    <t>WC: 0.0</t>
  </si>
  <si>
    <t>WT: 1.0</t>
  </si>
  <si>
    <t>PreProcessingChanges:OFF</t>
  </si>
  <si>
    <t>PreProcessingTime:OFF</t>
  </si>
  <si>
    <t>Start</t>
  </si>
  <si>
    <t>End</t>
  </si>
  <si>
    <t>TotUpd</t>
  </si>
  <si>
    <t>mi</t>
  </si>
  <si>
    <t>ei</t>
  </si>
  <si>
    <t>abs</t>
  </si>
  <si>
    <t>pow</t>
  </si>
  <si>
    <t>sum</t>
  </si>
  <si>
    <t>PreProcessingChanges:ON</t>
  </si>
  <si>
    <t>PreProcessingTime:ON</t>
  </si>
  <si>
    <t>WC: 0.5</t>
  </si>
  <si>
    <t>WT: 0.5</t>
  </si>
  <si>
    <t>WC: 1.0</t>
  </si>
  <si>
    <t>WT: 0.0</t>
  </si>
  <si>
    <t>coppermine</t>
  </si>
  <si>
    <t>dTime</t>
  </si>
  <si>
    <t>dChange</t>
  </si>
  <si>
    <t>avgDChange</t>
  </si>
  <si>
    <t>0@1</t>
  </si>
  <si>
    <t>1@2</t>
  </si>
  <si>
    <t>2@3</t>
  </si>
  <si>
    <t>3@4</t>
  </si>
  <si>
    <t>4@5</t>
  </si>
  <si>
    <t>5@6</t>
  </si>
  <si>
    <t>6@7</t>
  </si>
  <si>
    <t>7@8</t>
  </si>
  <si>
    <t>8@9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</si>
</sst>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9C0006"/>
      <name val="Calibri"/>
      <family val="2"/>
      <charset val="161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rgb="FF9C6500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9" fillId="4" borderId="1" applyNumberFormat="0" applyAlignment="0" applyProtection="0"/>
    <xf numFmtId="0" fontId="10" fillId="5" borderId="1" applyNumberFormat="0" applyAlignment="0" applyProtection="0"/>
    <xf numFmtId="0" fontId="14" fillId="6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4" borderId="1" xfId="15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/>
    <xf numFmtId="0" fontId="7" fillId="0" borderId="0" xfId="0" applyFont="1"/>
    <xf numFmtId="0" fontId="10" fillId="5" borderId="1" xfId="16" applyAlignment="1">
      <alignment horizontal="center" vertical="center"/>
    </xf>
    <xf numFmtId="0" fontId="10" fillId="5" borderId="1" xfId="16"/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11" fillId="2" borderId="0" xfId="3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0" xfId="3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3" fillId="3" borderId="0" xfId="14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6" fillId="3" borderId="0" xfId="14" applyFont="1" applyAlignment="1">
      <alignment horizontal="center" vertical="center"/>
    </xf>
    <xf numFmtId="0" fontId="0" fillId="0" borderId="0" xfId="0" applyAlignment="1">
      <alignment horizontal="center" wrapText="1"/>
    </xf>
    <xf numFmtId="0" fontId="5" fillId="3" borderId="0" xfId="14" applyAlignment="1">
      <alignment horizontal="center" vertical="center"/>
    </xf>
    <xf numFmtId="0" fontId="14" fillId="6" borderId="0" xfId="17"/>
  </cellXfs>
  <cellStyles count="18">
    <cellStyle name="Bad" xfId="14" builtinId="27"/>
    <cellStyle name="Calculation" xfId="15" builtinId="22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7" builtinId="26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Input" xfId="16" builtinId="20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coppermine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SUM(CHANGE)</c:v>
                </c:pt>
              </c:strCache>
            </c:strRef>
          </c:tx>
          <c:invertIfNegative val="0"/>
          <c:cat>
            <c:strRef>
              <c:f>Sheet1!$B$2:$B$118</c:f>
              <c:strCache>
                <c:ptCount val="117"/>
                <c:pt idx="0">
                  <c:v>1@2004/6/6</c:v>
                </c:pt>
                <c:pt idx="1">
                  <c:v>2@2004/6/19</c:v>
                </c:pt>
                <c:pt idx="2">
                  <c:v>3@2004/6/20</c:v>
                </c:pt>
                <c:pt idx="3">
                  <c:v>4@2004/7/4</c:v>
                </c:pt>
                <c:pt idx="4">
                  <c:v>5@2004/10/23</c:v>
                </c:pt>
                <c:pt idx="5">
                  <c:v>6@2004/11/21</c:v>
                </c:pt>
                <c:pt idx="6">
                  <c:v>7@2004/11/21</c:v>
                </c:pt>
                <c:pt idx="7">
                  <c:v>8@2004/12/12</c:v>
                </c:pt>
                <c:pt idx="8">
                  <c:v>9@2004/12/22</c:v>
                </c:pt>
                <c:pt idx="9">
                  <c:v>10@2005/2/27</c:v>
                </c:pt>
                <c:pt idx="10">
                  <c:v>11@2005/3/4</c:v>
                </c:pt>
                <c:pt idx="11">
                  <c:v>12@2005/3/8</c:v>
                </c:pt>
                <c:pt idx="12">
                  <c:v>13@2005/3/11</c:v>
                </c:pt>
                <c:pt idx="13">
                  <c:v>14@2005/3/12</c:v>
                </c:pt>
                <c:pt idx="14">
                  <c:v>15@2005/3/14</c:v>
                </c:pt>
                <c:pt idx="15">
                  <c:v>16@2005/3/14</c:v>
                </c:pt>
                <c:pt idx="16">
                  <c:v>17@2005/3/17</c:v>
                </c:pt>
                <c:pt idx="17">
                  <c:v>18@2005/3/25</c:v>
                </c:pt>
                <c:pt idx="18">
                  <c:v>19@2005/3/31</c:v>
                </c:pt>
                <c:pt idx="19">
                  <c:v>20@2005/4/8</c:v>
                </c:pt>
                <c:pt idx="20">
                  <c:v>21@2005/5/2</c:v>
                </c:pt>
                <c:pt idx="21">
                  <c:v>22@2005/5/4</c:v>
                </c:pt>
                <c:pt idx="22">
                  <c:v>23@2005/5/4</c:v>
                </c:pt>
                <c:pt idx="23">
                  <c:v>24@2005/5/5</c:v>
                </c:pt>
                <c:pt idx="24">
                  <c:v>25@2005/5/9</c:v>
                </c:pt>
                <c:pt idx="25">
                  <c:v>26@2005/6/5</c:v>
                </c:pt>
                <c:pt idx="26">
                  <c:v>27@2005/7/2</c:v>
                </c:pt>
                <c:pt idx="27">
                  <c:v>28@2005/7/4</c:v>
                </c:pt>
                <c:pt idx="28">
                  <c:v>29@2005/7/5</c:v>
                </c:pt>
                <c:pt idx="29">
                  <c:v>30@2005/7/30</c:v>
                </c:pt>
                <c:pt idx="30">
                  <c:v>31@2005/8/10</c:v>
                </c:pt>
                <c:pt idx="31">
                  <c:v>32@2005/9/10</c:v>
                </c:pt>
                <c:pt idx="32">
                  <c:v>33@2005/9/28</c:v>
                </c:pt>
                <c:pt idx="33">
                  <c:v>34@2005/10/25</c:v>
                </c:pt>
                <c:pt idx="34">
                  <c:v>35@2005/11/2</c:v>
                </c:pt>
                <c:pt idx="35">
                  <c:v>36@2005/12/21</c:v>
                </c:pt>
                <c:pt idx="36">
                  <c:v>37@2006/2/15</c:v>
                </c:pt>
                <c:pt idx="37">
                  <c:v>38@2006/2/15</c:v>
                </c:pt>
                <c:pt idx="38">
                  <c:v>39@2006/5/11</c:v>
                </c:pt>
                <c:pt idx="39">
                  <c:v>40@2006/7/30</c:v>
                </c:pt>
                <c:pt idx="40">
                  <c:v>41@2006/8/16</c:v>
                </c:pt>
                <c:pt idx="41">
                  <c:v>42@2006/8/31</c:v>
                </c:pt>
                <c:pt idx="42">
                  <c:v>43@2006/9/3</c:v>
                </c:pt>
                <c:pt idx="43">
                  <c:v>44@2006/12/2</c:v>
                </c:pt>
                <c:pt idx="44">
                  <c:v>45@2007/1/24</c:v>
                </c:pt>
                <c:pt idx="45">
                  <c:v>46@2007/3/8</c:v>
                </c:pt>
                <c:pt idx="46">
                  <c:v>47@2007/3/22</c:v>
                </c:pt>
                <c:pt idx="47">
                  <c:v>48@2007/5/28</c:v>
                </c:pt>
                <c:pt idx="48">
                  <c:v>49@2007/5/29</c:v>
                </c:pt>
                <c:pt idx="49">
                  <c:v>50@2007/7/29</c:v>
                </c:pt>
                <c:pt idx="50">
                  <c:v>51@2007/7/29</c:v>
                </c:pt>
                <c:pt idx="51">
                  <c:v>52@2007/8/2</c:v>
                </c:pt>
                <c:pt idx="52">
                  <c:v>53@2007/8/31</c:v>
                </c:pt>
                <c:pt idx="53">
                  <c:v>54@2007/10/10</c:v>
                </c:pt>
                <c:pt idx="54">
                  <c:v>55@2007/11/2</c:v>
                </c:pt>
                <c:pt idx="55">
                  <c:v>56@2007/11/23</c:v>
                </c:pt>
                <c:pt idx="56">
                  <c:v>57@2007/11/24</c:v>
                </c:pt>
                <c:pt idx="57">
                  <c:v>58@2008/1/1</c:v>
                </c:pt>
                <c:pt idx="58">
                  <c:v>59@2008/3/20</c:v>
                </c:pt>
                <c:pt idx="59">
                  <c:v>60@2008/5/6</c:v>
                </c:pt>
                <c:pt idx="60">
                  <c:v>61@2008/5/14</c:v>
                </c:pt>
                <c:pt idx="61">
                  <c:v>62@2008/6/7</c:v>
                </c:pt>
                <c:pt idx="62">
                  <c:v>63@2008/7/9</c:v>
                </c:pt>
                <c:pt idx="63">
                  <c:v>64@2008/7/9</c:v>
                </c:pt>
                <c:pt idx="64">
                  <c:v>65@2008/10/4</c:v>
                </c:pt>
                <c:pt idx="65">
                  <c:v>66@2008/10/11</c:v>
                </c:pt>
                <c:pt idx="66">
                  <c:v>67@2008/11/17</c:v>
                </c:pt>
                <c:pt idx="67">
                  <c:v>68@2008/12/3</c:v>
                </c:pt>
                <c:pt idx="68">
                  <c:v>69@2009/4/10</c:v>
                </c:pt>
                <c:pt idx="69">
                  <c:v>70@2009/5/28</c:v>
                </c:pt>
                <c:pt idx="70">
                  <c:v>71@2009/7/30</c:v>
                </c:pt>
                <c:pt idx="71">
                  <c:v>72@2009/8/15</c:v>
                </c:pt>
                <c:pt idx="72">
                  <c:v>73@2009/8/21</c:v>
                </c:pt>
                <c:pt idx="73">
                  <c:v>74@2009/8/29</c:v>
                </c:pt>
                <c:pt idx="74">
                  <c:v>75@2009/9/9</c:v>
                </c:pt>
                <c:pt idx="75">
                  <c:v>76@2009/9/22</c:v>
                </c:pt>
                <c:pt idx="76">
                  <c:v>77@2009/10/10</c:v>
                </c:pt>
                <c:pt idx="77">
                  <c:v>78@2009/10/10</c:v>
                </c:pt>
                <c:pt idx="78">
                  <c:v>79@2009/10/10</c:v>
                </c:pt>
                <c:pt idx="79">
                  <c:v>80@2009/10/15</c:v>
                </c:pt>
                <c:pt idx="80">
                  <c:v>81@2009/10/19</c:v>
                </c:pt>
                <c:pt idx="81">
                  <c:v>82@2009/10/19</c:v>
                </c:pt>
                <c:pt idx="82">
                  <c:v>83@2009/11/5</c:v>
                </c:pt>
                <c:pt idx="83">
                  <c:v>84@2009/11/6</c:v>
                </c:pt>
                <c:pt idx="84">
                  <c:v>85@2009/11/15</c:v>
                </c:pt>
                <c:pt idx="85">
                  <c:v>86@2009/11/19</c:v>
                </c:pt>
                <c:pt idx="86">
                  <c:v>87@2010/1/24</c:v>
                </c:pt>
                <c:pt idx="87">
                  <c:v>88@2010/1/25</c:v>
                </c:pt>
                <c:pt idx="88">
                  <c:v>89@2010/1/27</c:v>
                </c:pt>
                <c:pt idx="89">
                  <c:v>90@2010/2/3</c:v>
                </c:pt>
                <c:pt idx="90">
                  <c:v>91@2010/4/7</c:v>
                </c:pt>
                <c:pt idx="91">
                  <c:v>92@2010/5/27</c:v>
                </c:pt>
                <c:pt idx="92">
                  <c:v>93@2010/6/7</c:v>
                </c:pt>
                <c:pt idx="93">
                  <c:v>94@2010/10/17</c:v>
                </c:pt>
                <c:pt idx="94">
                  <c:v>95@2010/11/9</c:v>
                </c:pt>
                <c:pt idx="95">
                  <c:v>96@2010/12/8</c:v>
                </c:pt>
                <c:pt idx="96">
                  <c:v>97@2011/1/29</c:v>
                </c:pt>
                <c:pt idx="97">
                  <c:v>98@2011/4/5</c:v>
                </c:pt>
                <c:pt idx="98">
                  <c:v>99@2011/4/9</c:v>
                </c:pt>
                <c:pt idx="99">
                  <c:v>100@2011/4/13</c:v>
                </c:pt>
                <c:pt idx="100">
                  <c:v>101@2011/4/17</c:v>
                </c:pt>
                <c:pt idx="101">
                  <c:v>102@2011/6/17</c:v>
                </c:pt>
                <c:pt idx="102">
                  <c:v>103@2011/6/22</c:v>
                </c:pt>
                <c:pt idx="103">
                  <c:v>104@2011/7/29</c:v>
                </c:pt>
                <c:pt idx="104">
                  <c:v>105@2011/9/24</c:v>
                </c:pt>
                <c:pt idx="105">
                  <c:v>106@2011/10/14</c:v>
                </c:pt>
                <c:pt idx="106">
                  <c:v>107@2011/10/14</c:v>
                </c:pt>
                <c:pt idx="107">
                  <c:v>108@2011/11/17</c:v>
                </c:pt>
                <c:pt idx="108">
                  <c:v>109@2011/11/18</c:v>
                </c:pt>
                <c:pt idx="109">
                  <c:v>110@2012/6/19</c:v>
                </c:pt>
                <c:pt idx="110">
                  <c:v>111@2012/6/20</c:v>
                </c:pt>
                <c:pt idx="111">
                  <c:v>112@2012/7/21</c:v>
                </c:pt>
                <c:pt idx="112">
                  <c:v>113@2012/7/21</c:v>
                </c:pt>
                <c:pt idx="113">
                  <c:v>114@2012/12/2</c:v>
                </c:pt>
                <c:pt idx="114">
                  <c:v>115@2012/12/2</c:v>
                </c:pt>
                <c:pt idx="115">
                  <c:v>116@2013/2/20</c:v>
                </c:pt>
                <c:pt idx="116">
                  <c:v>117@2013/2/20</c:v>
                </c:pt>
              </c:strCache>
            </c:strRef>
          </c:cat>
          <c:val>
            <c:numRef>
              <c:f>Sheet1!$S$2:$S$118</c:f>
              <c:numCache>
                <c:formatCode>General</c:formatCode>
                <c:ptCount val="11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8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028720"/>
        <c:axId val="367029280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Sheet1!$B$2:$B$118</c:f>
              <c:strCache>
                <c:ptCount val="117"/>
                <c:pt idx="0">
                  <c:v>1@2004/6/6</c:v>
                </c:pt>
                <c:pt idx="1">
                  <c:v>2@2004/6/19</c:v>
                </c:pt>
                <c:pt idx="2">
                  <c:v>3@2004/6/20</c:v>
                </c:pt>
                <c:pt idx="3">
                  <c:v>4@2004/7/4</c:v>
                </c:pt>
                <c:pt idx="4">
                  <c:v>5@2004/10/23</c:v>
                </c:pt>
                <c:pt idx="5">
                  <c:v>6@2004/11/21</c:v>
                </c:pt>
                <c:pt idx="6">
                  <c:v>7@2004/11/21</c:v>
                </c:pt>
                <c:pt idx="7">
                  <c:v>8@2004/12/12</c:v>
                </c:pt>
                <c:pt idx="8">
                  <c:v>9@2004/12/22</c:v>
                </c:pt>
                <c:pt idx="9">
                  <c:v>10@2005/2/27</c:v>
                </c:pt>
                <c:pt idx="10">
                  <c:v>11@2005/3/4</c:v>
                </c:pt>
                <c:pt idx="11">
                  <c:v>12@2005/3/8</c:v>
                </c:pt>
                <c:pt idx="12">
                  <c:v>13@2005/3/11</c:v>
                </c:pt>
                <c:pt idx="13">
                  <c:v>14@2005/3/12</c:v>
                </c:pt>
                <c:pt idx="14">
                  <c:v>15@2005/3/14</c:v>
                </c:pt>
                <c:pt idx="15">
                  <c:v>16@2005/3/14</c:v>
                </c:pt>
                <c:pt idx="16">
                  <c:v>17@2005/3/17</c:v>
                </c:pt>
                <c:pt idx="17">
                  <c:v>18@2005/3/25</c:v>
                </c:pt>
                <c:pt idx="18">
                  <c:v>19@2005/3/31</c:v>
                </c:pt>
                <c:pt idx="19">
                  <c:v>20@2005/4/8</c:v>
                </c:pt>
                <c:pt idx="20">
                  <c:v>21@2005/5/2</c:v>
                </c:pt>
                <c:pt idx="21">
                  <c:v>22@2005/5/4</c:v>
                </c:pt>
                <c:pt idx="22">
                  <c:v>23@2005/5/4</c:v>
                </c:pt>
                <c:pt idx="23">
                  <c:v>24@2005/5/5</c:v>
                </c:pt>
                <c:pt idx="24">
                  <c:v>25@2005/5/9</c:v>
                </c:pt>
                <c:pt idx="25">
                  <c:v>26@2005/6/5</c:v>
                </c:pt>
                <c:pt idx="26">
                  <c:v>27@2005/7/2</c:v>
                </c:pt>
                <c:pt idx="27">
                  <c:v>28@2005/7/4</c:v>
                </c:pt>
                <c:pt idx="28">
                  <c:v>29@2005/7/5</c:v>
                </c:pt>
                <c:pt idx="29">
                  <c:v>30@2005/7/30</c:v>
                </c:pt>
                <c:pt idx="30">
                  <c:v>31@2005/8/10</c:v>
                </c:pt>
                <c:pt idx="31">
                  <c:v>32@2005/9/10</c:v>
                </c:pt>
                <c:pt idx="32">
                  <c:v>33@2005/9/28</c:v>
                </c:pt>
                <c:pt idx="33">
                  <c:v>34@2005/10/25</c:v>
                </c:pt>
                <c:pt idx="34">
                  <c:v>35@2005/11/2</c:v>
                </c:pt>
                <c:pt idx="35">
                  <c:v>36@2005/12/21</c:v>
                </c:pt>
                <c:pt idx="36">
                  <c:v>37@2006/2/15</c:v>
                </c:pt>
                <c:pt idx="37">
                  <c:v>38@2006/2/15</c:v>
                </c:pt>
                <c:pt idx="38">
                  <c:v>39@2006/5/11</c:v>
                </c:pt>
                <c:pt idx="39">
                  <c:v>40@2006/7/30</c:v>
                </c:pt>
                <c:pt idx="40">
                  <c:v>41@2006/8/16</c:v>
                </c:pt>
                <c:pt idx="41">
                  <c:v>42@2006/8/31</c:v>
                </c:pt>
                <c:pt idx="42">
                  <c:v>43@2006/9/3</c:v>
                </c:pt>
                <c:pt idx="43">
                  <c:v>44@2006/12/2</c:v>
                </c:pt>
                <c:pt idx="44">
                  <c:v>45@2007/1/24</c:v>
                </c:pt>
                <c:pt idx="45">
                  <c:v>46@2007/3/8</c:v>
                </c:pt>
                <c:pt idx="46">
                  <c:v>47@2007/3/22</c:v>
                </c:pt>
                <c:pt idx="47">
                  <c:v>48@2007/5/28</c:v>
                </c:pt>
                <c:pt idx="48">
                  <c:v>49@2007/5/29</c:v>
                </c:pt>
                <c:pt idx="49">
                  <c:v>50@2007/7/29</c:v>
                </c:pt>
                <c:pt idx="50">
                  <c:v>51@2007/7/29</c:v>
                </c:pt>
                <c:pt idx="51">
                  <c:v>52@2007/8/2</c:v>
                </c:pt>
                <c:pt idx="52">
                  <c:v>53@2007/8/31</c:v>
                </c:pt>
                <c:pt idx="53">
                  <c:v>54@2007/10/10</c:v>
                </c:pt>
                <c:pt idx="54">
                  <c:v>55@2007/11/2</c:v>
                </c:pt>
                <c:pt idx="55">
                  <c:v>56@2007/11/23</c:v>
                </c:pt>
                <c:pt idx="56">
                  <c:v>57@2007/11/24</c:v>
                </c:pt>
                <c:pt idx="57">
                  <c:v>58@2008/1/1</c:v>
                </c:pt>
                <c:pt idx="58">
                  <c:v>59@2008/3/20</c:v>
                </c:pt>
                <c:pt idx="59">
                  <c:v>60@2008/5/6</c:v>
                </c:pt>
                <c:pt idx="60">
                  <c:v>61@2008/5/14</c:v>
                </c:pt>
                <c:pt idx="61">
                  <c:v>62@2008/6/7</c:v>
                </c:pt>
                <c:pt idx="62">
                  <c:v>63@2008/7/9</c:v>
                </c:pt>
                <c:pt idx="63">
                  <c:v>64@2008/7/9</c:v>
                </c:pt>
                <c:pt idx="64">
                  <c:v>65@2008/10/4</c:v>
                </c:pt>
                <c:pt idx="65">
                  <c:v>66@2008/10/11</c:v>
                </c:pt>
                <c:pt idx="66">
                  <c:v>67@2008/11/17</c:v>
                </c:pt>
                <c:pt idx="67">
                  <c:v>68@2008/12/3</c:v>
                </c:pt>
                <c:pt idx="68">
                  <c:v>69@2009/4/10</c:v>
                </c:pt>
                <c:pt idx="69">
                  <c:v>70@2009/5/28</c:v>
                </c:pt>
                <c:pt idx="70">
                  <c:v>71@2009/7/30</c:v>
                </c:pt>
                <c:pt idx="71">
                  <c:v>72@2009/8/15</c:v>
                </c:pt>
                <c:pt idx="72">
                  <c:v>73@2009/8/21</c:v>
                </c:pt>
                <c:pt idx="73">
                  <c:v>74@2009/8/29</c:v>
                </c:pt>
                <c:pt idx="74">
                  <c:v>75@2009/9/9</c:v>
                </c:pt>
                <c:pt idx="75">
                  <c:v>76@2009/9/22</c:v>
                </c:pt>
                <c:pt idx="76">
                  <c:v>77@2009/10/10</c:v>
                </c:pt>
                <c:pt idx="77">
                  <c:v>78@2009/10/10</c:v>
                </c:pt>
                <c:pt idx="78">
                  <c:v>79@2009/10/10</c:v>
                </c:pt>
                <c:pt idx="79">
                  <c:v>80@2009/10/15</c:v>
                </c:pt>
                <c:pt idx="80">
                  <c:v>81@2009/10/19</c:v>
                </c:pt>
                <c:pt idx="81">
                  <c:v>82@2009/10/19</c:v>
                </c:pt>
                <c:pt idx="82">
                  <c:v>83@2009/11/5</c:v>
                </c:pt>
                <c:pt idx="83">
                  <c:v>84@2009/11/6</c:v>
                </c:pt>
                <c:pt idx="84">
                  <c:v>85@2009/11/15</c:v>
                </c:pt>
                <c:pt idx="85">
                  <c:v>86@2009/11/19</c:v>
                </c:pt>
                <c:pt idx="86">
                  <c:v>87@2010/1/24</c:v>
                </c:pt>
                <c:pt idx="87">
                  <c:v>88@2010/1/25</c:v>
                </c:pt>
                <c:pt idx="88">
                  <c:v>89@2010/1/27</c:v>
                </c:pt>
                <c:pt idx="89">
                  <c:v>90@2010/2/3</c:v>
                </c:pt>
                <c:pt idx="90">
                  <c:v>91@2010/4/7</c:v>
                </c:pt>
                <c:pt idx="91">
                  <c:v>92@2010/5/27</c:v>
                </c:pt>
                <c:pt idx="92">
                  <c:v>93@2010/6/7</c:v>
                </c:pt>
                <c:pt idx="93">
                  <c:v>94@2010/10/17</c:v>
                </c:pt>
                <c:pt idx="94">
                  <c:v>95@2010/11/9</c:v>
                </c:pt>
                <c:pt idx="95">
                  <c:v>96@2010/12/8</c:v>
                </c:pt>
                <c:pt idx="96">
                  <c:v>97@2011/1/29</c:v>
                </c:pt>
                <c:pt idx="97">
                  <c:v>98@2011/4/5</c:v>
                </c:pt>
                <c:pt idx="98">
                  <c:v>99@2011/4/9</c:v>
                </c:pt>
                <c:pt idx="99">
                  <c:v>100@2011/4/13</c:v>
                </c:pt>
                <c:pt idx="100">
                  <c:v>101@2011/4/17</c:v>
                </c:pt>
                <c:pt idx="101">
                  <c:v>102@2011/6/17</c:v>
                </c:pt>
                <c:pt idx="102">
                  <c:v>103@2011/6/22</c:v>
                </c:pt>
                <c:pt idx="103">
                  <c:v>104@2011/7/29</c:v>
                </c:pt>
                <c:pt idx="104">
                  <c:v>105@2011/9/24</c:v>
                </c:pt>
                <c:pt idx="105">
                  <c:v>106@2011/10/14</c:v>
                </c:pt>
                <c:pt idx="106">
                  <c:v>107@2011/10/14</c:v>
                </c:pt>
                <c:pt idx="107">
                  <c:v>108@2011/11/17</c:v>
                </c:pt>
                <c:pt idx="108">
                  <c:v>109@2011/11/18</c:v>
                </c:pt>
                <c:pt idx="109">
                  <c:v>110@2012/6/19</c:v>
                </c:pt>
                <c:pt idx="110">
                  <c:v>111@2012/6/20</c:v>
                </c:pt>
                <c:pt idx="111">
                  <c:v>112@2012/7/21</c:v>
                </c:pt>
                <c:pt idx="112">
                  <c:v>113@2012/7/21</c:v>
                </c:pt>
                <c:pt idx="113">
                  <c:v>114@2012/12/2</c:v>
                </c:pt>
                <c:pt idx="114">
                  <c:v>115@2012/12/2</c:v>
                </c:pt>
                <c:pt idx="115">
                  <c:v>116@2013/2/20</c:v>
                </c:pt>
                <c:pt idx="116">
                  <c:v>117@2013/2/20</c:v>
                </c:pt>
              </c:strCache>
            </c:strRef>
          </c:cat>
          <c:val>
            <c:numRef>
              <c:f>Sheet1!$H$2:$H$118</c:f>
              <c:numCache>
                <c:formatCode>General</c:formatCode>
                <c:ptCount val="117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80496"/>
        <c:axId val="367029840"/>
      </c:lineChart>
      <c:catAx>
        <c:axId val="36702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7029280"/>
        <c:crosses val="autoZero"/>
        <c:auto val="1"/>
        <c:lblAlgn val="ctr"/>
        <c:lblOffset val="100"/>
        <c:noMultiLvlLbl val="0"/>
      </c:catAx>
      <c:valAx>
        <c:axId val="367029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7028720"/>
        <c:crosses val="autoZero"/>
        <c:crossBetween val="between"/>
      </c:valAx>
      <c:valAx>
        <c:axId val="367029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3780496"/>
        <c:crosses val="max"/>
        <c:crossBetween val="between"/>
      </c:valAx>
      <c:catAx>
        <c:axId val="19378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70298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21.061288999999999</c:v>
                </c:pt>
                <c:pt idx="1">
                  <c:v>9.4727069999999998</c:v>
                </c:pt>
                <c:pt idx="2">
                  <c:v>24.450415</c:v>
                </c:pt>
                <c:pt idx="3">
                  <c:v>27.392482999999999</c:v>
                </c:pt>
                <c:pt idx="4">
                  <c:v>84.728030000000004</c:v>
                </c:pt>
                <c:pt idx="5">
                  <c:v>86.634159999999994</c:v>
                </c:pt>
                <c:pt idx="6">
                  <c:v>16.042504999999998</c:v>
                </c:pt>
                <c:pt idx="7">
                  <c:v>5.9861110000000002</c:v>
                </c:pt>
                <c:pt idx="8">
                  <c:v>214.35096999999999</c:v>
                </c:pt>
              </c:numCache>
            </c:numRef>
          </c:xVal>
          <c:yVal>
            <c:numRef>
              <c:f>'Assessment 2'!$C$89:$C$97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79488"/>
        <c:axId val="324476688"/>
      </c:scatterChart>
      <c:valAx>
        <c:axId val="3244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6688"/>
        <c:crosses val="autoZero"/>
        <c:crossBetween val="midCat"/>
      </c:valAx>
      <c:valAx>
        <c:axId val="32447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21.061288999999999</c:v>
                </c:pt>
                <c:pt idx="1">
                  <c:v>5.6621866000000001</c:v>
                </c:pt>
                <c:pt idx="2">
                  <c:v>84.728030000000004</c:v>
                </c:pt>
                <c:pt idx="3">
                  <c:v>43.086309999999997</c:v>
                </c:pt>
                <c:pt idx="4">
                  <c:v>86.634159999999994</c:v>
                </c:pt>
                <c:pt idx="5">
                  <c:v>16.042504999999998</c:v>
                </c:pt>
                <c:pt idx="6">
                  <c:v>5.9861110000000002</c:v>
                </c:pt>
                <c:pt idx="7">
                  <c:v>4.1084160000000001</c:v>
                </c:pt>
                <c:pt idx="8">
                  <c:v>66.458370000000002</c:v>
                </c:pt>
              </c:numCache>
            </c:numRef>
          </c:xVal>
          <c:yVal>
            <c:numRef>
              <c:f>'Assessment 2'!$C$103:$C$111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5968"/>
        <c:axId val="97168688"/>
      </c:scatterChart>
      <c:valAx>
        <c:axId val="971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688"/>
        <c:crosses val="autoZero"/>
        <c:crossBetween val="midCat"/>
      </c:valAx>
      <c:valAx>
        <c:axId val="9716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0.71953900000000004</c:v>
                </c:pt>
                <c:pt idx="1">
                  <c:v>9.4727069999999998</c:v>
                </c:pt>
                <c:pt idx="2">
                  <c:v>26.896630999999999</c:v>
                </c:pt>
                <c:pt idx="3">
                  <c:v>2.0375532999999999</c:v>
                </c:pt>
                <c:pt idx="4">
                  <c:v>27.392482999999999</c:v>
                </c:pt>
                <c:pt idx="5">
                  <c:v>47.446820000000002</c:v>
                </c:pt>
                <c:pt idx="6">
                  <c:v>0.55490539999999999</c:v>
                </c:pt>
                <c:pt idx="7">
                  <c:v>3.4278959999999997E-2</c:v>
                </c:pt>
                <c:pt idx="8">
                  <c:v>6.9901657000000004</c:v>
                </c:pt>
              </c:numCache>
            </c:numRef>
          </c:xVal>
          <c:yVal>
            <c:numRef>
              <c:f>'Assessment 2'!$C$117:$C$125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98544"/>
        <c:axId val="377499104"/>
      </c:scatterChart>
      <c:valAx>
        <c:axId val="3774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9104"/>
        <c:crosses val="autoZero"/>
        <c:crossBetween val="midCat"/>
      </c:valAx>
      <c:valAx>
        <c:axId val="37749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0.71953900000000004</c:v>
                </c:pt>
                <c:pt idx="1">
                  <c:v>9.4727069999999998</c:v>
                </c:pt>
                <c:pt idx="2">
                  <c:v>1.8339951999999999</c:v>
                </c:pt>
                <c:pt idx="3">
                  <c:v>0.1360402</c:v>
                </c:pt>
                <c:pt idx="4">
                  <c:v>2.0375532999999999</c:v>
                </c:pt>
                <c:pt idx="5">
                  <c:v>27.392482999999999</c:v>
                </c:pt>
                <c:pt idx="6">
                  <c:v>47.446820000000002</c:v>
                </c:pt>
                <c:pt idx="7">
                  <c:v>0.55490539999999999</c:v>
                </c:pt>
                <c:pt idx="8">
                  <c:v>3.4278959999999997E-2</c:v>
                </c:pt>
              </c:numCache>
            </c:numRef>
          </c:xVal>
          <c:yVal>
            <c:numRef>
              <c:f>'Assessment 2'!$C$131:$C$139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16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3456"/>
        <c:axId val="97025136"/>
      </c:scatterChart>
      <c:valAx>
        <c:axId val="970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25136"/>
        <c:crosses val="autoZero"/>
        <c:crossBetween val="midCat"/>
      </c:valAx>
      <c:valAx>
        <c:axId val="9702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12.337351999999999</c:v>
                </c:pt>
                <c:pt idx="1">
                  <c:v>21.061288999999999</c:v>
                </c:pt>
                <c:pt idx="2">
                  <c:v>9.4727069999999998</c:v>
                </c:pt>
                <c:pt idx="3">
                  <c:v>24.450415</c:v>
                </c:pt>
                <c:pt idx="4">
                  <c:v>27.392482999999999</c:v>
                </c:pt>
                <c:pt idx="5">
                  <c:v>47.446820000000002</c:v>
                </c:pt>
                <c:pt idx="6">
                  <c:v>5.9861110000000002</c:v>
                </c:pt>
                <c:pt idx="7">
                  <c:v>4.1084160000000001</c:v>
                </c:pt>
                <c:pt idx="8">
                  <c:v>66.458370000000002</c:v>
                </c:pt>
              </c:numCache>
            </c:numRef>
          </c:xVal>
          <c:yVal>
            <c:numRef>
              <c:f>'Assessment 2'!$C$145:$C$153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6256"/>
        <c:axId val="179758896"/>
      </c:scatterChart>
      <c:valAx>
        <c:axId val="970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8896"/>
        <c:crosses val="autoZero"/>
        <c:crossBetween val="midCat"/>
      </c:valAx>
      <c:valAx>
        <c:axId val="17975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21.061288999999999</c:v>
                </c:pt>
                <c:pt idx="1">
                  <c:v>9.4727069999999998</c:v>
                </c:pt>
                <c:pt idx="2">
                  <c:v>5.6621866000000001</c:v>
                </c:pt>
                <c:pt idx="3">
                  <c:v>84.728030000000004</c:v>
                </c:pt>
                <c:pt idx="4">
                  <c:v>47.446820000000002</c:v>
                </c:pt>
                <c:pt idx="5">
                  <c:v>16.042504999999998</c:v>
                </c:pt>
                <c:pt idx="6">
                  <c:v>5.9861110000000002</c:v>
                </c:pt>
                <c:pt idx="7">
                  <c:v>4.1084160000000001</c:v>
                </c:pt>
                <c:pt idx="8">
                  <c:v>66.458370000000002</c:v>
                </c:pt>
              </c:numCache>
            </c:numRef>
          </c:xVal>
          <c:yVal>
            <c:numRef>
              <c:f>'Assessment 2'!$C$159:$C$167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11376"/>
        <c:axId val="316802416"/>
      </c:scatterChart>
      <c:valAx>
        <c:axId val="3168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2416"/>
        <c:crosses val="autoZero"/>
        <c:crossBetween val="midCat"/>
      </c:valAx>
      <c:valAx>
        <c:axId val="31680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110.49909</c:v>
                </c:pt>
                <c:pt idx="1">
                  <c:v>84.728030000000004</c:v>
                </c:pt>
                <c:pt idx="2">
                  <c:v>90.136215000000007</c:v>
                </c:pt>
                <c:pt idx="3">
                  <c:v>86.634159999999994</c:v>
                </c:pt>
                <c:pt idx="4">
                  <c:v>128.52645999999999</c:v>
                </c:pt>
                <c:pt idx="5">
                  <c:v>132.30122</c:v>
                </c:pt>
                <c:pt idx="6">
                  <c:v>214.35096999999999</c:v>
                </c:pt>
                <c:pt idx="7">
                  <c:v>133.66783000000001</c:v>
                </c:pt>
                <c:pt idx="8">
                  <c:v>80.627319999999997</c:v>
                </c:pt>
              </c:numCache>
            </c:numRef>
          </c:xVal>
          <c:yVal>
            <c:numRef>
              <c:f>'Assessment 2'!$D$5:$D$13</c:f>
              <c:numCache>
                <c:formatCode>General</c:formatCode>
                <c:ptCount val="9"/>
                <c:pt idx="0">
                  <c:v>0</c:v>
                </c:pt>
                <c:pt idx="1">
                  <c:v>1.3888889E-2</c:v>
                </c:pt>
                <c:pt idx="2">
                  <c:v>0</c:v>
                </c:pt>
                <c:pt idx="3">
                  <c:v>6.9444444999999999E-3</c:v>
                </c:pt>
                <c:pt idx="4">
                  <c:v>0</c:v>
                </c:pt>
                <c:pt idx="5">
                  <c:v>6.9444444999999999E-3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4928"/>
        <c:axId val="177505488"/>
      </c:scatterChart>
      <c:valAx>
        <c:axId val="1775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5488"/>
        <c:crosses val="autoZero"/>
        <c:crossBetween val="midCat"/>
      </c:valAx>
      <c:valAx>
        <c:axId val="17750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66.906949999999995</c:v>
                </c:pt>
                <c:pt idx="1">
                  <c:v>84.728030000000004</c:v>
                </c:pt>
                <c:pt idx="2">
                  <c:v>80.072295999999994</c:v>
                </c:pt>
                <c:pt idx="3">
                  <c:v>86.634159999999994</c:v>
                </c:pt>
                <c:pt idx="4">
                  <c:v>128.52645999999999</c:v>
                </c:pt>
                <c:pt idx="5">
                  <c:v>63.757423000000003</c:v>
                </c:pt>
                <c:pt idx="6">
                  <c:v>66.458370000000002</c:v>
                </c:pt>
                <c:pt idx="7">
                  <c:v>62.448300000000003</c:v>
                </c:pt>
                <c:pt idx="8">
                  <c:v>56.495438</c:v>
                </c:pt>
              </c:numCache>
            </c:numRef>
          </c:xVal>
          <c:yVal>
            <c:numRef>
              <c:f>'Assessment 2'!$D$19:$D$27</c:f>
              <c:numCache>
                <c:formatCode>General</c:formatCode>
                <c:ptCount val="9"/>
                <c:pt idx="0">
                  <c:v>6.9444444999999999E-3</c:v>
                </c:pt>
                <c:pt idx="1">
                  <c:v>6.9444444999999999E-3</c:v>
                </c:pt>
                <c:pt idx="2">
                  <c:v>6.9444444999999999E-3</c:v>
                </c:pt>
                <c:pt idx="3">
                  <c:v>6.9444444999999999E-3</c:v>
                </c:pt>
                <c:pt idx="4">
                  <c:v>6.9444444999999999E-3</c:v>
                </c:pt>
                <c:pt idx="5">
                  <c:v>6.9444444999999999E-3</c:v>
                </c:pt>
                <c:pt idx="6">
                  <c:v>6.9444444999999999E-3</c:v>
                </c:pt>
                <c:pt idx="7">
                  <c:v>1.3888889E-2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1504"/>
        <c:axId val="199070944"/>
      </c:scatterChart>
      <c:valAx>
        <c:axId val="1990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944"/>
        <c:crosses val="autoZero"/>
        <c:crossBetween val="midCat"/>
      </c:valAx>
      <c:valAx>
        <c:axId val="19907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110.49909</c:v>
                </c:pt>
                <c:pt idx="1">
                  <c:v>84.728030000000004</c:v>
                </c:pt>
                <c:pt idx="2">
                  <c:v>90.136215000000007</c:v>
                </c:pt>
                <c:pt idx="3">
                  <c:v>86.634159999999994</c:v>
                </c:pt>
                <c:pt idx="4">
                  <c:v>128.52645999999999</c:v>
                </c:pt>
                <c:pt idx="5">
                  <c:v>132.30122</c:v>
                </c:pt>
                <c:pt idx="6">
                  <c:v>214.35096999999999</c:v>
                </c:pt>
                <c:pt idx="7">
                  <c:v>133.66783000000001</c:v>
                </c:pt>
                <c:pt idx="8">
                  <c:v>80.627319999999997</c:v>
                </c:pt>
              </c:numCache>
            </c:numRef>
          </c:xVal>
          <c:yVal>
            <c:numRef>
              <c:f>'Assessment 2'!$D$33:$D$41</c:f>
              <c:numCache>
                <c:formatCode>General</c:formatCode>
                <c:ptCount val="9"/>
                <c:pt idx="0">
                  <c:v>0</c:v>
                </c:pt>
                <c:pt idx="1">
                  <c:v>1.3888889E-2</c:v>
                </c:pt>
                <c:pt idx="2">
                  <c:v>0</c:v>
                </c:pt>
                <c:pt idx="3">
                  <c:v>6.9444444999999999E-3</c:v>
                </c:pt>
                <c:pt idx="4">
                  <c:v>0</c:v>
                </c:pt>
                <c:pt idx="5">
                  <c:v>6.9444444999999999E-3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09696"/>
        <c:axId val="316808016"/>
      </c:scatterChart>
      <c:valAx>
        <c:axId val="3168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8016"/>
        <c:crosses val="autoZero"/>
        <c:crossBetween val="midCat"/>
      </c:valAx>
      <c:valAx>
        <c:axId val="31680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66.906949999999995</c:v>
                </c:pt>
                <c:pt idx="1">
                  <c:v>84.728030000000004</c:v>
                </c:pt>
                <c:pt idx="2">
                  <c:v>80.072295999999994</c:v>
                </c:pt>
                <c:pt idx="3">
                  <c:v>86.634159999999994</c:v>
                </c:pt>
                <c:pt idx="4">
                  <c:v>128.52645999999999</c:v>
                </c:pt>
                <c:pt idx="5">
                  <c:v>63.757423000000003</c:v>
                </c:pt>
                <c:pt idx="6">
                  <c:v>66.458370000000002</c:v>
                </c:pt>
                <c:pt idx="7">
                  <c:v>62.448300000000003</c:v>
                </c:pt>
                <c:pt idx="8">
                  <c:v>56.495438</c:v>
                </c:pt>
              </c:numCache>
            </c:numRef>
          </c:xVal>
          <c:yVal>
            <c:numRef>
              <c:f>'Assessment 2'!$D$47:$D$55</c:f>
              <c:numCache>
                <c:formatCode>General</c:formatCode>
                <c:ptCount val="9"/>
                <c:pt idx="0">
                  <c:v>6.9444444999999999E-3</c:v>
                </c:pt>
                <c:pt idx="1">
                  <c:v>6.9444444999999999E-3</c:v>
                </c:pt>
                <c:pt idx="2">
                  <c:v>6.9444444999999999E-3</c:v>
                </c:pt>
                <c:pt idx="3">
                  <c:v>6.9444444999999999E-3</c:v>
                </c:pt>
                <c:pt idx="4">
                  <c:v>6.9444444999999999E-3</c:v>
                </c:pt>
                <c:pt idx="5">
                  <c:v>6.9444444999999999E-3</c:v>
                </c:pt>
                <c:pt idx="6">
                  <c:v>6.9444444999999999E-3</c:v>
                </c:pt>
                <c:pt idx="7">
                  <c:v>1.3888889E-2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11936"/>
        <c:axId val="316812496"/>
      </c:scatterChart>
      <c:valAx>
        <c:axId val="3168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2496"/>
        <c:crosses val="autoZero"/>
        <c:crossBetween val="midCat"/>
      </c:valAx>
      <c:valAx>
        <c:axId val="31681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coppermine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SUM(CHANGE)</c:v>
                </c:pt>
              </c:strCache>
            </c:strRef>
          </c:tx>
          <c:invertIfNegative val="0"/>
          <c:cat>
            <c:strRef>
              <c:f>'Coppermine Short 1'!$B$1:$B$14</c:f>
              <c:strCache>
                <c:ptCount val="14"/>
                <c:pt idx="0">
                  <c:v>27@2005/7/2</c:v>
                </c:pt>
                <c:pt idx="1">
                  <c:v>28@2005/7/4</c:v>
                </c:pt>
                <c:pt idx="2">
                  <c:v>29@2005/7/5</c:v>
                </c:pt>
                <c:pt idx="3">
                  <c:v>30@2005/7/30</c:v>
                </c:pt>
                <c:pt idx="4">
                  <c:v>31@2005/8/10</c:v>
                </c:pt>
                <c:pt idx="5">
                  <c:v>32@2005/9/10</c:v>
                </c:pt>
                <c:pt idx="6">
                  <c:v>33@2005/9/28</c:v>
                </c:pt>
                <c:pt idx="7">
                  <c:v>34@2005/10/25</c:v>
                </c:pt>
                <c:pt idx="8">
                  <c:v>35@2005/11/2</c:v>
                </c:pt>
                <c:pt idx="9">
                  <c:v>36@2005/12/21</c:v>
                </c:pt>
                <c:pt idx="10">
                  <c:v>37@2006/2/15</c:v>
                </c:pt>
                <c:pt idx="11">
                  <c:v>38@2006/2/15</c:v>
                </c:pt>
                <c:pt idx="12">
                  <c:v>39@2006/5/11</c:v>
                </c:pt>
                <c:pt idx="13">
                  <c:v>40@2006/7/30</c:v>
                </c:pt>
              </c:strCache>
            </c:strRef>
          </c:cat>
          <c:val>
            <c:numRef>
              <c:f>'Coppermine Short 1'!$S$1:$S$14</c:f>
              <c:numCache>
                <c:formatCode>General</c:formatCode>
                <c:ptCount val="14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83856"/>
        <c:axId val="424114784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'Coppermine Short 1'!$B$1:$B$14</c:f>
              <c:strCache>
                <c:ptCount val="14"/>
                <c:pt idx="0">
                  <c:v>27@2005/7/2</c:v>
                </c:pt>
                <c:pt idx="1">
                  <c:v>28@2005/7/4</c:v>
                </c:pt>
                <c:pt idx="2">
                  <c:v>29@2005/7/5</c:v>
                </c:pt>
                <c:pt idx="3">
                  <c:v>30@2005/7/30</c:v>
                </c:pt>
                <c:pt idx="4">
                  <c:v>31@2005/8/10</c:v>
                </c:pt>
                <c:pt idx="5">
                  <c:v>32@2005/9/10</c:v>
                </c:pt>
                <c:pt idx="6">
                  <c:v>33@2005/9/28</c:v>
                </c:pt>
                <c:pt idx="7">
                  <c:v>34@2005/10/25</c:v>
                </c:pt>
                <c:pt idx="8">
                  <c:v>35@2005/11/2</c:v>
                </c:pt>
                <c:pt idx="9">
                  <c:v>36@2005/12/21</c:v>
                </c:pt>
                <c:pt idx="10">
                  <c:v>37@2006/2/15</c:v>
                </c:pt>
                <c:pt idx="11">
                  <c:v>38@2006/2/15</c:v>
                </c:pt>
                <c:pt idx="12">
                  <c:v>39@2006/5/11</c:v>
                </c:pt>
                <c:pt idx="13">
                  <c:v>40@2006/7/30</c:v>
                </c:pt>
              </c:strCache>
            </c:strRef>
          </c:cat>
          <c:val>
            <c:numRef>
              <c:f>'Coppermine Short 1'!$H$1:$H$14</c:f>
              <c:numCache>
                <c:formatCode>General</c:formatCode>
                <c:ptCount val="1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15904"/>
        <c:axId val="424115344"/>
      </c:lineChart>
      <c:catAx>
        <c:axId val="19378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114784"/>
        <c:crosses val="autoZero"/>
        <c:auto val="1"/>
        <c:lblAlgn val="ctr"/>
        <c:lblOffset val="100"/>
        <c:noMultiLvlLbl val="0"/>
      </c:catAx>
      <c:valAx>
        <c:axId val="42411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3783856"/>
        <c:crosses val="autoZero"/>
        <c:crossBetween val="between"/>
      </c:valAx>
      <c:valAx>
        <c:axId val="42411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4115904"/>
        <c:crosses val="max"/>
        <c:crossBetween val="between"/>
      </c:valAx>
      <c:catAx>
        <c:axId val="4241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411534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1.8339951999999999</c:v>
                </c:pt>
                <c:pt idx="1">
                  <c:v>0.1360402</c:v>
                </c:pt>
                <c:pt idx="2">
                  <c:v>27.555662000000002</c:v>
                </c:pt>
                <c:pt idx="3">
                  <c:v>26.896630999999999</c:v>
                </c:pt>
                <c:pt idx="4">
                  <c:v>2.0375532999999999</c:v>
                </c:pt>
                <c:pt idx="5">
                  <c:v>27.392482999999999</c:v>
                </c:pt>
                <c:pt idx="6">
                  <c:v>16.042504999999998</c:v>
                </c:pt>
                <c:pt idx="7">
                  <c:v>5.9861110000000002</c:v>
                </c:pt>
                <c:pt idx="8">
                  <c:v>6.9901657000000004</c:v>
                </c:pt>
              </c:numCache>
            </c:numRef>
          </c:xVal>
          <c:yVal>
            <c:numRef>
              <c:f>'Assessment 2'!$D$61:$D$69</c:f>
              <c:numCache>
                <c:formatCode>General</c:formatCode>
                <c:ptCount val="9"/>
                <c:pt idx="0">
                  <c:v>0</c:v>
                </c:pt>
                <c:pt idx="1">
                  <c:v>6.9444444999999999E-3</c:v>
                </c:pt>
                <c:pt idx="2">
                  <c:v>6.9444444999999999E-3</c:v>
                </c:pt>
                <c:pt idx="3">
                  <c:v>9.7222223999999996E-2</c:v>
                </c:pt>
                <c:pt idx="4">
                  <c:v>0.11111111</c:v>
                </c:pt>
                <c:pt idx="5">
                  <c:v>6.9444444999999999E-3</c:v>
                </c:pt>
                <c:pt idx="6">
                  <c:v>6.9444444999999999E-3</c:v>
                </c:pt>
                <c:pt idx="7">
                  <c:v>6.9444444999999999E-3</c:v>
                </c:pt>
                <c:pt idx="8">
                  <c:v>6.9444444999999999E-3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14736"/>
        <c:axId val="316807456"/>
      </c:scatterChart>
      <c:valAx>
        <c:axId val="3168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7456"/>
        <c:crosses val="autoZero"/>
        <c:crossBetween val="midCat"/>
      </c:valAx>
      <c:valAx>
        <c:axId val="31680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66.906949999999995</c:v>
                </c:pt>
                <c:pt idx="1">
                  <c:v>5.6621866000000001</c:v>
                </c:pt>
                <c:pt idx="2">
                  <c:v>2.0375532999999999</c:v>
                </c:pt>
                <c:pt idx="3">
                  <c:v>27.392482999999999</c:v>
                </c:pt>
                <c:pt idx="4">
                  <c:v>84.728030000000004</c:v>
                </c:pt>
                <c:pt idx="5">
                  <c:v>43.086309999999997</c:v>
                </c:pt>
                <c:pt idx="6">
                  <c:v>16.042504999999998</c:v>
                </c:pt>
                <c:pt idx="7">
                  <c:v>5.9861110000000002</c:v>
                </c:pt>
                <c:pt idx="8">
                  <c:v>6.9901657000000004</c:v>
                </c:pt>
              </c:numCache>
            </c:numRef>
          </c:xVal>
          <c:yVal>
            <c:numRef>
              <c:f>'Assessment 2'!$D$75:$D$83</c:f>
              <c:numCache>
                <c:formatCode>General</c:formatCode>
                <c:ptCount val="9"/>
                <c:pt idx="0">
                  <c:v>6.9444444999999999E-3</c:v>
                </c:pt>
                <c:pt idx="1">
                  <c:v>0</c:v>
                </c:pt>
                <c:pt idx="2">
                  <c:v>1.3888889E-2</c:v>
                </c:pt>
                <c:pt idx="3">
                  <c:v>2.0833333999999998E-2</c:v>
                </c:pt>
                <c:pt idx="4">
                  <c:v>2.0833333999999998E-2</c:v>
                </c:pt>
                <c:pt idx="5">
                  <c:v>6.9444444999999999E-3</c:v>
                </c:pt>
                <c:pt idx="6">
                  <c:v>6.9444444999999999E-3</c:v>
                </c:pt>
                <c:pt idx="7">
                  <c:v>6.9444444999999999E-3</c:v>
                </c:pt>
                <c:pt idx="8">
                  <c:v>6.9444444999999999E-3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22880"/>
        <c:axId val="343312800"/>
      </c:scatterChart>
      <c:valAx>
        <c:axId val="3433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12800"/>
        <c:crosses val="autoZero"/>
        <c:crossBetween val="midCat"/>
      </c:valAx>
      <c:valAx>
        <c:axId val="34331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21.061288999999999</c:v>
                </c:pt>
                <c:pt idx="1">
                  <c:v>9.4727069999999998</c:v>
                </c:pt>
                <c:pt idx="2">
                  <c:v>24.450415</c:v>
                </c:pt>
                <c:pt idx="3">
                  <c:v>27.392482999999999</c:v>
                </c:pt>
                <c:pt idx="4">
                  <c:v>84.728030000000004</c:v>
                </c:pt>
                <c:pt idx="5">
                  <c:v>86.634159999999994</c:v>
                </c:pt>
                <c:pt idx="6">
                  <c:v>16.042504999999998</c:v>
                </c:pt>
                <c:pt idx="7">
                  <c:v>5.9861110000000002</c:v>
                </c:pt>
                <c:pt idx="8">
                  <c:v>214.35096999999999</c:v>
                </c:pt>
              </c:numCache>
            </c:numRef>
          </c:xVal>
          <c:yVal>
            <c:numRef>
              <c:f>'Assessment 2'!$D$89:$D$97</c:f>
              <c:numCache>
                <c:formatCode>General</c:formatCode>
                <c:ptCount val="9"/>
                <c:pt idx="0">
                  <c:v>2.0833333999999998E-2</c:v>
                </c:pt>
                <c:pt idx="1">
                  <c:v>1.3888889E-2</c:v>
                </c:pt>
                <c:pt idx="2">
                  <c:v>1.3888889E-2</c:v>
                </c:pt>
                <c:pt idx="3">
                  <c:v>2.0833333999999998E-2</c:v>
                </c:pt>
                <c:pt idx="4">
                  <c:v>2.0833333999999998E-2</c:v>
                </c:pt>
                <c:pt idx="5">
                  <c:v>1.3888889E-2</c:v>
                </c:pt>
                <c:pt idx="6">
                  <c:v>1.3888889E-2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6480"/>
        <c:axId val="327247040"/>
      </c:scatterChart>
      <c:valAx>
        <c:axId val="3272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7040"/>
        <c:crosses val="autoZero"/>
        <c:crossBetween val="midCat"/>
      </c:valAx>
      <c:valAx>
        <c:axId val="32724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21.061288999999999</c:v>
                </c:pt>
                <c:pt idx="1">
                  <c:v>5.6621866000000001</c:v>
                </c:pt>
                <c:pt idx="2">
                  <c:v>84.728030000000004</c:v>
                </c:pt>
                <c:pt idx="3">
                  <c:v>43.086309999999997</c:v>
                </c:pt>
                <c:pt idx="4">
                  <c:v>86.634159999999994</c:v>
                </c:pt>
                <c:pt idx="5">
                  <c:v>16.042504999999998</c:v>
                </c:pt>
                <c:pt idx="6">
                  <c:v>5.9861110000000002</c:v>
                </c:pt>
                <c:pt idx="7">
                  <c:v>4.1084160000000001</c:v>
                </c:pt>
                <c:pt idx="8">
                  <c:v>66.458370000000002</c:v>
                </c:pt>
              </c:numCache>
            </c:numRef>
          </c:xVal>
          <c:yVal>
            <c:numRef>
              <c:f>'Assessment 2'!$D$103:$D$111</c:f>
              <c:numCache>
                <c:formatCode>General</c:formatCode>
                <c:ptCount val="9"/>
                <c:pt idx="0">
                  <c:v>0</c:v>
                </c:pt>
                <c:pt idx="1">
                  <c:v>6.9444444999999999E-3</c:v>
                </c:pt>
                <c:pt idx="2">
                  <c:v>1.3888889E-2</c:v>
                </c:pt>
                <c:pt idx="3">
                  <c:v>0</c:v>
                </c:pt>
                <c:pt idx="4">
                  <c:v>1.3888889E-2</c:v>
                </c:pt>
                <c:pt idx="5">
                  <c:v>1.3888889E-2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360"/>
        <c:axId val="186598560"/>
      </c:scatterChart>
      <c:valAx>
        <c:axId val="1866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8560"/>
        <c:crosses val="autoZero"/>
        <c:crossBetween val="midCat"/>
      </c:valAx>
      <c:valAx>
        <c:axId val="18659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0.71953900000000004</c:v>
                </c:pt>
                <c:pt idx="1">
                  <c:v>9.4727069999999998</c:v>
                </c:pt>
                <c:pt idx="2">
                  <c:v>26.896630999999999</c:v>
                </c:pt>
                <c:pt idx="3">
                  <c:v>2.0375532999999999</c:v>
                </c:pt>
                <c:pt idx="4">
                  <c:v>27.392482999999999</c:v>
                </c:pt>
                <c:pt idx="5">
                  <c:v>47.446820000000002</c:v>
                </c:pt>
                <c:pt idx="6">
                  <c:v>0.55490539999999999</c:v>
                </c:pt>
                <c:pt idx="7">
                  <c:v>3.4278959999999997E-2</c:v>
                </c:pt>
                <c:pt idx="8">
                  <c:v>6.9901657000000004</c:v>
                </c:pt>
              </c:numCache>
            </c:numRef>
          </c:xVal>
          <c:yVal>
            <c:numRef>
              <c:f>'Assessment 2'!$D$117:$D$125</c:f>
              <c:numCache>
                <c:formatCode>General</c:formatCode>
                <c:ptCount val="9"/>
                <c:pt idx="0">
                  <c:v>2.0833333999999998E-2</c:v>
                </c:pt>
                <c:pt idx="1">
                  <c:v>1.3888889E-2</c:v>
                </c:pt>
                <c:pt idx="2">
                  <c:v>9.7222223999999996E-2</c:v>
                </c:pt>
                <c:pt idx="3">
                  <c:v>0.11111111</c:v>
                </c:pt>
                <c:pt idx="4">
                  <c:v>0</c:v>
                </c:pt>
                <c:pt idx="5">
                  <c:v>1.3888889E-2</c:v>
                </c:pt>
                <c:pt idx="6">
                  <c:v>1.3888889E-2</c:v>
                </c:pt>
                <c:pt idx="7">
                  <c:v>6.9444444999999999E-3</c:v>
                </c:pt>
                <c:pt idx="8">
                  <c:v>6.9444444999999999E-3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8880"/>
        <c:axId val="176937840"/>
      </c:scatterChart>
      <c:valAx>
        <c:axId val="1769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7840"/>
        <c:crosses val="autoZero"/>
        <c:crossBetween val="midCat"/>
      </c:valAx>
      <c:valAx>
        <c:axId val="17693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0.71953900000000004</c:v>
                </c:pt>
                <c:pt idx="1">
                  <c:v>9.4727069999999998</c:v>
                </c:pt>
                <c:pt idx="2">
                  <c:v>1.8339951999999999</c:v>
                </c:pt>
                <c:pt idx="3">
                  <c:v>0.1360402</c:v>
                </c:pt>
                <c:pt idx="4">
                  <c:v>2.0375532999999999</c:v>
                </c:pt>
                <c:pt idx="5">
                  <c:v>27.392482999999999</c:v>
                </c:pt>
                <c:pt idx="6">
                  <c:v>47.446820000000002</c:v>
                </c:pt>
                <c:pt idx="7">
                  <c:v>0.55490539999999999</c:v>
                </c:pt>
                <c:pt idx="8">
                  <c:v>3.4278959999999997E-2</c:v>
                </c:pt>
              </c:numCache>
            </c:numRef>
          </c:xVal>
          <c:yVal>
            <c:numRef>
              <c:f>'Assessment 2'!$D$131:$D$139</c:f>
              <c:numCache>
                <c:formatCode>General</c:formatCode>
                <c:ptCount val="9"/>
                <c:pt idx="0">
                  <c:v>2.0833333999999998E-2</c:v>
                </c:pt>
                <c:pt idx="1">
                  <c:v>1.3888889E-2</c:v>
                </c:pt>
                <c:pt idx="2">
                  <c:v>0</c:v>
                </c:pt>
                <c:pt idx="3">
                  <c:v>6.9444444999999999E-3</c:v>
                </c:pt>
                <c:pt idx="4">
                  <c:v>2.0833333999999998E-2</c:v>
                </c:pt>
                <c:pt idx="5">
                  <c:v>0</c:v>
                </c:pt>
                <c:pt idx="6">
                  <c:v>1.3888889E-2</c:v>
                </c:pt>
                <c:pt idx="7">
                  <c:v>1.3888889E-2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8208"/>
        <c:axId val="97179888"/>
      </c:scatterChart>
      <c:valAx>
        <c:axId val="971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9888"/>
        <c:crosses val="autoZero"/>
        <c:crossBetween val="midCat"/>
      </c:valAx>
      <c:valAx>
        <c:axId val="9717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12.337351999999999</c:v>
                </c:pt>
                <c:pt idx="1">
                  <c:v>21.061288999999999</c:v>
                </c:pt>
                <c:pt idx="2">
                  <c:v>9.4727069999999998</c:v>
                </c:pt>
                <c:pt idx="3">
                  <c:v>24.450415</c:v>
                </c:pt>
                <c:pt idx="4">
                  <c:v>27.392482999999999</c:v>
                </c:pt>
                <c:pt idx="5">
                  <c:v>47.446820000000002</c:v>
                </c:pt>
                <c:pt idx="6">
                  <c:v>5.9861110000000002</c:v>
                </c:pt>
                <c:pt idx="7">
                  <c:v>4.1084160000000001</c:v>
                </c:pt>
                <c:pt idx="8">
                  <c:v>66.458370000000002</c:v>
                </c:pt>
              </c:numCache>
            </c:numRef>
          </c:xVal>
          <c:yVal>
            <c:numRef>
              <c:f>'Assessment 2'!$D$145:$D$153</c:f>
              <c:numCache>
                <c:formatCode>General</c:formatCode>
                <c:ptCount val="9"/>
                <c:pt idx="0">
                  <c:v>6.9444444999999999E-3</c:v>
                </c:pt>
                <c:pt idx="1">
                  <c:v>2.0833333999999998E-2</c:v>
                </c:pt>
                <c:pt idx="2">
                  <c:v>1.3888889E-2</c:v>
                </c:pt>
                <c:pt idx="3">
                  <c:v>1.3888889E-2</c:v>
                </c:pt>
                <c:pt idx="4">
                  <c:v>0</c:v>
                </c:pt>
                <c:pt idx="5">
                  <c:v>2.0833333999999998E-2</c:v>
                </c:pt>
                <c:pt idx="6">
                  <c:v>2.0833333999999998E-2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51456"/>
        <c:axId val="228058176"/>
      </c:scatterChart>
      <c:valAx>
        <c:axId val="2280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8176"/>
        <c:crosses val="autoZero"/>
        <c:crossBetween val="midCat"/>
      </c:valAx>
      <c:valAx>
        <c:axId val="2280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21.061288999999999</c:v>
                </c:pt>
                <c:pt idx="1">
                  <c:v>9.4727069999999998</c:v>
                </c:pt>
                <c:pt idx="2">
                  <c:v>5.6621866000000001</c:v>
                </c:pt>
                <c:pt idx="3">
                  <c:v>84.728030000000004</c:v>
                </c:pt>
                <c:pt idx="4">
                  <c:v>47.446820000000002</c:v>
                </c:pt>
                <c:pt idx="5">
                  <c:v>16.042504999999998</c:v>
                </c:pt>
                <c:pt idx="6">
                  <c:v>5.9861110000000002</c:v>
                </c:pt>
                <c:pt idx="7">
                  <c:v>4.1084160000000001</c:v>
                </c:pt>
                <c:pt idx="8">
                  <c:v>66.458370000000002</c:v>
                </c:pt>
              </c:numCache>
            </c:numRef>
          </c:xVal>
          <c:yVal>
            <c:numRef>
              <c:f>'Assessment 2'!$D$159:$D$167</c:f>
              <c:numCache>
                <c:formatCode>General</c:formatCode>
                <c:ptCount val="9"/>
                <c:pt idx="0">
                  <c:v>2.0833333999999998E-2</c:v>
                </c:pt>
                <c:pt idx="1">
                  <c:v>2.7777777999999999E-2</c:v>
                </c:pt>
                <c:pt idx="2">
                  <c:v>1.3888889E-2</c:v>
                </c:pt>
                <c:pt idx="3">
                  <c:v>1.3888889E-2</c:v>
                </c:pt>
                <c:pt idx="4">
                  <c:v>2.7777777999999999E-2</c:v>
                </c:pt>
                <c:pt idx="5">
                  <c:v>2.7777777999999999E-2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96416"/>
        <c:axId val="338091936"/>
      </c:scatterChart>
      <c:valAx>
        <c:axId val="3380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1936"/>
        <c:crosses val="autoZero"/>
        <c:crossBetween val="midCat"/>
      </c:valAx>
      <c:valAx>
        <c:axId val="33809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coppermine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'Coppermine Short 2'!$S$1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'Coppermine Short 2'!$B$2:$B$27</c:f>
              <c:strCache>
                <c:ptCount val="26"/>
                <c:pt idx="0">
                  <c:v>58@2008/1/1</c:v>
                </c:pt>
                <c:pt idx="1">
                  <c:v>59@2008/3/20</c:v>
                </c:pt>
                <c:pt idx="2">
                  <c:v>60@2008/5/6</c:v>
                </c:pt>
                <c:pt idx="3">
                  <c:v>61@2008/5/14</c:v>
                </c:pt>
                <c:pt idx="4">
                  <c:v>62@2008/6/7</c:v>
                </c:pt>
                <c:pt idx="5">
                  <c:v>63@2008/7/9</c:v>
                </c:pt>
                <c:pt idx="6">
                  <c:v>64@2008/7/9</c:v>
                </c:pt>
                <c:pt idx="7">
                  <c:v>65@2008/10/4</c:v>
                </c:pt>
                <c:pt idx="8">
                  <c:v>66@2008/10/11</c:v>
                </c:pt>
                <c:pt idx="9">
                  <c:v>67@2008/11/17</c:v>
                </c:pt>
                <c:pt idx="10">
                  <c:v>68@2008/12/3</c:v>
                </c:pt>
                <c:pt idx="11">
                  <c:v>69@2009/4/10</c:v>
                </c:pt>
                <c:pt idx="12">
                  <c:v>70@2009/5/28</c:v>
                </c:pt>
                <c:pt idx="13">
                  <c:v>71@2009/7/30</c:v>
                </c:pt>
                <c:pt idx="14">
                  <c:v>72@2009/8/15</c:v>
                </c:pt>
                <c:pt idx="15">
                  <c:v>73@2009/8/21</c:v>
                </c:pt>
                <c:pt idx="16">
                  <c:v>74@2009/8/29</c:v>
                </c:pt>
                <c:pt idx="17">
                  <c:v>75@2009/9/9</c:v>
                </c:pt>
                <c:pt idx="18">
                  <c:v>76@2009/9/22</c:v>
                </c:pt>
                <c:pt idx="19">
                  <c:v>77@2009/10/10</c:v>
                </c:pt>
                <c:pt idx="20">
                  <c:v>78@2009/10/10</c:v>
                </c:pt>
                <c:pt idx="21">
                  <c:v>79@2009/10/10</c:v>
                </c:pt>
                <c:pt idx="22">
                  <c:v>80@2009/10/15</c:v>
                </c:pt>
                <c:pt idx="23">
                  <c:v>81@2009/10/19</c:v>
                </c:pt>
                <c:pt idx="24">
                  <c:v>82@2009/10/19</c:v>
                </c:pt>
                <c:pt idx="25">
                  <c:v>83@2009/11/5</c:v>
                </c:pt>
              </c:strCache>
            </c:strRef>
          </c:cat>
          <c:val>
            <c:numRef>
              <c:f>'Coppermine Short 2'!$S$2:$S$27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8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13600"/>
        <c:axId val="273614160"/>
      </c:barChart>
      <c:lineChart>
        <c:grouping val="standard"/>
        <c:varyColors val="0"/>
        <c:ser>
          <c:idx val="1"/>
          <c:order val="1"/>
          <c:tx>
            <c:strRef>
              <c:f>'Coppermine Short 2'!$H$1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'Coppermine Short 2'!$B$2:$B$27</c:f>
              <c:strCache>
                <c:ptCount val="26"/>
                <c:pt idx="0">
                  <c:v>58@2008/1/1</c:v>
                </c:pt>
                <c:pt idx="1">
                  <c:v>59@2008/3/20</c:v>
                </c:pt>
                <c:pt idx="2">
                  <c:v>60@2008/5/6</c:v>
                </c:pt>
                <c:pt idx="3">
                  <c:v>61@2008/5/14</c:v>
                </c:pt>
                <c:pt idx="4">
                  <c:v>62@2008/6/7</c:v>
                </c:pt>
                <c:pt idx="5">
                  <c:v>63@2008/7/9</c:v>
                </c:pt>
                <c:pt idx="6">
                  <c:v>64@2008/7/9</c:v>
                </c:pt>
                <c:pt idx="7">
                  <c:v>65@2008/10/4</c:v>
                </c:pt>
                <c:pt idx="8">
                  <c:v>66@2008/10/11</c:v>
                </c:pt>
                <c:pt idx="9">
                  <c:v>67@2008/11/17</c:v>
                </c:pt>
                <c:pt idx="10">
                  <c:v>68@2008/12/3</c:v>
                </c:pt>
                <c:pt idx="11">
                  <c:v>69@2009/4/10</c:v>
                </c:pt>
                <c:pt idx="12">
                  <c:v>70@2009/5/28</c:v>
                </c:pt>
                <c:pt idx="13">
                  <c:v>71@2009/7/30</c:v>
                </c:pt>
                <c:pt idx="14">
                  <c:v>72@2009/8/15</c:v>
                </c:pt>
                <c:pt idx="15">
                  <c:v>73@2009/8/21</c:v>
                </c:pt>
                <c:pt idx="16">
                  <c:v>74@2009/8/29</c:v>
                </c:pt>
                <c:pt idx="17">
                  <c:v>75@2009/9/9</c:v>
                </c:pt>
                <c:pt idx="18">
                  <c:v>76@2009/9/22</c:v>
                </c:pt>
                <c:pt idx="19">
                  <c:v>77@2009/10/10</c:v>
                </c:pt>
                <c:pt idx="20">
                  <c:v>78@2009/10/10</c:v>
                </c:pt>
                <c:pt idx="21">
                  <c:v>79@2009/10/10</c:v>
                </c:pt>
                <c:pt idx="22">
                  <c:v>80@2009/10/15</c:v>
                </c:pt>
                <c:pt idx="23">
                  <c:v>81@2009/10/19</c:v>
                </c:pt>
                <c:pt idx="24">
                  <c:v>82@2009/10/19</c:v>
                </c:pt>
                <c:pt idx="25">
                  <c:v>83@2009/11/5</c:v>
                </c:pt>
              </c:strCache>
            </c:strRef>
          </c:cat>
          <c:val>
            <c:numRef>
              <c:f>'Coppermine Short 2'!$H$2:$H$27</c:f>
              <c:numCache>
                <c:formatCode>General</c:formatCode>
                <c:ptCount val="2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615280"/>
        <c:axId val="273614720"/>
      </c:lineChart>
      <c:catAx>
        <c:axId val="27361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73614160"/>
        <c:crosses val="autoZero"/>
        <c:auto val="1"/>
        <c:lblAlgn val="ctr"/>
        <c:lblOffset val="100"/>
        <c:noMultiLvlLbl val="0"/>
      </c:catAx>
      <c:valAx>
        <c:axId val="27361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3613600"/>
        <c:crosses val="autoZero"/>
        <c:crossBetween val="between"/>
      </c:valAx>
      <c:valAx>
        <c:axId val="27361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3615280"/>
        <c:crosses val="max"/>
        <c:crossBetween val="between"/>
      </c:valAx>
      <c:catAx>
        <c:axId val="27361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36147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110.49909</c:v>
                </c:pt>
                <c:pt idx="1">
                  <c:v>84.728030000000004</c:v>
                </c:pt>
                <c:pt idx="2">
                  <c:v>90.136215000000007</c:v>
                </c:pt>
                <c:pt idx="3">
                  <c:v>86.634159999999994</c:v>
                </c:pt>
                <c:pt idx="4">
                  <c:v>128.52645999999999</c:v>
                </c:pt>
                <c:pt idx="5">
                  <c:v>132.30122</c:v>
                </c:pt>
                <c:pt idx="6">
                  <c:v>214.35096999999999</c:v>
                </c:pt>
                <c:pt idx="7">
                  <c:v>133.66783000000001</c:v>
                </c:pt>
                <c:pt idx="8">
                  <c:v>80.627319999999997</c:v>
                </c:pt>
              </c:numCache>
            </c:numRef>
          </c:xVal>
          <c:yVal>
            <c:numRef>
              <c:f>'Assessment 2'!$C$5:$C$13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9536"/>
        <c:axId val="190338976"/>
      </c:scatterChart>
      <c:valAx>
        <c:axId val="1903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8976"/>
        <c:crosses val="autoZero"/>
        <c:crossBetween val="midCat"/>
      </c:valAx>
      <c:valAx>
        <c:axId val="19033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66.906949999999995</c:v>
                </c:pt>
                <c:pt idx="1">
                  <c:v>84.728030000000004</c:v>
                </c:pt>
                <c:pt idx="2">
                  <c:v>80.072295999999994</c:v>
                </c:pt>
                <c:pt idx="3">
                  <c:v>86.634159999999994</c:v>
                </c:pt>
                <c:pt idx="4">
                  <c:v>128.52645999999999</c:v>
                </c:pt>
                <c:pt idx="5">
                  <c:v>63.757423000000003</c:v>
                </c:pt>
                <c:pt idx="6">
                  <c:v>66.458370000000002</c:v>
                </c:pt>
                <c:pt idx="7">
                  <c:v>62.448300000000003</c:v>
                </c:pt>
                <c:pt idx="8">
                  <c:v>56.495438</c:v>
                </c:pt>
              </c:numCache>
            </c:numRef>
          </c:xVal>
          <c:yVal>
            <c:numRef>
              <c:f>'Assessment 2'!$C$19:$C$27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2768"/>
        <c:axId val="195978368"/>
      </c:scatterChart>
      <c:valAx>
        <c:axId val="1959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8368"/>
        <c:crosses val="autoZero"/>
        <c:crossBetween val="midCat"/>
      </c:valAx>
      <c:valAx>
        <c:axId val="19597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110.49909</c:v>
                </c:pt>
                <c:pt idx="1">
                  <c:v>84.728030000000004</c:v>
                </c:pt>
                <c:pt idx="2">
                  <c:v>90.136215000000007</c:v>
                </c:pt>
                <c:pt idx="3">
                  <c:v>86.634159999999994</c:v>
                </c:pt>
                <c:pt idx="4">
                  <c:v>128.52645999999999</c:v>
                </c:pt>
                <c:pt idx="5">
                  <c:v>132.30122</c:v>
                </c:pt>
                <c:pt idx="6">
                  <c:v>214.35096999999999</c:v>
                </c:pt>
                <c:pt idx="7">
                  <c:v>133.66783000000001</c:v>
                </c:pt>
                <c:pt idx="8">
                  <c:v>80.627319999999997</c:v>
                </c:pt>
              </c:numCache>
            </c:numRef>
          </c:xVal>
          <c:yVal>
            <c:numRef>
              <c:f>'Assessment 2'!$C$33:$C$41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52576"/>
        <c:axId val="228055936"/>
      </c:scatterChart>
      <c:valAx>
        <c:axId val="2280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5936"/>
        <c:crosses val="autoZero"/>
        <c:crossBetween val="midCat"/>
      </c:valAx>
      <c:valAx>
        <c:axId val="22805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66.906949999999995</c:v>
                </c:pt>
                <c:pt idx="1">
                  <c:v>84.728030000000004</c:v>
                </c:pt>
                <c:pt idx="2">
                  <c:v>80.072295999999994</c:v>
                </c:pt>
                <c:pt idx="3">
                  <c:v>86.634159999999994</c:v>
                </c:pt>
                <c:pt idx="4">
                  <c:v>128.52645999999999</c:v>
                </c:pt>
                <c:pt idx="5">
                  <c:v>63.757423000000003</c:v>
                </c:pt>
                <c:pt idx="6">
                  <c:v>66.458370000000002</c:v>
                </c:pt>
                <c:pt idx="7">
                  <c:v>62.448300000000003</c:v>
                </c:pt>
                <c:pt idx="8">
                  <c:v>56.495438</c:v>
                </c:pt>
              </c:numCache>
            </c:numRef>
          </c:xVal>
          <c:yVal>
            <c:numRef>
              <c:f>'Assessment 2'!$C$47:$C$55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11504"/>
        <c:axId val="239416544"/>
      </c:scatterChart>
      <c:valAx>
        <c:axId val="2394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16544"/>
        <c:crosses val="autoZero"/>
        <c:crossBetween val="midCat"/>
      </c:valAx>
      <c:valAx>
        <c:axId val="23941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1.8339951999999999</c:v>
                </c:pt>
                <c:pt idx="1">
                  <c:v>0.1360402</c:v>
                </c:pt>
                <c:pt idx="2">
                  <c:v>27.555662000000002</c:v>
                </c:pt>
                <c:pt idx="3">
                  <c:v>26.896630999999999</c:v>
                </c:pt>
                <c:pt idx="4">
                  <c:v>2.0375532999999999</c:v>
                </c:pt>
                <c:pt idx="5">
                  <c:v>27.392482999999999</c:v>
                </c:pt>
                <c:pt idx="6">
                  <c:v>16.042504999999998</c:v>
                </c:pt>
                <c:pt idx="7">
                  <c:v>5.9861110000000002</c:v>
                </c:pt>
                <c:pt idx="8">
                  <c:v>6.9901657000000004</c:v>
                </c:pt>
              </c:numCache>
            </c:numRef>
          </c:xVal>
          <c:yVal>
            <c:numRef>
              <c:f>'Assessment 2'!$C$61:$C$69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14</c:v>
                </c:pt>
                <c:pt idx="4">
                  <c:v>16</c:v>
                </c:pt>
                <c:pt idx="5">
                  <c:v>3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62096"/>
        <c:axId val="228055376"/>
      </c:scatterChart>
      <c:valAx>
        <c:axId val="2280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5376"/>
        <c:crosses val="autoZero"/>
        <c:crossBetween val="midCat"/>
      </c:valAx>
      <c:valAx>
        <c:axId val="22805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66.906949999999995</c:v>
                </c:pt>
                <c:pt idx="1">
                  <c:v>5.6621866000000001</c:v>
                </c:pt>
                <c:pt idx="2">
                  <c:v>2.0375532999999999</c:v>
                </c:pt>
                <c:pt idx="3">
                  <c:v>27.392482999999999</c:v>
                </c:pt>
                <c:pt idx="4">
                  <c:v>84.728030000000004</c:v>
                </c:pt>
                <c:pt idx="5">
                  <c:v>43.086309999999997</c:v>
                </c:pt>
                <c:pt idx="6">
                  <c:v>16.042504999999998</c:v>
                </c:pt>
                <c:pt idx="7">
                  <c:v>5.9861110000000002</c:v>
                </c:pt>
                <c:pt idx="8">
                  <c:v>6.9901657000000004</c:v>
                </c:pt>
              </c:numCache>
            </c:numRef>
          </c:xVal>
          <c:yVal>
            <c:numRef>
              <c:f>'Assessment 2'!$C$75:$C$83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16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77808"/>
        <c:axId val="324472768"/>
      </c:scatterChart>
      <c:valAx>
        <c:axId val="3244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2768"/>
        <c:crosses val="autoZero"/>
        <c:crossBetween val="midCat"/>
      </c:valAx>
      <c:valAx>
        <c:axId val="32447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603249</xdr:colOff>
      <xdr:row>30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23</xdr:col>
      <xdr:colOff>120649</xdr:colOff>
      <xdr:row>45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30</xdr:col>
      <xdr:colOff>666295</xdr:colOff>
      <xdr:row>58</xdr:row>
      <xdr:rowOff>125639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195262</xdr:rowOff>
    </xdr:from>
    <xdr:to>
      <xdr:col>11</xdr:col>
      <xdr:colOff>9525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0</xdr:colOff>
      <xdr:row>27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0</xdr:colOff>
      <xdr:row>41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55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11</xdr:col>
      <xdr:colOff>0</xdr:colOff>
      <xdr:row>69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11</xdr:col>
      <xdr:colOff>0</xdr:colOff>
      <xdr:row>83</xdr:row>
      <xdr:rowOff>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11</xdr:col>
      <xdr:colOff>0</xdr:colOff>
      <xdr:row>97</xdr:row>
      <xdr:rowOff>4763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99</xdr:row>
      <xdr:rowOff>0</xdr:rowOff>
    </xdr:from>
    <xdr:to>
      <xdr:col>11</xdr:col>
      <xdr:colOff>0</xdr:colOff>
      <xdr:row>111</xdr:row>
      <xdr:rowOff>4763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11</xdr:col>
      <xdr:colOff>0</xdr:colOff>
      <xdr:row>125</xdr:row>
      <xdr:rowOff>4763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11</xdr:col>
      <xdr:colOff>0</xdr:colOff>
      <xdr:row>139</xdr:row>
      <xdr:rowOff>4763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141</xdr:row>
      <xdr:rowOff>0</xdr:rowOff>
    </xdr:from>
    <xdr:to>
      <xdr:col>11</xdr:col>
      <xdr:colOff>0</xdr:colOff>
      <xdr:row>153</xdr:row>
      <xdr:rowOff>4763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11</xdr:col>
      <xdr:colOff>0</xdr:colOff>
      <xdr:row>167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0</xdr:colOff>
      <xdr:row>13</xdr:row>
      <xdr:rowOff>4763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0</xdr:colOff>
      <xdr:row>27</xdr:row>
      <xdr:rowOff>4763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18</xdr:col>
      <xdr:colOff>0</xdr:colOff>
      <xdr:row>41</xdr:row>
      <xdr:rowOff>4763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18</xdr:col>
      <xdr:colOff>0</xdr:colOff>
      <xdr:row>55</xdr:row>
      <xdr:rowOff>4763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18</xdr:col>
      <xdr:colOff>0</xdr:colOff>
      <xdr:row>69</xdr:row>
      <xdr:rowOff>4763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18</xdr:col>
      <xdr:colOff>0</xdr:colOff>
      <xdr:row>83</xdr:row>
      <xdr:rowOff>4763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18</xdr:col>
      <xdr:colOff>0</xdr:colOff>
      <xdr:row>97</xdr:row>
      <xdr:rowOff>4763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18</xdr:col>
      <xdr:colOff>0</xdr:colOff>
      <xdr:row>111</xdr:row>
      <xdr:rowOff>4763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18</xdr:col>
      <xdr:colOff>0</xdr:colOff>
      <xdr:row>125</xdr:row>
      <xdr:rowOff>4763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127</xdr:row>
      <xdr:rowOff>0</xdr:rowOff>
    </xdr:from>
    <xdr:to>
      <xdr:col>18</xdr:col>
      <xdr:colOff>0</xdr:colOff>
      <xdr:row>139</xdr:row>
      <xdr:rowOff>4763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18</xdr:col>
      <xdr:colOff>0</xdr:colOff>
      <xdr:row>153</xdr:row>
      <xdr:rowOff>4763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155</xdr:row>
      <xdr:rowOff>0</xdr:rowOff>
    </xdr:from>
    <xdr:to>
      <xdr:col>18</xdr:col>
      <xdr:colOff>0</xdr:colOff>
      <xdr:row>167</xdr:row>
      <xdr:rowOff>4763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ppermine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p Short 2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ppermin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ppermineassessment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workbookViewId="0">
      <selection activeCell="A28" sqref="A28"/>
    </sheetView>
  </sheetViews>
  <sheetFormatPr defaultColWidth="11" defaultRowHeight="15.75" x14ac:dyDescent="0.25"/>
  <cols>
    <col min="1" max="1" width="4.375" bestFit="1" customWidth="1"/>
    <col min="2" max="2" width="15.625" bestFit="1" customWidth="1"/>
    <col min="3" max="3" width="12.125" bestFit="1" customWidth="1"/>
    <col min="4" max="4" width="11.125" bestFit="1" customWidth="1"/>
    <col min="5" max="6" width="14.125" bestFit="1" customWidth="1"/>
    <col min="7" max="7" width="5.875" bestFit="1" customWidth="1"/>
    <col min="8" max="8" width="6.625" bestFit="1" customWidth="1"/>
    <col min="9" max="9" width="6" bestFit="1" customWidth="1"/>
    <col min="10" max="10" width="6.875" bestFit="1" customWidth="1"/>
    <col min="11" max="11" width="4.375" bestFit="1" customWidth="1"/>
    <col min="12" max="13" width="4.5" bestFit="1" customWidth="1"/>
    <col min="14" max="14" width="4.875" bestFit="1" customWidth="1"/>
    <col min="15" max="15" width="8.5" bestFit="1" customWidth="1"/>
    <col min="16" max="16" width="6.375" bestFit="1" customWidth="1"/>
    <col min="17" max="17" width="7.5" bestFit="1" customWidth="1"/>
    <col min="18" max="18" width="7.875" bestFit="1" customWidth="1"/>
    <col min="19" max="19" width="13.375" bestFit="1" customWidth="1"/>
  </cols>
  <sheetData>
    <row r="1" spans="1:20" x14ac:dyDescent="0.25">
      <c r="A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134</v>
      </c>
      <c r="T1" t="s">
        <v>135</v>
      </c>
    </row>
    <row r="2" spans="1:20" x14ac:dyDescent="0.25">
      <c r="A2">
        <v>1</v>
      </c>
      <c r="B2" t="str">
        <f>CONCATENATE(A2,"@",YEAR(C2),"/",MONTH(C2),"/",DAY(C2))</f>
        <v>1@2004/6/6</v>
      </c>
      <c r="C2" s="1">
        <f>(D2/84600)+25569</f>
        <v>38144.863983451534</v>
      </c>
      <c r="D2">
        <v>1063918093</v>
      </c>
      <c r="E2" t="s">
        <v>16</v>
      </c>
      <c r="F2" t="s">
        <v>17</v>
      </c>
      <c r="G2">
        <v>8</v>
      </c>
      <c r="H2">
        <v>8</v>
      </c>
      <c r="I2">
        <v>85</v>
      </c>
      <c r="J2">
        <v>87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f>SUM(M2:R2)</f>
        <v>2</v>
      </c>
      <c r="T2">
        <v>0</v>
      </c>
    </row>
    <row r="3" spans="1:20" x14ac:dyDescent="0.25">
      <c r="A3">
        <v>2</v>
      </c>
      <c r="B3" t="str">
        <f t="shared" ref="B3:B66" si="0">CONCATENATE(A3,"@",YEAR(C3),"/",MONTH(C3),"/",DAY(C3))</f>
        <v>2@2004/6/19</v>
      </c>
      <c r="C3" s="1">
        <f t="shared" ref="C3:C66" si="1">(D3/84600)+25569</f>
        <v>38157.201335697398</v>
      </c>
      <c r="D3">
        <v>1064961833</v>
      </c>
      <c r="E3" t="s">
        <v>17</v>
      </c>
      <c r="F3" t="s">
        <v>18</v>
      </c>
      <c r="G3">
        <v>8</v>
      </c>
      <c r="H3">
        <v>8</v>
      </c>
      <c r="I3">
        <v>87</v>
      </c>
      <c r="J3">
        <v>89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2">SUM(M3:R3)</f>
        <v>2</v>
      </c>
      <c r="T3">
        <f>(D3-D2)/84600</f>
        <v>12.337352245862885</v>
      </c>
    </row>
    <row r="4" spans="1:20" x14ac:dyDescent="0.25">
      <c r="A4">
        <v>3</v>
      </c>
      <c r="B4" t="str">
        <f t="shared" si="0"/>
        <v>3@2004/6/20</v>
      </c>
      <c r="C4" s="1">
        <f t="shared" si="1"/>
        <v>38158.262080378248</v>
      </c>
      <c r="D4">
        <v>1065051572</v>
      </c>
      <c r="E4" t="s">
        <v>18</v>
      </c>
      <c r="F4" t="s">
        <v>19</v>
      </c>
      <c r="G4">
        <v>8</v>
      </c>
      <c r="H4">
        <v>9</v>
      </c>
      <c r="I4">
        <v>89</v>
      </c>
      <c r="J4">
        <v>93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f t="shared" si="2"/>
        <v>4</v>
      </c>
      <c r="T4">
        <f t="shared" ref="T4:T67" si="3">(D4-D3)/84600</f>
        <v>1.0607446808510639</v>
      </c>
    </row>
    <row r="5" spans="1:20" x14ac:dyDescent="0.25">
      <c r="A5">
        <v>4</v>
      </c>
      <c r="B5" t="str">
        <f t="shared" si="0"/>
        <v>4@2004/7/4</v>
      </c>
      <c r="C5" s="1">
        <f t="shared" si="1"/>
        <v>38172.811442080376</v>
      </c>
      <c r="D5">
        <v>1066282448</v>
      </c>
      <c r="E5" t="s">
        <v>19</v>
      </c>
      <c r="F5" t="s">
        <v>20</v>
      </c>
      <c r="G5">
        <v>9</v>
      </c>
      <c r="H5">
        <v>10</v>
      </c>
      <c r="I5">
        <v>93</v>
      </c>
      <c r="J5">
        <v>96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2</v>
      </c>
      <c r="R5">
        <v>0</v>
      </c>
      <c r="S5">
        <f t="shared" si="2"/>
        <v>3</v>
      </c>
      <c r="T5">
        <f t="shared" si="3"/>
        <v>14.54936170212766</v>
      </c>
    </row>
    <row r="6" spans="1:20" x14ac:dyDescent="0.25">
      <c r="A6">
        <v>5</v>
      </c>
      <c r="B6" t="str">
        <f t="shared" si="0"/>
        <v>5@2004/10/23</v>
      </c>
      <c r="C6" s="1">
        <f t="shared" si="1"/>
        <v>38283.310531914896</v>
      </c>
      <c r="D6">
        <v>1075630671</v>
      </c>
      <c r="E6" t="s">
        <v>20</v>
      </c>
      <c r="F6" t="s">
        <v>21</v>
      </c>
      <c r="G6">
        <v>10</v>
      </c>
      <c r="H6">
        <v>11</v>
      </c>
      <c r="I6">
        <v>96</v>
      </c>
      <c r="J6">
        <v>99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f t="shared" si="2"/>
        <v>3</v>
      </c>
      <c r="T6">
        <f t="shared" si="3"/>
        <v>110.49908983451536</v>
      </c>
    </row>
    <row r="7" spans="1:20" x14ac:dyDescent="0.25">
      <c r="A7">
        <v>6</v>
      </c>
      <c r="B7" t="str">
        <f t="shared" si="0"/>
        <v>6@2004/11/21</v>
      </c>
      <c r="C7" s="1">
        <f t="shared" si="1"/>
        <v>38312.085307328605</v>
      </c>
      <c r="D7">
        <v>1078065017</v>
      </c>
      <c r="E7" t="s">
        <v>21</v>
      </c>
      <c r="F7" t="s">
        <v>22</v>
      </c>
      <c r="G7">
        <v>11</v>
      </c>
      <c r="H7">
        <v>12</v>
      </c>
      <c r="I7">
        <v>99</v>
      </c>
      <c r="J7">
        <v>107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8</v>
      </c>
      <c r="R7">
        <v>0</v>
      </c>
      <c r="S7">
        <f t="shared" si="2"/>
        <v>8</v>
      </c>
      <c r="T7">
        <f t="shared" si="3"/>
        <v>28.774775413711584</v>
      </c>
    </row>
    <row r="8" spans="1:20" x14ac:dyDescent="0.25">
      <c r="A8">
        <v>7</v>
      </c>
      <c r="B8" t="str">
        <f t="shared" si="0"/>
        <v>7@2004/11/21</v>
      </c>
      <c r="C8" s="1">
        <f t="shared" si="1"/>
        <v>38312.804846335697</v>
      </c>
      <c r="D8">
        <v>1078125890</v>
      </c>
      <c r="E8" t="s">
        <v>22</v>
      </c>
      <c r="F8" t="s">
        <v>23</v>
      </c>
      <c r="G8">
        <v>12</v>
      </c>
      <c r="H8">
        <v>12</v>
      </c>
      <c r="I8">
        <v>107</v>
      </c>
      <c r="J8">
        <v>108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2"/>
        <v>1</v>
      </c>
      <c r="T8">
        <f t="shared" si="3"/>
        <v>0.71953900709219853</v>
      </c>
    </row>
    <row r="9" spans="1:20" x14ac:dyDescent="0.25">
      <c r="A9">
        <v>8</v>
      </c>
      <c r="B9" t="str">
        <f t="shared" si="0"/>
        <v>8@2004/12/12</v>
      </c>
      <c r="C9" s="1">
        <f t="shared" si="1"/>
        <v>38333.866134751777</v>
      </c>
      <c r="D9">
        <v>1079907675</v>
      </c>
      <c r="E9" t="s">
        <v>23</v>
      </c>
      <c r="F9" t="s">
        <v>24</v>
      </c>
      <c r="G9">
        <v>12</v>
      </c>
      <c r="H9">
        <v>12</v>
      </c>
      <c r="I9">
        <v>108</v>
      </c>
      <c r="J9">
        <v>108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2"/>
        <v>0</v>
      </c>
      <c r="T9">
        <f t="shared" si="3"/>
        <v>21.061288416075651</v>
      </c>
    </row>
    <row r="10" spans="1:20" x14ac:dyDescent="0.25">
      <c r="A10">
        <v>9</v>
      </c>
      <c r="B10" t="str">
        <f t="shared" si="0"/>
        <v>9@2004/12/22</v>
      </c>
      <c r="C10" s="1">
        <f t="shared" si="1"/>
        <v>38343.338841607561</v>
      </c>
      <c r="D10">
        <v>1080709066</v>
      </c>
      <c r="E10" t="s">
        <v>24</v>
      </c>
      <c r="F10" t="s">
        <v>25</v>
      </c>
      <c r="G10">
        <v>12</v>
      </c>
      <c r="H10">
        <v>13</v>
      </c>
      <c r="I10">
        <v>108</v>
      </c>
      <c r="J10">
        <v>115</v>
      </c>
      <c r="K10">
        <v>1</v>
      </c>
      <c r="L10">
        <v>0</v>
      </c>
      <c r="M10">
        <v>4</v>
      </c>
      <c r="N10">
        <v>0</v>
      </c>
      <c r="O10">
        <v>0</v>
      </c>
      <c r="P10">
        <v>0</v>
      </c>
      <c r="Q10">
        <v>3</v>
      </c>
      <c r="R10">
        <v>0</v>
      </c>
      <c r="S10">
        <f t="shared" si="2"/>
        <v>7</v>
      </c>
      <c r="T10">
        <f t="shared" si="3"/>
        <v>9.4727068557919623</v>
      </c>
    </row>
    <row r="11" spans="1:20" x14ac:dyDescent="0.25">
      <c r="A11">
        <v>10</v>
      </c>
      <c r="B11" t="str">
        <f t="shared" si="0"/>
        <v>10@2005/2/27</v>
      </c>
      <c r="C11" s="1">
        <f t="shared" si="1"/>
        <v>38410.245791962174</v>
      </c>
      <c r="D11">
        <v>1086369394</v>
      </c>
      <c r="E11" t="s">
        <v>25</v>
      </c>
      <c r="F11" t="s">
        <v>26</v>
      </c>
      <c r="G11">
        <v>13</v>
      </c>
      <c r="H11">
        <v>13</v>
      </c>
      <c r="I11">
        <v>115</v>
      </c>
      <c r="J11">
        <v>115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f t="shared" si="2"/>
        <v>2</v>
      </c>
      <c r="T11">
        <f t="shared" si="3"/>
        <v>66.906950354609933</v>
      </c>
    </row>
    <row r="12" spans="1:20" x14ac:dyDescent="0.25">
      <c r="A12">
        <v>11</v>
      </c>
      <c r="B12" t="str">
        <f t="shared" si="0"/>
        <v>11@2005/3/4</v>
      </c>
      <c r="C12" s="1">
        <f t="shared" si="1"/>
        <v>38415.907978723408</v>
      </c>
      <c r="D12">
        <v>1086848415</v>
      </c>
      <c r="E12" t="s">
        <v>26</v>
      </c>
      <c r="F12" t="s">
        <v>27</v>
      </c>
      <c r="G12">
        <v>13</v>
      </c>
      <c r="H12">
        <v>13</v>
      </c>
      <c r="I12">
        <v>115</v>
      </c>
      <c r="J12">
        <v>115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f t="shared" si="2"/>
        <v>1</v>
      </c>
      <c r="T12">
        <f t="shared" si="3"/>
        <v>5.6621867612293144</v>
      </c>
    </row>
    <row r="13" spans="1:20" x14ac:dyDescent="0.25">
      <c r="A13">
        <v>12</v>
      </c>
      <c r="B13" t="str">
        <f t="shared" si="0"/>
        <v>12@2005/3/8</v>
      </c>
      <c r="C13" s="1">
        <f t="shared" si="1"/>
        <v>38419.984964539006</v>
      </c>
      <c r="D13">
        <v>1087193328</v>
      </c>
      <c r="E13" t="s">
        <v>27</v>
      </c>
      <c r="F13" t="s">
        <v>28</v>
      </c>
      <c r="G13">
        <v>13</v>
      </c>
      <c r="H13">
        <v>13</v>
      </c>
      <c r="I13">
        <v>115</v>
      </c>
      <c r="J13">
        <v>116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1</v>
      </c>
      <c r="T13">
        <f t="shared" si="3"/>
        <v>4.0769858156028365</v>
      </c>
    </row>
    <row r="14" spans="1:20" x14ac:dyDescent="0.25">
      <c r="A14">
        <v>13</v>
      </c>
      <c r="B14" t="str">
        <f t="shared" si="0"/>
        <v>13@2005/3/11</v>
      </c>
      <c r="C14" s="1">
        <f t="shared" si="1"/>
        <v>38422.430437352246</v>
      </c>
      <c r="D14">
        <v>1087400215</v>
      </c>
      <c r="E14" t="s">
        <v>28</v>
      </c>
      <c r="F14" t="s">
        <v>29</v>
      </c>
      <c r="G14">
        <v>13</v>
      </c>
      <c r="H14">
        <v>13</v>
      </c>
      <c r="I14">
        <v>116</v>
      </c>
      <c r="J14">
        <v>117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2"/>
        <v>1</v>
      </c>
      <c r="T14">
        <f t="shared" si="3"/>
        <v>2.4454728132387706</v>
      </c>
    </row>
    <row r="15" spans="1:20" x14ac:dyDescent="0.25">
      <c r="A15">
        <v>14</v>
      </c>
      <c r="B15" t="str">
        <f t="shared" si="0"/>
        <v>14@2005/3/12</v>
      </c>
      <c r="C15" s="1">
        <f t="shared" si="1"/>
        <v>38423.303947990542</v>
      </c>
      <c r="D15">
        <v>1087474114</v>
      </c>
      <c r="E15" t="s">
        <v>29</v>
      </c>
      <c r="F15" t="s">
        <v>30</v>
      </c>
      <c r="G15">
        <v>13</v>
      </c>
      <c r="H15">
        <v>14</v>
      </c>
      <c r="I15">
        <v>117</v>
      </c>
      <c r="J15">
        <v>118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2</v>
      </c>
      <c r="R15">
        <v>0</v>
      </c>
      <c r="S15">
        <f t="shared" si="2"/>
        <v>3</v>
      </c>
      <c r="T15">
        <f t="shared" si="3"/>
        <v>0.87351063829787234</v>
      </c>
    </row>
    <row r="16" spans="1:20" x14ac:dyDescent="0.25">
      <c r="A16">
        <v>15</v>
      </c>
      <c r="B16" t="str">
        <f t="shared" si="0"/>
        <v>15@2005/3/14</v>
      </c>
      <c r="C16" s="1">
        <f t="shared" si="1"/>
        <v>38425.137943262409</v>
      </c>
      <c r="D16">
        <v>1087629270</v>
      </c>
      <c r="E16" t="s">
        <v>30</v>
      </c>
      <c r="F16" t="s">
        <v>31</v>
      </c>
      <c r="G16">
        <v>14</v>
      </c>
      <c r="H16">
        <v>15</v>
      </c>
      <c r="I16">
        <v>118</v>
      </c>
      <c r="J16">
        <v>120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f t="shared" si="2"/>
        <v>2</v>
      </c>
      <c r="T16">
        <f t="shared" si="3"/>
        <v>1.8339952718676122</v>
      </c>
    </row>
    <row r="17" spans="1:20" x14ac:dyDescent="0.25">
      <c r="A17">
        <v>16</v>
      </c>
      <c r="B17" t="str">
        <f t="shared" si="0"/>
        <v>16@2005/3/14</v>
      </c>
      <c r="C17" s="1">
        <f t="shared" si="1"/>
        <v>38425.273983451538</v>
      </c>
      <c r="D17">
        <v>1087640779</v>
      </c>
      <c r="E17" t="s">
        <v>31</v>
      </c>
      <c r="F17" t="s">
        <v>32</v>
      </c>
      <c r="G17">
        <v>15</v>
      </c>
      <c r="H17">
        <v>15</v>
      </c>
      <c r="I17">
        <v>120</v>
      </c>
      <c r="J17">
        <v>122</v>
      </c>
      <c r="K17">
        <v>0</v>
      </c>
      <c r="L17">
        <v>0</v>
      </c>
      <c r="M17">
        <v>6</v>
      </c>
      <c r="N17">
        <v>4</v>
      </c>
      <c r="O17">
        <v>0</v>
      </c>
      <c r="P17">
        <v>0</v>
      </c>
      <c r="Q17">
        <v>0</v>
      </c>
      <c r="R17">
        <v>0</v>
      </c>
      <c r="S17">
        <f t="shared" si="2"/>
        <v>10</v>
      </c>
      <c r="T17">
        <f t="shared" si="3"/>
        <v>0.1360401891252955</v>
      </c>
    </row>
    <row r="18" spans="1:20" x14ac:dyDescent="0.25">
      <c r="A18">
        <v>17</v>
      </c>
      <c r="B18" t="str">
        <f t="shared" si="0"/>
        <v>17@2005/3/17</v>
      </c>
      <c r="C18" s="1">
        <f t="shared" si="1"/>
        <v>38428.795921985817</v>
      </c>
      <c r="D18">
        <v>1087938735</v>
      </c>
      <c r="E18" t="s">
        <v>32</v>
      </c>
      <c r="F18" t="s">
        <v>33</v>
      </c>
      <c r="G18">
        <v>15</v>
      </c>
      <c r="H18">
        <v>15</v>
      </c>
      <c r="I18">
        <v>122</v>
      </c>
      <c r="J18">
        <v>122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f t="shared" si="2"/>
        <v>1</v>
      </c>
      <c r="T18">
        <f t="shared" si="3"/>
        <v>3.5219385342789598</v>
      </c>
    </row>
    <row r="19" spans="1:20" x14ac:dyDescent="0.25">
      <c r="A19">
        <v>18</v>
      </c>
      <c r="B19" t="str">
        <f t="shared" si="0"/>
        <v>18@2005/3/25</v>
      </c>
      <c r="C19" s="1">
        <f t="shared" si="1"/>
        <v>38436.544905437353</v>
      </c>
      <c r="D19">
        <v>1088594299</v>
      </c>
      <c r="E19" t="s">
        <v>33</v>
      </c>
      <c r="F19" t="s">
        <v>34</v>
      </c>
      <c r="G19">
        <v>15</v>
      </c>
      <c r="H19">
        <v>15</v>
      </c>
      <c r="I19">
        <v>122</v>
      </c>
      <c r="J19">
        <v>122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2"/>
        <v>0</v>
      </c>
      <c r="T19">
        <f t="shared" si="3"/>
        <v>7.7489834515366427</v>
      </c>
    </row>
    <row r="20" spans="1:20" x14ac:dyDescent="0.25">
      <c r="A20">
        <v>19</v>
      </c>
      <c r="B20" t="str">
        <f t="shared" si="0"/>
        <v>19@2005/3/31</v>
      </c>
      <c r="C20" s="1">
        <f t="shared" si="1"/>
        <v>38442.406713947988</v>
      </c>
      <c r="D20">
        <v>1089090208</v>
      </c>
      <c r="E20" t="s">
        <v>34</v>
      </c>
      <c r="F20" t="s">
        <v>35</v>
      </c>
      <c r="G20">
        <v>15</v>
      </c>
      <c r="H20">
        <v>15</v>
      </c>
      <c r="I20">
        <v>122</v>
      </c>
      <c r="J20">
        <v>123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1</v>
      </c>
      <c r="T20">
        <f t="shared" si="3"/>
        <v>5.8618085106382978</v>
      </c>
    </row>
    <row r="21" spans="1:20" x14ac:dyDescent="0.25">
      <c r="A21">
        <v>20</v>
      </c>
      <c r="B21" t="str">
        <f t="shared" si="0"/>
        <v>20@2005/4/8</v>
      </c>
      <c r="C21" s="1">
        <f t="shared" si="1"/>
        <v>38450.640827423165</v>
      </c>
      <c r="D21">
        <v>1089786814</v>
      </c>
      <c r="E21" t="s">
        <v>35</v>
      </c>
      <c r="F21" t="s">
        <v>36</v>
      </c>
      <c r="G21">
        <v>15</v>
      </c>
      <c r="H21">
        <v>16</v>
      </c>
      <c r="I21">
        <v>123</v>
      </c>
      <c r="J21">
        <v>127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f t="shared" si="2"/>
        <v>4</v>
      </c>
      <c r="T21">
        <f t="shared" si="3"/>
        <v>8.2341134751773044</v>
      </c>
    </row>
    <row r="22" spans="1:20" x14ac:dyDescent="0.25">
      <c r="A22">
        <v>21</v>
      </c>
      <c r="B22" t="str">
        <f t="shared" si="0"/>
        <v>21@2005/5/2</v>
      </c>
      <c r="C22" s="1">
        <f t="shared" si="1"/>
        <v>38474.409775413711</v>
      </c>
      <c r="D22">
        <v>1091797667</v>
      </c>
      <c r="E22" t="s">
        <v>36</v>
      </c>
      <c r="F22" t="s">
        <v>37</v>
      </c>
      <c r="G22">
        <v>16</v>
      </c>
      <c r="H22">
        <v>16</v>
      </c>
      <c r="I22">
        <v>127</v>
      </c>
      <c r="J22">
        <v>128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2"/>
        <v>1</v>
      </c>
      <c r="T22">
        <f t="shared" si="3"/>
        <v>23.768947990543737</v>
      </c>
    </row>
    <row r="23" spans="1:20" x14ac:dyDescent="0.25">
      <c r="A23">
        <v>22</v>
      </c>
      <c r="B23" t="str">
        <f t="shared" si="0"/>
        <v>22@2005/5/4</v>
      </c>
      <c r="C23" s="1">
        <f t="shared" si="1"/>
        <v>38476.856725768317</v>
      </c>
      <c r="D23">
        <v>1092004679</v>
      </c>
      <c r="E23" t="s">
        <v>37</v>
      </c>
      <c r="F23" t="s">
        <v>38</v>
      </c>
      <c r="G23">
        <v>16</v>
      </c>
      <c r="H23">
        <v>16</v>
      </c>
      <c r="I23">
        <v>128</v>
      </c>
      <c r="J23">
        <v>128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2"/>
        <v>0</v>
      </c>
      <c r="T23">
        <f t="shared" si="3"/>
        <v>2.4469503546099292</v>
      </c>
    </row>
    <row r="24" spans="1:20" x14ac:dyDescent="0.25">
      <c r="A24">
        <v>23</v>
      </c>
      <c r="B24" t="str">
        <f t="shared" si="0"/>
        <v>23@2005/5/4</v>
      </c>
      <c r="C24" s="1">
        <f t="shared" si="1"/>
        <v>38476.863676122928</v>
      </c>
      <c r="D24">
        <v>1092005267</v>
      </c>
      <c r="E24" t="s">
        <v>38</v>
      </c>
      <c r="F24" t="s">
        <v>39</v>
      </c>
      <c r="G24">
        <v>16</v>
      </c>
      <c r="H24">
        <v>16</v>
      </c>
      <c r="I24">
        <v>128</v>
      </c>
      <c r="J24">
        <v>128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2"/>
        <v>0</v>
      </c>
      <c r="T24">
        <f t="shared" si="3"/>
        <v>6.9503546099290783E-3</v>
      </c>
    </row>
    <row r="25" spans="1:20" x14ac:dyDescent="0.25">
      <c r="A25">
        <v>24</v>
      </c>
      <c r="B25" t="str">
        <f t="shared" si="0"/>
        <v>24@2005/5/5</v>
      </c>
      <c r="C25" s="1">
        <f t="shared" si="1"/>
        <v>38477.790354609926</v>
      </c>
      <c r="D25">
        <v>1092083664</v>
      </c>
      <c r="E25" t="s">
        <v>39</v>
      </c>
      <c r="F25" t="s">
        <v>40</v>
      </c>
      <c r="G25">
        <v>16</v>
      </c>
      <c r="H25">
        <v>16</v>
      </c>
      <c r="I25">
        <v>128</v>
      </c>
      <c r="J25">
        <v>129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2"/>
        <v>1</v>
      </c>
      <c r="T25">
        <f t="shared" si="3"/>
        <v>0.92667848699763589</v>
      </c>
    </row>
    <row r="26" spans="1:20" x14ac:dyDescent="0.25">
      <c r="A26">
        <v>25</v>
      </c>
      <c r="B26" t="str">
        <f t="shared" si="0"/>
        <v>25@2005/5/9</v>
      </c>
      <c r="C26" s="1">
        <f t="shared" si="1"/>
        <v>38481.188026004726</v>
      </c>
      <c r="D26">
        <v>1092371107</v>
      </c>
      <c r="E26" t="s">
        <v>40</v>
      </c>
      <c r="F26" t="s">
        <v>41</v>
      </c>
      <c r="G26">
        <v>16</v>
      </c>
      <c r="H26">
        <v>16</v>
      </c>
      <c r="I26">
        <v>129</v>
      </c>
      <c r="J26">
        <v>130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2"/>
        <v>1</v>
      </c>
      <c r="T26">
        <f t="shared" si="3"/>
        <v>3.3976713947990542</v>
      </c>
    </row>
    <row r="27" spans="1:20" x14ac:dyDescent="0.25">
      <c r="A27">
        <v>26</v>
      </c>
      <c r="B27" t="str">
        <f t="shared" si="0"/>
        <v>26@2005/6/5</v>
      </c>
      <c r="C27" s="1">
        <f t="shared" si="1"/>
        <v>38508.743687943264</v>
      </c>
      <c r="D27">
        <v>1094702316</v>
      </c>
      <c r="E27" t="s">
        <v>41</v>
      </c>
      <c r="F27" t="s">
        <v>42</v>
      </c>
      <c r="G27">
        <v>16</v>
      </c>
      <c r="H27">
        <v>17</v>
      </c>
      <c r="I27">
        <v>130</v>
      </c>
      <c r="J27">
        <v>132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f t="shared" si="2"/>
        <v>2</v>
      </c>
      <c r="T27">
        <f t="shared" si="3"/>
        <v>27.555661938534278</v>
      </c>
    </row>
    <row r="28" spans="1:20" x14ac:dyDescent="0.25">
      <c r="A28">
        <v>27</v>
      </c>
      <c r="B28" t="str">
        <f t="shared" si="0"/>
        <v>27@2005/7/2</v>
      </c>
      <c r="C28" s="1">
        <f t="shared" si="1"/>
        <v>38535.640319148937</v>
      </c>
      <c r="D28">
        <v>1096977771</v>
      </c>
      <c r="E28" t="s">
        <v>42</v>
      </c>
      <c r="F28" t="s">
        <v>43</v>
      </c>
      <c r="G28">
        <v>17</v>
      </c>
      <c r="H28">
        <v>19</v>
      </c>
      <c r="I28">
        <v>132</v>
      </c>
      <c r="J28">
        <v>148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16</v>
      </c>
      <c r="R28">
        <v>0</v>
      </c>
      <c r="S28">
        <f t="shared" si="2"/>
        <v>16</v>
      </c>
      <c r="T28">
        <f t="shared" si="3"/>
        <v>26.89663120567376</v>
      </c>
    </row>
    <row r="29" spans="1:20" x14ac:dyDescent="0.25">
      <c r="A29">
        <v>28</v>
      </c>
      <c r="B29" t="str">
        <f t="shared" si="0"/>
        <v>28@2005/7/4</v>
      </c>
      <c r="C29" s="1">
        <f t="shared" si="1"/>
        <v>38537.677872340428</v>
      </c>
      <c r="D29">
        <v>1097150148</v>
      </c>
      <c r="E29" t="s">
        <v>43</v>
      </c>
      <c r="F29" t="s">
        <v>44</v>
      </c>
      <c r="G29">
        <v>19</v>
      </c>
      <c r="H29">
        <v>19</v>
      </c>
      <c r="I29">
        <v>148</v>
      </c>
      <c r="J29">
        <v>148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2"/>
        <v>0</v>
      </c>
      <c r="T29">
        <f t="shared" si="3"/>
        <v>2.0375531914893616</v>
      </c>
    </row>
    <row r="30" spans="1:20" x14ac:dyDescent="0.25">
      <c r="A30">
        <v>29</v>
      </c>
      <c r="B30" t="str">
        <f t="shared" si="0"/>
        <v>29@2005/7/5</v>
      </c>
      <c r="C30" s="1">
        <f t="shared" si="1"/>
        <v>38538.904196217496</v>
      </c>
      <c r="D30">
        <v>1097253895</v>
      </c>
      <c r="E30" t="s">
        <v>44</v>
      </c>
      <c r="F30" t="s">
        <v>45</v>
      </c>
      <c r="G30">
        <v>19</v>
      </c>
      <c r="H30">
        <v>19</v>
      </c>
      <c r="I30">
        <v>148</v>
      </c>
      <c r="J30">
        <v>148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2"/>
        <v>0</v>
      </c>
      <c r="T30">
        <f t="shared" si="3"/>
        <v>1.2263238770685578</v>
      </c>
    </row>
    <row r="31" spans="1:20" x14ac:dyDescent="0.25">
      <c r="A31">
        <v>30</v>
      </c>
      <c r="B31" t="str">
        <f t="shared" si="0"/>
        <v>30@2005/7/30</v>
      </c>
      <c r="C31" s="1">
        <f t="shared" si="1"/>
        <v>38563.354609929076</v>
      </c>
      <c r="D31">
        <v>1099322400</v>
      </c>
      <c r="E31" t="s">
        <v>45</v>
      </c>
      <c r="F31" t="s">
        <v>46</v>
      </c>
      <c r="G31">
        <v>19</v>
      </c>
      <c r="H31">
        <v>19</v>
      </c>
      <c r="I31">
        <v>148</v>
      </c>
      <c r="J31">
        <v>148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2"/>
        <v>0</v>
      </c>
      <c r="T31">
        <f t="shared" si="3"/>
        <v>24.450413711583924</v>
      </c>
    </row>
    <row r="32" spans="1:20" x14ac:dyDescent="0.25">
      <c r="A32">
        <v>31</v>
      </c>
      <c r="B32" t="str">
        <f t="shared" si="0"/>
        <v>31@2005/8/10</v>
      </c>
      <c r="C32" s="1">
        <f t="shared" si="1"/>
        <v>38574.72449172577</v>
      </c>
      <c r="D32">
        <v>1100284292</v>
      </c>
      <c r="E32" t="s">
        <v>46</v>
      </c>
      <c r="F32" t="s">
        <v>47</v>
      </c>
      <c r="G32">
        <v>19</v>
      </c>
      <c r="H32">
        <v>19</v>
      </c>
      <c r="I32">
        <v>148</v>
      </c>
      <c r="J32">
        <v>148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2"/>
        <v>0</v>
      </c>
      <c r="T32">
        <f t="shared" si="3"/>
        <v>11.369881796690308</v>
      </c>
    </row>
    <row r="33" spans="1:20" x14ac:dyDescent="0.25">
      <c r="A33">
        <v>32</v>
      </c>
      <c r="B33" t="str">
        <f t="shared" si="0"/>
        <v>32@2005/9/10</v>
      </c>
      <c r="C33" s="1">
        <f t="shared" si="1"/>
        <v>38605.017222222225</v>
      </c>
      <c r="D33">
        <v>1102847057</v>
      </c>
      <c r="E33" t="s">
        <v>47</v>
      </c>
      <c r="F33" t="s">
        <v>48</v>
      </c>
      <c r="G33">
        <v>19</v>
      </c>
      <c r="H33">
        <v>19</v>
      </c>
      <c r="I33">
        <v>148</v>
      </c>
      <c r="J33">
        <v>148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2"/>
        <v>0</v>
      </c>
      <c r="T33">
        <f t="shared" si="3"/>
        <v>30.292730496453899</v>
      </c>
    </row>
    <row r="34" spans="1:20" x14ac:dyDescent="0.25">
      <c r="A34">
        <v>33</v>
      </c>
      <c r="B34" t="str">
        <f t="shared" si="0"/>
        <v>33@2005/9/28</v>
      </c>
      <c r="C34" s="1">
        <f t="shared" si="1"/>
        <v>38623.267635933807</v>
      </c>
      <c r="D34">
        <v>1104391042</v>
      </c>
      <c r="E34" t="s">
        <v>48</v>
      </c>
      <c r="F34" t="s">
        <v>49</v>
      </c>
      <c r="G34">
        <v>19</v>
      </c>
      <c r="H34">
        <v>19</v>
      </c>
      <c r="I34">
        <v>148</v>
      </c>
      <c r="J34">
        <v>148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2"/>
        <v>0</v>
      </c>
      <c r="T34">
        <f t="shared" si="3"/>
        <v>18.250413711583924</v>
      </c>
    </row>
    <row r="35" spans="1:20" x14ac:dyDescent="0.25">
      <c r="A35">
        <v>34</v>
      </c>
      <c r="B35" t="str">
        <f t="shared" si="0"/>
        <v>34@2005/10/25</v>
      </c>
      <c r="C35" s="1">
        <f t="shared" si="1"/>
        <v>38650.660118203312</v>
      </c>
      <c r="D35">
        <v>1106708446</v>
      </c>
      <c r="E35" t="s">
        <v>49</v>
      </c>
      <c r="F35" t="s">
        <v>50</v>
      </c>
      <c r="G35">
        <v>19</v>
      </c>
      <c r="H35">
        <v>19</v>
      </c>
      <c r="I35">
        <v>148</v>
      </c>
      <c r="J35">
        <v>150</v>
      </c>
      <c r="K35">
        <v>0</v>
      </c>
      <c r="L35">
        <v>0</v>
      </c>
      <c r="M35">
        <v>2</v>
      </c>
      <c r="N35">
        <v>0</v>
      </c>
      <c r="O35">
        <v>1</v>
      </c>
      <c r="P35">
        <v>0</v>
      </c>
      <c r="Q35">
        <v>0</v>
      </c>
      <c r="R35">
        <v>0</v>
      </c>
      <c r="S35">
        <f t="shared" si="2"/>
        <v>3</v>
      </c>
      <c r="T35">
        <f t="shared" si="3"/>
        <v>27.392482269503546</v>
      </c>
    </row>
    <row r="36" spans="1:20" x14ac:dyDescent="0.25">
      <c r="A36">
        <v>35</v>
      </c>
      <c r="B36" t="str">
        <f t="shared" si="0"/>
        <v>35@2005/11/2</v>
      </c>
      <c r="C36" s="1">
        <f t="shared" si="1"/>
        <v>38658.680626477537</v>
      </c>
      <c r="D36">
        <v>1107386981</v>
      </c>
      <c r="E36" t="s">
        <v>50</v>
      </c>
      <c r="F36" t="s">
        <v>51</v>
      </c>
      <c r="G36">
        <v>19</v>
      </c>
      <c r="H36">
        <v>20</v>
      </c>
      <c r="I36">
        <v>150</v>
      </c>
      <c r="J36">
        <v>154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4</v>
      </c>
      <c r="R36">
        <v>0</v>
      </c>
      <c r="S36">
        <f t="shared" si="2"/>
        <v>4</v>
      </c>
      <c r="T36">
        <f t="shared" si="3"/>
        <v>8.0205082742316787</v>
      </c>
    </row>
    <row r="37" spans="1:20" x14ac:dyDescent="0.25">
      <c r="A37">
        <v>36</v>
      </c>
      <c r="B37" t="str">
        <f t="shared" si="0"/>
        <v>36@2005/12/21</v>
      </c>
      <c r="C37" s="1">
        <f t="shared" si="1"/>
        <v>38707.080945626476</v>
      </c>
      <c r="D37">
        <v>1111481648</v>
      </c>
      <c r="E37" t="s">
        <v>51</v>
      </c>
      <c r="F37" t="s">
        <v>52</v>
      </c>
      <c r="G37">
        <v>20</v>
      </c>
      <c r="H37">
        <v>20</v>
      </c>
      <c r="I37">
        <v>154</v>
      </c>
      <c r="J37">
        <v>154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f t="shared" si="2"/>
        <v>1</v>
      </c>
      <c r="T37">
        <f t="shared" si="3"/>
        <v>48.40031914893617</v>
      </c>
    </row>
    <row r="38" spans="1:20" x14ac:dyDescent="0.25">
      <c r="A38">
        <v>37</v>
      </c>
      <c r="B38" t="str">
        <f t="shared" si="0"/>
        <v>37@2006/2/15</v>
      </c>
      <c r="C38" s="1">
        <f t="shared" si="1"/>
        <v>38763.560543735221</v>
      </c>
      <c r="D38">
        <v>1116259822</v>
      </c>
      <c r="E38" t="s">
        <v>52</v>
      </c>
      <c r="F38" t="s">
        <v>53</v>
      </c>
      <c r="G38">
        <v>20</v>
      </c>
      <c r="H38">
        <v>20</v>
      </c>
      <c r="I38">
        <v>154</v>
      </c>
      <c r="J38">
        <v>152</v>
      </c>
      <c r="K38">
        <v>0</v>
      </c>
      <c r="L38">
        <v>0</v>
      </c>
      <c r="M38">
        <v>0</v>
      </c>
      <c r="N38">
        <v>2</v>
      </c>
      <c r="O38">
        <v>0</v>
      </c>
      <c r="P38">
        <v>0</v>
      </c>
      <c r="Q38">
        <v>0</v>
      </c>
      <c r="R38">
        <v>0</v>
      </c>
      <c r="S38">
        <f t="shared" si="2"/>
        <v>2</v>
      </c>
      <c r="T38">
        <f t="shared" si="3"/>
        <v>56.479598108747048</v>
      </c>
    </row>
    <row r="39" spans="1:20" x14ac:dyDescent="0.25">
      <c r="A39">
        <v>38</v>
      </c>
      <c r="B39" t="str">
        <f t="shared" si="0"/>
        <v>38@2006/2/15</v>
      </c>
      <c r="C39" s="1">
        <f t="shared" si="1"/>
        <v>38763.573014184396</v>
      </c>
      <c r="D39">
        <v>1116260877</v>
      </c>
      <c r="E39" t="s">
        <v>53</v>
      </c>
      <c r="F39" t="s">
        <v>54</v>
      </c>
      <c r="G39">
        <v>20</v>
      </c>
      <c r="H39">
        <v>20</v>
      </c>
      <c r="I39">
        <v>152</v>
      </c>
      <c r="J39">
        <v>147</v>
      </c>
      <c r="K39">
        <v>0</v>
      </c>
      <c r="L39">
        <v>0</v>
      </c>
      <c r="M39">
        <v>0</v>
      </c>
      <c r="N39">
        <v>5</v>
      </c>
      <c r="O39">
        <v>0</v>
      </c>
      <c r="P39">
        <v>0</v>
      </c>
      <c r="Q39">
        <v>0</v>
      </c>
      <c r="R39">
        <v>0</v>
      </c>
      <c r="S39">
        <f t="shared" si="2"/>
        <v>5</v>
      </c>
      <c r="T39">
        <f t="shared" si="3"/>
        <v>1.2470449172576833E-2</v>
      </c>
    </row>
    <row r="40" spans="1:20" x14ac:dyDescent="0.25">
      <c r="A40">
        <v>39</v>
      </c>
      <c r="B40" t="str">
        <f t="shared" si="0"/>
        <v>39@2006/5/11</v>
      </c>
      <c r="C40" s="1">
        <f t="shared" si="1"/>
        <v>38848.301040189122</v>
      </c>
      <c r="D40">
        <v>1123428868</v>
      </c>
      <c r="E40" t="s">
        <v>54</v>
      </c>
      <c r="F40" t="s">
        <v>55</v>
      </c>
      <c r="G40">
        <v>20</v>
      </c>
      <c r="H40">
        <v>20</v>
      </c>
      <c r="I40">
        <v>147</v>
      </c>
      <c r="J40">
        <v>146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f t="shared" si="2"/>
        <v>1</v>
      </c>
      <c r="T40">
        <f t="shared" si="3"/>
        <v>84.728026004728136</v>
      </c>
    </row>
    <row r="41" spans="1:20" x14ac:dyDescent="0.25">
      <c r="A41">
        <v>40</v>
      </c>
      <c r="B41" t="str">
        <f t="shared" si="0"/>
        <v>40@2006/7/30</v>
      </c>
      <c r="C41" s="1">
        <f t="shared" si="1"/>
        <v>38928.373333333337</v>
      </c>
      <c r="D41">
        <v>1130202984</v>
      </c>
      <c r="E41" t="s">
        <v>55</v>
      </c>
      <c r="F41" t="s">
        <v>56</v>
      </c>
      <c r="G41">
        <v>20</v>
      </c>
      <c r="H41">
        <v>20</v>
      </c>
      <c r="I41">
        <v>146</v>
      </c>
      <c r="J41">
        <v>146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2"/>
        <v>0</v>
      </c>
      <c r="T41">
        <f t="shared" si="3"/>
        <v>80.072293144208032</v>
      </c>
    </row>
    <row r="42" spans="1:20" x14ac:dyDescent="0.25">
      <c r="A42">
        <v>41</v>
      </c>
      <c r="B42" t="str">
        <f t="shared" si="0"/>
        <v>41@2006/8/16</v>
      </c>
      <c r="C42" s="1">
        <f t="shared" si="1"/>
        <v>38945.182730496454</v>
      </c>
      <c r="D42">
        <v>1131625059</v>
      </c>
      <c r="E42" t="s">
        <v>56</v>
      </c>
      <c r="F42" t="s">
        <v>57</v>
      </c>
      <c r="G42">
        <v>20</v>
      </c>
      <c r="H42">
        <v>20</v>
      </c>
      <c r="I42">
        <v>146</v>
      </c>
      <c r="J42">
        <v>146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2"/>
        <v>0</v>
      </c>
      <c r="T42">
        <f t="shared" si="3"/>
        <v>16.809397163120568</v>
      </c>
    </row>
    <row r="43" spans="1:20" x14ac:dyDescent="0.25">
      <c r="A43">
        <v>42</v>
      </c>
      <c r="B43" t="str">
        <f t="shared" si="0"/>
        <v>42@2006/8/31</v>
      </c>
      <c r="C43" s="1">
        <f t="shared" si="1"/>
        <v>38960.796643026006</v>
      </c>
      <c r="D43">
        <v>1132945996</v>
      </c>
      <c r="E43" t="s">
        <v>57</v>
      </c>
      <c r="F43" t="s">
        <v>58</v>
      </c>
      <c r="G43">
        <v>20</v>
      </c>
      <c r="H43">
        <v>20</v>
      </c>
      <c r="I43">
        <v>146</v>
      </c>
      <c r="J43">
        <v>146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2"/>
        <v>0</v>
      </c>
      <c r="T43">
        <f t="shared" si="3"/>
        <v>15.613912529550827</v>
      </c>
    </row>
    <row r="44" spans="1:20" x14ac:dyDescent="0.25">
      <c r="A44">
        <v>43</v>
      </c>
      <c r="B44" t="str">
        <f t="shared" si="0"/>
        <v>43@2006/9/3</v>
      </c>
      <c r="C44" s="1">
        <f t="shared" si="1"/>
        <v>38963.358120567376</v>
      </c>
      <c r="D44">
        <v>1133162697</v>
      </c>
      <c r="E44" t="s">
        <v>58</v>
      </c>
      <c r="F44" t="s">
        <v>59</v>
      </c>
      <c r="G44">
        <v>20</v>
      </c>
      <c r="H44">
        <v>20</v>
      </c>
      <c r="I44">
        <v>146</v>
      </c>
      <c r="J44">
        <v>146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0</v>
      </c>
      <c r="T44">
        <f t="shared" si="3"/>
        <v>2.5614775413711586</v>
      </c>
    </row>
    <row r="45" spans="1:20" x14ac:dyDescent="0.25">
      <c r="A45">
        <v>44</v>
      </c>
      <c r="B45" t="str">
        <f t="shared" si="0"/>
        <v>44@2006/12/2</v>
      </c>
      <c r="C45" s="1">
        <f t="shared" si="1"/>
        <v>39053.494338061464</v>
      </c>
      <c r="D45">
        <v>1140788221</v>
      </c>
      <c r="E45" t="s">
        <v>59</v>
      </c>
      <c r="F45" t="s">
        <v>60</v>
      </c>
      <c r="G45">
        <v>20</v>
      </c>
      <c r="H45">
        <v>20</v>
      </c>
      <c r="I45">
        <v>146</v>
      </c>
      <c r="J45">
        <v>146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2"/>
        <v>0</v>
      </c>
      <c r="T45">
        <f t="shared" si="3"/>
        <v>90.136217494089834</v>
      </c>
    </row>
    <row r="46" spans="1:20" x14ac:dyDescent="0.25">
      <c r="A46">
        <v>45</v>
      </c>
      <c r="B46" t="str">
        <f t="shared" si="0"/>
        <v>45@2007/1/24</v>
      </c>
      <c r="C46" s="1">
        <f t="shared" si="1"/>
        <v>39106.544278959809</v>
      </c>
      <c r="D46">
        <v>1145276246</v>
      </c>
      <c r="E46" t="s">
        <v>60</v>
      </c>
      <c r="F46" t="s">
        <v>61</v>
      </c>
      <c r="G46">
        <v>20</v>
      </c>
      <c r="H46">
        <v>20</v>
      </c>
      <c r="I46">
        <v>146</v>
      </c>
      <c r="J46">
        <v>146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2"/>
        <v>0</v>
      </c>
      <c r="T46">
        <f t="shared" si="3"/>
        <v>53.049940898345156</v>
      </c>
    </row>
    <row r="47" spans="1:20" x14ac:dyDescent="0.25">
      <c r="A47">
        <v>46</v>
      </c>
      <c r="B47" t="str">
        <f t="shared" si="0"/>
        <v>46@2007/3/8</v>
      </c>
      <c r="C47" s="1">
        <f t="shared" si="1"/>
        <v>39149.630591016547</v>
      </c>
      <c r="D47">
        <v>1148921348</v>
      </c>
      <c r="E47" t="s">
        <v>61</v>
      </c>
      <c r="F47" t="s">
        <v>62</v>
      </c>
      <c r="G47">
        <v>20</v>
      </c>
      <c r="H47">
        <v>20</v>
      </c>
      <c r="I47">
        <v>146</v>
      </c>
      <c r="J47">
        <v>147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1</v>
      </c>
      <c r="T47">
        <f t="shared" si="3"/>
        <v>43.08631205673759</v>
      </c>
    </row>
    <row r="48" spans="1:20" x14ac:dyDescent="0.25">
      <c r="A48">
        <v>47</v>
      </c>
      <c r="B48" t="str">
        <f t="shared" si="0"/>
        <v>47@2007/3/22</v>
      </c>
      <c r="C48" s="1">
        <f t="shared" si="1"/>
        <v>39163.432553191487</v>
      </c>
      <c r="D48">
        <v>1150088994</v>
      </c>
      <c r="E48" t="s">
        <v>62</v>
      </c>
      <c r="F48" t="s">
        <v>63</v>
      </c>
      <c r="G48">
        <v>20</v>
      </c>
      <c r="H48">
        <v>20</v>
      </c>
      <c r="I48">
        <v>147</v>
      </c>
      <c r="J48">
        <v>147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0</v>
      </c>
      <c r="T48">
        <f t="shared" si="3"/>
        <v>13.801962174940899</v>
      </c>
    </row>
    <row r="49" spans="1:20" x14ac:dyDescent="0.25">
      <c r="A49">
        <v>48</v>
      </c>
      <c r="B49" t="str">
        <f t="shared" si="0"/>
        <v>48@2007/5/28</v>
      </c>
      <c r="C49" s="1">
        <f t="shared" si="1"/>
        <v>39230.378144208036</v>
      </c>
      <c r="D49">
        <v>1155752591</v>
      </c>
      <c r="E49" t="s">
        <v>63</v>
      </c>
      <c r="F49" t="s">
        <v>64</v>
      </c>
      <c r="G49">
        <v>20</v>
      </c>
      <c r="H49">
        <v>20</v>
      </c>
      <c r="I49">
        <v>147</v>
      </c>
      <c r="J49">
        <v>147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2"/>
        <v>0</v>
      </c>
      <c r="T49">
        <f t="shared" si="3"/>
        <v>66.945591016548462</v>
      </c>
    </row>
    <row r="50" spans="1:20" x14ac:dyDescent="0.25">
      <c r="A50">
        <v>49</v>
      </c>
      <c r="B50" t="str">
        <f t="shared" si="0"/>
        <v>49@2007/5/29</v>
      </c>
      <c r="C50" s="1">
        <f t="shared" si="1"/>
        <v>39231.930815602835</v>
      </c>
      <c r="D50">
        <v>1155883947</v>
      </c>
      <c r="E50" t="s">
        <v>64</v>
      </c>
      <c r="F50" t="s">
        <v>65</v>
      </c>
      <c r="G50">
        <v>20</v>
      </c>
      <c r="H50">
        <v>20</v>
      </c>
      <c r="I50">
        <v>147</v>
      </c>
      <c r="J50">
        <v>147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2"/>
        <v>0</v>
      </c>
      <c r="T50">
        <f t="shared" si="3"/>
        <v>1.5526713947990545</v>
      </c>
    </row>
    <row r="51" spans="1:20" x14ac:dyDescent="0.25">
      <c r="A51">
        <v>50</v>
      </c>
      <c r="B51" t="str">
        <f t="shared" si="0"/>
        <v>50@2007/7/29</v>
      </c>
      <c r="C51" s="1">
        <f t="shared" si="1"/>
        <v>39292.026879432626</v>
      </c>
      <c r="D51">
        <v>1160968074</v>
      </c>
      <c r="E51" t="s">
        <v>65</v>
      </c>
      <c r="F51" t="s">
        <v>66</v>
      </c>
      <c r="G51">
        <v>20</v>
      </c>
      <c r="H51">
        <v>20</v>
      </c>
      <c r="I51">
        <v>147</v>
      </c>
      <c r="J51">
        <v>147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2"/>
        <v>0</v>
      </c>
      <c r="T51">
        <f t="shared" si="3"/>
        <v>60.096063829787234</v>
      </c>
    </row>
    <row r="52" spans="1:20" x14ac:dyDescent="0.25">
      <c r="A52">
        <v>51</v>
      </c>
      <c r="B52" t="str">
        <f t="shared" si="0"/>
        <v>51@2007/7/29</v>
      </c>
      <c r="C52" s="1">
        <f t="shared" si="1"/>
        <v>39292.070484633572</v>
      </c>
      <c r="D52">
        <v>1160971763</v>
      </c>
      <c r="E52" t="s">
        <v>66</v>
      </c>
      <c r="F52" t="s">
        <v>67</v>
      </c>
      <c r="G52">
        <v>20</v>
      </c>
      <c r="H52">
        <v>20</v>
      </c>
      <c r="I52">
        <v>147</v>
      </c>
      <c r="J52">
        <v>148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1</v>
      </c>
      <c r="T52">
        <f t="shared" si="3"/>
        <v>4.3605200945626477E-2</v>
      </c>
    </row>
    <row r="53" spans="1:20" x14ac:dyDescent="0.25">
      <c r="A53">
        <v>52</v>
      </c>
      <c r="B53" t="str">
        <f t="shared" si="0"/>
        <v>52@2007/8/2</v>
      </c>
      <c r="C53" s="1">
        <f t="shared" si="1"/>
        <v>39296.966985815605</v>
      </c>
      <c r="D53">
        <v>1161386007</v>
      </c>
      <c r="E53" t="s">
        <v>67</v>
      </c>
      <c r="F53" t="s">
        <v>68</v>
      </c>
      <c r="G53">
        <v>20</v>
      </c>
      <c r="H53">
        <v>20</v>
      </c>
      <c r="I53">
        <v>148</v>
      </c>
      <c r="J53">
        <v>148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2"/>
        <v>0</v>
      </c>
      <c r="T53">
        <f t="shared" si="3"/>
        <v>4.8965011820330968</v>
      </c>
    </row>
    <row r="54" spans="1:20" x14ac:dyDescent="0.25">
      <c r="A54">
        <v>53</v>
      </c>
      <c r="B54" t="str">
        <f t="shared" si="0"/>
        <v>53@2007/8/31</v>
      </c>
      <c r="C54" s="1">
        <f t="shared" si="1"/>
        <v>39325.853947990545</v>
      </c>
      <c r="D54">
        <v>1163829844</v>
      </c>
      <c r="E54" t="s">
        <v>68</v>
      </c>
      <c r="F54" t="s">
        <v>69</v>
      </c>
      <c r="G54">
        <v>20</v>
      </c>
      <c r="H54">
        <v>20</v>
      </c>
      <c r="I54">
        <v>148</v>
      </c>
      <c r="J54">
        <v>149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2"/>
        <v>1</v>
      </c>
      <c r="T54">
        <f t="shared" si="3"/>
        <v>28.886962174940898</v>
      </c>
    </row>
    <row r="55" spans="1:20" x14ac:dyDescent="0.25">
      <c r="A55">
        <v>54</v>
      </c>
      <c r="B55" t="str">
        <f t="shared" si="0"/>
        <v>54@2007/10/10</v>
      </c>
      <c r="C55" s="1">
        <f t="shared" si="1"/>
        <v>39365.812990543738</v>
      </c>
      <c r="D55">
        <v>1167210379</v>
      </c>
      <c r="E55" t="s">
        <v>69</v>
      </c>
      <c r="F55" t="s">
        <v>70</v>
      </c>
      <c r="G55">
        <v>20</v>
      </c>
      <c r="H55">
        <v>20</v>
      </c>
      <c r="I55">
        <v>149</v>
      </c>
      <c r="J55">
        <v>149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2"/>
        <v>0</v>
      </c>
      <c r="T55">
        <f t="shared" si="3"/>
        <v>39.959042553191487</v>
      </c>
    </row>
    <row r="56" spans="1:20" x14ac:dyDescent="0.25">
      <c r="A56">
        <v>55</v>
      </c>
      <c r="B56" t="str">
        <f t="shared" si="0"/>
        <v>55@2007/11/2</v>
      </c>
      <c r="C56" s="1">
        <f t="shared" si="1"/>
        <v>39388.608664302599</v>
      </c>
      <c r="D56">
        <v>1169138893</v>
      </c>
      <c r="E56" t="s">
        <v>70</v>
      </c>
      <c r="F56" t="s">
        <v>71</v>
      </c>
      <c r="G56">
        <v>20</v>
      </c>
      <c r="H56">
        <v>20</v>
      </c>
      <c r="I56">
        <v>149</v>
      </c>
      <c r="J56">
        <v>150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2"/>
        <v>1</v>
      </c>
      <c r="T56">
        <f t="shared" si="3"/>
        <v>22.795673758865249</v>
      </c>
    </row>
    <row r="57" spans="1:20" x14ac:dyDescent="0.25">
      <c r="A57">
        <v>56</v>
      </c>
      <c r="B57" t="str">
        <f t="shared" si="0"/>
        <v>56@2007/11/23</v>
      </c>
      <c r="C57" s="1">
        <f t="shared" si="1"/>
        <v>39409.711997635932</v>
      </c>
      <c r="D57">
        <v>1170924235</v>
      </c>
      <c r="E57" t="s">
        <v>71</v>
      </c>
      <c r="F57" t="s">
        <v>72</v>
      </c>
      <c r="G57">
        <v>20</v>
      </c>
      <c r="H57">
        <v>21</v>
      </c>
      <c r="I57">
        <v>150</v>
      </c>
      <c r="J57">
        <v>154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4</v>
      </c>
      <c r="R57">
        <v>0</v>
      </c>
      <c r="S57">
        <f t="shared" si="2"/>
        <v>4</v>
      </c>
      <c r="T57">
        <f t="shared" si="3"/>
        <v>21.103333333333332</v>
      </c>
    </row>
    <row r="58" spans="1:20" x14ac:dyDescent="0.25">
      <c r="A58">
        <v>57</v>
      </c>
      <c r="B58" t="str">
        <f t="shared" si="0"/>
        <v>57@2007/11/24</v>
      </c>
      <c r="C58" s="1">
        <f t="shared" si="1"/>
        <v>39410.114007092197</v>
      </c>
      <c r="D58">
        <v>1170958245</v>
      </c>
      <c r="E58" t="s">
        <v>72</v>
      </c>
      <c r="F58" t="s">
        <v>73</v>
      </c>
      <c r="G58">
        <v>21</v>
      </c>
      <c r="H58">
        <v>21</v>
      </c>
      <c r="I58">
        <v>154</v>
      </c>
      <c r="J58">
        <v>154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f t="shared" si="2"/>
        <v>1</v>
      </c>
      <c r="T58">
        <f t="shared" si="3"/>
        <v>0.40200945626477541</v>
      </c>
    </row>
    <row r="59" spans="1:20" x14ac:dyDescent="0.25">
      <c r="A59">
        <v>58</v>
      </c>
      <c r="B59" t="str">
        <f t="shared" si="0"/>
        <v>58@2008/1/1</v>
      </c>
      <c r="C59" s="1">
        <f t="shared" si="1"/>
        <v>39448.737174940899</v>
      </c>
      <c r="D59">
        <v>1174225765</v>
      </c>
      <c r="E59" t="s">
        <v>73</v>
      </c>
      <c r="F59" t="s">
        <v>74</v>
      </c>
      <c r="G59">
        <v>21</v>
      </c>
      <c r="H59">
        <v>21</v>
      </c>
      <c r="I59">
        <v>154</v>
      </c>
      <c r="J59">
        <v>154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2"/>
        <v>0</v>
      </c>
      <c r="T59">
        <f t="shared" si="3"/>
        <v>38.623167848699765</v>
      </c>
    </row>
    <row r="60" spans="1:20" x14ac:dyDescent="0.25">
      <c r="A60">
        <v>59</v>
      </c>
      <c r="B60" t="str">
        <f t="shared" si="0"/>
        <v>59@2008/3/20</v>
      </c>
      <c r="C60" s="1">
        <f t="shared" si="1"/>
        <v>39527.819633569743</v>
      </c>
      <c r="D60">
        <v>1180916141</v>
      </c>
      <c r="E60" t="s">
        <v>74</v>
      </c>
      <c r="F60" t="s">
        <v>75</v>
      </c>
      <c r="G60">
        <v>21</v>
      </c>
      <c r="H60">
        <v>21</v>
      </c>
      <c r="I60">
        <v>154</v>
      </c>
      <c r="J60">
        <v>154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2"/>
        <v>0</v>
      </c>
      <c r="T60">
        <f t="shared" si="3"/>
        <v>79.082458628841607</v>
      </c>
    </row>
    <row r="61" spans="1:20" x14ac:dyDescent="0.25">
      <c r="A61">
        <v>60</v>
      </c>
      <c r="B61" t="str">
        <f t="shared" si="0"/>
        <v>60@2008/5/6</v>
      </c>
      <c r="C61" s="1">
        <f t="shared" si="1"/>
        <v>39574.201950354611</v>
      </c>
      <c r="D61">
        <v>1184840085</v>
      </c>
      <c r="E61" t="s">
        <v>75</v>
      </c>
      <c r="F61" t="s">
        <v>76</v>
      </c>
      <c r="G61">
        <v>21</v>
      </c>
      <c r="H61">
        <v>21</v>
      </c>
      <c r="I61">
        <v>154</v>
      </c>
      <c r="J61">
        <v>154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2"/>
        <v>0</v>
      </c>
      <c r="T61">
        <f t="shared" si="3"/>
        <v>46.382316784869978</v>
      </c>
    </row>
    <row r="62" spans="1:20" x14ac:dyDescent="0.25">
      <c r="A62">
        <v>61</v>
      </c>
      <c r="B62" t="str">
        <f t="shared" si="0"/>
        <v>61@2008/5/14</v>
      </c>
      <c r="C62" s="1">
        <f t="shared" si="1"/>
        <v>39582.563652482269</v>
      </c>
      <c r="D62">
        <v>1185547485</v>
      </c>
      <c r="E62" t="s">
        <v>76</v>
      </c>
      <c r="F62" t="s">
        <v>77</v>
      </c>
      <c r="G62">
        <v>21</v>
      </c>
      <c r="H62">
        <v>21</v>
      </c>
      <c r="I62">
        <v>154</v>
      </c>
      <c r="J62">
        <v>154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2"/>
        <v>0</v>
      </c>
      <c r="T62">
        <f t="shared" si="3"/>
        <v>8.3617021276595747</v>
      </c>
    </row>
    <row r="63" spans="1:20" x14ac:dyDescent="0.25">
      <c r="A63">
        <v>62</v>
      </c>
      <c r="B63" t="str">
        <f t="shared" si="0"/>
        <v>62@2008/6/7</v>
      </c>
      <c r="C63" s="1">
        <f t="shared" si="1"/>
        <v>39606.754078014186</v>
      </c>
      <c r="D63">
        <v>1187593995</v>
      </c>
      <c r="E63" t="s">
        <v>77</v>
      </c>
      <c r="F63" t="s">
        <v>78</v>
      </c>
      <c r="G63">
        <v>21</v>
      </c>
      <c r="H63">
        <v>21</v>
      </c>
      <c r="I63">
        <v>154</v>
      </c>
      <c r="J63">
        <v>154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2"/>
        <v>0</v>
      </c>
      <c r="T63">
        <f t="shared" si="3"/>
        <v>24.190425531914894</v>
      </c>
    </row>
    <row r="64" spans="1:20" x14ac:dyDescent="0.25">
      <c r="A64">
        <v>63</v>
      </c>
      <c r="B64" t="str">
        <f t="shared" si="0"/>
        <v>63@2008/7/9</v>
      </c>
      <c r="C64" s="1">
        <f t="shared" si="1"/>
        <v>39638.596690307328</v>
      </c>
      <c r="D64">
        <v>1190287880</v>
      </c>
      <c r="E64" t="s">
        <v>78</v>
      </c>
      <c r="F64" t="s">
        <v>79</v>
      </c>
      <c r="G64">
        <v>21</v>
      </c>
      <c r="H64">
        <v>21</v>
      </c>
      <c r="I64">
        <v>154</v>
      </c>
      <c r="J64">
        <v>154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f t="shared" si="2"/>
        <v>1</v>
      </c>
      <c r="T64">
        <f t="shared" si="3"/>
        <v>31.842612293144207</v>
      </c>
    </row>
    <row r="65" spans="1:20" x14ac:dyDescent="0.25">
      <c r="A65">
        <v>64</v>
      </c>
      <c r="B65" t="str">
        <f t="shared" si="0"/>
        <v>64@2008/7/9</v>
      </c>
      <c r="C65" s="1">
        <f t="shared" si="1"/>
        <v>39638.604007092203</v>
      </c>
      <c r="D65">
        <v>1190288499</v>
      </c>
      <c r="E65" t="s">
        <v>79</v>
      </c>
      <c r="F65" t="s">
        <v>80</v>
      </c>
      <c r="G65">
        <v>21</v>
      </c>
      <c r="H65">
        <v>21</v>
      </c>
      <c r="I65">
        <v>154</v>
      </c>
      <c r="J65">
        <v>154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f t="shared" si="2"/>
        <v>1</v>
      </c>
      <c r="T65">
        <f t="shared" si="3"/>
        <v>7.316784869976359E-3</v>
      </c>
    </row>
    <row r="66" spans="1:20" x14ac:dyDescent="0.25">
      <c r="A66">
        <v>65</v>
      </c>
      <c r="B66" t="str">
        <f t="shared" si="0"/>
        <v>65@2008/10/4</v>
      </c>
      <c r="C66" s="1">
        <f t="shared" si="1"/>
        <v>39725.2381678487</v>
      </c>
      <c r="D66">
        <v>1197617749</v>
      </c>
      <c r="E66" t="s">
        <v>80</v>
      </c>
      <c r="F66" t="s">
        <v>81</v>
      </c>
      <c r="G66">
        <v>21</v>
      </c>
      <c r="H66">
        <v>22</v>
      </c>
      <c r="I66">
        <v>154</v>
      </c>
      <c r="J66">
        <v>158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3</v>
      </c>
      <c r="R66">
        <v>0</v>
      </c>
      <c r="S66">
        <f t="shared" si="2"/>
        <v>4</v>
      </c>
      <c r="T66">
        <f t="shared" si="3"/>
        <v>86.634160756501188</v>
      </c>
    </row>
    <row r="67" spans="1:20" x14ac:dyDescent="0.25">
      <c r="A67">
        <v>66</v>
      </c>
      <c r="B67" t="str">
        <f t="shared" ref="B67:B118" si="4">CONCATENATE(A67,"@",YEAR(C67),"/",MONTH(C67),"/",DAY(C67))</f>
        <v>66@2008/10/11</v>
      </c>
      <c r="C67" s="1">
        <f t="shared" ref="C67:C118" si="5">(D67/84600)+25569</f>
        <v>39732.980839243501</v>
      </c>
      <c r="D67">
        <v>1198272779</v>
      </c>
      <c r="E67" t="s">
        <v>81</v>
      </c>
      <c r="F67" t="s">
        <v>82</v>
      </c>
      <c r="G67">
        <v>22</v>
      </c>
      <c r="H67">
        <v>22</v>
      </c>
      <c r="I67">
        <v>158</v>
      </c>
      <c r="J67">
        <v>158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18" si="6">SUM(M67:R67)</f>
        <v>0</v>
      </c>
      <c r="T67">
        <f t="shared" si="3"/>
        <v>7.7426713947990544</v>
      </c>
    </row>
    <row r="68" spans="1:20" x14ac:dyDescent="0.25">
      <c r="A68">
        <v>67</v>
      </c>
      <c r="B68" t="str">
        <f t="shared" si="4"/>
        <v>67@2008/11/17</v>
      </c>
      <c r="C68" s="1">
        <f t="shared" si="5"/>
        <v>39769.327659574468</v>
      </c>
      <c r="D68">
        <v>1201347720</v>
      </c>
      <c r="E68" t="s">
        <v>82</v>
      </c>
      <c r="F68" t="s">
        <v>83</v>
      </c>
      <c r="G68">
        <v>22</v>
      </c>
      <c r="H68">
        <v>22</v>
      </c>
      <c r="I68">
        <v>158</v>
      </c>
      <c r="J68">
        <v>158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6"/>
        <v>0</v>
      </c>
      <c r="T68">
        <f t="shared" ref="T68:T118" si="7">(D68-D67)/84600</f>
        <v>36.346820330969265</v>
      </c>
    </row>
    <row r="69" spans="1:20" x14ac:dyDescent="0.25">
      <c r="A69">
        <v>68</v>
      </c>
      <c r="B69" t="str">
        <f t="shared" si="4"/>
        <v>68@2008/12/3</v>
      </c>
      <c r="C69" s="1">
        <f t="shared" si="5"/>
        <v>39785.165224586286</v>
      </c>
      <c r="D69">
        <v>1202687578</v>
      </c>
      <c r="E69" t="s">
        <v>83</v>
      </c>
      <c r="F69" t="s">
        <v>84</v>
      </c>
      <c r="G69">
        <v>22</v>
      </c>
      <c r="H69">
        <v>22</v>
      </c>
      <c r="I69">
        <v>158</v>
      </c>
      <c r="J69">
        <v>157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f t="shared" si="6"/>
        <v>1</v>
      </c>
      <c r="T69">
        <f t="shared" si="7"/>
        <v>15.837565011820331</v>
      </c>
    </row>
    <row r="70" spans="1:20" x14ac:dyDescent="0.25">
      <c r="A70">
        <v>69</v>
      </c>
      <c r="B70" t="str">
        <f t="shared" si="4"/>
        <v>69@2009/4/10</v>
      </c>
      <c r="C70" s="1">
        <f t="shared" si="5"/>
        <v>39913.691690307329</v>
      </c>
      <c r="D70">
        <v>1213560917</v>
      </c>
      <c r="E70" t="s">
        <v>84</v>
      </c>
      <c r="F70" t="s">
        <v>85</v>
      </c>
      <c r="G70">
        <v>22</v>
      </c>
      <c r="H70">
        <v>22</v>
      </c>
      <c r="I70">
        <v>157</v>
      </c>
      <c r="J70">
        <v>160</v>
      </c>
      <c r="K70">
        <v>0</v>
      </c>
      <c r="L70">
        <v>0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6"/>
        <v>3</v>
      </c>
      <c r="T70">
        <f t="shared" si="7"/>
        <v>128.52646572104018</v>
      </c>
    </row>
    <row r="71" spans="1:20" x14ac:dyDescent="0.25">
      <c r="A71">
        <v>70</v>
      </c>
      <c r="B71" t="str">
        <f t="shared" si="4"/>
        <v>70@2009/5/28</v>
      </c>
      <c r="C71" s="1">
        <f t="shared" si="5"/>
        <v>39961.138510638295</v>
      </c>
      <c r="D71">
        <v>1217574918</v>
      </c>
      <c r="E71" t="s">
        <v>85</v>
      </c>
      <c r="F71" t="s">
        <v>86</v>
      </c>
      <c r="G71">
        <v>22</v>
      </c>
      <c r="H71">
        <v>22</v>
      </c>
      <c r="I71">
        <v>160</v>
      </c>
      <c r="J71">
        <v>161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6"/>
        <v>1</v>
      </c>
      <c r="T71">
        <f t="shared" si="7"/>
        <v>47.446820330969267</v>
      </c>
    </row>
    <row r="72" spans="1:20" x14ac:dyDescent="0.25">
      <c r="A72">
        <v>71</v>
      </c>
      <c r="B72" t="str">
        <f t="shared" si="4"/>
        <v>71@2009/7/30</v>
      </c>
      <c r="C72" s="1">
        <f t="shared" si="5"/>
        <v>40024.895933806147</v>
      </c>
      <c r="D72">
        <v>1222968796</v>
      </c>
      <c r="E72" t="s">
        <v>86</v>
      </c>
      <c r="F72" t="s">
        <v>87</v>
      </c>
      <c r="G72">
        <v>22</v>
      </c>
      <c r="H72">
        <v>23</v>
      </c>
      <c r="I72">
        <v>161</v>
      </c>
      <c r="J72">
        <v>169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8</v>
      </c>
      <c r="R72">
        <v>0</v>
      </c>
      <c r="S72">
        <f t="shared" si="6"/>
        <v>8</v>
      </c>
      <c r="T72">
        <f t="shared" si="7"/>
        <v>63.7574231678487</v>
      </c>
    </row>
    <row r="73" spans="1:20" x14ac:dyDescent="0.25">
      <c r="A73">
        <v>72</v>
      </c>
      <c r="B73" t="str">
        <f t="shared" si="4"/>
        <v>72@2009/8/15</v>
      </c>
      <c r="C73" s="1">
        <f t="shared" si="5"/>
        <v>40040.938439716308</v>
      </c>
      <c r="D73">
        <v>1224325992</v>
      </c>
      <c r="E73" t="s">
        <v>87</v>
      </c>
      <c r="F73" t="s">
        <v>88</v>
      </c>
      <c r="G73">
        <v>23</v>
      </c>
      <c r="H73">
        <v>23</v>
      </c>
      <c r="I73">
        <v>169</v>
      </c>
      <c r="J73">
        <v>169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6"/>
        <v>0</v>
      </c>
      <c r="T73">
        <f t="shared" si="7"/>
        <v>16.042505910165485</v>
      </c>
    </row>
    <row r="74" spans="1:20" x14ac:dyDescent="0.25">
      <c r="A74">
        <v>73</v>
      </c>
      <c r="B74" t="str">
        <f t="shared" si="4"/>
        <v>73@2009/8/21</v>
      </c>
      <c r="C74" s="1">
        <f t="shared" si="5"/>
        <v>40046.924550827425</v>
      </c>
      <c r="D74">
        <v>1224832417</v>
      </c>
      <c r="E74" t="s">
        <v>88</v>
      </c>
      <c r="F74" t="s">
        <v>89</v>
      </c>
      <c r="G74">
        <v>23</v>
      </c>
      <c r="H74">
        <v>23</v>
      </c>
      <c r="I74">
        <v>169</v>
      </c>
      <c r="J74">
        <v>170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6"/>
        <v>1</v>
      </c>
      <c r="T74">
        <f t="shared" si="7"/>
        <v>5.9861111111111107</v>
      </c>
    </row>
    <row r="75" spans="1:20" x14ac:dyDescent="0.25">
      <c r="A75">
        <v>74</v>
      </c>
      <c r="B75" t="str">
        <f t="shared" si="4"/>
        <v>74@2009/8/29</v>
      </c>
      <c r="C75" s="1">
        <f t="shared" si="5"/>
        <v>40054.579101654846</v>
      </c>
      <c r="D75">
        <v>1225479992</v>
      </c>
      <c r="E75" t="s">
        <v>89</v>
      </c>
      <c r="F75" t="s">
        <v>90</v>
      </c>
      <c r="G75">
        <v>23</v>
      </c>
      <c r="H75">
        <v>23</v>
      </c>
      <c r="I75">
        <v>170</v>
      </c>
      <c r="J75">
        <v>170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f t="shared" si="6"/>
        <v>1</v>
      </c>
      <c r="T75">
        <f t="shared" si="7"/>
        <v>7.6545508274231677</v>
      </c>
    </row>
    <row r="76" spans="1:20" x14ac:dyDescent="0.25">
      <c r="A76">
        <v>75</v>
      </c>
      <c r="B76" t="str">
        <f t="shared" si="4"/>
        <v>75@2009/9/9</v>
      </c>
      <c r="C76" s="1">
        <f t="shared" si="5"/>
        <v>40065.697600472813</v>
      </c>
      <c r="D76">
        <v>1226420617</v>
      </c>
      <c r="E76" t="s">
        <v>90</v>
      </c>
      <c r="F76" t="s">
        <v>91</v>
      </c>
      <c r="G76">
        <v>23</v>
      </c>
      <c r="H76">
        <v>23</v>
      </c>
      <c r="I76">
        <v>170</v>
      </c>
      <c r="J76">
        <v>172</v>
      </c>
      <c r="K76">
        <v>0</v>
      </c>
      <c r="L76">
        <v>0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6"/>
        <v>2</v>
      </c>
      <c r="T76">
        <f t="shared" si="7"/>
        <v>11.118498817966904</v>
      </c>
    </row>
    <row r="77" spans="1:20" x14ac:dyDescent="0.25">
      <c r="A77">
        <v>76</v>
      </c>
      <c r="B77" t="str">
        <f t="shared" si="4"/>
        <v>76@2009/9/22</v>
      </c>
      <c r="C77" s="1">
        <f t="shared" si="5"/>
        <v>40078.778841607564</v>
      </c>
      <c r="D77">
        <v>1227527290</v>
      </c>
      <c r="E77" t="s">
        <v>91</v>
      </c>
      <c r="F77" t="s">
        <v>92</v>
      </c>
      <c r="G77">
        <v>23</v>
      </c>
      <c r="H77">
        <v>23</v>
      </c>
      <c r="I77">
        <v>172</v>
      </c>
      <c r="J77">
        <v>173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6"/>
        <v>1</v>
      </c>
      <c r="T77">
        <f t="shared" si="7"/>
        <v>13.081241134751773</v>
      </c>
    </row>
    <row r="78" spans="1:20" x14ac:dyDescent="0.25">
      <c r="A78">
        <v>77</v>
      </c>
      <c r="B78" t="str">
        <f t="shared" si="4"/>
        <v>77@2009/10/10</v>
      </c>
      <c r="C78" s="1">
        <f t="shared" si="5"/>
        <v>40096.000307328606</v>
      </c>
      <c r="D78">
        <v>1228984226</v>
      </c>
      <c r="E78" t="s">
        <v>92</v>
      </c>
      <c r="F78" t="s">
        <v>93</v>
      </c>
      <c r="G78">
        <v>23</v>
      </c>
      <c r="H78">
        <v>23</v>
      </c>
      <c r="I78">
        <v>173</v>
      </c>
      <c r="J78">
        <v>174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f t="shared" si="6"/>
        <v>2</v>
      </c>
      <c r="T78">
        <f t="shared" si="7"/>
        <v>17.22146572104019</v>
      </c>
    </row>
    <row r="79" spans="1:20" x14ac:dyDescent="0.25">
      <c r="A79">
        <v>78</v>
      </c>
      <c r="B79" t="str">
        <f t="shared" si="4"/>
        <v>78@2009/10/10</v>
      </c>
      <c r="C79" s="1">
        <f t="shared" si="5"/>
        <v>40096.555212765961</v>
      </c>
      <c r="D79">
        <v>1229031171</v>
      </c>
      <c r="E79" t="s">
        <v>93</v>
      </c>
      <c r="F79" t="s">
        <v>94</v>
      </c>
      <c r="G79">
        <v>23</v>
      </c>
      <c r="H79">
        <v>23</v>
      </c>
      <c r="I79">
        <v>174</v>
      </c>
      <c r="J79">
        <v>174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6"/>
        <v>0</v>
      </c>
      <c r="T79">
        <f t="shared" si="7"/>
        <v>0.55490543735224584</v>
      </c>
    </row>
    <row r="80" spans="1:20" x14ac:dyDescent="0.25">
      <c r="A80">
        <v>79</v>
      </c>
      <c r="B80" t="str">
        <f t="shared" si="4"/>
        <v>79@2009/10/10</v>
      </c>
      <c r="C80" s="1">
        <f t="shared" si="5"/>
        <v>40096.589491725768</v>
      </c>
      <c r="D80">
        <v>1229034071</v>
      </c>
      <c r="E80" t="s">
        <v>94</v>
      </c>
      <c r="F80" t="s">
        <v>95</v>
      </c>
      <c r="G80">
        <v>23</v>
      </c>
      <c r="H80">
        <v>23</v>
      </c>
      <c r="I80">
        <v>174</v>
      </c>
      <c r="J80">
        <v>174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f t="shared" si="6"/>
        <v>2</v>
      </c>
      <c r="T80">
        <f t="shared" si="7"/>
        <v>3.4278959810874705E-2</v>
      </c>
    </row>
    <row r="81" spans="1:20" x14ac:dyDescent="0.25">
      <c r="A81">
        <v>80</v>
      </c>
      <c r="B81" t="str">
        <f t="shared" si="4"/>
        <v>80@2009/10/15</v>
      </c>
      <c r="C81" s="1">
        <f t="shared" si="5"/>
        <v>40101.187056737588</v>
      </c>
      <c r="D81">
        <v>1229423025</v>
      </c>
      <c r="E81" t="s">
        <v>95</v>
      </c>
      <c r="F81" t="s">
        <v>96</v>
      </c>
      <c r="G81">
        <v>23</v>
      </c>
      <c r="H81">
        <v>23</v>
      </c>
      <c r="I81">
        <v>174</v>
      </c>
      <c r="J81">
        <v>174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6"/>
        <v>0</v>
      </c>
      <c r="T81">
        <f t="shared" si="7"/>
        <v>4.5975650118203308</v>
      </c>
    </row>
    <row r="82" spans="1:20" x14ac:dyDescent="0.25">
      <c r="A82">
        <v>81</v>
      </c>
      <c r="B82" t="str">
        <f t="shared" si="4"/>
        <v>81@2009/10/19</v>
      </c>
      <c r="C82" s="1">
        <f t="shared" si="5"/>
        <v>40105.734869976361</v>
      </c>
      <c r="D82">
        <v>1229807770</v>
      </c>
      <c r="E82" t="s">
        <v>96</v>
      </c>
      <c r="F82" t="s">
        <v>97</v>
      </c>
      <c r="G82">
        <v>23</v>
      </c>
      <c r="H82">
        <v>23</v>
      </c>
      <c r="I82">
        <v>174</v>
      </c>
      <c r="J82">
        <v>174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6"/>
        <v>0</v>
      </c>
      <c r="T82">
        <f t="shared" si="7"/>
        <v>4.5478132387706856</v>
      </c>
    </row>
    <row r="83" spans="1:20" x14ac:dyDescent="0.25">
      <c r="A83">
        <v>82</v>
      </c>
      <c r="B83" t="str">
        <f t="shared" si="4"/>
        <v>82@2009/10/19</v>
      </c>
      <c r="C83" s="1">
        <f t="shared" si="5"/>
        <v>40105.749444444446</v>
      </c>
      <c r="D83">
        <v>1229809003</v>
      </c>
      <c r="E83" t="s">
        <v>97</v>
      </c>
      <c r="F83" t="s">
        <v>98</v>
      </c>
      <c r="G83">
        <v>23</v>
      </c>
      <c r="H83">
        <v>23</v>
      </c>
      <c r="I83">
        <v>174</v>
      </c>
      <c r="J83">
        <v>174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6"/>
        <v>0</v>
      </c>
      <c r="T83">
        <f t="shared" si="7"/>
        <v>1.4574468085106382E-2</v>
      </c>
    </row>
    <row r="84" spans="1:20" x14ac:dyDescent="0.25">
      <c r="A84">
        <v>83</v>
      </c>
      <c r="B84" t="str">
        <f t="shared" si="4"/>
        <v>83@2009/11/5</v>
      </c>
      <c r="C84" s="1">
        <f t="shared" si="5"/>
        <v>40122.562163120565</v>
      </c>
      <c r="D84">
        <v>1231231359</v>
      </c>
      <c r="E84" t="s">
        <v>98</v>
      </c>
      <c r="F84" t="s">
        <v>99</v>
      </c>
      <c r="G84">
        <v>23</v>
      </c>
      <c r="H84">
        <v>23</v>
      </c>
      <c r="I84">
        <v>174</v>
      </c>
      <c r="J84">
        <v>174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6"/>
        <v>0</v>
      </c>
      <c r="T84">
        <f t="shared" si="7"/>
        <v>16.81271867612293</v>
      </c>
    </row>
    <row r="85" spans="1:20" x14ac:dyDescent="0.25">
      <c r="A85">
        <v>84</v>
      </c>
      <c r="B85" t="str">
        <f t="shared" si="4"/>
        <v>84@2009/11/6</v>
      </c>
      <c r="C85" s="1">
        <f t="shared" si="5"/>
        <v>40123.655165484633</v>
      </c>
      <c r="D85">
        <v>1231323827</v>
      </c>
      <c r="E85" t="s">
        <v>99</v>
      </c>
      <c r="F85" t="s">
        <v>100</v>
      </c>
      <c r="G85">
        <v>23</v>
      </c>
      <c r="H85">
        <v>23</v>
      </c>
      <c r="I85">
        <v>174</v>
      </c>
      <c r="J85">
        <v>175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6"/>
        <v>1</v>
      </c>
      <c r="T85">
        <f t="shared" si="7"/>
        <v>1.0930023640661939</v>
      </c>
    </row>
    <row r="86" spans="1:20" x14ac:dyDescent="0.25">
      <c r="A86">
        <v>85</v>
      </c>
      <c r="B86" t="str">
        <f t="shared" si="4"/>
        <v>85@2009/11/15</v>
      </c>
      <c r="C86" s="1">
        <f t="shared" si="5"/>
        <v>40132.298593380612</v>
      </c>
      <c r="D86">
        <v>1232055061</v>
      </c>
      <c r="E86" t="s">
        <v>100</v>
      </c>
      <c r="F86" t="s">
        <v>101</v>
      </c>
      <c r="G86">
        <v>23</v>
      </c>
      <c r="H86">
        <v>23</v>
      </c>
      <c r="I86">
        <v>175</v>
      </c>
      <c r="J86">
        <v>175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f t="shared" si="6"/>
        <v>2</v>
      </c>
      <c r="T86">
        <f t="shared" si="7"/>
        <v>8.6434278959810875</v>
      </c>
    </row>
    <row r="87" spans="1:20" x14ac:dyDescent="0.25">
      <c r="A87">
        <v>86</v>
      </c>
      <c r="B87" t="str">
        <f t="shared" si="4"/>
        <v>86@2009/11/19</v>
      </c>
      <c r="C87" s="1">
        <f t="shared" si="5"/>
        <v>40136.407009456263</v>
      </c>
      <c r="D87">
        <v>1232402633</v>
      </c>
      <c r="E87" t="s">
        <v>101</v>
      </c>
      <c r="F87" t="s">
        <v>102</v>
      </c>
      <c r="G87">
        <v>23</v>
      </c>
      <c r="H87">
        <v>23</v>
      </c>
      <c r="I87">
        <v>175</v>
      </c>
      <c r="J87">
        <v>175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6"/>
        <v>0</v>
      </c>
      <c r="T87">
        <f t="shared" si="7"/>
        <v>4.1084160756501182</v>
      </c>
    </row>
    <row r="88" spans="1:20" x14ac:dyDescent="0.25">
      <c r="A88">
        <v>87</v>
      </c>
      <c r="B88" t="str">
        <f t="shared" si="4"/>
        <v>87@2010/1/24</v>
      </c>
      <c r="C88" s="1">
        <f t="shared" si="5"/>
        <v>40202.865378250593</v>
      </c>
      <c r="D88">
        <v>1238025011</v>
      </c>
      <c r="E88" t="s">
        <v>102</v>
      </c>
      <c r="F88" t="s">
        <v>103</v>
      </c>
      <c r="G88">
        <v>23</v>
      </c>
      <c r="H88">
        <v>23</v>
      </c>
      <c r="I88">
        <v>175</v>
      </c>
      <c r="J88">
        <v>175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f t="shared" si="6"/>
        <v>1</v>
      </c>
      <c r="T88">
        <f t="shared" si="7"/>
        <v>66.458368794326248</v>
      </c>
    </row>
    <row r="89" spans="1:20" x14ac:dyDescent="0.25">
      <c r="A89">
        <v>88</v>
      </c>
      <c r="B89" t="str">
        <f t="shared" si="4"/>
        <v>88@2010/1/25</v>
      </c>
      <c r="C89" s="1">
        <f t="shared" si="5"/>
        <v>40203.651926713952</v>
      </c>
      <c r="D89">
        <v>1238091553</v>
      </c>
      <c r="E89" t="s">
        <v>103</v>
      </c>
      <c r="F89" t="s">
        <v>104</v>
      </c>
      <c r="G89">
        <v>23</v>
      </c>
      <c r="H89">
        <v>22</v>
      </c>
      <c r="I89">
        <v>175</v>
      </c>
      <c r="J89">
        <v>172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3</v>
      </c>
      <c r="S89">
        <f t="shared" si="6"/>
        <v>3</v>
      </c>
      <c r="T89">
        <f t="shared" si="7"/>
        <v>0.78654846335697404</v>
      </c>
    </row>
    <row r="90" spans="1:20" x14ac:dyDescent="0.25">
      <c r="A90">
        <v>89</v>
      </c>
      <c r="B90" t="str">
        <f t="shared" si="4"/>
        <v>89@2010/1/27</v>
      </c>
      <c r="C90" s="1">
        <f t="shared" si="5"/>
        <v>40205.606217494089</v>
      </c>
      <c r="D90">
        <v>1238256886</v>
      </c>
      <c r="E90" t="s">
        <v>104</v>
      </c>
      <c r="F90" t="s">
        <v>105</v>
      </c>
      <c r="G90">
        <v>22</v>
      </c>
      <c r="H90">
        <v>22</v>
      </c>
      <c r="I90">
        <v>172</v>
      </c>
      <c r="J90">
        <v>168</v>
      </c>
      <c r="K90">
        <v>0</v>
      </c>
      <c r="L90">
        <v>0</v>
      </c>
      <c r="M90">
        <v>0</v>
      </c>
      <c r="N90">
        <v>4</v>
      </c>
      <c r="O90">
        <v>0</v>
      </c>
      <c r="P90">
        <v>0</v>
      </c>
      <c r="Q90">
        <v>0</v>
      </c>
      <c r="R90">
        <v>0</v>
      </c>
      <c r="S90">
        <f t="shared" si="6"/>
        <v>4</v>
      </c>
      <c r="T90">
        <f t="shared" si="7"/>
        <v>1.9542907801418439</v>
      </c>
    </row>
    <row r="91" spans="1:20" x14ac:dyDescent="0.25">
      <c r="A91">
        <v>90</v>
      </c>
      <c r="B91" t="str">
        <f t="shared" si="4"/>
        <v>90@2010/2/3</v>
      </c>
      <c r="C91" s="1">
        <f t="shared" si="5"/>
        <v>40212.596382978722</v>
      </c>
      <c r="D91">
        <v>1238848254</v>
      </c>
      <c r="E91" t="s">
        <v>105</v>
      </c>
      <c r="F91" t="s">
        <v>106</v>
      </c>
      <c r="G91">
        <v>22</v>
      </c>
      <c r="H91">
        <v>22</v>
      </c>
      <c r="I91">
        <v>168</v>
      </c>
      <c r="J91">
        <v>168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6"/>
        <v>0</v>
      </c>
      <c r="T91">
        <f t="shared" si="7"/>
        <v>6.9901654846335699</v>
      </c>
    </row>
    <row r="92" spans="1:20" x14ac:dyDescent="0.25">
      <c r="A92">
        <v>91</v>
      </c>
      <c r="B92" t="str">
        <f t="shared" si="4"/>
        <v>91@2010/4/7</v>
      </c>
      <c r="C92" s="1">
        <f t="shared" si="5"/>
        <v>40275.044680851061</v>
      </c>
      <c r="D92">
        <v>1244131380</v>
      </c>
      <c r="E92" t="s">
        <v>106</v>
      </c>
      <c r="F92" t="s">
        <v>107</v>
      </c>
      <c r="G92">
        <v>22</v>
      </c>
      <c r="H92">
        <v>22</v>
      </c>
      <c r="I92">
        <v>168</v>
      </c>
      <c r="J92">
        <v>167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f t="shared" si="6"/>
        <v>1</v>
      </c>
      <c r="T92">
        <f t="shared" si="7"/>
        <v>62.448297872340426</v>
      </c>
    </row>
    <row r="93" spans="1:20" x14ac:dyDescent="0.25">
      <c r="A93">
        <v>92</v>
      </c>
      <c r="B93" t="str">
        <f t="shared" si="4"/>
        <v>92@2010/5/27</v>
      </c>
      <c r="C93" s="1">
        <f t="shared" si="5"/>
        <v>40325.699479905437</v>
      </c>
      <c r="D93">
        <v>1248416776</v>
      </c>
      <c r="E93" t="s">
        <v>107</v>
      </c>
      <c r="F93" t="s">
        <v>108</v>
      </c>
      <c r="G93">
        <v>22</v>
      </c>
      <c r="H93">
        <v>22</v>
      </c>
      <c r="I93">
        <v>167</v>
      </c>
      <c r="J93">
        <v>167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6"/>
        <v>0</v>
      </c>
      <c r="T93">
        <f t="shared" si="7"/>
        <v>50.65479905437352</v>
      </c>
    </row>
    <row r="94" spans="1:20" x14ac:dyDescent="0.25">
      <c r="A94">
        <v>93</v>
      </c>
      <c r="B94" t="str">
        <f t="shared" si="4"/>
        <v>93@2010/6/7</v>
      </c>
      <c r="C94" s="1">
        <f t="shared" si="5"/>
        <v>40336.478628841607</v>
      </c>
      <c r="D94">
        <v>1249328692</v>
      </c>
      <c r="E94" t="s">
        <v>108</v>
      </c>
      <c r="F94" t="s">
        <v>109</v>
      </c>
      <c r="G94">
        <v>22</v>
      </c>
      <c r="H94">
        <v>22</v>
      </c>
      <c r="I94">
        <v>167</v>
      </c>
      <c r="J94">
        <v>167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6"/>
        <v>0</v>
      </c>
      <c r="T94">
        <f t="shared" si="7"/>
        <v>10.779148936170213</v>
      </c>
    </row>
    <row r="95" spans="1:20" x14ac:dyDescent="0.25">
      <c r="A95">
        <v>94</v>
      </c>
      <c r="B95" t="str">
        <f t="shared" si="4"/>
        <v>94@2010/10/17</v>
      </c>
      <c r="C95" s="1">
        <f t="shared" si="5"/>
        <v>40468.779858156027</v>
      </c>
      <c r="D95">
        <v>1260521376</v>
      </c>
      <c r="E95" t="s">
        <v>109</v>
      </c>
      <c r="F95" t="s">
        <v>110</v>
      </c>
      <c r="G95">
        <v>22</v>
      </c>
      <c r="H95">
        <v>22</v>
      </c>
      <c r="I95">
        <v>167</v>
      </c>
      <c r="J95">
        <v>167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6"/>
        <v>0</v>
      </c>
      <c r="T95">
        <f t="shared" si="7"/>
        <v>132.30122931442079</v>
      </c>
    </row>
    <row r="96" spans="1:20" x14ac:dyDescent="0.25">
      <c r="A96">
        <v>95</v>
      </c>
      <c r="B96" t="str">
        <f t="shared" si="4"/>
        <v>95@2010/11/9</v>
      </c>
      <c r="C96" s="1">
        <f t="shared" si="5"/>
        <v>40491.325165484632</v>
      </c>
      <c r="D96">
        <v>1262428709</v>
      </c>
      <c r="E96" t="s">
        <v>110</v>
      </c>
      <c r="F96" t="s">
        <v>111</v>
      </c>
      <c r="G96">
        <v>22</v>
      </c>
      <c r="H96">
        <v>22</v>
      </c>
      <c r="I96">
        <v>167</v>
      </c>
      <c r="J96">
        <v>167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6"/>
        <v>0</v>
      </c>
      <c r="T96">
        <f t="shared" si="7"/>
        <v>22.545307328605201</v>
      </c>
    </row>
    <row r="97" spans="1:20" x14ac:dyDescent="0.25">
      <c r="A97">
        <v>96</v>
      </c>
      <c r="B97" t="str">
        <f t="shared" si="4"/>
        <v>96@2010/12/8</v>
      </c>
      <c r="C97" s="1">
        <f t="shared" si="5"/>
        <v>40520.14377068558</v>
      </c>
      <c r="D97">
        <v>1264866763</v>
      </c>
      <c r="E97" t="s">
        <v>111</v>
      </c>
      <c r="F97" t="s">
        <v>112</v>
      </c>
      <c r="G97">
        <v>22</v>
      </c>
      <c r="H97">
        <v>22</v>
      </c>
      <c r="I97">
        <v>167</v>
      </c>
      <c r="J97">
        <v>167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6"/>
        <v>0</v>
      </c>
      <c r="T97">
        <f t="shared" si="7"/>
        <v>28.818605200945626</v>
      </c>
    </row>
    <row r="98" spans="1:20" x14ac:dyDescent="0.25">
      <c r="A98">
        <v>97</v>
      </c>
      <c r="B98" t="str">
        <f t="shared" si="4"/>
        <v>97@2011/1/29</v>
      </c>
      <c r="C98" s="1">
        <f t="shared" si="5"/>
        <v>40572.899893617025</v>
      </c>
      <c r="D98">
        <v>1269329931</v>
      </c>
      <c r="E98" t="s">
        <v>112</v>
      </c>
      <c r="F98" t="s">
        <v>113</v>
      </c>
      <c r="G98">
        <v>22</v>
      </c>
      <c r="H98">
        <v>22</v>
      </c>
      <c r="I98">
        <v>167</v>
      </c>
      <c r="J98">
        <v>167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6"/>
        <v>0</v>
      </c>
      <c r="T98">
        <f t="shared" si="7"/>
        <v>52.756122931442079</v>
      </c>
    </row>
    <row r="99" spans="1:20" x14ac:dyDescent="0.25">
      <c r="A99">
        <v>98</v>
      </c>
      <c r="B99" t="str">
        <f t="shared" si="4"/>
        <v>98@2011/4/5</v>
      </c>
      <c r="C99" s="1">
        <f t="shared" si="5"/>
        <v>40638.468735224582</v>
      </c>
      <c r="D99">
        <v>1274877055</v>
      </c>
      <c r="E99" t="s">
        <v>113</v>
      </c>
      <c r="F99" t="s">
        <v>114</v>
      </c>
      <c r="G99">
        <v>22</v>
      </c>
      <c r="H99">
        <v>22</v>
      </c>
      <c r="I99">
        <v>167</v>
      </c>
      <c r="J99">
        <v>167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6"/>
        <v>0</v>
      </c>
      <c r="T99">
        <f t="shared" si="7"/>
        <v>65.568841607565005</v>
      </c>
    </row>
    <row r="100" spans="1:20" x14ac:dyDescent="0.25">
      <c r="A100">
        <v>99</v>
      </c>
      <c r="B100" t="str">
        <f t="shared" si="4"/>
        <v>99@2011/4/9</v>
      </c>
      <c r="C100" s="1">
        <f t="shared" si="5"/>
        <v>40642.882789598109</v>
      </c>
      <c r="D100">
        <v>1275250484</v>
      </c>
      <c r="E100" t="s">
        <v>114</v>
      </c>
      <c r="F100" t="s">
        <v>115</v>
      </c>
      <c r="G100">
        <v>22</v>
      </c>
      <c r="H100">
        <v>22</v>
      </c>
      <c r="I100">
        <v>167</v>
      </c>
      <c r="J100">
        <v>168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6"/>
        <v>1</v>
      </c>
      <c r="T100">
        <f t="shared" si="7"/>
        <v>4.4140543735224584</v>
      </c>
    </row>
    <row r="101" spans="1:20" x14ac:dyDescent="0.25">
      <c r="A101">
        <v>100</v>
      </c>
      <c r="B101" t="str">
        <f t="shared" si="4"/>
        <v>100@2011/4/13</v>
      </c>
      <c r="C101" s="1">
        <f t="shared" si="5"/>
        <v>40646.627340425533</v>
      </c>
      <c r="D101">
        <v>1275567273</v>
      </c>
      <c r="E101" t="s">
        <v>115</v>
      </c>
      <c r="F101" t="s">
        <v>116</v>
      </c>
      <c r="G101">
        <v>22</v>
      </c>
      <c r="H101">
        <v>22</v>
      </c>
      <c r="I101">
        <v>168</v>
      </c>
      <c r="J101">
        <v>168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6"/>
        <v>0</v>
      </c>
      <c r="T101">
        <f t="shared" si="7"/>
        <v>3.744550827423168</v>
      </c>
    </row>
    <row r="102" spans="1:20" x14ac:dyDescent="0.25">
      <c r="A102">
        <v>101</v>
      </c>
      <c r="B102" t="str">
        <f t="shared" si="4"/>
        <v>101@2011/4/17</v>
      </c>
      <c r="C102" s="1">
        <f t="shared" si="5"/>
        <v>40650.487718676122</v>
      </c>
      <c r="D102">
        <v>1275893861</v>
      </c>
      <c r="E102" t="s">
        <v>116</v>
      </c>
      <c r="F102" t="s">
        <v>117</v>
      </c>
      <c r="G102">
        <v>22</v>
      </c>
      <c r="H102">
        <v>22</v>
      </c>
      <c r="I102">
        <v>168</v>
      </c>
      <c r="J102">
        <v>168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6"/>
        <v>0</v>
      </c>
      <c r="T102">
        <f t="shared" si="7"/>
        <v>3.8603782505910167</v>
      </c>
    </row>
    <row r="103" spans="1:20" x14ac:dyDescent="0.25">
      <c r="A103">
        <v>102</v>
      </c>
      <c r="B103" t="str">
        <f t="shared" si="4"/>
        <v>102@2011/6/17</v>
      </c>
      <c r="C103" s="1">
        <f t="shared" si="5"/>
        <v>40711.893333333333</v>
      </c>
      <c r="D103">
        <v>1281088776</v>
      </c>
      <c r="E103" t="s">
        <v>117</v>
      </c>
      <c r="F103" t="s">
        <v>118</v>
      </c>
      <c r="G103">
        <v>22</v>
      </c>
      <c r="H103">
        <v>22</v>
      </c>
      <c r="I103">
        <v>168</v>
      </c>
      <c r="J103">
        <v>168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6"/>
        <v>0</v>
      </c>
      <c r="T103">
        <f t="shared" si="7"/>
        <v>61.4056146572104</v>
      </c>
    </row>
    <row r="104" spans="1:20" x14ac:dyDescent="0.25">
      <c r="A104">
        <v>103</v>
      </c>
      <c r="B104" t="str">
        <f t="shared" si="4"/>
        <v>103@2011/6/22</v>
      </c>
      <c r="C104" s="1">
        <f t="shared" si="5"/>
        <v>40716.016690307326</v>
      </c>
      <c r="D104">
        <v>1281437612</v>
      </c>
      <c r="E104" t="s">
        <v>118</v>
      </c>
      <c r="F104" t="s">
        <v>119</v>
      </c>
      <c r="G104">
        <v>22</v>
      </c>
      <c r="H104">
        <v>22</v>
      </c>
      <c r="I104">
        <v>168</v>
      </c>
      <c r="J104">
        <v>168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6"/>
        <v>0</v>
      </c>
      <c r="T104">
        <f t="shared" si="7"/>
        <v>4.1233569739952722</v>
      </c>
    </row>
    <row r="105" spans="1:20" x14ac:dyDescent="0.25">
      <c r="A105">
        <v>104</v>
      </c>
      <c r="B105" t="str">
        <f t="shared" si="4"/>
        <v>104@2011/7/29</v>
      </c>
      <c r="C105" s="1">
        <f t="shared" si="5"/>
        <v>40753.869338061464</v>
      </c>
      <c r="D105">
        <v>1284639946</v>
      </c>
      <c r="E105" t="s">
        <v>119</v>
      </c>
      <c r="F105" t="s">
        <v>120</v>
      </c>
      <c r="G105">
        <v>22</v>
      </c>
      <c r="H105">
        <v>22</v>
      </c>
      <c r="I105">
        <v>168</v>
      </c>
      <c r="J105">
        <v>169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6"/>
        <v>1</v>
      </c>
      <c r="T105">
        <f t="shared" si="7"/>
        <v>37.852647754137116</v>
      </c>
    </row>
    <row r="106" spans="1:20" x14ac:dyDescent="0.25">
      <c r="A106">
        <v>105</v>
      </c>
      <c r="B106" t="str">
        <f t="shared" si="4"/>
        <v>105@2011/9/24</v>
      </c>
      <c r="C106" s="1">
        <f t="shared" si="5"/>
        <v>40810.364775413713</v>
      </c>
      <c r="D106">
        <v>1289419460</v>
      </c>
      <c r="E106" t="s">
        <v>120</v>
      </c>
      <c r="F106" t="s">
        <v>121</v>
      </c>
      <c r="G106">
        <v>22</v>
      </c>
      <c r="H106">
        <v>22</v>
      </c>
      <c r="I106">
        <v>169</v>
      </c>
      <c r="J106">
        <v>169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6"/>
        <v>0</v>
      </c>
      <c r="T106">
        <f t="shared" si="7"/>
        <v>56.495437352245865</v>
      </c>
    </row>
    <row r="107" spans="1:20" x14ac:dyDescent="0.25">
      <c r="A107">
        <v>106</v>
      </c>
      <c r="B107" t="str">
        <f t="shared" si="4"/>
        <v>106@2011/10/14</v>
      </c>
      <c r="C107" s="1">
        <f t="shared" si="5"/>
        <v>40830.218250591017</v>
      </c>
      <c r="D107">
        <v>1291099064</v>
      </c>
      <c r="E107" t="s">
        <v>121</v>
      </c>
      <c r="F107" t="s">
        <v>122</v>
      </c>
      <c r="G107">
        <v>22</v>
      </c>
      <c r="H107">
        <v>22</v>
      </c>
      <c r="I107">
        <v>169</v>
      </c>
      <c r="J107">
        <v>169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6"/>
        <v>0</v>
      </c>
      <c r="T107">
        <f t="shared" si="7"/>
        <v>19.853475177304965</v>
      </c>
    </row>
    <row r="108" spans="1:20" x14ac:dyDescent="0.25">
      <c r="A108">
        <v>107</v>
      </c>
      <c r="B108" t="str">
        <f t="shared" si="4"/>
        <v>107@2011/10/14</v>
      </c>
      <c r="C108" s="1">
        <f t="shared" si="5"/>
        <v>40830.635130023642</v>
      </c>
      <c r="D108">
        <v>1291134332</v>
      </c>
      <c r="E108" t="s">
        <v>122</v>
      </c>
      <c r="F108" t="s">
        <v>123</v>
      </c>
      <c r="G108">
        <v>22</v>
      </c>
      <c r="H108">
        <v>22</v>
      </c>
      <c r="I108">
        <v>169</v>
      </c>
      <c r="J108">
        <v>169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6"/>
        <v>0</v>
      </c>
      <c r="T108">
        <f t="shared" si="7"/>
        <v>0.41687943262411348</v>
      </c>
    </row>
    <row r="109" spans="1:20" x14ac:dyDescent="0.25">
      <c r="A109">
        <v>108</v>
      </c>
      <c r="B109" t="str">
        <f t="shared" si="4"/>
        <v>108@2011/11/17</v>
      </c>
      <c r="C109" s="1">
        <f t="shared" si="5"/>
        <v>40864.478274231675</v>
      </c>
      <c r="D109">
        <v>1293997462</v>
      </c>
      <c r="E109" t="s">
        <v>123</v>
      </c>
      <c r="F109" t="s">
        <v>124</v>
      </c>
      <c r="G109">
        <v>22</v>
      </c>
      <c r="H109">
        <v>22</v>
      </c>
      <c r="I109">
        <v>169</v>
      </c>
      <c r="J109">
        <v>169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6"/>
        <v>0</v>
      </c>
      <c r="T109">
        <f t="shared" si="7"/>
        <v>33.843144208037828</v>
      </c>
    </row>
    <row r="110" spans="1:20" x14ac:dyDescent="0.25">
      <c r="A110">
        <v>109</v>
      </c>
      <c r="B110" t="str">
        <f t="shared" si="4"/>
        <v>109@2011/11/18</v>
      </c>
      <c r="C110" s="1">
        <f t="shared" si="5"/>
        <v>40865.243416075653</v>
      </c>
      <c r="D110">
        <v>1294062193</v>
      </c>
      <c r="E110" t="s">
        <v>124</v>
      </c>
      <c r="F110" t="s">
        <v>125</v>
      </c>
      <c r="G110">
        <v>22</v>
      </c>
      <c r="H110">
        <v>22</v>
      </c>
      <c r="I110">
        <v>169</v>
      </c>
      <c r="J110">
        <v>169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6"/>
        <v>0</v>
      </c>
      <c r="T110">
        <f t="shared" si="7"/>
        <v>0.76514184397163121</v>
      </c>
    </row>
    <row r="111" spans="1:20" x14ac:dyDescent="0.25">
      <c r="A111">
        <v>110</v>
      </c>
      <c r="B111" t="str">
        <f t="shared" si="4"/>
        <v>110@2012/6/19</v>
      </c>
      <c r="C111" s="1">
        <f t="shared" si="5"/>
        <v>41079.594373522457</v>
      </c>
      <c r="D111">
        <v>1312196284</v>
      </c>
      <c r="E111" t="s">
        <v>125</v>
      </c>
      <c r="F111" t="s">
        <v>126</v>
      </c>
      <c r="G111">
        <v>22</v>
      </c>
      <c r="H111">
        <v>22</v>
      </c>
      <c r="I111">
        <v>169</v>
      </c>
      <c r="J111">
        <v>169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6"/>
        <v>0</v>
      </c>
      <c r="T111">
        <f t="shared" si="7"/>
        <v>214.35095744680851</v>
      </c>
    </row>
    <row r="112" spans="1:20" x14ac:dyDescent="0.25">
      <c r="A112">
        <v>111</v>
      </c>
      <c r="B112" t="str">
        <f t="shared" si="4"/>
        <v>111@2012/6/20</v>
      </c>
      <c r="C112" s="1">
        <f t="shared" si="5"/>
        <v>41080.515721040189</v>
      </c>
      <c r="D112">
        <v>1312274230</v>
      </c>
      <c r="E112" t="s">
        <v>126</v>
      </c>
      <c r="F112" t="s">
        <v>127</v>
      </c>
      <c r="G112">
        <v>22</v>
      </c>
      <c r="H112">
        <v>22</v>
      </c>
      <c r="I112">
        <v>169</v>
      </c>
      <c r="J112">
        <v>169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6"/>
        <v>0</v>
      </c>
      <c r="T112">
        <f t="shared" si="7"/>
        <v>0.9213475177304965</v>
      </c>
    </row>
    <row r="113" spans="1:20" x14ac:dyDescent="0.25">
      <c r="A113">
        <v>112</v>
      </c>
      <c r="B113" t="str">
        <f t="shared" si="4"/>
        <v>112@2012/7/21</v>
      </c>
      <c r="C113" s="1">
        <f t="shared" si="5"/>
        <v>41111.328451536639</v>
      </c>
      <c r="D113">
        <v>1314880987</v>
      </c>
      <c r="E113" t="s">
        <v>127</v>
      </c>
      <c r="F113" t="s">
        <v>128</v>
      </c>
      <c r="G113">
        <v>22</v>
      </c>
      <c r="H113">
        <v>22</v>
      </c>
      <c r="I113">
        <v>169</v>
      </c>
      <c r="J113">
        <v>169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6"/>
        <v>0</v>
      </c>
      <c r="T113">
        <f t="shared" si="7"/>
        <v>30.812730496453902</v>
      </c>
    </row>
    <row r="114" spans="1:20" x14ac:dyDescent="0.25">
      <c r="A114">
        <v>113</v>
      </c>
      <c r="B114" t="str">
        <f t="shared" si="4"/>
        <v>113@2012/7/21</v>
      </c>
      <c r="C114" s="1">
        <f t="shared" si="5"/>
        <v>41111.431678486995</v>
      </c>
      <c r="D114">
        <v>1314889720</v>
      </c>
      <c r="E114" t="s">
        <v>128</v>
      </c>
      <c r="F114" t="s">
        <v>129</v>
      </c>
      <c r="G114">
        <v>22</v>
      </c>
      <c r="H114">
        <v>22</v>
      </c>
      <c r="I114">
        <v>169</v>
      </c>
      <c r="J114">
        <v>169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6"/>
        <v>0</v>
      </c>
      <c r="T114">
        <f t="shared" si="7"/>
        <v>0.10322695035460992</v>
      </c>
    </row>
    <row r="115" spans="1:20" x14ac:dyDescent="0.25">
      <c r="A115">
        <v>114</v>
      </c>
      <c r="B115" t="str">
        <f t="shared" si="4"/>
        <v>114@2012/12/2</v>
      </c>
      <c r="C115" s="1">
        <f t="shared" si="5"/>
        <v>41245.099503546102</v>
      </c>
      <c r="D115">
        <v>1326198018</v>
      </c>
      <c r="E115" t="s">
        <v>129</v>
      </c>
      <c r="F115" t="s">
        <v>130</v>
      </c>
      <c r="G115">
        <v>22</v>
      </c>
      <c r="H115">
        <v>22</v>
      </c>
      <c r="I115">
        <v>169</v>
      </c>
      <c r="J115">
        <v>169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6"/>
        <v>0</v>
      </c>
      <c r="T115">
        <f t="shared" si="7"/>
        <v>133.66782505910166</v>
      </c>
    </row>
    <row r="116" spans="1:20" x14ac:dyDescent="0.25">
      <c r="A116">
        <v>115</v>
      </c>
      <c r="B116" t="str">
        <f t="shared" si="4"/>
        <v>115@2012/12/2</v>
      </c>
      <c r="C116" s="1">
        <f t="shared" si="5"/>
        <v>41245.246855791964</v>
      </c>
      <c r="D116">
        <v>1326210484</v>
      </c>
      <c r="E116" t="s">
        <v>130</v>
      </c>
      <c r="F116" t="s">
        <v>131</v>
      </c>
      <c r="G116">
        <v>22</v>
      </c>
      <c r="H116">
        <v>22</v>
      </c>
      <c r="I116">
        <v>169</v>
      </c>
      <c r="J116">
        <v>169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6"/>
        <v>0</v>
      </c>
      <c r="T116">
        <f t="shared" si="7"/>
        <v>0.14735224586288417</v>
      </c>
    </row>
    <row r="117" spans="1:20" x14ac:dyDescent="0.25">
      <c r="A117">
        <v>116</v>
      </c>
      <c r="B117" t="str">
        <f t="shared" si="4"/>
        <v>116@2013/2/20</v>
      </c>
      <c r="C117" s="1">
        <f t="shared" si="5"/>
        <v>41325.874172576834</v>
      </c>
      <c r="D117">
        <v>1333031555</v>
      </c>
      <c r="E117" t="s">
        <v>131</v>
      </c>
      <c r="F117" t="s">
        <v>132</v>
      </c>
      <c r="G117">
        <v>22</v>
      </c>
      <c r="H117">
        <v>22</v>
      </c>
      <c r="I117">
        <v>169</v>
      </c>
      <c r="J117">
        <v>169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6"/>
        <v>0</v>
      </c>
      <c r="T117">
        <f t="shared" si="7"/>
        <v>80.627316784869976</v>
      </c>
    </row>
    <row r="118" spans="1:20" x14ac:dyDescent="0.25">
      <c r="A118">
        <v>117</v>
      </c>
      <c r="B118" t="str">
        <f t="shared" si="4"/>
        <v>117@2013/2/20</v>
      </c>
      <c r="C118" s="1">
        <f t="shared" si="5"/>
        <v>41325.931099290778</v>
      </c>
      <c r="D118">
        <v>1333036371</v>
      </c>
      <c r="E118" t="s">
        <v>132</v>
      </c>
      <c r="F118" t="s">
        <v>133</v>
      </c>
      <c r="G118">
        <v>22</v>
      </c>
      <c r="H118">
        <v>22</v>
      </c>
      <c r="I118">
        <v>169</v>
      </c>
      <c r="J118">
        <v>169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6"/>
        <v>0</v>
      </c>
      <c r="T118">
        <f t="shared" si="7"/>
        <v>5.6926713947990544E-2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2:W150"/>
  <sheetViews>
    <sheetView topLeftCell="A60" zoomScale="70" zoomScaleNormal="70" workbookViewId="0">
      <selection activeCell="A85" sqref="A85:C86"/>
    </sheetView>
  </sheetViews>
  <sheetFormatPr defaultColWidth="11" defaultRowHeight="15.75" x14ac:dyDescent="0.25"/>
  <cols>
    <col min="9" max="9" width="14.75" bestFit="1" customWidth="1"/>
    <col min="15" max="15" width="15.25" bestFit="1" customWidth="1"/>
    <col min="17" max="17" width="14.75" bestFit="1" customWidth="1"/>
    <col min="23" max="23" width="15.25" bestFit="1" customWidth="1"/>
  </cols>
  <sheetData>
    <row r="32" spans="1:23" ht="45.75" customHeight="1" x14ac:dyDescent="0.25">
      <c r="A32" s="15" t="s">
        <v>144</v>
      </c>
      <c r="B32" s="15"/>
      <c r="C32" s="15"/>
      <c r="D32" s="12" t="s">
        <v>192</v>
      </c>
      <c r="E32" s="15" t="s">
        <v>145</v>
      </c>
      <c r="F32" s="15"/>
      <c r="G32" s="15"/>
      <c r="I32" s="19" t="s">
        <v>155</v>
      </c>
      <c r="J32" s="19"/>
      <c r="K32" s="19"/>
      <c r="L32" s="19"/>
      <c r="M32" s="19"/>
      <c r="N32" s="19"/>
      <c r="O32" s="19"/>
      <c r="Q32" s="19" t="s">
        <v>171</v>
      </c>
      <c r="R32" s="19"/>
      <c r="S32" s="19"/>
      <c r="T32" s="19"/>
      <c r="U32" s="19"/>
      <c r="V32" s="19"/>
      <c r="W32" s="19"/>
    </row>
    <row r="33" spans="1:23" ht="23.25" x14ac:dyDescent="0.25">
      <c r="A33">
        <v>0</v>
      </c>
      <c r="B33">
        <v>6</v>
      </c>
      <c r="C33">
        <v>23</v>
      </c>
      <c r="D33" s="13">
        <v>1</v>
      </c>
      <c r="E33">
        <v>0</v>
      </c>
      <c r="F33">
        <v>13</v>
      </c>
      <c r="G33">
        <v>38</v>
      </c>
      <c r="I33" s="4" t="s">
        <v>156</v>
      </c>
      <c r="J33" s="4" t="s">
        <v>157</v>
      </c>
      <c r="K33" s="4" t="s">
        <v>158</v>
      </c>
      <c r="L33" s="4"/>
      <c r="M33" s="4"/>
      <c r="N33" s="4" t="s">
        <v>159</v>
      </c>
      <c r="O33" s="4" t="s">
        <v>160</v>
      </c>
      <c r="Q33" s="4" t="s">
        <v>156</v>
      </c>
      <c r="R33" s="4" t="s">
        <v>157</v>
      </c>
      <c r="S33" s="4" t="s">
        <v>158</v>
      </c>
      <c r="T33" s="4"/>
      <c r="U33" s="4"/>
      <c r="V33" s="4" t="s">
        <v>159</v>
      </c>
      <c r="W33" s="4" t="s">
        <v>160</v>
      </c>
    </row>
    <row r="34" spans="1:23" x14ac:dyDescent="0.25">
      <c r="A34">
        <v>7</v>
      </c>
      <c r="B34">
        <v>9</v>
      </c>
      <c r="C34">
        <v>9</v>
      </c>
      <c r="D34" s="13">
        <v>2</v>
      </c>
      <c r="E34">
        <v>14</v>
      </c>
      <c r="F34">
        <v>14</v>
      </c>
      <c r="G34">
        <v>2</v>
      </c>
      <c r="I34" s="18" t="s">
        <v>161</v>
      </c>
      <c r="J34">
        <f>23/7</f>
        <v>3.2857142857142856</v>
      </c>
      <c r="K34">
        <f>Sheet1!S2</f>
        <v>2</v>
      </c>
      <c r="L34">
        <f>ABS(J34-K34)</f>
        <v>1.2857142857142856</v>
      </c>
      <c r="M34">
        <f>POWER(L34,1)</f>
        <v>1.2857142857142856</v>
      </c>
      <c r="Q34" s="18" t="s">
        <v>172</v>
      </c>
      <c r="R34">
        <f>38/14</f>
        <v>2.7142857142857144</v>
      </c>
      <c r="S34">
        <f>Sheet1!S2</f>
        <v>2</v>
      </c>
      <c r="T34">
        <f>ABS(R34-S34)</f>
        <v>0.71428571428571441</v>
      </c>
      <c r="U34">
        <f>POWER(T34,1)</f>
        <v>0.71428571428571441</v>
      </c>
    </row>
    <row r="35" spans="1:23" x14ac:dyDescent="0.25">
      <c r="A35">
        <v>10</v>
      </c>
      <c r="B35">
        <v>37</v>
      </c>
      <c r="C35">
        <v>60</v>
      </c>
      <c r="D35" s="13">
        <v>3</v>
      </c>
      <c r="E35">
        <v>15</v>
      </c>
      <c r="F35">
        <v>24</v>
      </c>
      <c r="G35">
        <v>19</v>
      </c>
      <c r="I35" s="18"/>
      <c r="J35">
        <f t="shared" ref="J35:J40" si="0">23/7</f>
        <v>3.2857142857142856</v>
      </c>
      <c r="K35">
        <f>Sheet1!S3</f>
        <v>2</v>
      </c>
      <c r="L35">
        <f t="shared" ref="L35:L98" si="1">ABS(J35-K35)</f>
        <v>1.2857142857142856</v>
      </c>
      <c r="M35">
        <f t="shared" ref="M35:M98" si="2">POWER(L35,1)</f>
        <v>1.2857142857142856</v>
      </c>
      <c r="Q35" s="18"/>
      <c r="R35">
        <f t="shared" ref="R35:R47" si="3">38/14</f>
        <v>2.7142857142857144</v>
      </c>
      <c r="S35">
        <f>Sheet1!S3</f>
        <v>2</v>
      </c>
      <c r="T35">
        <f t="shared" ref="T35:T98" si="4">ABS(R35-S35)</f>
        <v>0.71428571428571441</v>
      </c>
      <c r="U35">
        <f t="shared" ref="U35:U98" si="5">POWER(T35,1)</f>
        <v>0.71428571428571441</v>
      </c>
    </row>
    <row r="36" spans="1:23" x14ac:dyDescent="0.25">
      <c r="A36">
        <v>38</v>
      </c>
      <c r="B36">
        <v>44</v>
      </c>
      <c r="C36">
        <v>1</v>
      </c>
      <c r="D36" s="13">
        <v>4</v>
      </c>
      <c r="E36">
        <v>25</v>
      </c>
      <c r="F36">
        <v>25</v>
      </c>
      <c r="G36">
        <v>2</v>
      </c>
      <c r="I36" s="18"/>
      <c r="J36">
        <f t="shared" si="0"/>
        <v>3.2857142857142856</v>
      </c>
      <c r="K36">
        <f>Sheet1!S4</f>
        <v>4</v>
      </c>
      <c r="L36">
        <f t="shared" si="1"/>
        <v>0.71428571428571441</v>
      </c>
      <c r="M36">
        <f t="shared" si="2"/>
        <v>0.71428571428571441</v>
      </c>
      <c r="Q36" s="18"/>
      <c r="R36">
        <f t="shared" si="3"/>
        <v>2.7142857142857144</v>
      </c>
      <c r="S36">
        <f>Sheet1!S4</f>
        <v>4</v>
      </c>
      <c r="T36">
        <f t="shared" si="4"/>
        <v>1.2857142857142856</v>
      </c>
      <c r="U36">
        <f t="shared" si="5"/>
        <v>1.2857142857142856</v>
      </c>
    </row>
    <row r="37" spans="1:23" x14ac:dyDescent="0.25">
      <c r="A37">
        <v>45</v>
      </c>
      <c r="B37">
        <v>63</v>
      </c>
      <c r="C37">
        <v>11</v>
      </c>
      <c r="D37" s="13">
        <v>5</v>
      </c>
      <c r="E37">
        <v>26</v>
      </c>
      <c r="F37">
        <v>26</v>
      </c>
      <c r="G37">
        <v>16</v>
      </c>
      <c r="I37" s="18"/>
      <c r="J37">
        <f t="shared" si="0"/>
        <v>3.2857142857142856</v>
      </c>
      <c r="K37">
        <f>Sheet1!S5</f>
        <v>3</v>
      </c>
      <c r="L37">
        <f t="shared" si="1"/>
        <v>0.28571428571428559</v>
      </c>
      <c r="M37">
        <f t="shared" si="2"/>
        <v>0.28571428571428559</v>
      </c>
      <c r="Q37" s="18"/>
      <c r="R37">
        <f t="shared" si="3"/>
        <v>2.7142857142857144</v>
      </c>
      <c r="S37">
        <f>Sheet1!S5</f>
        <v>3</v>
      </c>
      <c r="T37">
        <f t="shared" si="4"/>
        <v>0.28571428571428559</v>
      </c>
      <c r="U37">
        <f t="shared" si="5"/>
        <v>0.28571428571428559</v>
      </c>
    </row>
    <row r="38" spans="1:23" x14ac:dyDescent="0.25">
      <c r="A38">
        <v>64</v>
      </c>
      <c r="B38">
        <v>70</v>
      </c>
      <c r="C38">
        <v>17</v>
      </c>
      <c r="D38" s="13">
        <v>6</v>
      </c>
      <c r="E38">
        <v>27</v>
      </c>
      <c r="F38">
        <v>32</v>
      </c>
      <c r="G38">
        <v>0</v>
      </c>
      <c r="I38" s="18"/>
      <c r="J38">
        <f t="shared" si="0"/>
        <v>3.2857142857142856</v>
      </c>
      <c r="K38">
        <f>Sheet1!S6</f>
        <v>3</v>
      </c>
      <c r="L38">
        <f t="shared" si="1"/>
        <v>0.28571428571428559</v>
      </c>
      <c r="M38">
        <f t="shared" si="2"/>
        <v>0.28571428571428559</v>
      </c>
      <c r="Q38" s="18"/>
      <c r="R38">
        <f t="shared" si="3"/>
        <v>2.7142857142857144</v>
      </c>
      <c r="S38">
        <f>Sheet1!S6</f>
        <v>3</v>
      </c>
      <c r="T38">
        <f t="shared" si="4"/>
        <v>0.28571428571428559</v>
      </c>
      <c r="U38">
        <f t="shared" si="5"/>
        <v>0.28571428571428559</v>
      </c>
    </row>
    <row r="39" spans="1:23" x14ac:dyDescent="0.25">
      <c r="A39">
        <v>71</v>
      </c>
      <c r="B39">
        <v>71</v>
      </c>
      <c r="C39">
        <v>0</v>
      </c>
      <c r="D39" s="13">
        <v>7</v>
      </c>
      <c r="E39">
        <v>33</v>
      </c>
      <c r="F39">
        <v>70</v>
      </c>
      <c r="G39">
        <v>44</v>
      </c>
      <c r="I39" s="18"/>
      <c r="J39">
        <f t="shared" si="0"/>
        <v>3.2857142857142856</v>
      </c>
      <c r="K39">
        <f>Sheet1!S7</f>
        <v>8</v>
      </c>
      <c r="L39">
        <f t="shared" si="1"/>
        <v>4.7142857142857144</v>
      </c>
      <c r="M39">
        <f t="shared" si="2"/>
        <v>4.7142857142857144</v>
      </c>
      <c r="Q39" s="18"/>
      <c r="R39">
        <f t="shared" si="3"/>
        <v>2.7142857142857144</v>
      </c>
      <c r="S39">
        <f>Sheet1!S7</f>
        <v>8</v>
      </c>
      <c r="T39">
        <f t="shared" si="4"/>
        <v>5.2857142857142856</v>
      </c>
      <c r="U39">
        <f t="shared" si="5"/>
        <v>5.2857142857142856</v>
      </c>
    </row>
    <row r="40" spans="1:23" x14ac:dyDescent="0.25">
      <c r="A40">
        <v>72</v>
      </c>
      <c r="B40">
        <v>84</v>
      </c>
      <c r="C40">
        <v>12</v>
      </c>
      <c r="D40" s="13">
        <v>8</v>
      </c>
      <c r="E40">
        <v>71</v>
      </c>
      <c r="F40">
        <v>71</v>
      </c>
      <c r="G40">
        <v>0</v>
      </c>
      <c r="I40" s="18"/>
      <c r="J40">
        <f t="shared" si="0"/>
        <v>3.2857142857142856</v>
      </c>
      <c r="K40">
        <f>Sheet1!S8</f>
        <v>1</v>
      </c>
      <c r="L40">
        <f t="shared" si="1"/>
        <v>2.2857142857142856</v>
      </c>
      <c r="M40">
        <f t="shared" si="2"/>
        <v>2.2857142857142856</v>
      </c>
      <c r="N40" s="5">
        <f>SUM(M34:M40)</f>
        <v>10.857142857142858</v>
      </c>
      <c r="Q40" s="18"/>
      <c r="R40">
        <f t="shared" si="3"/>
        <v>2.7142857142857144</v>
      </c>
      <c r="S40">
        <f>Sheet1!S8</f>
        <v>1</v>
      </c>
      <c r="T40">
        <f t="shared" si="4"/>
        <v>1.7142857142857144</v>
      </c>
      <c r="U40">
        <f t="shared" si="5"/>
        <v>1.7142857142857144</v>
      </c>
    </row>
    <row r="41" spans="1:23" x14ac:dyDescent="0.25">
      <c r="A41">
        <v>85</v>
      </c>
      <c r="B41">
        <v>85</v>
      </c>
      <c r="C41">
        <v>0</v>
      </c>
      <c r="D41" s="13">
        <v>9</v>
      </c>
      <c r="E41">
        <v>72</v>
      </c>
      <c r="F41">
        <v>88</v>
      </c>
      <c r="G41">
        <v>20</v>
      </c>
      <c r="I41" s="20" t="s">
        <v>162</v>
      </c>
      <c r="J41">
        <f>9/3</f>
        <v>3</v>
      </c>
      <c r="K41">
        <f>Sheet1!S9</f>
        <v>0</v>
      </c>
      <c r="L41">
        <f t="shared" si="1"/>
        <v>3</v>
      </c>
      <c r="M41">
        <f t="shared" si="2"/>
        <v>3</v>
      </c>
      <c r="Q41" s="18"/>
      <c r="R41">
        <f t="shared" si="3"/>
        <v>2.7142857142857144</v>
      </c>
      <c r="S41">
        <f>Sheet1!S9</f>
        <v>0</v>
      </c>
      <c r="T41">
        <f t="shared" si="4"/>
        <v>2.7142857142857144</v>
      </c>
      <c r="U41">
        <f t="shared" si="5"/>
        <v>2.7142857142857144</v>
      </c>
    </row>
    <row r="42" spans="1:23" x14ac:dyDescent="0.25">
      <c r="A42">
        <v>86</v>
      </c>
      <c r="B42">
        <v>116</v>
      </c>
      <c r="C42">
        <v>11</v>
      </c>
      <c r="D42" s="13">
        <v>10</v>
      </c>
      <c r="E42">
        <v>89</v>
      </c>
      <c r="F42">
        <v>116</v>
      </c>
      <c r="G42">
        <v>3</v>
      </c>
      <c r="I42" s="20"/>
      <c r="J42">
        <f t="shared" ref="J42:J43" si="6">9/3</f>
        <v>3</v>
      </c>
      <c r="K42">
        <f>Sheet1!S10</f>
        <v>7</v>
      </c>
      <c r="L42">
        <f t="shared" si="1"/>
        <v>4</v>
      </c>
      <c r="M42">
        <f t="shared" si="2"/>
        <v>4</v>
      </c>
      <c r="Q42" s="18"/>
      <c r="R42">
        <f t="shared" si="3"/>
        <v>2.7142857142857144</v>
      </c>
      <c r="S42">
        <f>Sheet1!S10</f>
        <v>7</v>
      </c>
      <c r="T42">
        <f t="shared" si="4"/>
        <v>4.2857142857142856</v>
      </c>
      <c r="U42">
        <f t="shared" si="5"/>
        <v>4.2857142857142856</v>
      </c>
    </row>
    <row r="43" spans="1:23" x14ac:dyDescent="0.25">
      <c r="I43" s="20"/>
      <c r="J43">
        <f t="shared" si="6"/>
        <v>3</v>
      </c>
      <c r="K43">
        <f>Sheet1!S11</f>
        <v>2</v>
      </c>
      <c r="L43">
        <f t="shared" si="1"/>
        <v>1</v>
      </c>
      <c r="M43">
        <f t="shared" si="2"/>
        <v>1</v>
      </c>
      <c r="N43" s="5">
        <f>SUM(M41:M43)</f>
        <v>8</v>
      </c>
      <c r="Q43" s="18"/>
      <c r="R43">
        <f t="shared" si="3"/>
        <v>2.7142857142857144</v>
      </c>
      <c r="S43">
        <f>Sheet1!S11</f>
        <v>2</v>
      </c>
      <c r="T43">
        <f t="shared" si="4"/>
        <v>0.71428571428571441</v>
      </c>
      <c r="U43">
        <f t="shared" si="5"/>
        <v>0.71428571428571441</v>
      </c>
    </row>
    <row r="44" spans="1:23" x14ac:dyDescent="0.25">
      <c r="I44" s="16" t="s">
        <v>163</v>
      </c>
      <c r="J44">
        <f>60/28</f>
        <v>2.1428571428571428</v>
      </c>
      <c r="K44">
        <f>Sheet1!S12</f>
        <v>1</v>
      </c>
      <c r="L44">
        <f t="shared" si="1"/>
        <v>1.1428571428571428</v>
      </c>
      <c r="M44">
        <f t="shared" si="2"/>
        <v>1.1428571428571428</v>
      </c>
      <c r="Q44" s="18"/>
      <c r="R44">
        <f t="shared" si="3"/>
        <v>2.7142857142857144</v>
      </c>
      <c r="S44">
        <f>Sheet1!S12</f>
        <v>1</v>
      </c>
      <c r="T44">
        <f t="shared" si="4"/>
        <v>1.7142857142857144</v>
      </c>
      <c r="U44">
        <f t="shared" si="5"/>
        <v>1.7142857142857144</v>
      </c>
    </row>
    <row r="45" spans="1:23" ht="36" customHeight="1" x14ac:dyDescent="0.25">
      <c r="A45" s="15" t="s">
        <v>146</v>
      </c>
      <c r="B45" s="15"/>
      <c r="C45" s="15"/>
      <c r="E45" s="15" t="s">
        <v>147</v>
      </c>
      <c r="F45" s="15"/>
      <c r="G45" s="15"/>
      <c r="I45" s="16"/>
      <c r="J45">
        <f t="shared" ref="J45:J71" si="7">60/28</f>
        <v>2.1428571428571428</v>
      </c>
      <c r="K45">
        <f>Sheet1!S13</f>
        <v>1</v>
      </c>
      <c r="L45">
        <f t="shared" si="1"/>
        <v>1.1428571428571428</v>
      </c>
      <c r="M45">
        <f t="shared" si="2"/>
        <v>1.1428571428571428</v>
      </c>
      <c r="N45" s="6"/>
      <c r="O45" s="6"/>
      <c r="Q45" s="18"/>
      <c r="R45">
        <f t="shared" si="3"/>
        <v>2.7142857142857144</v>
      </c>
      <c r="S45">
        <f>Sheet1!S13</f>
        <v>1</v>
      </c>
      <c r="T45">
        <f t="shared" si="4"/>
        <v>1.7142857142857144</v>
      </c>
      <c r="U45">
        <f t="shared" si="5"/>
        <v>1.7142857142857144</v>
      </c>
    </row>
    <row r="46" spans="1:23" x14ac:dyDescent="0.25">
      <c r="A46">
        <v>0</v>
      </c>
      <c r="B46">
        <v>6</v>
      </c>
      <c r="C46">
        <v>23</v>
      </c>
      <c r="E46">
        <v>0</v>
      </c>
      <c r="F46">
        <v>5</v>
      </c>
      <c r="G46">
        <v>22</v>
      </c>
      <c r="I46" s="16"/>
      <c r="J46">
        <f t="shared" si="7"/>
        <v>2.1428571428571428</v>
      </c>
      <c r="K46">
        <f>Sheet1!S14</f>
        <v>1</v>
      </c>
      <c r="L46">
        <f t="shared" si="1"/>
        <v>1.1428571428571428</v>
      </c>
      <c r="M46">
        <f t="shared" si="2"/>
        <v>1.1428571428571428</v>
      </c>
      <c r="Q46" s="18"/>
      <c r="R46">
        <f t="shared" si="3"/>
        <v>2.7142857142857144</v>
      </c>
      <c r="S46">
        <f>Sheet1!S14</f>
        <v>1</v>
      </c>
      <c r="T46">
        <f t="shared" si="4"/>
        <v>1.7142857142857144</v>
      </c>
      <c r="U46">
        <f t="shared" si="5"/>
        <v>1.7142857142857144</v>
      </c>
    </row>
    <row r="47" spans="1:23" x14ac:dyDescent="0.25">
      <c r="A47">
        <v>7</v>
      </c>
      <c r="B47">
        <v>7</v>
      </c>
      <c r="C47">
        <v>0</v>
      </c>
      <c r="E47">
        <v>6</v>
      </c>
      <c r="F47">
        <v>7</v>
      </c>
      <c r="G47">
        <v>1</v>
      </c>
      <c r="I47" s="16"/>
      <c r="J47">
        <f t="shared" si="7"/>
        <v>2.1428571428571428</v>
      </c>
      <c r="K47">
        <f>Sheet1!S15</f>
        <v>3</v>
      </c>
      <c r="L47">
        <f t="shared" si="1"/>
        <v>0.85714285714285721</v>
      </c>
      <c r="M47">
        <f t="shared" si="2"/>
        <v>0.85714285714285721</v>
      </c>
      <c r="Q47" s="18"/>
      <c r="R47">
        <f t="shared" si="3"/>
        <v>2.7142857142857144</v>
      </c>
      <c r="S47">
        <f>Sheet1!S15</f>
        <v>3</v>
      </c>
      <c r="T47">
        <f t="shared" si="4"/>
        <v>0.28571428571428559</v>
      </c>
      <c r="U47">
        <f t="shared" si="5"/>
        <v>0.28571428571428559</v>
      </c>
      <c r="V47" s="5">
        <f>SUM(U34:U47)</f>
        <v>23.428571428571431</v>
      </c>
    </row>
    <row r="48" spans="1:23" x14ac:dyDescent="0.25">
      <c r="A48">
        <v>8</v>
      </c>
      <c r="B48">
        <v>9</v>
      </c>
      <c r="C48">
        <v>9</v>
      </c>
      <c r="E48">
        <v>8</v>
      </c>
      <c r="F48">
        <v>25</v>
      </c>
      <c r="G48">
        <v>38</v>
      </c>
      <c r="I48" s="16"/>
      <c r="J48">
        <f t="shared" si="7"/>
        <v>2.1428571428571428</v>
      </c>
      <c r="K48">
        <f>Sheet1!S16</f>
        <v>2</v>
      </c>
      <c r="L48">
        <f t="shared" si="1"/>
        <v>0.14285714285714279</v>
      </c>
      <c r="M48">
        <f t="shared" si="2"/>
        <v>0.14285714285714279</v>
      </c>
      <c r="Q48" s="3" t="s">
        <v>173</v>
      </c>
      <c r="R48">
        <v>2</v>
      </c>
      <c r="S48">
        <f>Sheet1!S16</f>
        <v>2</v>
      </c>
      <c r="T48">
        <f t="shared" si="4"/>
        <v>0</v>
      </c>
      <c r="U48">
        <f t="shared" si="5"/>
        <v>0</v>
      </c>
      <c r="V48" s="5">
        <f>SUM(U48)</f>
        <v>0</v>
      </c>
    </row>
    <row r="49" spans="1:22" x14ac:dyDescent="0.25">
      <c r="A49">
        <v>10</v>
      </c>
      <c r="B49">
        <v>37</v>
      </c>
      <c r="C49">
        <v>60</v>
      </c>
      <c r="E49">
        <v>26</v>
      </c>
      <c r="F49">
        <v>26</v>
      </c>
      <c r="G49">
        <v>16</v>
      </c>
      <c r="I49" s="16"/>
      <c r="J49">
        <f t="shared" si="7"/>
        <v>2.1428571428571428</v>
      </c>
      <c r="K49">
        <f>Sheet1!S17</f>
        <v>10</v>
      </c>
      <c r="L49">
        <f t="shared" si="1"/>
        <v>7.8571428571428577</v>
      </c>
      <c r="M49">
        <f t="shared" si="2"/>
        <v>7.8571428571428577</v>
      </c>
      <c r="Q49" s="18" t="s">
        <v>174</v>
      </c>
      <c r="R49">
        <f>19/10</f>
        <v>1.9</v>
      </c>
      <c r="S49">
        <f>Sheet1!S17</f>
        <v>10</v>
      </c>
      <c r="T49">
        <f t="shared" si="4"/>
        <v>8.1</v>
      </c>
      <c r="U49">
        <f t="shared" si="5"/>
        <v>8.1</v>
      </c>
    </row>
    <row r="50" spans="1:22" x14ac:dyDescent="0.25">
      <c r="A50">
        <v>38</v>
      </c>
      <c r="B50">
        <v>68</v>
      </c>
      <c r="C50">
        <v>20</v>
      </c>
      <c r="E50">
        <v>27</v>
      </c>
      <c r="F50">
        <v>32</v>
      </c>
      <c r="G50">
        <v>0</v>
      </c>
      <c r="I50" s="16"/>
      <c r="J50">
        <f t="shared" si="7"/>
        <v>2.1428571428571428</v>
      </c>
      <c r="K50">
        <f>Sheet1!S18</f>
        <v>1</v>
      </c>
      <c r="L50">
        <f t="shared" si="1"/>
        <v>1.1428571428571428</v>
      </c>
      <c r="M50">
        <f t="shared" si="2"/>
        <v>1.1428571428571428</v>
      </c>
      <c r="Q50" s="18"/>
      <c r="R50">
        <f t="shared" ref="R50:R58" si="8">19/10</f>
        <v>1.9</v>
      </c>
      <c r="S50">
        <f>Sheet1!S18</f>
        <v>1</v>
      </c>
      <c r="T50">
        <f t="shared" si="4"/>
        <v>0.89999999999999991</v>
      </c>
      <c r="U50">
        <f t="shared" si="5"/>
        <v>0.89999999999999991</v>
      </c>
    </row>
    <row r="51" spans="1:22" x14ac:dyDescent="0.25">
      <c r="A51">
        <v>69</v>
      </c>
      <c r="B51">
        <v>70</v>
      </c>
      <c r="C51">
        <v>9</v>
      </c>
      <c r="E51">
        <v>33</v>
      </c>
      <c r="F51">
        <v>68</v>
      </c>
      <c r="G51">
        <v>35</v>
      </c>
      <c r="I51" s="16"/>
      <c r="J51">
        <f t="shared" si="7"/>
        <v>2.1428571428571428</v>
      </c>
      <c r="K51">
        <f>Sheet1!S19</f>
        <v>0</v>
      </c>
      <c r="L51">
        <f t="shared" si="1"/>
        <v>2.1428571428571428</v>
      </c>
      <c r="M51">
        <f t="shared" si="2"/>
        <v>2.1428571428571428</v>
      </c>
      <c r="Q51" s="18"/>
      <c r="R51">
        <f t="shared" si="8"/>
        <v>1.9</v>
      </c>
      <c r="S51">
        <f>Sheet1!S19</f>
        <v>0</v>
      </c>
      <c r="T51">
        <f t="shared" si="4"/>
        <v>1.9</v>
      </c>
      <c r="U51">
        <f t="shared" si="5"/>
        <v>1.9</v>
      </c>
    </row>
    <row r="52" spans="1:22" x14ac:dyDescent="0.25">
      <c r="A52">
        <v>71</v>
      </c>
      <c r="B52">
        <v>71</v>
      </c>
      <c r="C52">
        <v>0</v>
      </c>
      <c r="E52">
        <v>69</v>
      </c>
      <c r="F52">
        <v>76</v>
      </c>
      <c r="G52">
        <v>16</v>
      </c>
      <c r="I52" s="16"/>
      <c r="J52">
        <f t="shared" si="7"/>
        <v>2.1428571428571428</v>
      </c>
      <c r="K52">
        <f>Sheet1!S20</f>
        <v>1</v>
      </c>
      <c r="L52">
        <f t="shared" si="1"/>
        <v>1.1428571428571428</v>
      </c>
      <c r="M52">
        <f t="shared" si="2"/>
        <v>1.1428571428571428</v>
      </c>
      <c r="Q52" s="18"/>
      <c r="R52">
        <f t="shared" si="8"/>
        <v>1.9</v>
      </c>
      <c r="S52">
        <f>Sheet1!S20</f>
        <v>1</v>
      </c>
      <c r="T52">
        <f t="shared" si="4"/>
        <v>0.89999999999999991</v>
      </c>
      <c r="U52">
        <f t="shared" si="5"/>
        <v>0.89999999999999991</v>
      </c>
    </row>
    <row r="53" spans="1:22" x14ac:dyDescent="0.25">
      <c r="A53">
        <v>72</v>
      </c>
      <c r="B53">
        <v>84</v>
      </c>
      <c r="C53">
        <v>12</v>
      </c>
      <c r="E53">
        <v>77</v>
      </c>
      <c r="F53">
        <v>77</v>
      </c>
      <c r="G53">
        <v>0</v>
      </c>
      <c r="I53" s="16"/>
      <c r="J53">
        <f t="shared" si="7"/>
        <v>2.1428571428571428</v>
      </c>
      <c r="K53">
        <f>Sheet1!S21</f>
        <v>4</v>
      </c>
      <c r="L53">
        <f t="shared" si="1"/>
        <v>1.8571428571428572</v>
      </c>
      <c r="M53">
        <f t="shared" si="2"/>
        <v>1.8571428571428572</v>
      </c>
      <c r="Q53" s="18"/>
      <c r="R53">
        <f t="shared" si="8"/>
        <v>1.9</v>
      </c>
      <c r="S53">
        <f>Sheet1!S21</f>
        <v>4</v>
      </c>
      <c r="T53">
        <f t="shared" si="4"/>
        <v>2.1</v>
      </c>
      <c r="U53">
        <f t="shared" si="5"/>
        <v>2.1</v>
      </c>
    </row>
    <row r="54" spans="1:22" x14ac:dyDescent="0.25">
      <c r="A54">
        <v>85</v>
      </c>
      <c r="B54">
        <v>85</v>
      </c>
      <c r="C54">
        <v>0</v>
      </c>
      <c r="E54">
        <v>78</v>
      </c>
      <c r="F54">
        <v>88</v>
      </c>
      <c r="G54">
        <v>13</v>
      </c>
      <c r="I54" s="16"/>
      <c r="J54">
        <f t="shared" si="7"/>
        <v>2.1428571428571428</v>
      </c>
      <c r="K54">
        <f>Sheet1!S22</f>
        <v>1</v>
      </c>
      <c r="L54">
        <f t="shared" si="1"/>
        <v>1.1428571428571428</v>
      </c>
      <c r="M54">
        <f t="shared" si="2"/>
        <v>1.1428571428571428</v>
      </c>
      <c r="Q54" s="18"/>
      <c r="R54">
        <f t="shared" si="8"/>
        <v>1.9</v>
      </c>
      <c r="S54">
        <f>Sheet1!S22</f>
        <v>1</v>
      </c>
      <c r="T54">
        <f t="shared" si="4"/>
        <v>0.89999999999999991</v>
      </c>
      <c r="U54">
        <f t="shared" si="5"/>
        <v>0.89999999999999991</v>
      </c>
    </row>
    <row r="55" spans="1:22" x14ac:dyDescent="0.25">
      <c r="A55">
        <v>86</v>
      </c>
      <c r="B55">
        <v>116</v>
      </c>
      <c r="C55">
        <v>11</v>
      </c>
      <c r="E55">
        <v>89</v>
      </c>
      <c r="F55">
        <v>116</v>
      </c>
      <c r="G55">
        <v>3</v>
      </c>
      <c r="I55" s="16"/>
      <c r="J55">
        <f t="shared" si="7"/>
        <v>2.1428571428571428</v>
      </c>
      <c r="K55">
        <f>Sheet1!S23</f>
        <v>0</v>
      </c>
      <c r="L55">
        <f t="shared" si="1"/>
        <v>2.1428571428571428</v>
      </c>
      <c r="M55">
        <f t="shared" si="2"/>
        <v>2.1428571428571428</v>
      </c>
      <c r="Q55" s="18"/>
      <c r="R55">
        <f t="shared" si="8"/>
        <v>1.9</v>
      </c>
      <c r="S55">
        <f>Sheet1!S23</f>
        <v>0</v>
      </c>
      <c r="T55">
        <f t="shared" si="4"/>
        <v>1.9</v>
      </c>
      <c r="U55">
        <f t="shared" si="5"/>
        <v>1.9</v>
      </c>
    </row>
    <row r="56" spans="1:22" x14ac:dyDescent="0.25">
      <c r="I56" s="16"/>
      <c r="J56">
        <f t="shared" si="7"/>
        <v>2.1428571428571428</v>
      </c>
      <c r="K56">
        <f>Sheet1!S24</f>
        <v>0</v>
      </c>
      <c r="L56">
        <f t="shared" si="1"/>
        <v>2.1428571428571428</v>
      </c>
      <c r="M56">
        <f t="shared" si="2"/>
        <v>2.1428571428571428</v>
      </c>
      <c r="Q56" s="18"/>
      <c r="R56">
        <f t="shared" si="8"/>
        <v>1.9</v>
      </c>
      <c r="S56">
        <f>Sheet1!S24</f>
        <v>0</v>
      </c>
      <c r="T56">
        <f t="shared" si="4"/>
        <v>1.9</v>
      </c>
      <c r="U56">
        <f t="shared" si="5"/>
        <v>1.9</v>
      </c>
    </row>
    <row r="57" spans="1:22" x14ac:dyDescent="0.25">
      <c r="I57" s="16"/>
      <c r="J57">
        <f t="shared" si="7"/>
        <v>2.1428571428571428</v>
      </c>
      <c r="K57">
        <f>Sheet1!S25</f>
        <v>1</v>
      </c>
      <c r="L57">
        <f t="shared" si="1"/>
        <v>1.1428571428571428</v>
      </c>
      <c r="M57">
        <f t="shared" si="2"/>
        <v>1.1428571428571428</v>
      </c>
      <c r="Q57" s="18"/>
      <c r="R57">
        <f t="shared" si="8"/>
        <v>1.9</v>
      </c>
      <c r="S57">
        <f>Sheet1!S25</f>
        <v>1</v>
      </c>
      <c r="T57">
        <f t="shared" si="4"/>
        <v>0.89999999999999991</v>
      </c>
      <c r="U57">
        <f t="shared" si="5"/>
        <v>0.89999999999999991</v>
      </c>
    </row>
    <row r="58" spans="1:22" ht="33.75" customHeight="1" x14ac:dyDescent="0.25">
      <c r="A58" s="15" t="s">
        <v>148</v>
      </c>
      <c r="B58" s="15"/>
      <c r="C58" s="15"/>
      <c r="E58" s="15" t="s">
        <v>149</v>
      </c>
      <c r="F58" s="15"/>
      <c r="G58" s="15"/>
      <c r="I58" s="16"/>
      <c r="J58">
        <f t="shared" si="7"/>
        <v>2.1428571428571428</v>
      </c>
      <c r="K58">
        <f>Sheet1!S26</f>
        <v>1</v>
      </c>
      <c r="L58">
        <f t="shared" si="1"/>
        <v>1.1428571428571428</v>
      </c>
      <c r="M58">
        <f t="shared" si="2"/>
        <v>1.1428571428571428</v>
      </c>
      <c r="Q58" s="18"/>
      <c r="R58">
        <f t="shared" si="8"/>
        <v>1.9</v>
      </c>
      <c r="S58">
        <f>Sheet1!S26</f>
        <v>1</v>
      </c>
      <c r="T58">
        <f t="shared" si="4"/>
        <v>0.89999999999999991</v>
      </c>
      <c r="U58">
        <f t="shared" si="5"/>
        <v>0.89999999999999991</v>
      </c>
      <c r="V58" s="5">
        <f>SUM(U49:U58)</f>
        <v>20.399999999999995</v>
      </c>
    </row>
    <row r="59" spans="1:22" x14ac:dyDescent="0.25">
      <c r="A59">
        <v>0</v>
      </c>
      <c r="B59">
        <v>8</v>
      </c>
      <c r="C59">
        <v>30</v>
      </c>
      <c r="E59">
        <v>0</v>
      </c>
      <c r="F59">
        <v>3</v>
      </c>
      <c r="G59">
        <v>11</v>
      </c>
      <c r="I59" s="16"/>
      <c r="J59">
        <f t="shared" si="7"/>
        <v>2.1428571428571428</v>
      </c>
      <c r="K59">
        <f>Sheet1!S27</f>
        <v>2</v>
      </c>
      <c r="L59">
        <f t="shared" si="1"/>
        <v>0.14285714285714279</v>
      </c>
      <c r="M59">
        <f t="shared" si="2"/>
        <v>0.14285714285714279</v>
      </c>
      <c r="Q59" s="3" t="s">
        <v>175</v>
      </c>
      <c r="R59">
        <v>2</v>
      </c>
      <c r="S59">
        <f>Sheet1!S27</f>
        <v>2</v>
      </c>
      <c r="T59">
        <f t="shared" si="4"/>
        <v>0</v>
      </c>
      <c r="U59">
        <f t="shared" si="5"/>
        <v>0</v>
      </c>
      <c r="V59" s="5">
        <f>SUM(U59)</f>
        <v>0</v>
      </c>
    </row>
    <row r="60" spans="1:22" x14ac:dyDescent="0.25">
      <c r="A60">
        <v>9</v>
      </c>
      <c r="B60">
        <v>37</v>
      </c>
      <c r="C60">
        <v>62</v>
      </c>
      <c r="E60">
        <v>4</v>
      </c>
      <c r="F60">
        <v>37</v>
      </c>
      <c r="G60">
        <v>81</v>
      </c>
      <c r="I60" s="16"/>
      <c r="J60">
        <f t="shared" si="7"/>
        <v>2.1428571428571428</v>
      </c>
      <c r="K60">
        <f>Sheet1!S28</f>
        <v>16</v>
      </c>
      <c r="L60">
        <f t="shared" si="1"/>
        <v>13.857142857142858</v>
      </c>
      <c r="M60">
        <f t="shared" si="2"/>
        <v>13.857142857142858</v>
      </c>
      <c r="Q60" s="3" t="s">
        <v>176</v>
      </c>
      <c r="R60">
        <v>16</v>
      </c>
      <c r="S60">
        <f>Sheet1!S28</f>
        <v>16</v>
      </c>
      <c r="T60">
        <f t="shared" si="4"/>
        <v>0</v>
      </c>
      <c r="U60">
        <f t="shared" si="5"/>
        <v>0</v>
      </c>
      <c r="V60" s="5">
        <f>SUM(U60)</f>
        <v>0</v>
      </c>
    </row>
    <row r="61" spans="1:22" x14ac:dyDescent="0.25">
      <c r="A61">
        <v>38</v>
      </c>
      <c r="B61">
        <v>38</v>
      </c>
      <c r="C61">
        <v>1</v>
      </c>
      <c r="E61">
        <v>38</v>
      </c>
      <c r="F61">
        <v>42</v>
      </c>
      <c r="G61">
        <v>1</v>
      </c>
      <c r="I61" s="16"/>
      <c r="J61">
        <f t="shared" si="7"/>
        <v>2.1428571428571428</v>
      </c>
      <c r="K61">
        <f>Sheet1!S29</f>
        <v>0</v>
      </c>
      <c r="L61">
        <f t="shared" si="1"/>
        <v>2.1428571428571428</v>
      </c>
      <c r="M61">
        <f t="shared" si="2"/>
        <v>2.1428571428571428</v>
      </c>
      <c r="Q61" s="18" t="s">
        <v>177</v>
      </c>
      <c r="R61">
        <v>0</v>
      </c>
      <c r="S61">
        <f>Sheet1!S29</f>
        <v>0</v>
      </c>
      <c r="T61">
        <f t="shared" si="4"/>
        <v>0</v>
      </c>
      <c r="U61">
        <f t="shared" si="5"/>
        <v>0</v>
      </c>
    </row>
    <row r="62" spans="1:22" x14ac:dyDescent="0.25">
      <c r="A62">
        <v>39</v>
      </c>
      <c r="B62">
        <v>63</v>
      </c>
      <c r="C62">
        <v>11</v>
      </c>
      <c r="E62">
        <v>43</v>
      </c>
      <c r="F62">
        <v>63</v>
      </c>
      <c r="G62">
        <v>11</v>
      </c>
      <c r="I62" s="16"/>
      <c r="J62">
        <f t="shared" si="7"/>
        <v>2.1428571428571428</v>
      </c>
      <c r="K62">
        <f>Sheet1!S30</f>
        <v>0</v>
      </c>
      <c r="L62">
        <f t="shared" si="1"/>
        <v>2.1428571428571428</v>
      </c>
      <c r="M62">
        <f t="shared" si="2"/>
        <v>2.1428571428571428</v>
      </c>
      <c r="Q62" s="18"/>
      <c r="R62">
        <v>0</v>
      </c>
      <c r="S62">
        <f>Sheet1!S30</f>
        <v>0</v>
      </c>
      <c r="T62">
        <f t="shared" si="4"/>
        <v>0</v>
      </c>
      <c r="U62">
        <f t="shared" si="5"/>
        <v>0</v>
      </c>
    </row>
    <row r="63" spans="1:22" x14ac:dyDescent="0.25">
      <c r="A63">
        <v>64</v>
      </c>
      <c r="B63">
        <v>67</v>
      </c>
      <c r="C63">
        <v>5</v>
      </c>
      <c r="E63">
        <v>64</v>
      </c>
      <c r="F63">
        <v>67</v>
      </c>
      <c r="G63">
        <v>5</v>
      </c>
      <c r="I63" s="16"/>
      <c r="J63">
        <f t="shared" si="7"/>
        <v>2.1428571428571428</v>
      </c>
      <c r="K63">
        <f>Sheet1!S31</f>
        <v>0</v>
      </c>
      <c r="L63">
        <f t="shared" si="1"/>
        <v>2.1428571428571428</v>
      </c>
      <c r="M63">
        <f t="shared" si="2"/>
        <v>2.1428571428571428</v>
      </c>
      <c r="Q63" s="18"/>
      <c r="R63">
        <v>0</v>
      </c>
      <c r="S63">
        <f>Sheet1!S31</f>
        <v>0</v>
      </c>
      <c r="T63">
        <f t="shared" si="4"/>
        <v>0</v>
      </c>
      <c r="U63">
        <f t="shared" si="5"/>
        <v>0</v>
      </c>
    </row>
    <row r="64" spans="1:22" x14ac:dyDescent="0.25">
      <c r="A64">
        <v>68</v>
      </c>
      <c r="B64">
        <v>69</v>
      </c>
      <c r="C64">
        <v>4</v>
      </c>
      <c r="E64">
        <v>68</v>
      </c>
      <c r="F64">
        <v>92</v>
      </c>
      <c r="G64">
        <v>33</v>
      </c>
      <c r="I64" s="16"/>
      <c r="J64">
        <f t="shared" si="7"/>
        <v>2.1428571428571428</v>
      </c>
      <c r="K64">
        <f>Sheet1!S32</f>
        <v>0</v>
      </c>
      <c r="L64">
        <f t="shared" si="1"/>
        <v>2.1428571428571428</v>
      </c>
      <c r="M64">
        <f t="shared" si="2"/>
        <v>2.1428571428571428</v>
      </c>
      <c r="Q64" s="18"/>
      <c r="R64">
        <v>0</v>
      </c>
      <c r="S64">
        <f>Sheet1!S32</f>
        <v>0</v>
      </c>
      <c r="T64">
        <f t="shared" si="4"/>
        <v>0</v>
      </c>
      <c r="U64">
        <f t="shared" si="5"/>
        <v>0</v>
      </c>
    </row>
    <row r="65" spans="1:22" x14ac:dyDescent="0.25">
      <c r="A65">
        <v>70</v>
      </c>
      <c r="B65">
        <v>85</v>
      </c>
      <c r="C65">
        <v>20</v>
      </c>
      <c r="E65">
        <v>93</v>
      </c>
      <c r="F65">
        <v>108</v>
      </c>
      <c r="G65">
        <v>2</v>
      </c>
      <c r="I65" s="16"/>
      <c r="J65">
        <f t="shared" si="7"/>
        <v>2.1428571428571428</v>
      </c>
      <c r="K65">
        <f>Sheet1!S33</f>
        <v>0</v>
      </c>
      <c r="L65">
        <f t="shared" si="1"/>
        <v>2.1428571428571428</v>
      </c>
      <c r="M65">
        <f t="shared" si="2"/>
        <v>2.1428571428571428</v>
      </c>
      <c r="Q65" s="18"/>
      <c r="R65">
        <v>0</v>
      </c>
      <c r="S65">
        <f>Sheet1!S33</f>
        <v>0</v>
      </c>
      <c r="T65">
        <f t="shared" si="4"/>
        <v>0</v>
      </c>
      <c r="U65">
        <f t="shared" si="5"/>
        <v>0</v>
      </c>
    </row>
    <row r="66" spans="1:22" x14ac:dyDescent="0.25">
      <c r="A66">
        <v>86</v>
      </c>
      <c r="B66">
        <v>89</v>
      </c>
      <c r="C66">
        <v>8</v>
      </c>
      <c r="E66">
        <v>109</v>
      </c>
      <c r="F66">
        <v>112</v>
      </c>
      <c r="G66">
        <v>0</v>
      </c>
      <c r="I66" s="16"/>
      <c r="J66">
        <f t="shared" si="7"/>
        <v>2.1428571428571428</v>
      </c>
      <c r="K66">
        <f>Sheet1!S34</f>
        <v>0</v>
      </c>
      <c r="L66">
        <f t="shared" si="1"/>
        <v>2.1428571428571428</v>
      </c>
      <c r="M66">
        <f t="shared" si="2"/>
        <v>2.1428571428571428</v>
      </c>
      <c r="Q66" s="18"/>
      <c r="R66">
        <v>0</v>
      </c>
      <c r="S66">
        <f>Sheet1!S34</f>
        <v>0</v>
      </c>
      <c r="T66">
        <f t="shared" si="4"/>
        <v>0</v>
      </c>
      <c r="U66">
        <f t="shared" si="5"/>
        <v>0</v>
      </c>
      <c r="V66" s="5">
        <f>SUM(U61:U66)</f>
        <v>0</v>
      </c>
    </row>
    <row r="67" spans="1:22" x14ac:dyDescent="0.25">
      <c r="A67">
        <v>90</v>
      </c>
      <c r="B67">
        <v>103</v>
      </c>
      <c r="C67">
        <v>3</v>
      </c>
      <c r="E67">
        <v>113</v>
      </c>
      <c r="F67">
        <v>114</v>
      </c>
      <c r="G67">
        <v>0</v>
      </c>
      <c r="I67" s="16"/>
      <c r="J67">
        <f t="shared" si="7"/>
        <v>2.1428571428571428</v>
      </c>
      <c r="K67">
        <f>Sheet1!S35</f>
        <v>3</v>
      </c>
      <c r="L67">
        <f t="shared" si="1"/>
        <v>0.85714285714285721</v>
      </c>
      <c r="M67">
        <f t="shared" si="2"/>
        <v>0.85714285714285721</v>
      </c>
      <c r="Q67" s="18" t="s">
        <v>178</v>
      </c>
      <c r="R67">
        <f>44/38</f>
        <v>1.1578947368421053</v>
      </c>
      <c r="S67">
        <f>Sheet1!S35</f>
        <v>3</v>
      </c>
      <c r="T67">
        <f t="shared" si="4"/>
        <v>1.8421052631578947</v>
      </c>
      <c r="U67">
        <f t="shared" si="5"/>
        <v>1.8421052631578947</v>
      </c>
    </row>
    <row r="68" spans="1:22" x14ac:dyDescent="0.25">
      <c r="A68">
        <v>104</v>
      </c>
      <c r="B68">
        <v>116</v>
      </c>
      <c r="C68">
        <v>0</v>
      </c>
      <c r="E68">
        <v>115</v>
      </c>
      <c r="F68">
        <v>116</v>
      </c>
      <c r="G68">
        <v>0</v>
      </c>
      <c r="I68" s="16"/>
      <c r="J68">
        <f t="shared" si="7"/>
        <v>2.1428571428571428</v>
      </c>
      <c r="K68">
        <f>Sheet1!S36</f>
        <v>4</v>
      </c>
      <c r="L68">
        <f t="shared" si="1"/>
        <v>1.8571428571428572</v>
      </c>
      <c r="M68">
        <f t="shared" si="2"/>
        <v>1.8571428571428572</v>
      </c>
      <c r="Q68" s="18"/>
      <c r="R68">
        <f t="shared" ref="R68:R104" si="9">44/38</f>
        <v>1.1578947368421053</v>
      </c>
      <c r="S68">
        <f>Sheet1!S36</f>
        <v>4</v>
      </c>
      <c r="T68">
        <f t="shared" si="4"/>
        <v>2.8421052631578947</v>
      </c>
      <c r="U68">
        <f t="shared" si="5"/>
        <v>2.8421052631578947</v>
      </c>
    </row>
    <row r="69" spans="1:22" x14ac:dyDescent="0.25">
      <c r="I69" s="16"/>
      <c r="J69">
        <f t="shared" si="7"/>
        <v>2.1428571428571428</v>
      </c>
      <c r="K69">
        <f>Sheet1!S37</f>
        <v>1</v>
      </c>
      <c r="L69">
        <f t="shared" si="1"/>
        <v>1.1428571428571428</v>
      </c>
      <c r="M69">
        <f t="shared" si="2"/>
        <v>1.1428571428571428</v>
      </c>
      <c r="Q69" s="18"/>
      <c r="R69">
        <f t="shared" si="9"/>
        <v>1.1578947368421053</v>
      </c>
      <c r="S69">
        <f>Sheet1!S37</f>
        <v>1</v>
      </c>
      <c r="T69">
        <f t="shared" si="4"/>
        <v>0.15789473684210531</v>
      </c>
      <c r="U69">
        <f t="shared" si="5"/>
        <v>0.15789473684210531</v>
      </c>
    </row>
    <row r="70" spans="1:22" ht="34.5" customHeight="1" x14ac:dyDescent="0.25">
      <c r="A70" s="15" t="s">
        <v>150</v>
      </c>
      <c r="B70" s="15"/>
      <c r="C70" s="15"/>
      <c r="E70" s="15" t="s">
        <v>151</v>
      </c>
      <c r="F70" s="15"/>
      <c r="G70" s="15"/>
      <c r="I70" s="16"/>
      <c r="J70">
        <f t="shared" si="7"/>
        <v>2.1428571428571428</v>
      </c>
      <c r="K70">
        <f>Sheet1!S38</f>
        <v>2</v>
      </c>
      <c r="L70">
        <f t="shared" si="1"/>
        <v>0.14285714285714279</v>
      </c>
      <c r="M70">
        <f t="shared" si="2"/>
        <v>0.14285714285714279</v>
      </c>
      <c r="Q70" s="18"/>
      <c r="R70">
        <f t="shared" si="9"/>
        <v>1.1578947368421053</v>
      </c>
      <c r="S70">
        <f>Sheet1!S38</f>
        <v>2</v>
      </c>
      <c r="T70">
        <f t="shared" si="4"/>
        <v>0.84210526315789469</v>
      </c>
      <c r="U70">
        <f t="shared" si="5"/>
        <v>0.84210526315789469</v>
      </c>
    </row>
    <row r="71" spans="1:22" x14ac:dyDescent="0.25">
      <c r="A71">
        <v>0</v>
      </c>
      <c r="B71">
        <v>6</v>
      </c>
      <c r="C71">
        <v>23</v>
      </c>
      <c r="E71">
        <v>0</v>
      </c>
      <c r="F71">
        <v>8</v>
      </c>
      <c r="G71">
        <v>30</v>
      </c>
      <c r="I71" s="16"/>
      <c r="J71">
        <f t="shared" si="7"/>
        <v>2.1428571428571428</v>
      </c>
      <c r="K71">
        <f>Sheet1!S39</f>
        <v>5</v>
      </c>
      <c r="L71">
        <f t="shared" si="1"/>
        <v>2.8571428571428572</v>
      </c>
      <c r="M71">
        <f t="shared" si="2"/>
        <v>2.8571428571428572</v>
      </c>
      <c r="N71" s="5">
        <f>SUM(M44:M71)</f>
        <v>60.000000000000014</v>
      </c>
      <c r="Q71" s="18"/>
      <c r="R71">
        <f t="shared" si="9"/>
        <v>1.1578947368421053</v>
      </c>
      <c r="S71">
        <f>Sheet1!S39</f>
        <v>5</v>
      </c>
      <c r="T71">
        <f t="shared" si="4"/>
        <v>3.8421052631578947</v>
      </c>
      <c r="U71">
        <f t="shared" si="5"/>
        <v>3.8421052631578947</v>
      </c>
    </row>
    <row r="72" spans="1:22" x14ac:dyDescent="0.25">
      <c r="A72">
        <v>7</v>
      </c>
      <c r="B72">
        <v>7</v>
      </c>
      <c r="C72">
        <v>0</v>
      </c>
      <c r="E72">
        <v>9</v>
      </c>
      <c r="F72">
        <v>9</v>
      </c>
      <c r="G72">
        <v>2</v>
      </c>
      <c r="I72" s="18" t="s">
        <v>164</v>
      </c>
      <c r="J72" s="10">
        <f>1/7</f>
        <v>0.14285714285714285</v>
      </c>
      <c r="K72">
        <f>Sheet1!S40</f>
        <v>1</v>
      </c>
      <c r="L72">
        <f t="shared" si="1"/>
        <v>0.85714285714285721</v>
      </c>
      <c r="M72">
        <f t="shared" si="2"/>
        <v>0.85714285714285721</v>
      </c>
      <c r="Q72" s="18"/>
      <c r="R72">
        <f t="shared" si="9"/>
        <v>1.1578947368421053</v>
      </c>
      <c r="S72">
        <f>Sheet1!S40</f>
        <v>1</v>
      </c>
      <c r="T72">
        <f t="shared" si="4"/>
        <v>0.15789473684210531</v>
      </c>
      <c r="U72">
        <f t="shared" si="5"/>
        <v>0.15789473684210531</v>
      </c>
    </row>
    <row r="73" spans="1:22" x14ac:dyDescent="0.25">
      <c r="A73">
        <v>8</v>
      </c>
      <c r="B73">
        <v>28</v>
      </c>
      <c r="C73">
        <v>54</v>
      </c>
      <c r="E73">
        <v>10</v>
      </c>
      <c r="F73">
        <v>26</v>
      </c>
      <c r="G73">
        <v>45</v>
      </c>
      <c r="I73" s="18"/>
      <c r="J73" s="10">
        <f t="shared" ref="J73:J78" si="10">1/7</f>
        <v>0.14285714285714285</v>
      </c>
      <c r="K73">
        <f>Sheet1!S41</f>
        <v>0</v>
      </c>
      <c r="L73">
        <f t="shared" si="1"/>
        <v>0.14285714285714285</v>
      </c>
      <c r="M73">
        <f t="shared" si="2"/>
        <v>0.14285714285714285</v>
      </c>
      <c r="Q73" s="18"/>
      <c r="R73">
        <f t="shared" si="9"/>
        <v>1.1578947368421053</v>
      </c>
      <c r="S73">
        <f>Sheet1!S41</f>
        <v>0</v>
      </c>
      <c r="T73">
        <f t="shared" si="4"/>
        <v>1.1578947368421053</v>
      </c>
      <c r="U73">
        <f t="shared" si="5"/>
        <v>1.1578947368421053</v>
      </c>
    </row>
    <row r="74" spans="1:22" x14ac:dyDescent="0.25">
      <c r="A74">
        <v>29</v>
      </c>
      <c r="B74">
        <v>32</v>
      </c>
      <c r="C74">
        <v>0</v>
      </c>
      <c r="E74">
        <v>27</v>
      </c>
      <c r="F74">
        <v>32</v>
      </c>
      <c r="G74">
        <v>0</v>
      </c>
      <c r="I74" s="18"/>
      <c r="J74" s="10">
        <f t="shared" si="10"/>
        <v>0.14285714285714285</v>
      </c>
      <c r="K74">
        <f>Sheet1!S42</f>
        <v>0</v>
      </c>
      <c r="L74">
        <f t="shared" si="1"/>
        <v>0.14285714285714285</v>
      </c>
      <c r="M74">
        <f t="shared" si="2"/>
        <v>0.14285714285714285</v>
      </c>
      <c r="Q74" s="18"/>
      <c r="R74">
        <f t="shared" si="9"/>
        <v>1.1578947368421053</v>
      </c>
      <c r="S74">
        <f>Sheet1!S42</f>
        <v>0</v>
      </c>
      <c r="T74">
        <f t="shared" si="4"/>
        <v>1.1578947368421053</v>
      </c>
      <c r="U74">
        <f t="shared" si="5"/>
        <v>1.1578947368421053</v>
      </c>
    </row>
    <row r="75" spans="1:22" x14ac:dyDescent="0.25">
      <c r="A75">
        <v>33</v>
      </c>
      <c r="B75">
        <v>37</v>
      </c>
      <c r="C75">
        <v>15</v>
      </c>
      <c r="E75">
        <v>33</v>
      </c>
      <c r="F75">
        <v>37</v>
      </c>
      <c r="G75">
        <v>15</v>
      </c>
      <c r="I75" s="18"/>
      <c r="J75" s="10">
        <f t="shared" si="10"/>
        <v>0.14285714285714285</v>
      </c>
      <c r="K75">
        <f>Sheet1!S43</f>
        <v>0</v>
      </c>
      <c r="L75">
        <f t="shared" si="1"/>
        <v>0.14285714285714285</v>
      </c>
      <c r="M75">
        <f t="shared" si="2"/>
        <v>0.14285714285714285</v>
      </c>
      <c r="Q75" s="18"/>
      <c r="R75">
        <f t="shared" si="9"/>
        <v>1.1578947368421053</v>
      </c>
      <c r="S75">
        <f>Sheet1!S43</f>
        <v>0</v>
      </c>
      <c r="T75">
        <f t="shared" si="4"/>
        <v>1.1578947368421053</v>
      </c>
      <c r="U75">
        <f t="shared" si="5"/>
        <v>1.1578947368421053</v>
      </c>
    </row>
    <row r="76" spans="1:22" x14ac:dyDescent="0.25">
      <c r="A76">
        <v>38</v>
      </c>
      <c r="B76">
        <v>63</v>
      </c>
      <c r="C76">
        <v>12</v>
      </c>
      <c r="E76">
        <v>38</v>
      </c>
      <c r="F76">
        <v>44</v>
      </c>
      <c r="G76">
        <v>1</v>
      </c>
      <c r="I76" s="18"/>
      <c r="J76" s="10">
        <f t="shared" si="10"/>
        <v>0.14285714285714285</v>
      </c>
      <c r="K76">
        <f>Sheet1!S44</f>
        <v>0</v>
      </c>
      <c r="L76">
        <f t="shared" si="1"/>
        <v>0.14285714285714285</v>
      </c>
      <c r="M76">
        <f t="shared" si="2"/>
        <v>0.14285714285714285</v>
      </c>
      <c r="Q76" s="18"/>
      <c r="R76">
        <f t="shared" si="9"/>
        <v>1.1578947368421053</v>
      </c>
      <c r="S76">
        <f>Sheet1!S44</f>
        <v>0</v>
      </c>
      <c r="T76">
        <f t="shared" si="4"/>
        <v>1.1578947368421053</v>
      </c>
      <c r="U76">
        <f t="shared" si="5"/>
        <v>1.1578947368421053</v>
      </c>
    </row>
    <row r="77" spans="1:22" x14ac:dyDescent="0.25">
      <c r="A77">
        <v>64</v>
      </c>
      <c r="B77">
        <v>70</v>
      </c>
      <c r="C77">
        <v>17</v>
      </c>
      <c r="E77">
        <v>45</v>
      </c>
      <c r="F77">
        <v>70</v>
      </c>
      <c r="G77">
        <v>28</v>
      </c>
      <c r="I77" s="18"/>
      <c r="J77" s="10">
        <f t="shared" si="10"/>
        <v>0.14285714285714285</v>
      </c>
      <c r="K77">
        <f>Sheet1!S45</f>
        <v>0</v>
      </c>
      <c r="L77">
        <f t="shared" si="1"/>
        <v>0.14285714285714285</v>
      </c>
      <c r="M77">
        <f t="shared" si="2"/>
        <v>0.14285714285714285</v>
      </c>
      <c r="Q77" s="18"/>
      <c r="R77">
        <f t="shared" si="9"/>
        <v>1.1578947368421053</v>
      </c>
      <c r="S77">
        <f>Sheet1!S45</f>
        <v>0</v>
      </c>
      <c r="T77">
        <f t="shared" si="4"/>
        <v>1.1578947368421053</v>
      </c>
      <c r="U77">
        <f t="shared" si="5"/>
        <v>1.1578947368421053</v>
      </c>
    </row>
    <row r="78" spans="1:22" x14ac:dyDescent="0.25">
      <c r="A78">
        <v>71</v>
      </c>
      <c r="B78">
        <v>71</v>
      </c>
      <c r="C78">
        <v>0</v>
      </c>
      <c r="E78">
        <v>71</v>
      </c>
      <c r="F78">
        <v>71</v>
      </c>
      <c r="G78">
        <v>0</v>
      </c>
      <c r="I78" s="18"/>
      <c r="J78" s="10">
        <f t="shared" si="10"/>
        <v>0.14285714285714285</v>
      </c>
      <c r="K78">
        <f>Sheet1!S46</f>
        <v>0</v>
      </c>
      <c r="L78">
        <f t="shared" si="1"/>
        <v>0.14285714285714285</v>
      </c>
      <c r="M78">
        <f t="shared" si="2"/>
        <v>0.14285714285714285</v>
      </c>
      <c r="N78" s="5">
        <f>SUM(M72:M78)</f>
        <v>1.714285714285714</v>
      </c>
      <c r="Q78" s="18"/>
      <c r="R78">
        <f t="shared" si="9"/>
        <v>1.1578947368421053</v>
      </c>
      <c r="S78">
        <f>Sheet1!S46</f>
        <v>0</v>
      </c>
      <c r="T78">
        <f t="shared" si="4"/>
        <v>1.1578947368421053</v>
      </c>
      <c r="U78">
        <f t="shared" si="5"/>
        <v>1.1578947368421053</v>
      </c>
    </row>
    <row r="79" spans="1:22" x14ac:dyDescent="0.25">
      <c r="A79">
        <v>72</v>
      </c>
      <c r="B79">
        <v>108</v>
      </c>
      <c r="C79">
        <v>23</v>
      </c>
      <c r="E79">
        <v>72</v>
      </c>
      <c r="F79">
        <v>88</v>
      </c>
      <c r="G79">
        <v>20</v>
      </c>
      <c r="I79" s="18" t="s">
        <v>165</v>
      </c>
      <c r="J79">
        <f>11/19</f>
        <v>0.57894736842105265</v>
      </c>
      <c r="K79">
        <f>Sheet1!S47</f>
        <v>1</v>
      </c>
      <c r="L79">
        <f t="shared" si="1"/>
        <v>0.42105263157894735</v>
      </c>
      <c r="M79">
        <f t="shared" si="2"/>
        <v>0.42105263157894735</v>
      </c>
      <c r="Q79" s="18"/>
      <c r="R79">
        <f t="shared" si="9"/>
        <v>1.1578947368421053</v>
      </c>
      <c r="S79">
        <f>Sheet1!S47</f>
        <v>1</v>
      </c>
      <c r="T79">
        <f t="shared" si="4"/>
        <v>0.15789473684210531</v>
      </c>
      <c r="U79">
        <f t="shared" si="5"/>
        <v>0.15789473684210531</v>
      </c>
    </row>
    <row r="80" spans="1:22" x14ac:dyDescent="0.25">
      <c r="A80">
        <v>109</v>
      </c>
      <c r="B80">
        <v>116</v>
      </c>
      <c r="C80">
        <v>0</v>
      </c>
      <c r="E80">
        <v>89</v>
      </c>
      <c r="F80">
        <v>116</v>
      </c>
      <c r="G80">
        <v>3</v>
      </c>
      <c r="I80" s="18"/>
      <c r="J80">
        <f t="shared" ref="J80:J97" si="11">11/19</f>
        <v>0.57894736842105265</v>
      </c>
      <c r="K80">
        <f>Sheet1!S48</f>
        <v>0</v>
      </c>
      <c r="L80">
        <f t="shared" si="1"/>
        <v>0.57894736842105265</v>
      </c>
      <c r="M80">
        <f t="shared" si="2"/>
        <v>0.57894736842105265</v>
      </c>
      <c r="Q80" s="18"/>
      <c r="R80">
        <f t="shared" si="9"/>
        <v>1.1578947368421053</v>
      </c>
      <c r="S80">
        <f>Sheet1!S48</f>
        <v>0</v>
      </c>
      <c r="T80">
        <f t="shared" si="4"/>
        <v>1.1578947368421053</v>
      </c>
      <c r="U80">
        <f t="shared" si="5"/>
        <v>1.1578947368421053</v>
      </c>
    </row>
    <row r="81" spans="1:21" x14ac:dyDescent="0.25">
      <c r="I81" s="18"/>
      <c r="J81">
        <f t="shared" si="11"/>
        <v>0.57894736842105265</v>
      </c>
      <c r="K81">
        <f>Sheet1!S49</f>
        <v>0</v>
      </c>
      <c r="L81">
        <f t="shared" si="1"/>
        <v>0.57894736842105265</v>
      </c>
      <c r="M81">
        <f t="shared" si="2"/>
        <v>0.57894736842105265</v>
      </c>
      <c r="Q81" s="18"/>
      <c r="R81">
        <f t="shared" si="9"/>
        <v>1.1578947368421053</v>
      </c>
      <c r="S81">
        <f>Sheet1!S49</f>
        <v>0</v>
      </c>
      <c r="T81">
        <f t="shared" si="4"/>
        <v>1.1578947368421053</v>
      </c>
      <c r="U81">
        <f t="shared" si="5"/>
        <v>1.1578947368421053</v>
      </c>
    </row>
    <row r="82" spans="1:21" x14ac:dyDescent="0.25">
      <c r="I82" s="18"/>
      <c r="J82">
        <f t="shared" si="11"/>
        <v>0.57894736842105265</v>
      </c>
      <c r="K82">
        <f>Sheet1!S50</f>
        <v>0</v>
      </c>
      <c r="L82">
        <f t="shared" si="1"/>
        <v>0.57894736842105265</v>
      </c>
      <c r="M82">
        <f t="shared" si="2"/>
        <v>0.57894736842105265</v>
      </c>
      <c r="Q82" s="18"/>
      <c r="R82">
        <f t="shared" si="9"/>
        <v>1.1578947368421053</v>
      </c>
      <c r="S82">
        <f>Sheet1!S50</f>
        <v>0</v>
      </c>
      <c r="T82">
        <f t="shared" si="4"/>
        <v>1.1578947368421053</v>
      </c>
      <c r="U82">
        <f t="shared" si="5"/>
        <v>1.1578947368421053</v>
      </c>
    </row>
    <row r="83" spans="1:21" x14ac:dyDescent="0.25">
      <c r="I83" s="18"/>
      <c r="J83">
        <f t="shared" si="11"/>
        <v>0.57894736842105265</v>
      </c>
      <c r="K83">
        <f>Sheet1!S51</f>
        <v>0</v>
      </c>
      <c r="L83">
        <f t="shared" si="1"/>
        <v>0.57894736842105265</v>
      </c>
      <c r="M83">
        <f t="shared" si="2"/>
        <v>0.57894736842105265</v>
      </c>
      <c r="Q83" s="18"/>
      <c r="R83">
        <f t="shared" si="9"/>
        <v>1.1578947368421053</v>
      </c>
      <c r="S83">
        <f>Sheet1!S51</f>
        <v>0</v>
      </c>
      <c r="T83">
        <f t="shared" si="4"/>
        <v>1.1578947368421053</v>
      </c>
      <c r="U83">
        <f t="shared" si="5"/>
        <v>1.1578947368421053</v>
      </c>
    </row>
    <row r="84" spans="1:21" x14ac:dyDescent="0.25">
      <c r="I84" s="18"/>
      <c r="J84">
        <f t="shared" si="11"/>
        <v>0.57894736842105265</v>
      </c>
      <c r="K84">
        <f>Sheet1!S52</f>
        <v>1</v>
      </c>
      <c r="L84">
        <f t="shared" si="1"/>
        <v>0.42105263157894735</v>
      </c>
      <c r="M84">
        <f t="shared" si="2"/>
        <v>0.42105263157894735</v>
      </c>
      <c r="Q84" s="18"/>
      <c r="R84">
        <f t="shared" si="9"/>
        <v>1.1578947368421053</v>
      </c>
      <c r="S84">
        <f>Sheet1!S52</f>
        <v>1</v>
      </c>
      <c r="T84">
        <f t="shared" si="4"/>
        <v>0.15789473684210531</v>
      </c>
      <c r="U84">
        <f t="shared" si="5"/>
        <v>0.15789473684210531</v>
      </c>
    </row>
    <row r="85" spans="1:21" ht="23.25" x14ac:dyDescent="0.25">
      <c r="A85" s="17" t="s">
        <v>188</v>
      </c>
      <c r="B85" s="17"/>
      <c r="C85" s="17"/>
      <c r="I85" s="18"/>
      <c r="J85">
        <f t="shared" si="11"/>
        <v>0.57894736842105265</v>
      </c>
      <c r="K85">
        <f>Sheet1!S53</f>
        <v>0</v>
      </c>
      <c r="L85">
        <f t="shared" si="1"/>
        <v>0.57894736842105265</v>
      </c>
      <c r="M85">
        <f t="shared" si="2"/>
        <v>0.57894736842105265</v>
      </c>
      <c r="Q85" s="18"/>
      <c r="R85">
        <f t="shared" si="9"/>
        <v>1.1578947368421053</v>
      </c>
      <c r="S85">
        <f>Sheet1!S53</f>
        <v>0</v>
      </c>
      <c r="T85">
        <f t="shared" si="4"/>
        <v>1.1578947368421053</v>
      </c>
      <c r="U85">
        <f t="shared" si="5"/>
        <v>1.1578947368421053</v>
      </c>
    </row>
    <row r="86" spans="1:21" ht="26.25" x14ac:dyDescent="0.45">
      <c r="A86" s="11" t="s">
        <v>189</v>
      </c>
      <c r="B86" s="11" t="s">
        <v>190</v>
      </c>
      <c r="C86" s="11" t="s">
        <v>191</v>
      </c>
      <c r="I86" s="18"/>
      <c r="J86">
        <f t="shared" si="11"/>
        <v>0.57894736842105265</v>
      </c>
      <c r="K86">
        <f>Sheet1!S54</f>
        <v>1</v>
      </c>
      <c r="L86">
        <f t="shared" si="1"/>
        <v>0.42105263157894735</v>
      </c>
      <c r="M86">
        <f t="shared" si="2"/>
        <v>0.42105263157894735</v>
      </c>
      <c r="Q86" s="18"/>
      <c r="R86">
        <f t="shared" si="9"/>
        <v>1.1578947368421053</v>
      </c>
      <c r="S86">
        <f>Sheet1!S54</f>
        <v>1</v>
      </c>
      <c r="T86">
        <f t="shared" si="4"/>
        <v>0.15789473684210531</v>
      </c>
      <c r="U86">
        <f t="shared" si="5"/>
        <v>0.15789473684210531</v>
      </c>
    </row>
    <row r="87" spans="1:21" x14ac:dyDescent="0.25">
      <c r="A87" s="14" t="s">
        <v>193</v>
      </c>
      <c r="B87">
        <f>ABS(Sheet1!D16-Sheet1!D15)/84600</f>
        <v>1.8339952718676122</v>
      </c>
      <c r="C87">
        <f>ABS(Sheet1!S16-Sheet1!S15)</f>
        <v>1</v>
      </c>
      <c r="I87" s="18"/>
      <c r="J87">
        <f t="shared" si="11"/>
        <v>0.57894736842105265</v>
      </c>
      <c r="K87">
        <f>Sheet1!S55</f>
        <v>0</v>
      </c>
      <c r="L87">
        <f t="shared" si="1"/>
        <v>0.57894736842105265</v>
      </c>
      <c r="M87">
        <f t="shared" si="2"/>
        <v>0.57894736842105265</v>
      </c>
      <c r="Q87" s="18"/>
      <c r="R87">
        <f t="shared" si="9"/>
        <v>1.1578947368421053</v>
      </c>
      <c r="S87">
        <f>Sheet1!S55</f>
        <v>0</v>
      </c>
      <c r="T87">
        <f t="shared" si="4"/>
        <v>1.1578947368421053</v>
      </c>
      <c r="U87">
        <f t="shared" si="5"/>
        <v>1.1578947368421053</v>
      </c>
    </row>
    <row r="88" spans="1:21" x14ac:dyDescent="0.25">
      <c r="A88" s="14" t="s">
        <v>194</v>
      </c>
      <c r="B88">
        <f>ABS(Sheet1!D17-Sheet1!D16)/84600</f>
        <v>0.1360401891252955</v>
      </c>
      <c r="C88">
        <f>ABS(Sheet1!S17-Sheet1!S16)</f>
        <v>8</v>
      </c>
      <c r="I88" s="18"/>
      <c r="J88">
        <f t="shared" si="11"/>
        <v>0.57894736842105265</v>
      </c>
      <c r="K88">
        <f>Sheet1!S56</f>
        <v>1</v>
      </c>
      <c r="L88">
        <f t="shared" si="1"/>
        <v>0.42105263157894735</v>
      </c>
      <c r="M88">
        <f t="shared" si="2"/>
        <v>0.42105263157894735</v>
      </c>
      <c r="Q88" s="18"/>
      <c r="R88">
        <f t="shared" si="9"/>
        <v>1.1578947368421053</v>
      </c>
      <c r="S88">
        <f>Sheet1!S56</f>
        <v>1</v>
      </c>
      <c r="T88">
        <f t="shared" si="4"/>
        <v>0.15789473684210531</v>
      </c>
      <c r="U88">
        <f t="shared" si="5"/>
        <v>0.15789473684210531</v>
      </c>
    </row>
    <row r="89" spans="1:21" x14ac:dyDescent="0.25">
      <c r="A89" s="14" t="s">
        <v>195</v>
      </c>
      <c r="B89">
        <f>ABS(Sheet1!D26-Sheet1!D27)/84600</f>
        <v>27.555661938534278</v>
      </c>
      <c r="C89">
        <f>ABS(Sheet1!S26-Sheet1!S27)</f>
        <v>1</v>
      </c>
      <c r="I89" s="18"/>
      <c r="J89">
        <f t="shared" si="11"/>
        <v>0.57894736842105265</v>
      </c>
      <c r="K89">
        <f>Sheet1!S57</f>
        <v>4</v>
      </c>
      <c r="L89">
        <f t="shared" si="1"/>
        <v>3.4210526315789473</v>
      </c>
      <c r="M89">
        <f t="shared" si="2"/>
        <v>3.4210526315789473</v>
      </c>
      <c r="Q89" s="18"/>
      <c r="R89">
        <f t="shared" si="9"/>
        <v>1.1578947368421053</v>
      </c>
      <c r="S89">
        <f>Sheet1!S57</f>
        <v>4</v>
      </c>
      <c r="T89">
        <f t="shared" si="4"/>
        <v>2.8421052631578947</v>
      </c>
      <c r="U89">
        <f t="shared" si="5"/>
        <v>2.8421052631578947</v>
      </c>
    </row>
    <row r="90" spans="1:21" x14ac:dyDescent="0.25">
      <c r="A90" s="14" t="s">
        <v>196</v>
      </c>
      <c r="B90">
        <f>ABS(Sheet1!D28-Sheet1!D27)/84600</f>
        <v>26.89663120567376</v>
      </c>
      <c r="C90">
        <f>ABS(Sheet1!S28-Sheet1!S27)</f>
        <v>14</v>
      </c>
      <c r="I90" s="18"/>
      <c r="J90">
        <f t="shared" si="11"/>
        <v>0.57894736842105265</v>
      </c>
      <c r="K90">
        <f>Sheet1!S58</f>
        <v>1</v>
      </c>
      <c r="L90">
        <f t="shared" si="1"/>
        <v>0.42105263157894735</v>
      </c>
      <c r="M90">
        <f t="shared" si="2"/>
        <v>0.42105263157894735</v>
      </c>
      <c r="Q90" s="18"/>
      <c r="R90">
        <f t="shared" si="9"/>
        <v>1.1578947368421053</v>
      </c>
      <c r="S90">
        <f>Sheet1!S58</f>
        <v>1</v>
      </c>
      <c r="T90">
        <f t="shared" si="4"/>
        <v>0.15789473684210531</v>
      </c>
      <c r="U90">
        <f t="shared" si="5"/>
        <v>0.15789473684210531</v>
      </c>
    </row>
    <row r="91" spans="1:21" x14ac:dyDescent="0.25">
      <c r="A91" s="14" t="s">
        <v>197</v>
      </c>
      <c r="B91">
        <f>ABS(Sheet1!D29-Sheet1!D28)/84600</f>
        <v>2.0375531914893616</v>
      </c>
      <c r="C91">
        <f>ABS(Sheet1!S29-Sheet1!S28)</f>
        <v>16</v>
      </c>
      <c r="I91" s="18"/>
      <c r="J91">
        <f t="shared" si="11"/>
        <v>0.57894736842105265</v>
      </c>
      <c r="K91">
        <f>Sheet1!S59</f>
        <v>0</v>
      </c>
      <c r="L91">
        <f t="shared" si="1"/>
        <v>0.57894736842105265</v>
      </c>
      <c r="M91">
        <f t="shared" si="2"/>
        <v>0.57894736842105265</v>
      </c>
      <c r="Q91" s="18"/>
      <c r="R91">
        <f t="shared" si="9"/>
        <v>1.1578947368421053</v>
      </c>
      <c r="S91">
        <f>Sheet1!S59</f>
        <v>0</v>
      </c>
      <c r="T91">
        <f t="shared" si="4"/>
        <v>1.1578947368421053</v>
      </c>
      <c r="U91">
        <f t="shared" si="5"/>
        <v>1.1578947368421053</v>
      </c>
    </row>
    <row r="92" spans="1:21" x14ac:dyDescent="0.25">
      <c r="A92" s="14" t="s">
        <v>198</v>
      </c>
      <c r="B92">
        <f>ABS(Sheet1!D35-Sheet1!D34)/84600</f>
        <v>27.392482269503546</v>
      </c>
      <c r="C92">
        <f>ABS(Sheet1!S35-Sheet1!S34)</f>
        <v>3</v>
      </c>
      <c r="I92" s="18"/>
      <c r="J92">
        <f t="shared" si="11"/>
        <v>0.57894736842105265</v>
      </c>
      <c r="K92">
        <f>Sheet1!S60</f>
        <v>0</v>
      </c>
      <c r="L92">
        <f t="shared" si="1"/>
        <v>0.57894736842105265</v>
      </c>
      <c r="M92">
        <f t="shared" si="2"/>
        <v>0.57894736842105265</v>
      </c>
      <c r="Q92" s="18"/>
      <c r="R92">
        <f t="shared" si="9"/>
        <v>1.1578947368421053</v>
      </c>
      <c r="S92">
        <f>Sheet1!S60</f>
        <v>0</v>
      </c>
      <c r="T92">
        <f t="shared" si="4"/>
        <v>1.1578947368421053</v>
      </c>
      <c r="U92">
        <f t="shared" si="5"/>
        <v>1.1578947368421053</v>
      </c>
    </row>
    <row r="93" spans="1:21" x14ac:dyDescent="0.25">
      <c r="A93" s="14" t="s">
        <v>199</v>
      </c>
      <c r="B93">
        <f>ABS(Sheet1!D73-Sheet1!D72)/84600</f>
        <v>16.042505910165485</v>
      </c>
      <c r="C93">
        <f>ABS(Sheet1!S73-Sheet1!S72)</f>
        <v>8</v>
      </c>
      <c r="I93" s="18"/>
      <c r="J93">
        <f t="shared" si="11"/>
        <v>0.57894736842105265</v>
      </c>
      <c r="K93">
        <f>Sheet1!S61</f>
        <v>0</v>
      </c>
      <c r="L93">
        <f t="shared" si="1"/>
        <v>0.57894736842105265</v>
      </c>
      <c r="M93">
        <f t="shared" si="2"/>
        <v>0.57894736842105265</v>
      </c>
      <c r="Q93" s="18"/>
      <c r="R93">
        <f t="shared" si="9"/>
        <v>1.1578947368421053</v>
      </c>
      <c r="S93">
        <f>Sheet1!S61</f>
        <v>0</v>
      </c>
      <c r="T93">
        <f t="shared" si="4"/>
        <v>1.1578947368421053</v>
      </c>
      <c r="U93">
        <f t="shared" si="5"/>
        <v>1.1578947368421053</v>
      </c>
    </row>
    <row r="94" spans="1:21" x14ac:dyDescent="0.25">
      <c r="A94" s="14" t="s">
        <v>200</v>
      </c>
      <c r="B94">
        <f>ABS(Sheet1!D74-Sheet1!D73)/84600</f>
        <v>5.9861111111111107</v>
      </c>
      <c r="C94">
        <f>ABS(Sheet1!S74-Sheet1!S73)</f>
        <v>1</v>
      </c>
      <c r="I94" s="18"/>
      <c r="J94">
        <f t="shared" si="11"/>
        <v>0.57894736842105265</v>
      </c>
      <c r="K94">
        <f>Sheet1!S62</f>
        <v>0</v>
      </c>
      <c r="L94">
        <f t="shared" si="1"/>
        <v>0.57894736842105265</v>
      </c>
      <c r="M94">
        <f t="shared" si="2"/>
        <v>0.57894736842105265</v>
      </c>
      <c r="Q94" s="18"/>
      <c r="R94">
        <f t="shared" si="9"/>
        <v>1.1578947368421053</v>
      </c>
      <c r="S94">
        <f>Sheet1!S62</f>
        <v>0</v>
      </c>
      <c r="T94">
        <f t="shared" si="4"/>
        <v>1.1578947368421053</v>
      </c>
      <c r="U94">
        <f t="shared" si="5"/>
        <v>1.1578947368421053</v>
      </c>
    </row>
    <row r="95" spans="1:21" x14ac:dyDescent="0.25">
      <c r="A95" s="14" t="s">
        <v>201</v>
      </c>
      <c r="B95">
        <f>ABS(Sheet1!D91-Sheet1!D90)/84600</f>
        <v>6.9901654846335699</v>
      </c>
      <c r="C95">
        <f>ABS(Sheet1!S91-Sheet1!S90)</f>
        <v>4</v>
      </c>
      <c r="I95" s="18"/>
      <c r="J95">
        <f t="shared" si="11"/>
        <v>0.57894736842105265</v>
      </c>
      <c r="K95">
        <f>Sheet1!S63</f>
        <v>0</v>
      </c>
      <c r="L95">
        <f t="shared" si="1"/>
        <v>0.57894736842105265</v>
      </c>
      <c r="M95">
        <f t="shared" si="2"/>
        <v>0.57894736842105265</v>
      </c>
      <c r="Q95" s="18"/>
      <c r="R95">
        <f t="shared" si="9"/>
        <v>1.1578947368421053</v>
      </c>
      <c r="S95">
        <f>Sheet1!S63</f>
        <v>0</v>
      </c>
      <c r="T95">
        <f t="shared" si="4"/>
        <v>1.1578947368421053</v>
      </c>
      <c r="U95">
        <f t="shared" si="5"/>
        <v>1.1578947368421053</v>
      </c>
    </row>
    <row r="96" spans="1:21" x14ac:dyDescent="0.25">
      <c r="A96" s="14"/>
      <c r="I96" s="18"/>
      <c r="J96">
        <f t="shared" si="11"/>
        <v>0.57894736842105265</v>
      </c>
      <c r="K96">
        <f>Sheet1!S64</f>
        <v>1</v>
      </c>
      <c r="L96">
        <f t="shared" si="1"/>
        <v>0.42105263157894735</v>
      </c>
      <c r="M96">
        <f t="shared" si="2"/>
        <v>0.42105263157894735</v>
      </c>
      <c r="Q96" s="18"/>
      <c r="R96">
        <f t="shared" si="9"/>
        <v>1.1578947368421053</v>
      </c>
      <c r="S96">
        <f>Sheet1!S64</f>
        <v>1</v>
      </c>
      <c r="T96">
        <f t="shared" si="4"/>
        <v>0.15789473684210531</v>
      </c>
      <c r="U96">
        <f t="shared" si="5"/>
        <v>0.15789473684210531</v>
      </c>
    </row>
    <row r="97" spans="1:22" x14ac:dyDescent="0.25">
      <c r="A97" s="14"/>
      <c r="I97" s="18"/>
      <c r="J97">
        <f t="shared" si="11"/>
        <v>0.57894736842105265</v>
      </c>
      <c r="K97">
        <f>Sheet1!S65</f>
        <v>1</v>
      </c>
      <c r="L97">
        <f t="shared" si="1"/>
        <v>0.42105263157894735</v>
      </c>
      <c r="M97">
        <f t="shared" si="2"/>
        <v>0.42105263157894735</v>
      </c>
      <c r="N97" s="5">
        <f>SUM(M79:M97)</f>
        <v>12.736842105263158</v>
      </c>
      <c r="Q97" s="18"/>
      <c r="R97">
        <f t="shared" si="9"/>
        <v>1.1578947368421053</v>
      </c>
      <c r="S97">
        <f>Sheet1!S65</f>
        <v>1</v>
      </c>
      <c r="T97">
        <f t="shared" si="4"/>
        <v>0.15789473684210531</v>
      </c>
      <c r="U97">
        <f t="shared" si="5"/>
        <v>0.15789473684210531</v>
      </c>
    </row>
    <row r="98" spans="1:22" x14ac:dyDescent="0.25">
      <c r="A98" s="14"/>
      <c r="I98" s="18" t="s">
        <v>166</v>
      </c>
      <c r="J98">
        <f>17/7</f>
        <v>2.4285714285714284</v>
      </c>
      <c r="K98">
        <f>Sheet1!S66</f>
        <v>4</v>
      </c>
      <c r="L98">
        <f t="shared" si="1"/>
        <v>1.5714285714285716</v>
      </c>
      <c r="M98">
        <f t="shared" si="2"/>
        <v>1.5714285714285716</v>
      </c>
      <c r="Q98" s="18"/>
      <c r="R98">
        <f t="shared" si="9"/>
        <v>1.1578947368421053</v>
      </c>
      <c r="S98">
        <f>Sheet1!S66</f>
        <v>4</v>
      </c>
      <c r="T98">
        <f t="shared" si="4"/>
        <v>2.8421052631578947</v>
      </c>
      <c r="U98">
        <f t="shared" si="5"/>
        <v>2.8421052631578947</v>
      </c>
    </row>
    <row r="99" spans="1:22" x14ac:dyDescent="0.25">
      <c r="A99" s="14"/>
      <c r="I99" s="18"/>
      <c r="J99">
        <f t="shared" ref="J99:J104" si="12">17/7</f>
        <v>2.4285714285714284</v>
      </c>
      <c r="K99">
        <f>Sheet1!S67</f>
        <v>0</v>
      </c>
      <c r="L99">
        <f t="shared" ref="L99:L150" si="13">ABS(J99-K99)</f>
        <v>2.4285714285714284</v>
      </c>
      <c r="M99">
        <f t="shared" ref="M99:M150" si="14">POWER(L99,1)</f>
        <v>2.4285714285714284</v>
      </c>
      <c r="Q99" s="18"/>
      <c r="R99">
        <f t="shared" si="9"/>
        <v>1.1578947368421053</v>
      </c>
      <c r="S99">
        <f>Sheet1!S67</f>
        <v>0</v>
      </c>
      <c r="T99">
        <f t="shared" ref="T99:T150" si="15">ABS(R99-S99)</f>
        <v>1.1578947368421053</v>
      </c>
      <c r="U99">
        <f t="shared" ref="U99:U150" si="16">POWER(T99,1)</f>
        <v>1.1578947368421053</v>
      </c>
    </row>
    <row r="100" spans="1:22" x14ac:dyDescent="0.25">
      <c r="I100" s="18"/>
      <c r="J100">
        <f t="shared" si="12"/>
        <v>2.4285714285714284</v>
      </c>
      <c r="K100">
        <f>Sheet1!S68</f>
        <v>0</v>
      </c>
      <c r="L100">
        <f t="shared" si="13"/>
        <v>2.4285714285714284</v>
      </c>
      <c r="M100">
        <f t="shared" si="14"/>
        <v>2.4285714285714284</v>
      </c>
      <c r="Q100" s="18"/>
      <c r="R100">
        <f t="shared" si="9"/>
        <v>1.1578947368421053</v>
      </c>
      <c r="S100">
        <f>Sheet1!S68</f>
        <v>0</v>
      </c>
      <c r="T100">
        <f t="shared" si="15"/>
        <v>1.1578947368421053</v>
      </c>
      <c r="U100">
        <f t="shared" si="16"/>
        <v>1.1578947368421053</v>
      </c>
    </row>
    <row r="101" spans="1:22" x14ac:dyDescent="0.25">
      <c r="I101" s="18"/>
      <c r="J101">
        <f t="shared" si="12"/>
        <v>2.4285714285714284</v>
      </c>
      <c r="K101">
        <f>Sheet1!S69</f>
        <v>1</v>
      </c>
      <c r="L101">
        <f t="shared" si="13"/>
        <v>1.4285714285714284</v>
      </c>
      <c r="M101">
        <f t="shared" si="14"/>
        <v>1.4285714285714284</v>
      </c>
      <c r="Q101" s="18"/>
      <c r="R101">
        <f t="shared" si="9"/>
        <v>1.1578947368421053</v>
      </c>
      <c r="S101">
        <f>Sheet1!S69</f>
        <v>1</v>
      </c>
      <c r="T101">
        <f t="shared" si="15"/>
        <v>0.15789473684210531</v>
      </c>
      <c r="U101">
        <f t="shared" si="16"/>
        <v>0.15789473684210531</v>
      </c>
    </row>
    <row r="102" spans="1:22" x14ac:dyDescent="0.25">
      <c r="I102" s="18"/>
      <c r="J102">
        <f t="shared" si="12"/>
        <v>2.4285714285714284</v>
      </c>
      <c r="K102">
        <f>Sheet1!S70</f>
        <v>3</v>
      </c>
      <c r="L102">
        <f t="shared" si="13"/>
        <v>0.57142857142857162</v>
      </c>
      <c r="M102">
        <f t="shared" si="14"/>
        <v>0.57142857142857162</v>
      </c>
      <c r="Q102" s="18"/>
      <c r="R102">
        <f t="shared" si="9"/>
        <v>1.1578947368421053</v>
      </c>
      <c r="S102">
        <f>Sheet1!S70</f>
        <v>3</v>
      </c>
      <c r="T102">
        <f t="shared" si="15"/>
        <v>1.8421052631578947</v>
      </c>
      <c r="U102">
        <f t="shared" si="16"/>
        <v>1.8421052631578947</v>
      </c>
    </row>
    <row r="103" spans="1:22" x14ac:dyDescent="0.25">
      <c r="I103" s="18"/>
      <c r="J103">
        <f t="shared" si="12"/>
        <v>2.4285714285714284</v>
      </c>
      <c r="K103">
        <f>Sheet1!S71</f>
        <v>1</v>
      </c>
      <c r="L103">
        <f t="shared" si="13"/>
        <v>1.4285714285714284</v>
      </c>
      <c r="M103">
        <f t="shared" si="14"/>
        <v>1.4285714285714284</v>
      </c>
      <c r="Q103" s="18"/>
      <c r="R103">
        <f t="shared" si="9"/>
        <v>1.1578947368421053</v>
      </c>
      <c r="S103">
        <f>Sheet1!S71</f>
        <v>1</v>
      </c>
      <c r="T103">
        <f t="shared" si="15"/>
        <v>0.15789473684210531</v>
      </c>
      <c r="U103">
        <f t="shared" si="16"/>
        <v>0.15789473684210531</v>
      </c>
      <c r="V103" s="5"/>
    </row>
    <row r="104" spans="1:22" x14ac:dyDescent="0.25">
      <c r="I104" s="18"/>
      <c r="J104">
        <f t="shared" si="12"/>
        <v>2.4285714285714284</v>
      </c>
      <c r="K104">
        <f>Sheet1!S72</f>
        <v>8</v>
      </c>
      <c r="L104">
        <f t="shared" si="13"/>
        <v>5.5714285714285712</v>
      </c>
      <c r="M104">
        <f t="shared" si="14"/>
        <v>5.5714285714285712</v>
      </c>
      <c r="N104" s="5">
        <f>SUM(M98:M104)</f>
        <v>15.428571428571429</v>
      </c>
      <c r="Q104" s="18"/>
      <c r="R104">
        <f t="shared" si="9"/>
        <v>1.1578947368421053</v>
      </c>
      <c r="S104">
        <f>Sheet1!S72</f>
        <v>8</v>
      </c>
      <c r="T104">
        <f t="shared" si="15"/>
        <v>6.8421052631578947</v>
      </c>
      <c r="U104">
        <f t="shared" si="16"/>
        <v>6.8421052631578947</v>
      </c>
      <c r="V104" s="5">
        <f>SUM(U67:U104)</f>
        <v>47.473684210526329</v>
      </c>
    </row>
    <row r="105" spans="1:22" x14ac:dyDescent="0.25">
      <c r="I105" s="3" t="s">
        <v>167</v>
      </c>
      <c r="J105">
        <v>0</v>
      </c>
      <c r="K105">
        <f>Sheet1!S73</f>
        <v>0</v>
      </c>
      <c r="L105">
        <f t="shared" si="13"/>
        <v>0</v>
      </c>
      <c r="M105">
        <f t="shared" si="14"/>
        <v>0</v>
      </c>
      <c r="N105" s="5">
        <f>SUM(M105)</f>
        <v>0</v>
      </c>
      <c r="Q105" s="3" t="s">
        <v>167</v>
      </c>
      <c r="R105">
        <v>0</v>
      </c>
      <c r="S105">
        <f>Sheet1!S73</f>
        <v>0</v>
      </c>
      <c r="T105">
        <f t="shared" si="15"/>
        <v>0</v>
      </c>
      <c r="U105">
        <f t="shared" si="16"/>
        <v>0</v>
      </c>
      <c r="V105" s="5">
        <f>SUM(U105)</f>
        <v>0</v>
      </c>
    </row>
    <row r="106" spans="1:22" x14ac:dyDescent="0.25">
      <c r="I106" s="18" t="s">
        <v>168</v>
      </c>
      <c r="J106">
        <f>12/13</f>
        <v>0.92307692307692313</v>
      </c>
      <c r="K106">
        <f>Sheet1!S74</f>
        <v>1</v>
      </c>
      <c r="L106">
        <f t="shared" si="13"/>
        <v>7.6923076923076872E-2</v>
      </c>
      <c r="M106">
        <f t="shared" si="14"/>
        <v>7.6923076923076872E-2</v>
      </c>
      <c r="Q106" s="18" t="s">
        <v>179</v>
      </c>
      <c r="R106">
        <f>20/17</f>
        <v>1.1764705882352942</v>
      </c>
      <c r="S106">
        <f>Sheet1!S74</f>
        <v>1</v>
      </c>
      <c r="T106">
        <f t="shared" si="15"/>
        <v>0.17647058823529416</v>
      </c>
      <c r="U106">
        <f t="shared" si="16"/>
        <v>0.17647058823529416</v>
      </c>
    </row>
    <row r="107" spans="1:22" x14ac:dyDescent="0.25">
      <c r="I107" s="18"/>
      <c r="J107">
        <f t="shared" ref="J107:J118" si="17">12/13</f>
        <v>0.92307692307692313</v>
      </c>
      <c r="K107">
        <f>Sheet1!S75</f>
        <v>1</v>
      </c>
      <c r="L107">
        <f t="shared" si="13"/>
        <v>7.6923076923076872E-2</v>
      </c>
      <c r="M107">
        <f t="shared" si="14"/>
        <v>7.6923076923076872E-2</v>
      </c>
      <c r="Q107" s="18"/>
      <c r="R107">
        <f t="shared" ref="R107:R122" si="18">20/17</f>
        <v>1.1764705882352942</v>
      </c>
      <c r="S107">
        <f>Sheet1!S75</f>
        <v>1</v>
      </c>
      <c r="T107">
        <f t="shared" si="15"/>
        <v>0.17647058823529416</v>
      </c>
      <c r="U107">
        <f t="shared" si="16"/>
        <v>0.17647058823529416</v>
      </c>
    </row>
    <row r="108" spans="1:22" x14ac:dyDescent="0.25">
      <c r="I108" s="18"/>
      <c r="J108">
        <f t="shared" si="17"/>
        <v>0.92307692307692313</v>
      </c>
      <c r="K108">
        <f>Sheet1!S76</f>
        <v>2</v>
      </c>
      <c r="L108">
        <f t="shared" si="13"/>
        <v>1.0769230769230769</v>
      </c>
      <c r="M108">
        <f t="shared" si="14"/>
        <v>1.0769230769230769</v>
      </c>
      <c r="Q108" s="18"/>
      <c r="R108">
        <f t="shared" si="18"/>
        <v>1.1764705882352942</v>
      </c>
      <c r="S108">
        <f>Sheet1!S76</f>
        <v>2</v>
      </c>
      <c r="T108">
        <f t="shared" si="15"/>
        <v>0.82352941176470584</v>
      </c>
      <c r="U108">
        <f t="shared" si="16"/>
        <v>0.82352941176470584</v>
      </c>
    </row>
    <row r="109" spans="1:22" x14ac:dyDescent="0.25">
      <c r="I109" s="18"/>
      <c r="J109">
        <f t="shared" si="17"/>
        <v>0.92307692307692313</v>
      </c>
      <c r="K109">
        <f>Sheet1!S77</f>
        <v>1</v>
      </c>
      <c r="L109">
        <f t="shared" si="13"/>
        <v>7.6923076923076872E-2</v>
      </c>
      <c r="M109">
        <f t="shared" si="14"/>
        <v>7.6923076923076872E-2</v>
      </c>
      <c r="Q109" s="18"/>
      <c r="R109">
        <f t="shared" si="18"/>
        <v>1.1764705882352942</v>
      </c>
      <c r="S109">
        <f>Sheet1!S77</f>
        <v>1</v>
      </c>
      <c r="T109">
        <f t="shared" si="15"/>
        <v>0.17647058823529416</v>
      </c>
      <c r="U109">
        <f t="shared" si="16"/>
        <v>0.17647058823529416</v>
      </c>
    </row>
    <row r="110" spans="1:22" x14ac:dyDescent="0.25">
      <c r="I110" s="18"/>
      <c r="J110">
        <f t="shared" si="17"/>
        <v>0.92307692307692313</v>
      </c>
      <c r="K110">
        <f>Sheet1!S78</f>
        <v>2</v>
      </c>
      <c r="L110">
        <f t="shared" si="13"/>
        <v>1.0769230769230769</v>
      </c>
      <c r="M110">
        <f t="shared" si="14"/>
        <v>1.0769230769230769</v>
      </c>
      <c r="Q110" s="18"/>
      <c r="R110">
        <f t="shared" si="18"/>
        <v>1.1764705882352942</v>
      </c>
      <c r="S110">
        <f>Sheet1!S78</f>
        <v>2</v>
      </c>
      <c r="T110">
        <f t="shared" si="15"/>
        <v>0.82352941176470584</v>
      </c>
      <c r="U110">
        <f t="shared" si="16"/>
        <v>0.82352941176470584</v>
      </c>
    </row>
    <row r="111" spans="1:22" x14ac:dyDescent="0.25">
      <c r="I111" s="18"/>
      <c r="J111">
        <f t="shared" si="17"/>
        <v>0.92307692307692313</v>
      </c>
      <c r="K111">
        <f>Sheet1!S79</f>
        <v>0</v>
      </c>
      <c r="L111">
        <f t="shared" si="13"/>
        <v>0.92307692307692313</v>
      </c>
      <c r="M111">
        <f t="shared" si="14"/>
        <v>0.92307692307692313</v>
      </c>
      <c r="Q111" s="18"/>
      <c r="R111">
        <f t="shared" si="18"/>
        <v>1.1764705882352942</v>
      </c>
      <c r="S111">
        <f>Sheet1!S79</f>
        <v>0</v>
      </c>
      <c r="T111">
        <f t="shared" si="15"/>
        <v>1.1764705882352942</v>
      </c>
      <c r="U111">
        <f t="shared" si="16"/>
        <v>1.1764705882352942</v>
      </c>
    </row>
    <row r="112" spans="1:22" x14ac:dyDescent="0.25">
      <c r="I112" s="18"/>
      <c r="J112">
        <f t="shared" si="17"/>
        <v>0.92307692307692313</v>
      </c>
      <c r="K112">
        <f>Sheet1!S80</f>
        <v>2</v>
      </c>
      <c r="L112">
        <f t="shared" si="13"/>
        <v>1.0769230769230769</v>
      </c>
      <c r="M112">
        <f t="shared" si="14"/>
        <v>1.0769230769230769</v>
      </c>
      <c r="Q112" s="18"/>
      <c r="R112">
        <f t="shared" si="18"/>
        <v>1.1764705882352942</v>
      </c>
      <c r="S112">
        <f>Sheet1!S80</f>
        <v>2</v>
      </c>
      <c r="T112">
        <f t="shared" si="15"/>
        <v>0.82352941176470584</v>
      </c>
      <c r="U112">
        <f t="shared" si="16"/>
        <v>0.82352941176470584</v>
      </c>
    </row>
    <row r="113" spans="9:22" x14ac:dyDescent="0.25">
      <c r="I113" s="18"/>
      <c r="J113">
        <f t="shared" si="17"/>
        <v>0.92307692307692313</v>
      </c>
      <c r="K113">
        <f>Sheet1!S81</f>
        <v>0</v>
      </c>
      <c r="L113">
        <f t="shared" si="13"/>
        <v>0.92307692307692313</v>
      </c>
      <c r="M113">
        <f t="shared" si="14"/>
        <v>0.92307692307692313</v>
      </c>
      <c r="Q113" s="18"/>
      <c r="R113">
        <f t="shared" si="18"/>
        <v>1.1764705882352942</v>
      </c>
      <c r="S113">
        <f>Sheet1!S81</f>
        <v>0</v>
      </c>
      <c r="T113">
        <f t="shared" si="15"/>
        <v>1.1764705882352942</v>
      </c>
      <c r="U113">
        <f t="shared" si="16"/>
        <v>1.1764705882352942</v>
      </c>
    </row>
    <row r="114" spans="9:22" x14ac:dyDescent="0.25">
      <c r="I114" s="18"/>
      <c r="J114">
        <f t="shared" si="17"/>
        <v>0.92307692307692313</v>
      </c>
      <c r="K114">
        <f>Sheet1!S82</f>
        <v>0</v>
      </c>
      <c r="L114">
        <f t="shared" si="13"/>
        <v>0.92307692307692313</v>
      </c>
      <c r="M114">
        <f t="shared" si="14"/>
        <v>0.92307692307692313</v>
      </c>
      <c r="Q114" s="18"/>
      <c r="R114">
        <f t="shared" si="18"/>
        <v>1.1764705882352942</v>
      </c>
      <c r="S114">
        <f>Sheet1!S82</f>
        <v>0</v>
      </c>
      <c r="T114">
        <f t="shared" si="15"/>
        <v>1.1764705882352942</v>
      </c>
      <c r="U114">
        <f t="shared" si="16"/>
        <v>1.1764705882352942</v>
      </c>
    </row>
    <row r="115" spans="9:22" x14ac:dyDescent="0.25">
      <c r="I115" s="18"/>
      <c r="J115">
        <f t="shared" si="17"/>
        <v>0.92307692307692313</v>
      </c>
      <c r="K115">
        <f>Sheet1!S83</f>
        <v>0</v>
      </c>
      <c r="L115">
        <f t="shared" si="13"/>
        <v>0.92307692307692313</v>
      </c>
      <c r="M115">
        <f t="shared" si="14"/>
        <v>0.92307692307692313</v>
      </c>
      <c r="Q115" s="18"/>
      <c r="R115">
        <f t="shared" si="18"/>
        <v>1.1764705882352942</v>
      </c>
      <c r="S115">
        <f>Sheet1!S83</f>
        <v>0</v>
      </c>
      <c r="T115">
        <f t="shared" si="15"/>
        <v>1.1764705882352942</v>
      </c>
      <c r="U115">
        <f t="shared" si="16"/>
        <v>1.1764705882352942</v>
      </c>
    </row>
    <row r="116" spans="9:22" x14ac:dyDescent="0.25">
      <c r="I116" s="18"/>
      <c r="J116">
        <f t="shared" si="17"/>
        <v>0.92307692307692313</v>
      </c>
      <c r="K116">
        <f>Sheet1!S84</f>
        <v>0</v>
      </c>
      <c r="L116">
        <f t="shared" si="13"/>
        <v>0.92307692307692313</v>
      </c>
      <c r="M116">
        <f t="shared" si="14"/>
        <v>0.92307692307692313</v>
      </c>
      <c r="Q116" s="18"/>
      <c r="R116">
        <f t="shared" si="18"/>
        <v>1.1764705882352942</v>
      </c>
      <c r="S116">
        <f>Sheet1!S84</f>
        <v>0</v>
      </c>
      <c r="T116">
        <f t="shared" si="15"/>
        <v>1.1764705882352942</v>
      </c>
      <c r="U116">
        <f t="shared" si="16"/>
        <v>1.1764705882352942</v>
      </c>
    </row>
    <row r="117" spans="9:22" x14ac:dyDescent="0.25">
      <c r="I117" s="18"/>
      <c r="J117">
        <f t="shared" si="17"/>
        <v>0.92307692307692313</v>
      </c>
      <c r="K117">
        <f>Sheet1!S85</f>
        <v>1</v>
      </c>
      <c r="L117">
        <f t="shared" si="13"/>
        <v>7.6923076923076872E-2</v>
      </c>
      <c r="M117">
        <f t="shared" si="14"/>
        <v>7.6923076923076872E-2</v>
      </c>
      <c r="Q117" s="18"/>
      <c r="R117">
        <f t="shared" si="18"/>
        <v>1.1764705882352942</v>
      </c>
      <c r="S117">
        <f>Sheet1!S85</f>
        <v>1</v>
      </c>
      <c r="T117">
        <f t="shared" si="15"/>
        <v>0.17647058823529416</v>
      </c>
      <c r="U117">
        <f t="shared" si="16"/>
        <v>0.17647058823529416</v>
      </c>
    </row>
    <row r="118" spans="9:22" x14ac:dyDescent="0.25">
      <c r="I118" s="18"/>
      <c r="J118">
        <f t="shared" si="17"/>
        <v>0.92307692307692313</v>
      </c>
      <c r="K118">
        <f>Sheet1!S86</f>
        <v>2</v>
      </c>
      <c r="L118">
        <f t="shared" si="13"/>
        <v>1.0769230769230769</v>
      </c>
      <c r="M118">
        <f t="shared" si="14"/>
        <v>1.0769230769230769</v>
      </c>
      <c r="N118" s="5">
        <f>SUM(M106:M118)</f>
        <v>9.2307692307692299</v>
      </c>
      <c r="Q118" s="18"/>
      <c r="R118">
        <f t="shared" si="18"/>
        <v>1.1764705882352942</v>
      </c>
      <c r="S118">
        <f>Sheet1!S86</f>
        <v>2</v>
      </c>
      <c r="T118">
        <f t="shared" si="15"/>
        <v>0.82352941176470584</v>
      </c>
      <c r="U118">
        <f t="shared" si="16"/>
        <v>0.82352941176470584</v>
      </c>
    </row>
    <row r="119" spans="9:22" x14ac:dyDescent="0.25">
      <c r="I119" s="3" t="s">
        <v>169</v>
      </c>
      <c r="J119">
        <v>0</v>
      </c>
      <c r="K119">
        <f>Sheet1!S87</f>
        <v>0</v>
      </c>
      <c r="L119">
        <f t="shared" si="13"/>
        <v>0</v>
      </c>
      <c r="M119">
        <f t="shared" si="14"/>
        <v>0</v>
      </c>
      <c r="N119" s="5">
        <f>SUM(M119)</f>
        <v>0</v>
      </c>
      <c r="Q119" s="18"/>
      <c r="R119">
        <f t="shared" si="18"/>
        <v>1.1764705882352942</v>
      </c>
      <c r="S119">
        <f>Sheet1!S87</f>
        <v>0</v>
      </c>
      <c r="T119">
        <f t="shared" si="15"/>
        <v>1.1764705882352942</v>
      </c>
      <c r="U119">
        <f t="shared" si="16"/>
        <v>1.1764705882352942</v>
      </c>
    </row>
    <row r="120" spans="9:22" x14ac:dyDescent="0.25">
      <c r="I120" s="18" t="s">
        <v>170</v>
      </c>
      <c r="J120">
        <f>11/31</f>
        <v>0.35483870967741937</v>
      </c>
      <c r="K120">
        <f>Sheet1!S88</f>
        <v>1</v>
      </c>
      <c r="L120">
        <f t="shared" si="13"/>
        <v>0.64516129032258063</v>
      </c>
      <c r="M120">
        <f t="shared" si="14"/>
        <v>0.64516129032258063</v>
      </c>
      <c r="Q120" s="18"/>
      <c r="R120">
        <f t="shared" si="18"/>
        <v>1.1764705882352942</v>
      </c>
      <c r="S120">
        <f>Sheet1!S88</f>
        <v>1</v>
      </c>
      <c r="T120">
        <f t="shared" si="15"/>
        <v>0.17647058823529416</v>
      </c>
      <c r="U120">
        <f t="shared" si="16"/>
        <v>0.17647058823529416</v>
      </c>
    </row>
    <row r="121" spans="9:22" x14ac:dyDescent="0.25">
      <c r="I121" s="18"/>
      <c r="J121">
        <f t="shared" ref="J121:J150" si="19">11/31</f>
        <v>0.35483870967741937</v>
      </c>
      <c r="K121">
        <f>Sheet1!S89</f>
        <v>3</v>
      </c>
      <c r="L121">
        <f t="shared" si="13"/>
        <v>2.6451612903225805</v>
      </c>
      <c r="M121">
        <f t="shared" si="14"/>
        <v>2.6451612903225805</v>
      </c>
      <c r="Q121" s="18"/>
      <c r="R121">
        <f t="shared" si="18"/>
        <v>1.1764705882352942</v>
      </c>
      <c r="S121">
        <f>Sheet1!S89</f>
        <v>3</v>
      </c>
      <c r="T121">
        <f t="shared" si="15"/>
        <v>1.8235294117647058</v>
      </c>
      <c r="U121">
        <f t="shared" si="16"/>
        <v>1.8235294117647058</v>
      </c>
    </row>
    <row r="122" spans="9:22" x14ac:dyDescent="0.25">
      <c r="I122" s="18"/>
      <c r="J122">
        <f t="shared" si="19"/>
        <v>0.35483870967741937</v>
      </c>
      <c r="K122">
        <f>Sheet1!S90</f>
        <v>4</v>
      </c>
      <c r="L122">
        <f t="shared" si="13"/>
        <v>3.6451612903225805</v>
      </c>
      <c r="M122">
        <f t="shared" si="14"/>
        <v>3.6451612903225805</v>
      </c>
      <c r="Q122" s="18"/>
      <c r="R122">
        <f t="shared" si="18"/>
        <v>1.1764705882352942</v>
      </c>
      <c r="S122">
        <f>Sheet1!S90</f>
        <v>4</v>
      </c>
      <c r="T122">
        <f t="shared" si="15"/>
        <v>2.8235294117647056</v>
      </c>
      <c r="U122">
        <f t="shared" si="16"/>
        <v>2.8235294117647056</v>
      </c>
      <c r="V122" s="5">
        <f>SUM(U106:U122)</f>
        <v>15.882352941176471</v>
      </c>
    </row>
    <row r="123" spans="9:22" x14ac:dyDescent="0.25">
      <c r="I123" s="18"/>
      <c r="J123">
        <f t="shared" si="19"/>
        <v>0.35483870967741937</v>
      </c>
      <c r="K123">
        <f>Sheet1!S91</f>
        <v>0</v>
      </c>
      <c r="L123">
        <f t="shared" si="13"/>
        <v>0.35483870967741937</v>
      </c>
      <c r="M123">
        <f t="shared" si="14"/>
        <v>0.35483870967741937</v>
      </c>
      <c r="Q123" s="18" t="s">
        <v>180</v>
      </c>
      <c r="R123">
        <f>3/28</f>
        <v>0.10714285714285714</v>
      </c>
      <c r="S123">
        <f>Sheet1!S91</f>
        <v>0</v>
      </c>
      <c r="T123">
        <f t="shared" si="15"/>
        <v>0.10714285714285714</v>
      </c>
      <c r="U123">
        <f t="shared" si="16"/>
        <v>0.10714285714285714</v>
      </c>
    </row>
    <row r="124" spans="9:22" x14ac:dyDescent="0.25">
      <c r="I124" s="18"/>
      <c r="J124">
        <f t="shared" si="19"/>
        <v>0.35483870967741937</v>
      </c>
      <c r="K124">
        <f>Sheet1!S92</f>
        <v>1</v>
      </c>
      <c r="L124">
        <f t="shared" si="13"/>
        <v>0.64516129032258063</v>
      </c>
      <c r="M124">
        <f t="shared" si="14"/>
        <v>0.64516129032258063</v>
      </c>
      <c r="Q124" s="18"/>
      <c r="R124">
        <f t="shared" ref="R124:R150" si="20">3/28</f>
        <v>0.10714285714285714</v>
      </c>
      <c r="S124">
        <f>Sheet1!S92</f>
        <v>1</v>
      </c>
      <c r="T124">
        <f t="shared" si="15"/>
        <v>0.8928571428571429</v>
      </c>
      <c r="U124">
        <f t="shared" si="16"/>
        <v>0.8928571428571429</v>
      </c>
    </row>
    <row r="125" spans="9:22" x14ac:dyDescent="0.25">
      <c r="I125" s="18"/>
      <c r="J125">
        <f t="shared" si="19"/>
        <v>0.35483870967741937</v>
      </c>
      <c r="K125">
        <f>Sheet1!S93</f>
        <v>0</v>
      </c>
      <c r="L125">
        <f t="shared" si="13"/>
        <v>0.35483870967741937</v>
      </c>
      <c r="M125">
        <f t="shared" si="14"/>
        <v>0.35483870967741937</v>
      </c>
      <c r="Q125" s="18"/>
      <c r="R125">
        <f t="shared" si="20"/>
        <v>0.10714285714285714</v>
      </c>
      <c r="S125">
        <f>Sheet1!S93</f>
        <v>0</v>
      </c>
      <c r="T125">
        <f t="shared" si="15"/>
        <v>0.10714285714285714</v>
      </c>
      <c r="U125">
        <f t="shared" si="16"/>
        <v>0.10714285714285714</v>
      </c>
    </row>
    <row r="126" spans="9:22" x14ac:dyDescent="0.25">
      <c r="I126" s="18"/>
      <c r="J126">
        <f t="shared" si="19"/>
        <v>0.35483870967741937</v>
      </c>
      <c r="K126">
        <f>Sheet1!S94</f>
        <v>0</v>
      </c>
      <c r="L126">
        <f t="shared" si="13"/>
        <v>0.35483870967741937</v>
      </c>
      <c r="M126">
        <f t="shared" si="14"/>
        <v>0.35483870967741937</v>
      </c>
      <c r="Q126" s="18"/>
      <c r="R126">
        <f t="shared" si="20"/>
        <v>0.10714285714285714</v>
      </c>
      <c r="S126">
        <f>Sheet1!S94</f>
        <v>0</v>
      </c>
      <c r="T126">
        <f t="shared" si="15"/>
        <v>0.10714285714285714</v>
      </c>
      <c r="U126">
        <f t="shared" si="16"/>
        <v>0.10714285714285714</v>
      </c>
    </row>
    <row r="127" spans="9:22" x14ac:dyDescent="0.25">
      <c r="I127" s="18"/>
      <c r="J127">
        <f t="shared" si="19"/>
        <v>0.35483870967741937</v>
      </c>
      <c r="K127">
        <f>Sheet1!S95</f>
        <v>0</v>
      </c>
      <c r="L127">
        <f t="shared" si="13"/>
        <v>0.35483870967741937</v>
      </c>
      <c r="M127">
        <f t="shared" si="14"/>
        <v>0.35483870967741937</v>
      </c>
      <c r="Q127" s="18"/>
      <c r="R127">
        <f t="shared" si="20"/>
        <v>0.10714285714285714</v>
      </c>
      <c r="S127">
        <f>Sheet1!S95</f>
        <v>0</v>
      </c>
      <c r="T127">
        <f t="shared" si="15"/>
        <v>0.10714285714285714</v>
      </c>
      <c r="U127">
        <f t="shared" si="16"/>
        <v>0.10714285714285714</v>
      </c>
    </row>
    <row r="128" spans="9:22" x14ac:dyDescent="0.25">
      <c r="I128" s="18"/>
      <c r="J128">
        <f t="shared" si="19"/>
        <v>0.35483870967741937</v>
      </c>
      <c r="K128">
        <f>Sheet1!S96</f>
        <v>0</v>
      </c>
      <c r="L128">
        <f t="shared" si="13"/>
        <v>0.35483870967741937</v>
      </c>
      <c r="M128">
        <f t="shared" si="14"/>
        <v>0.35483870967741937</v>
      </c>
      <c r="Q128" s="18"/>
      <c r="R128">
        <f t="shared" si="20"/>
        <v>0.10714285714285714</v>
      </c>
      <c r="S128">
        <f>Sheet1!S96</f>
        <v>0</v>
      </c>
      <c r="T128">
        <f t="shared" si="15"/>
        <v>0.10714285714285714</v>
      </c>
      <c r="U128">
        <f t="shared" si="16"/>
        <v>0.10714285714285714</v>
      </c>
    </row>
    <row r="129" spans="9:21" x14ac:dyDescent="0.25">
      <c r="I129" s="18"/>
      <c r="J129">
        <f t="shared" si="19"/>
        <v>0.35483870967741937</v>
      </c>
      <c r="K129">
        <f>Sheet1!S97</f>
        <v>0</v>
      </c>
      <c r="L129">
        <f t="shared" si="13"/>
        <v>0.35483870967741937</v>
      </c>
      <c r="M129">
        <f t="shared" si="14"/>
        <v>0.35483870967741937</v>
      </c>
      <c r="Q129" s="18"/>
      <c r="R129">
        <f t="shared" si="20"/>
        <v>0.10714285714285714</v>
      </c>
      <c r="S129">
        <f>Sheet1!S97</f>
        <v>0</v>
      </c>
      <c r="T129">
        <f t="shared" si="15"/>
        <v>0.10714285714285714</v>
      </c>
      <c r="U129">
        <f t="shared" si="16"/>
        <v>0.10714285714285714</v>
      </c>
    </row>
    <row r="130" spans="9:21" x14ac:dyDescent="0.25">
      <c r="I130" s="18"/>
      <c r="J130">
        <f t="shared" si="19"/>
        <v>0.35483870967741937</v>
      </c>
      <c r="K130">
        <f>Sheet1!S98</f>
        <v>0</v>
      </c>
      <c r="L130">
        <f t="shared" si="13"/>
        <v>0.35483870967741937</v>
      </c>
      <c r="M130">
        <f t="shared" si="14"/>
        <v>0.35483870967741937</v>
      </c>
      <c r="Q130" s="18"/>
      <c r="R130">
        <f t="shared" si="20"/>
        <v>0.10714285714285714</v>
      </c>
      <c r="S130">
        <f>Sheet1!S98</f>
        <v>0</v>
      </c>
      <c r="T130">
        <f t="shared" si="15"/>
        <v>0.10714285714285714</v>
      </c>
      <c r="U130">
        <f t="shared" si="16"/>
        <v>0.10714285714285714</v>
      </c>
    </row>
    <row r="131" spans="9:21" x14ac:dyDescent="0.25">
      <c r="I131" s="18"/>
      <c r="J131">
        <f t="shared" si="19"/>
        <v>0.35483870967741937</v>
      </c>
      <c r="K131">
        <f>Sheet1!S99</f>
        <v>0</v>
      </c>
      <c r="L131">
        <f t="shared" si="13"/>
        <v>0.35483870967741937</v>
      </c>
      <c r="M131">
        <f t="shared" si="14"/>
        <v>0.35483870967741937</v>
      </c>
      <c r="Q131" s="18"/>
      <c r="R131">
        <f t="shared" si="20"/>
        <v>0.10714285714285714</v>
      </c>
      <c r="S131">
        <f>Sheet1!S99</f>
        <v>0</v>
      </c>
      <c r="T131">
        <f t="shared" si="15"/>
        <v>0.10714285714285714</v>
      </c>
      <c r="U131">
        <f t="shared" si="16"/>
        <v>0.10714285714285714</v>
      </c>
    </row>
    <row r="132" spans="9:21" x14ac:dyDescent="0.25">
      <c r="I132" s="18"/>
      <c r="J132">
        <f t="shared" si="19"/>
        <v>0.35483870967741937</v>
      </c>
      <c r="K132">
        <f>Sheet1!S100</f>
        <v>1</v>
      </c>
      <c r="L132">
        <f t="shared" si="13"/>
        <v>0.64516129032258063</v>
      </c>
      <c r="M132">
        <f t="shared" si="14"/>
        <v>0.64516129032258063</v>
      </c>
      <c r="Q132" s="18"/>
      <c r="R132">
        <f t="shared" si="20"/>
        <v>0.10714285714285714</v>
      </c>
      <c r="S132">
        <f>Sheet1!S100</f>
        <v>1</v>
      </c>
      <c r="T132">
        <f t="shared" si="15"/>
        <v>0.8928571428571429</v>
      </c>
      <c r="U132">
        <f t="shared" si="16"/>
        <v>0.8928571428571429</v>
      </c>
    </row>
    <row r="133" spans="9:21" x14ac:dyDescent="0.25">
      <c r="I133" s="18"/>
      <c r="J133">
        <f t="shared" si="19"/>
        <v>0.35483870967741937</v>
      </c>
      <c r="K133">
        <f>Sheet1!S101</f>
        <v>0</v>
      </c>
      <c r="L133">
        <f t="shared" si="13"/>
        <v>0.35483870967741937</v>
      </c>
      <c r="M133">
        <f t="shared" si="14"/>
        <v>0.35483870967741937</v>
      </c>
      <c r="Q133" s="18"/>
      <c r="R133">
        <f t="shared" si="20"/>
        <v>0.10714285714285714</v>
      </c>
      <c r="S133">
        <f>Sheet1!S101</f>
        <v>0</v>
      </c>
      <c r="T133">
        <f t="shared" si="15"/>
        <v>0.10714285714285714</v>
      </c>
      <c r="U133">
        <f t="shared" si="16"/>
        <v>0.10714285714285714</v>
      </c>
    </row>
    <row r="134" spans="9:21" x14ac:dyDescent="0.25">
      <c r="I134" s="18"/>
      <c r="J134">
        <f t="shared" si="19"/>
        <v>0.35483870967741937</v>
      </c>
      <c r="K134">
        <f>Sheet1!S102</f>
        <v>0</v>
      </c>
      <c r="L134">
        <f t="shared" si="13"/>
        <v>0.35483870967741937</v>
      </c>
      <c r="M134">
        <f t="shared" si="14"/>
        <v>0.35483870967741937</v>
      </c>
      <c r="Q134" s="18"/>
      <c r="R134">
        <f t="shared" si="20"/>
        <v>0.10714285714285714</v>
      </c>
      <c r="S134">
        <f>Sheet1!S102</f>
        <v>0</v>
      </c>
      <c r="T134">
        <f t="shared" si="15"/>
        <v>0.10714285714285714</v>
      </c>
      <c r="U134">
        <f t="shared" si="16"/>
        <v>0.10714285714285714</v>
      </c>
    </row>
    <row r="135" spans="9:21" x14ac:dyDescent="0.25">
      <c r="I135" s="18"/>
      <c r="J135">
        <f t="shared" si="19"/>
        <v>0.35483870967741937</v>
      </c>
      <c r="K135">
        <f>Sheet1!S103</f>
        <v>0</v>
      </c>
      <c r="L135">
        <f t="shared" si="13"/>
        <v>0.35483870967741937</v>
      </c>
      <c r="M135">
        <f t="shared" si="14"/>
        <v>0.35483870967741937</v>
      </c>
      <c r="Q135" s="18"/>
      <c r="R135">
        <f t="shared" si="20"/>
        <v>0.10714285714285714</v>
      </c>
      <c r="S135">
        <f>Sheet1!S103</f>
        <v>0</v>
      </c>
      <c r="T135">
        <f t="shared" si="15"/>
        <v>0.10714285714285714</v>
      </c>
      <c r="U135">
        <f t="shared" si="16"/>
        <v>0.10714285714285714</v>
      </c>
    </row>
    <row r="136" spans="9:21" x14ac:dyDescent="0.25">
      <c r="I136" s="18"/>
      <c r="J136">
        <f t="shared" si="19"/>
        <v>0.35483870967741937</v>
      </c>
      <c r="K136">
        <f>Sheet1!S104</f>
        <v>0</v>
      </c>
      <c r="L136">
        <f t="shared" si="13"/>
        <v>0.35483870967741937</v>
      </c>
      <c r="M136">
        <f t="shared" si="14"/>
        <v>0.35483870967741937</v>
      </c>
      <c r="Q136" s="18"/>
      <c r="R136">
        <f t="shared" si="20"/>
        <v>0.10714285714285714</v>
      </c>
      <c r="S136">
        <f>Sheet1!S104</f>
        <v>0</v>
      </c>
      <c r="T136">
        <f t="shared" si="15"/>
        <v>0.10714285714285714</v>
      </c>
      <c r="U136">
        <f t="shared" si="16"/>
        <v>0.10714285714285714</v>
      </c>
    </row>
    <row r="137" spans="9:21" x14ac:dyDescent="0.25">
      <c r="I137" s="18"/>
      <c r="J137">
        <f t="shared" si="19"/>
        <v>0.35483870967741937</v>
      </c>
      <c r="K137">
        <f>Sheet1!S105</f>
        <v>1</v>
      </c>
      <c r="L137">
        <f t="shared" si="13"/>
        <v>0.64516129032258063</v>
      </c>
      <c r="M137">
        <f t="shared" si="14"/>
        <v>0.64516129032258063</v>
      </c>
      <c r="Q137" s="18"/>
      <c r="R137">
        <f t="shared" si="20"/>
        <v>0.10714285714285714</v>
      </c>
      <c r="S137">
        <f>Sheet1!S105</f>
        <v>1</v>
      </c>
      <c r="T137">
        <f t="shared" si="15"/>
        <v>0.8928571428571429</v>
      </c>
      <c r="U137">
        <f t="shared" si="16"/>
        <v>0.8928571428571429</v>
      </c>
    </row>
    <row r="138" spans="9:21" x14ac:dyDescent="0.25">
      <c r="I138" s="18"/>
      <c r="J138">
        <f t="shared" si="19"/>
        <v>0.35483870967741937</v>
      </c>
      <c r="K138">
        <f>Sheet1!S106</f>
        <v>0</v>
      </c>
      <c r="L138">
        <f t="shared" si="13"/>
        <v>0.35483870967741937</v>
      </c>
      <c r="M138">
        <f t="shared" si="14"/>
        <v>0.35483870967741937</v>
      </c>
      <c r="Q138" s="18"/>
      <c r="R138">
        <f t="shared" si="20"/>
        <v>0.10714285714285714</v>
      </c>
      <c r="S138">
        <f>Sheet1!S106</f>
        <v>0</v>
      </c>
      <c r="T138">
        <f t="shared" si="15"/>
        <v>0.10714285714285714</v>
      </c>
      <c r="U138">
        <f t="shared" si="16"/>
        <v>0.10714285714285714</v>
      </c>
    </row>
    <row r="139" spans="9:21" x14ac:dyDescent="0.25">
      <c r="I139" s="18"/>
      <c r="J139">
        <f t="shared" si="19"/>
        <v>0.35483870967741937</v>
      </c>
      <c r="K139">
        <f>Sheet1!S107</f>
        <v>0</v>
      </c>
      <c r="L139">
        <f t="shared" si="13"/>
        <v>0.35483870967741937</v>
      </c>
      <c r="M139">
        <f t="shared" si="14"/>
        <v>0.35483870967741937</v>
      </c>
      <c r="Q139" s="18"/>
      <c r="R139">
        <f t="shared" si="20"/>
        <v>0.10714285714285714</v>
      </c>
      <c r="S139">
        <f>Sheet1!S107</f>
        <v>0</v>
      </c>
      <c r="T139">
        <f t="shared" si="15"/>
        <v>0.10714285714285714</v>
      </c>
      <c r="U139">
        <f t="shared" si="16"/>
        <v>0.10714285714285714</v>
      </c>
    </row>
    <row r="140" spans="9:21" x14ac:dyDescent="0.25">
      <c r="I140" s="18"/>
      <c r="J140">
        <f t="shared" si="19"/>
        <v>0.35483870967741937</v>
      </c>
      <c r="K140">
        <f>Sheet1!S108</f>
        <v>0</v>
      </c>
      <c r="L140">
        <f t="shared" si="13"/>
        <v>0.35483870967741937</v>
      </c>
      <c r="M140">
        <f t="shared" si="14"/>
        <v>0.35483870967741937</v>
      </c>
      <c r="Q140" s="18"/>
      <c r="R140">
        <f t="shared" si="20"/>
        <v>0.10714285714285714</v>
      </c>
      <c r="S140">
        <f>Sheet1!S108</f>
        <v>0</v>
      </c>
      <c r="T140">
        <f t="shared" si="15"/>
        <v>0.10714285714285714</v>
      </c>
      <c r="U140">
        <f t="shared" si="16"/>
        <v>0.10714285714285714</v>
      </c>
    </row>
    <row r="141" spans="9:21" x14ac:dyDescent="0.25">
      <c r="I141" s="18"/>
      <c r="J141">
        <f t="shared" si="19"/>
        <v>0.35483870967741937</v>
      </c>
      <c r="K141">
        <f>Sheet1!S109</f>
        <v>0</v>
      </c>
      <c r="L141">
        <f t="shared" si="13"/>
        <v>0.35483870967741937</v>
      </c>
      <c r="M141">
        <f t="shared" si="14"/>
        <v>0.35483870967741937</v>
      </c>
      <c r="Q141" s="18"/>
      <c r="R141">
        <f t="shared" si="20"/>
        <v>0.10714285714285714</v>
      </c>
      <c r="S141">
        <f>Sheet1!S109</f>
        <v>0</v>
      </c>
      <c r="T141">
        <f t="shared" si="15"/>
        <v>0.10714285714285714</v>
      </c>
      <c r="U141">
        <f t="shared" si="16"/>
        <v>0.10714285714285714</v>
      </c>
    </row>
    <row r="142" spans="9:21" x14ac:dyDescent="0.25">
      <c r="I142" s="18"/>
      <c r="J142">
        <f t="shared" si="19"/>
        <v>0.35483870967741937</v>
      </c>
      <c r="K142">
        <f>Sheet1!S110</f>
        <v>0</v>
      </c>
      <c r="L142">
        <f t="shared" si="13"/>
        <v>0.35483870967741937</v>
      </c>
      <c r="M142">
        <f t="shared" si="14"/>
        <v>0.35483870967741937</v>
      </c>
      <c r="Q142" s="18"/>
      <c r="R142">
        <f t="shared" si="20"/>
        <v>0.10714285714285714</v>
      </c>
      <c r="S142">
        <f>Sheet1!S110</f>
        <v>0</v>
      </c>
      <c r="T142">
        <f t="shared" si="15"/>
        <v>0.10714285714285714</v>
      </c>
      <c r="U142">
        <f t="shared" si="16"/>
        <v>0.10714285714285714</v>
      </c>
    </row>
    <row r="143" spans="9:21" x14ac:dyDescent="0.25">
      <c r="I143" s="18"/>
      <c r="J143">
        <f t="shared" si="19"/>
        <v>0.35483870967741937</v>
      </c>
      <c r="K143">
        <f>Sheet1!S111</f>
        <v>0</v>
      </c>
      <c r="L143">
        <f t="shared" si="13"/>
        <v>0.35483870967741937</v>
      </c>
      <c r="M143">
        <f t="shared" si="14"/>
        <v>0.35483870967741937</v>
      </c>
      <c r="Q143" s="18"/>
      <c r="R143">
        <f t="shared" si="20"/>
        <v>0.10714285714285714</v>
      </c>
      <c r="S143">
        <f>Sheet1!S111</f>
        <v>0</v>
      </c>
      <c r="T143">
        <f t="shared" si="15"/>
        <v>0.10714285714285714</v>
      </c>
      <c r="U143">
        <f t="shared" si="16"/>
        <v>0.10714285714285714</v>
      </c>
    </row>
    <row r="144" spans="9:21" x14ac:dyDescent="0.25">
      <c r="I144" s="18"/>
      <c r="J144">
        <f t="shared" si="19"/>
        <v>0.35483870967741937</v>
      </c>
      <c r="K144">
        <f>Sheet1!S112</f>
        <v>0</v>
      </c>
      <c r="L144">
        <f t="shared" si="13"/>
        <v>0.35483870967741937</v>
      </c>
      <c r="M144">
        <f t="shared" si="14"/>
        <v>0.35483870967741937</v>
      </c>
      <c r="Q144" s="18"/>
      <c r="R144">
        <f t="shared" si="20"/>
        <v>0.10714285714285714</v>
      </c>
      <c r="S144">
        <f>Sheet1!S112</f>
        <v>0</v>
      </c>
      <c r="T144">
        <f t="shared" si="15"/>
        <v>0.10714285714285714</v>
      </c>
      <c r="U144">
        <f t="shared" si="16"/>
        <v>0.10714285714285714</v>
      </c>
    </row>
    <row r="145" spans="9:23" x14ac:dyDescent="0.25">
      <c r="I145" s="18"/>
      <c r="J145">
        <f t="shared" si="19"/>
        <v>0.35483870967741937</v>
      </c>
      <c r="K145">
        <f>Sheet1!S113</f>
        <v>0</v>
      </c>
      <c r="L145">
        <f t="shared" si="13"/>
        <v>0.35483870967741937</v>
      </c>
      <c r="M145">
        <f t="shared" si="14"/>
        <v>0.35483870967741937</v>
      </c>
      <c r="Q145" s="18"/>
      <c r="R145">
        <f t="shared" si="20"/>
        <v>0.10714285714285714</v>
      </c>
      <c r="S145">
        <f>Sheet1!S113</f>
        <v>0</v>
      </c>
      <c r="T145">
        <f t="shared" si="15"/>
        <v>0.10714285714285714</v>
      </c>
      <c r="U145">
        <f t="shared" si="16"/>
        <v>0.10714285714285714</v>
      </c>
    </row>
    <row r="146" spans="9:23" x14ac:dyDescent="0.25">
      <c r="I146" s="18"/>
      <c r="J146">
        <f t="shared" si="19"/>
        <v>0.35483870967741937</v>
      </c>
      <c r="K146">
        <f>Sheet1!S114</f>
        <v>0</v>
      </c>
      <c r="L146">
        <f t="shared" si="13"/>
        <v>0.35483870967741937</v>
      </c>
      <c r="M146">
        <f t="shared" si="14"/>
        <v>0.35483870967741937</v>
      </c>
      <c r="Q146" s="18"/>
      <c r="R146">
        <f t="shared" si="20"/>
        <v>0.10714285714285714</v>
      </c>
      <c r="S146">
        <f>Sheet1!S114</f>
        <v>0</v>
      </c>
      <c r="T146">
        <f t="shared" si="15"/>
        <v>0.10714285714285714</v>
      </c>
      <c r="U146">
        <f t="shared" si="16"/>
        <v>0.10714285714285714</v>
      </c>
    </row>
    <row r="147" spans="9:23" x14ac:dyDescent="0.25">
      <c r="I147" s="18"/>
      <c r="J147">
        <f t="shared" si="19"/>
        <v>0.35483870967741937</v>
      </c>
      <c r="K147">
        <f>Sheet1!S115</f>
        <v>0</v>
      </c>
      <c r="L147">
        <f t="shared" si="13"/>
        <v>0.35483870967741937</v>
      </c>
      <c r="M147">
        <f t="shared" si="14"/>
        <v>0.35483870967741937</v>
      </c>
      <c r="Q147" s="18"/>
      <c r="R147">
        <f t="shared" si="20"/>
        <v>0.10714285714285714</v>
      </c>
      <c r="S147">
        <f>Sheet1!S115</f>
        <v>0</v>
      </c>
      <c r="T147">
        <f t="shared" si="15"/>
        <v>0.10714285714285714</v>
      </c>
      <c r="U147">
        <f t="shared" si="16"/>
        <v>0.10714285714285714</v>
      </c>
    </row>
    <row r="148" spans="9:23" x14ac:dyDescent="0.25">
      <c r="I148" s="18"/>
      <c r="J148">
        <f t="shared" si="19"/>
        <v>0.35483870967741937</v>
      </c>
      <c r="K148">
        <f>Sheet1!S116</f>
        <v>0</v>
      </c>
      <c r="L148">
        <f t="shared" si="13"/>
        <v>0.35483870967741937</v>
      </c>
      <c r="M148">
        <f t="shared" si="14"/>
        <v>0.35483870967741937</v>
      </c>
      <c r="Q148" s="18"/>
      <c r="R148">
        <f t="shared" si="20"/>
        <v>0.10714285714285714</v>
      </c>
      <c r="S148">
        <f>Sheet1!S116</f>
        <v>0</v>
      </c>
      <c r="T148">
        <f t="shared" si="15"/>
        <v>0.10714285714285714</v>
      </c>
      <c r="U148">
        <f t="shared" si="16"/>
        <v>0.10714285714285714</v>
      </c>
    </row>
    <row r="149" spans="9:23" x14ac:dyDescent="0.25">
      <c r="I149" s="18"/>
      <c r="J149">
        <f t="shared" si="19"/>
        <v>0.35483870967741937</v>
      </c>
      <c r="K149">
        <f>Sheet1!S117</f>
        <v>0</v>
      </c>
      <c r="L149">
        <f t="shared" si="13"/>
        <v>0.35483870967741937</v>
      </c>
      <c r="M149">
        <f t="shared" si="14"/>
        <v>0.35483870967741937</v>
      </c>
      <c r="Q149" s="18"/>
      <c r="R149">
        <f t="shared" si="20"/>
        <v>0.10714285714285714</v>
      </c>
      <c r="S149">
        <f>Sheet1!S117</f>
        <v>0</v>
      </c>
      <c r="T149">
        <f t="shared" si="15"/>
        <v>0.10714285714285714</v>
      </c>
      <c r="U149">
        <f t="shared" si="16"/>
        <v>0.10714285714285714</v>
      </c>
    </row>
    <row r="150" spans="9:23" x14ac:dyDescent="0.25">
      <c r="I150" s="18"/>
      <c r="J150">
        <f t="shared" si="19"/>
        <v>0.35483870967741937</v>
      </c>
      <c r="K150">
        <f>Sheet1!S118</f>
        <v>0</v>
      </c>
      <c r="L150">
        <f t="shared" si="13"/>
        <v>0.35483870967741937</v>
      </c>
      <c r="M150">
        <f t="shared" si="14"/>
        <v>0.35483870967741937</v>
      </c>
      <c r="N150" s="5">
        <f>SUM(M120:M150)</f>
        <v>17.741935483870979</v>
      </c>
      <c r="O150" s="7">
        <f>SUM(N150,N119,N118,N105,N104,N97,N78,N71,N43,N40)</f>
        <v>135.70954681990338</v>
      </c>
      <c r="Q150" s="18"/>
      <c r="R150">
        <f t="shared" si="20"/>
        <v>0.10714285714285714</v>
      </c>
      <c r="S150">
        <f>Sheet1!S118</f>
        <v>0</v>
      </c>
      <c r="T150">
        <f t="shared" si="15"/>
        <v>0.10714285714285714</v>
      </c>
      <c r="U150">
        <f t="shared" si="16"/>
        <v>0.10714285714285714</v>
      </c>
      <c r="V150" s="5">
        <f>SUM(U123:U150)</f>
        <v>5.3571428571428532</v>
      </c>
      <c r="W150" s="7">
        <f>SUM(V150,V122,V104,V105,V66,V60,V59,V58,V48,V47)</f>
        <v>112.54175143741708</v>
      </c>
    </row>
  </sheetData>
  <mergeCells count="25">
    <mergeCell ref="A85:C85"/>
    <mergeCell ref="Q106:Q122"/>
    <mergeCell ref="Q123:Q150"/>
    <mergeCell ref="Q32:W32"/>
    <mergeCell ref="Q34:Q47"/>
    <mergeCell ref="Q49:Q58"/>
    <mergeCell ref="Q61:Q66"/>
    <mergeCell ref="Q67:Q104"/>
    <mergeCell ref="I72:I78"/>
    <mergeCell ref="I79:I97"/>
    <mergeCell ref="I98:I104"/>
    <mergeCell ref="I106:I118"/>
    <mergeCell ref="I120:I150"/>
    <mergeCell ref="I32:O32"/>
    <mergeCell ref="I34:I40"/>
    <mergeCell ref="I41:I43"/>
    <mergeCell ref="A32:C32"/>
    <mergeCell ref="E32:G32"/>
    <mergeCell ref="A45:C45"/>
    <mergeCell ref="E45:G45"/>
    <mergeCell ref="I44:I71"/>
    <mergeCell ref="A58:C58"/>
    <mergeCell ref="E58:G58"/>
    <mergeCell ref="A70:C70"/>
    <mergeCell ref="E70:G70"/>
  </mergeCells>
  <phoneticPr fontId="3" type="noConversion"/>
  <pageMargins left="0.75000000000000011" right="0.75000000000000011" top="1" bottom="1" header="0.5" footer="0.5"/>
  <pageSetup paperSize="9" scale="93" fitToWidth="2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0" zoomScale="70" zoomScaleNormal="70" workbookViewId="0">
      <selection activeCell="R50" sqref="R50:T51"/>
    </sheetView>
  </sheetViews>
  <sheetFormatPr defaultColWidth="11" defaultRowHeight="15.75" x14ac:dyDescent="0.25"/>
  <cols>
    <col min="1" max="1" width="14.75" bestFit="1" customWidth="1"/>
    <col min="2" max="2" width="14.625" bestFit="1" customWidth="1"/>
    <col min="4" max="4" width="11.125" bestFit="1" customWidth="1"/>
    <col min="7" max="7" width="15.25" bestFit="1" customWidth="1"/>
    <col min="9" max="9" width="14.75" bestFit="1" customWidth="1"/>
    <col min="17" max="17" width="14.75" bestFit="1" customWidth="1"/>
    <col min="20" max="20" width="9.25" bestFit="1" customWidth="1"/>
    <col min="23" max="23" width="15.25" bestFit="1" customWidth="1"/>
  </cols>
  <sheetData>
    <row r="1" spans="1:20" x14ac:dyDescent="0.25">
      <c r="A1">
        <v>27</v>
      </c>
      <c r="B1" t="str">
        <f t="shared" ref="B1:B14" si="0">CONCATENATE(A1,"@",YEAR(C1),"/",MONTH(C1),"/",DAY(C1))</f>
        <v>27@2005/7/2</v>
      </c>
      <c r="C1" s="1">
        <f t="shared" ref="C1:C14" si="1">(D1/84600)+25569</f>
        <v>38535.640319148937</v>
      </c>
      <c r="D1">
        <v>1096977771</v>
      </c>
      <c r="E1" t="s">
        <v>42</v>
      </c>
      <c r="F1" t="s">
        <v>43</v>
      </c>
      <c r="G1">
        <v>17</v>
      </c>
      <c r="H1">
        <v>19</v>
      </c>
      <c r="I1">
        <v>132</v>
      </c>
      <c r="J1">
        <v>148</v>
      </c>
      <c r="K1">
        <v>2</v>
      </c>
      <c r="L1">
        <v>0</v>
      </c>
      <c r="M1">
        <v>0</v>
      </c>
      <c r="N1">
        <v>0</v>
      </c>
      <c r="O1">
        <v>0</v>
      </c>
      <c r="P1">
        <v>0</v>
      </c>
      <c r="Q1">
        <v>16</v>
      </c>
      <c r="R1">
        <v>0</v>
      </c>
      <c r="S1">
        <f t="shared" ref="S1:S14" si="2">SUM(M1:R1)</f>
        <v>16</v>
      </c>
      <c r="T1" t="e">
        <f t="shared" ref="T1:T14" si="3">(D1-#REF!)/84600</f>
        <v>#REF!</v>
      </c>
    </row>
    <row r="2" spans="1:20" x14ac:dyDescent="0.25">
      <c r="A2">
        <v>28</v>
      </c>
      <c r="B2" t="str">
        <f t="shared" si="0"/>
        <v>28@2005/7/4</v>
      </c>
      <c r="C2" s="1">
        <f t="shared" si="1"/>
        <v>38537.677872340428</v>
      </c>
      <c r="D2">
        <v>1097150148</v>
      </c>
      <c r="E2" t="s">
        <v>43</v>
      </c>
      <c r="F2" t="s">
        <v>44</v>
      </c>
      <c r="G2">
        <v>19</v>
      </c>
      <c r="H2">
        <v>19</v>
      </c>
      <c r="I2">
        <v>148</v>
      </c>
      <c r="J2">
        <v>148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 t="shared" si="2"/>
        <v>0</v>
      </c>
      <c r="T2" t="e">
        <f t="shared" si="3"/>
        <v>#REF!</v>
      </c>
    </row>
    <row r="3" spans="1:20" x14ac:dyDescent="0.25">
      <c r="A3">
        <v>29</v>
      </c>
      <c r="B3" t="str">
        <f t="shared" si="0"/>
        <v>29@2005/7/5</v>
      </c>
      <c r="C3" s="1">
        <f t="shared" si="1"/>
        <v>38538.904196217496</v>
      </c>
      <c r="D3">
        <v>1097253895</v>
      </c>
      <c r="E3" t="s">
        <v>44</v>
      </c>
      <c r="F3" t="s">
        <v>45</v>
      </c>
      <c r="G3">
        <v>19</v>
      </c>
      <c r="H3">
        <v>19</v>
      </c>
      <c r="I3">
        <v>148</v>
      </c>
      <c r="J3">
        <v>148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si="2"/>
        <v>0</v>
      </c>
      <c r="T3" t="e">
        <f t="shared" si="3"/>
        <v>#REF!</v>
      </c>
    </row>
    <row r="4" spans="1:20" x14ac:dyDescent="0.25">
      <c r="A4">
        <v>30</v>
      </c>
      <c r="B4" t="str">
        <f t="shared" si="0"/>
        <v>30@2005/7/30</v>
      </c>
      <c r="C4" s="1">
        <f t="shared" si="1"/>
        <v>38563.354609929076</v>
      </c>
      <c r="D4">
        <v>1099322400</v>
      </c>
      <c r="E4" t="s">
        <v>45</v>
      </c>
      <c r="F4" t="s">
        <v>46</v>
      </c>
      <c r="G4">
        <v>19</v>
      </c>
      <c r="H4">
        <v>19</v>
      </c>
      <c r="I4">
        <v>148</v>
      </c>
      <c r="J4">
        <v>148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2"/>
        <v>0</v>
      </c>
      <c r="T4" t="e">
        <f t="shared" si="3"/>
        <v>#REF!</v>
      </c>
    </row>
    <row r="5" spans="1:20" x14ac:dyDescent="0.25">
      <c r="A5">
        <v>31</v>
      </c>
      <c r="B5" t="str">
        <f t="shared" si="0"/>
        <v>31@2005/8/10</v>
      </c>
      <c r="C5" s="1">
        <f t="shared" si="1"/>
        <v>38574.72449172577</v>
      </c>
      <c r="D5">
        <v>1100284292</v>
      </c>
      <c r="E5" t="s">
        <v>46</v>
      </c>
      <c r="F5" t="s">
        <v>47</v>
      </c>
      <c r="G5">
        <v>19</v>
      </c>
      <c r="H5">
        <v>19</v>
      </c>
      <c r="I5">
        <v>148</v>
      </c>
      <c r="J5">
        <v>148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2"/>
        <v>0</v>
      </c>
      <c r="T5" t="e">
        <f t="shared" si="3"/>
        <v>#REF!</v>
      </c>
    </row>
    <row r="6" spans="1:20" x14ac:dyDescent="0.25">
      <c r="A6">
        <v>32</v>
      </c>
      <c r="B6" t="str">
        <f t="shared" si="0"/>
        <v>32@2005/9/10</v>
      </c>
      <c r="C6" s="1">
        <f t="shared" si="1"/>
        <v>38605.017222222225</v>
      </c>
      <c r="D6">
        <v>1102847057</v>
      </c>
      <c r="E6" t="s">
        <v>47</v>
      </c>
      <c r="F6" t="s">
        <v>48</v>
      </c>
      <c r="G6">
        <v>19</v>
      </c>
      <c r="H6">
        <v>19</v>
      </c>
      <c r="I6">
        <v>148</v>
      </c>
      <c r="J6">
        <v>148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2"/>
        <v>0</v>
      </c>
      <c r="T6" t="e">
        <f t="shared" si="3"/>
        <v>#REF!</v>
      </c>
    </row>
    <row r="7" spans="1:20" x14ac:dyDescent="0.25">
      <c r="A7">
        <v>33</v>
      </c>
      <c r="B7" t="str">
        <f t="shared" si="0"/>
        <v>33@2005/9/28</v>
      </c>
      <c r="C7" s="1">
        <f t="shared" si="1"/>
        <v>38623.267635933807</v>
      </c>
      <c r="D7">
        <v>1104391042</v>
      </c>
      <c r="E7" t="s">
        <v>48</v>
      </c>
      <c r="F7" t="s">
        <v>49</v>
      </c>
      <c r="G7">
        <v>19</v>
      </c>
      <c r="H7">
        <v>19</v>
      </c>
      <c r="I7">
        <v>148</v>
      </c>
      <c r="J7">
        <v>148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2"/>
        <v>0</v>
      </c>
      <c r="T7" t="e">
        <f t="shared" si="3"/>
        <v>#REF!</v>
      </c>
    </row>
    <row r="8" spans="1:20" x14ac:dyDescent="0.25">
      <c r="A8">
        <v>34</v>
      </c>
      <c r="B8" t="str">
        <f t="shared" si="0"/>
        <v>34@2005/10/25</v>
      </c>
      <c r="C8" s="1">
        <f t="shared" si="1"/>
        <v>38650.660118203312</v>
      </c>
      <c r="D8">
        <v>1106708446</v>
      </c>
      <c r="E8" t="s">
        <v>49</v>
      </c>
      <c r="F8" t="s">
        <v>50</v>
      </c>
      <c r="G8">
        <v>19</v>
      </c>
      <c r="H8">
        <v>19</v>
      </c>
      <c r="I8">
        <v>148</v>
      </c>
      <c r="J8">
        <v>150</v>
      </c>
      <c r="K8">
        <v>0</v>
      </c>
      <c r="L8">
        <v>0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f t="shared" si="2"/>
        <v>3</v>
      </c>
      <c r="T8" t="e">
        <f t="shared" si="3"/>
        <v>#REF!</v>
      </c>
    </row>
    <row r="9" spans="1:20" x14ac:dyDescent="0.25">
      <c r="A9">
        <v>35</v>
      </c>
      <c r="B9" t="str">
        <f t="shared" si="0"/>
        <v>35@2005/11/2</v>
      </c>
      <c r="C9" s="1">
        <f t="shared" si="1"/>
        <v>38658.680626477537</v>
      </c>
      <c r="D9">
        <v>1107386981</v>
      </c>
      <c r="E9" t="s">
        <v>50</v>
      </c>
      <c r="F9" t="s">
        <v>51</v>
      </c>
      <c r="G9">
        <v>19</v>
      </c>
      <c r="H9">
        <v>20</v>
      </c>
      <c r="I9">
        <v>150</v>
      </c>
      <c r="J9">
        <v>154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f t="shared" si="2"/>
        <v>4</v>
      </c>
      <c r="T9" t="e">
        <f t="shared" si="3"/>
        <v>#REF!</v>
      </c>
    </row>
    <row r="10" spans="1:20" x14ac:dyDescent="0.25">
      <c r="A10">
        <v>36</v>
      </c>
      <c r="B10" t="str">
        <f t="shared" si="0"/>
        <v>36@2005/12/21</v>
      </c>
      <c r="C10">
        <f t="shared" si="1"/>
        <v>38707.080945626476</v>
      </c>
      <c r="D10">
        <v>1111481648</v>
      </c>
      <c r="E10" t="s">
        <v>51</v>
      </c>
      <c r="F10" t="s">
        <v>52</v>
      </c>
      <c r="G10">
        <v>20</v>
      </c>
      <c r="H10">
        <v>20</v>
      </c>
      <c r="I10">
        <v>154</v>
      </c>
      <c r="J10">
        <v>154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f t="shared" si="2"/>
        <v>1</v>
      </c>
      <c r="T10" t="e">
        <f t="shared" si="3"/>
        <v>#REF!</v>
      </c>
    </row>
    <row r="11" spans="1:20" x14ac:dyDescent="0.25">
      <c r="A11">
        <v>37</v>
      </c>
      <c r="B11" t="str">
        <f t="shared" si="0"/>
        <v>37@2006/2/15</v>
      </c>
      <c r="C11">
        <f t="shared" si="1"/>
        <v>38763.560543735221</v>
      </c>
      <c r="D11">
        <v>1116259822</v>
      </c>
      <c r="E11" t="s">
        <v>52</v>
      </c>
      <c r="F11" t="s">
        <v>53</v>
      </c>
      <c r="G11">
        <v>20</v>
      </c>
      <c r="H11">
        <v>20</v>
      </c>
      <c r="I11">
        <v>154</v>
      </c>
      <c r="J11">
        <v>152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f t="shared" si="2"/>
        <v>2</v>
      </c>
      <c r="T11" t="e">
        <f t="shared" si="3"/>
        <v>#REF!</v>
      </c>
    </row>
    <row r="12" spans="1:20" x14ac:dyDescent="0.25">
      <c r="A12">
        <v>38</v>
      </c>
      <c r="B12" t="str">
        <f t="shared" si="0"/>
        <v>38@2006/2/15</v>
      </c>
      <c r="C12">
        <f t="shared" si="1"/>
        <v>38763.573014184396</v>
      </c>
      <c r="D12">
        <v>1116260877</v>
      </c>
      <c r="E12" t="s">
        <v>53</v>
      </c>
      <c r="F12" t="s">
        <v>54</v>
      </c>
      <c r="G12">
        <v>20</v>
      </c>
      <c r="H12">
        <v>20</v>
      </c>
      <c r="I12">
        <v>152</v>
      </c>
      <c r="J12">
        <v>147</v>
      </c>
      <c r="K12">
        <v>0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>
        <f t="shared" si="2"/>
        <v>5</v>
      </c>
      <c r="T12" t="e">
        <f t="shared" si="3"/>
        <v>#REF!</v>
      </c>
    </row>
    <row r="13" spans="1:20" x14ac:dyDescent="0.25">
      <c r="A13">
        <v>39</v>
      </c>
      <c r="B13" t="str">
        <f t="shared" si="0"/>
        <v>39@2006/5/11</v>
      </c>
      <c r="C13">
        <f t="shared" si="1"/>
        <v>38848.301040189122</v>
      </c>
      <c r="D13">
        <v>1123428868</v>
      </c>
      <c r="E13" t="s">
        <v>54</v>
      </c>
      <c r="F13" t="s">
        <v>55</v>
      </c>
      <c r="G13">
        <v>20</v>
      </c>
      <c r="H13">
        <v>20</v>
      </c>
      <c r="I13">
        <v>147</v>
      </c>
      <c r="J13">
        <v>146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f t="shared" si="2"/>
        <v>1</v>
      </c>
      <c r="T13" t="e">
        <f t="shared" si="3"/>
        <v>#REF!</v>
      </c>
    </row>
    <row r="14" spans="1:20" x14ac:dyDescent="0.25">
      <c r="A14">
        <v>40</v>
      </c>
      <c r="B14" t="str">
        <f t="shared" si="0"/>
        <v>40@2006/7/30</v>
      </c>
      <c r="C14">
        <f t="shared" si="1"/>
        <v>38928.373333333337</v>
      </c>
      <c r="D14">
        <v>1130202984</v>
      </c>
      <c r="E14" t="s">
        <v>55</v>
      </c>
      <c r="F14" t="s">
        <v>56</v>
      </c>
      <c r="G14">
        <v>20</v>
      </c>
      <c r="H14">
        <v>20</v>
      </c>
      <c r="I14">
        <v>146</v>
      </c>
      <c r="J14">
        <v>146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2"/>
        <v>0</v>
      </c>
      <c r="T14" t="e">
        <f t="shared" si="3"/>
        <v>#REF!</v>
      </c>
    </row>
    <row r="49" spans="1:20" ht="60.95" customHeight="1" x14ac:dyDescent="0.25">
      <c r="A49" s="24" t="s">
        <v>142</v>
      </c>
      <c r="B49" s="24"/>
      <c r="C49" s="24"/>
      <c r="E49" s="18" t="s">
        <v>136</v>
      </c>
      <c r="F49" s="18"/>
      <c r="G49" s="18"/>
      <c r="I49" s="18" t="s">
        <v>137</v>
      </c>
      <c r="J49" s="18"/>
      <c r="K49" s="18"/>
      <c r="M49" s="15" t="s">
        <v>143</v>
      </c>
      <c r="N49" s="18"/>
      <c r="O49" s="18"/>
      <c r="R49" s="21" t="s">
        <v>203</v>
      </c>
      <c r="S49" s="21"/>
      <c r="T49" s="21"/>
    </row>
    <row r="50" spans="1:20" ht="54" customHeight="1" x14ac:dyDescent="0.25">
      <c r="A50">
        <v>0</v>
      </c>
      <c r="B50">
        <v>11</v>
      </c>
      <c r="C50">
        <v>31</v>
      </c>
      <c r="E50">
        <v>0</v>
      </c>
      <c r="F50">
        <v>11</v>
      </c>
      <c r="G50">
        <v>31</v>
      </c>
      <c r="I50">
        <v>0</v>
      </c>
      <c r="J50">
        <v>11</v>
      </c>
      <c r="K50">
        <v>31</v>
      </c>
      <c r="M50">
        <v>0</v>
      </c>
      <c r="N50">
        <v>8</v>
      </c>
      <c r="O50">
        <v>23</v>
      </c>
      <c r="R50" s="17" t="s">
        <v>188</v>
      </c>
      <c r="S50" s="17"/>
      <c r="T50" s="17"/>
    </row>
    <row r="51" spans="1:20" ht="26.25" x14ac:dyDescent="0.45">
      <c r="A51">
        <v>12</v>
      </c>
      <c r="B51">
        <v>13</v>
      </c>
      <c r="C51">
        <v>1</v>
      </c>
      <c r="E51">
        <v>12</v>
      </c>
      <c r="F51">
        <v>13</v>
      </c>
      <c r="G51">
        <v>1</v>
      </c>
      <c r="I51">
        <v>12</v>
      </c>
      <c r="J51">
        <v>13</v>
      </c>
      <c r="K51">
        <v>1</v>
      </c>
      <c r="M51">
        <v>9</v>
      </c>
      <c r="N51">
        <v>13</v>
      </c>
      <c r="O51">
        <v>9</v>
      </c>
      <c r="R51" s="11" t="s">
        <v>189</v>
      </c>
      <c r="S51" s="11" t="s">
        <v>190</v>
      </c>
      <c r="T51" s="11" t="s">
        <v>191</v>
      </c>
    </row>
    <row r="52" spans="1:20" x14ac:dyDescent="0.25">
      <c r="R52" s="14" t="s">
        <v>193</v>
      </c>
      <c r="S52">
        <f>ABS(D10-D9)/84600</f>
        <v>48.40031914893617</v>
      </c>
      <c r="T52">
        <f>ABS(S10-S9)</f>
        <v>3</v>
      </c>
    </row>
    <row r="54" spans="1:20" ht="57" customHeight="1" x14ac:dyDescent="0.25">
      <c r="A54" s="18" t="s">
        <v>138</v>
      </c>
      <c r="B54" s="18"/>
      <c r="C54" s="18"/>
      <c r="E54" s="18" t="s">
        <v>139</v>
      </c>
      <c r="F54" s="18"/>
      <c r="G54" s="18"/>
      <c r="I54" s="15" t="s">
        <v>140</v>
      </c>
      <c r="J54" s="18"/>
      <c r="K54" s="18"/>
      <c r="M54" s="15" t="s">
        <v>141</v>
      </c>
      <c r="N54" s="18"/>
      <c r="O54" s="18"/>
    </row>
    <row r="55" spans="1:20" x14ac:dyDescent="0.25">
      <c r="A55">
        <v>0</v>
      </c>
      <c r="B55">
        <v>11</v>
      </c>
      <c r="C55">
        <v>31</v>
      </c>
      <c r="E55">
        <v>0</v>
      </c>
      <c r="F55">
        <v>8</v>
      </c>
      <c r="G55">
        <v>23</v>
      </c>
      <c r="I55">
        <v>0</v>
      </c>
      <c r="J55">
        <v>11</v>
      </c>
      <c r="K55">
        <v>31</v>
      </c>
      <c r="M55">
        <v>0</v>
      </c>
      <c r="N55">
        <v>6</v>
      </c>
      <c r="O55">
        <v>16</v>
      </c>
    </row>
    <row r="56" spans="1:20" x14ac:dyDescent="0.25">
      <c r="A56">
        <v>12</v>
      </c>
      <c r="B56">
        <v>13</v>
      </c>
      <c r="C56">
        <v>1</v>
      </c>
      <c r="E56">
        <v>9</v>
      </c>
      <c r="F56">
        <v>13</v>
      </c>
      <c r="G56">
        <v>9</v>
      </c>
      <c r="I56">
        <v>12</v>
      </c>
      <c r="J56">
        <v>13</v>
      </c>
      <c r="K56">
        <v>1</v>
      </c>
      <c r="M56">
        <v>7</v>
      </c>
      <c r="N56">
        <v>13</v>
      </c>
      <c r="O56">
        <v>16</v>
      </c>
    </row>
    <row r="59" spans="1:20" ht="18.75" x14ac:dyDescent="0.25">
      <c r="A59" s="21" t="s">
        <v>202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20" x14ac:dyDescent="0.25">
      <c r="A60" s="19" t="s">
        <v>155</v>
      </c>
      <c r="B60" s="19"/>
      <c r="C60" s="19"/>
      <c r="D60" s="19"/>
      <c r="E60" s="19"/>
      <c r="F60" s="19"/>
      <c r="G60" s="19"/>
      <c r="I60" s="19" t="s">
        <v>171</v>
      </c>
      <c r="J60" s="19"/>
      <c r="K60" s="19"/>
      <c r="L60" s="19"/>
      <c r="M60" s="19"/>
      <c r="N60" s="19"/>
      <c r="O60" s="19"/>
    </row>
    <row r="61" spans="1:20" ht="45" customHeight="1" x14ac:dyDescent="0.25">
      <c r="A61" s="4" t="s">
        <v>156</v>
      </c>
      <c r="B61" s="4" t="s">
        <v>157</v>
      </c>
      <c r="C61" s="4" t="s">
        <v>158</v>
      </c>
      <c r="D61" s="4"/>
      <c r="E61" s="4"/>
      <c r="F61" s="4" t="s">
        <v>159</v>
      </c>
      <c r="G61" s="4" t="s">
        <v>160</v>
      </c>
      <c r="I61" s="4" t="s">
        <v>156</v>
      </c>
      <c r="J61" s="4" t="s">
        <v>157</v>
      </c>
      <c r="K61" s="4" t="s">
        <v>158</v>
      </c>
      <c r="L61" s="4"/>
      <c r="M61" s="4"/>
      <c r="N61" s="4" t="s">
        <v>159</v>
      </c>
      <c r="O61" s="4" t="s">
        <v>160</v>
      </c>
    </row>
    <row r="62" spans="1:20" x14ac:dyDescent="0.25">
      <c r="A62" s="18" t="s">
        <v>183</v>
      </c>
      <c r="B62">
        <f>31/12</f>
        <v>2.5833333333333335</v>
      </c>
      <c r="C62">
        <f>Sheet1!S28</f>
        <v>16</v>
      </c>
      <c r="D62">
        <f>ABS(B62-C62)</f>
        <v>13.416666666666666</v>
      </c>
      <c r="E62">
        <f>POWER(D62,1)</f>
        <v>13.416666666666666</v>
      </c>
      <c r="I62" s="23" t="s">
        <v>181</v>
      </c>
      <c r="J62">
        <f>23/9</f>
        <v>2.5555555555555554</v>
      </c>
      <c r="K62">
        <f>Sheet1!S28</f>
        <v>16</v>
      </c>
      <c r="L62">
        <f>ABS(J62-K62)</f>
        <v>13.444444444444445</v>
      </c>
      <c r="M62">
        <f>POWER(L62,1)</f>
        <v>13.444444444444445</v>
      </c>
    </row>
    <row r="63" spans="1:20" x14ac:dyDescent="0.25">
      <c r="A63" s="18"/>
      <c r="B63">
        <f t="shared" ref="B63:B73" si="4">31/12</f>
        <v>2.5833333333333335</v>
      </c>
      <c r="C63">
        <f>Sheet1!S29</f>
        <v>0</v>
      </c>
      <c r="D63">
        <f t="shared" ref="D63:D75" si="5">ABS(B63-C63)</f>
        <v>2.5833333333333335</v>
      </c>
      <c r="E63">
        <f t="shared" ref="E63:E75" si="6">POWER(D63,1)</f>
        <v>2.5833333333333335</v>
      </c>
      <c r="I63" s="23"/>
      <c r="J63">
        <f t="shared" ref="J63:J70" si="7">23/9</f>
        <v>2.5555555555555554</v>
      </c>
      <c r="K63">
        <f>Sheet1!S29</f>
        <v>0</v>
      </c>
      <c r="L63">
        <f t="shared" ref="L63:L75" si="8">ABS(J63-K63)</f>
        <v>2.5555555555555554</v>
      </c>
      <c r="M63">
        <f t="shared" ref="M63:M75" si="9">POWER(L63,1)</f>
        <v>2.5555555555555554</v>
      </c>
    </row>
    <row r="64" spans="1:20" x14ac:dyDescent="0.25">
      <c r="A64" s="18"/>
      <c r="B64">
        <f t="shared" si="4"/>
        <v>2.5833333333333335</v>
      </c>
      <c r="C64">
        <f>Sheet1!S30</f>
        <v>0</v>
      </c>
      <c r="D64">
        <f t="shared" si="5"/>
        <v>2.5833333333333335</v>
      </c>
      <c r="E64">
        <f t="shared" si="6"/>
        <v>2.5833333333333335</v>
      </c>
      <c r="I64" s="23"/>
      <c r="J64">
        <f t="shared" si="7"/>
        <v>2.5555555555555554</v>
      </c>
      <c r="K64">
        <f>Sheet1!S30</f>
        <v>0</v>
      </c>
      <c r="L64">
        <f t="shared" si="8"/>
        <v>2.5555555555555554</v>
      </c>
      <c r="M64">
        <f t="shared" si="9"/>
        <v>2.5555555555555554</v>
      </c>
    </row>
    <row r="65" spans="1:15" x14ac:dyDescent="0.25">
      <c r="A65" s="18"/>
      <c r="B65">
        <f t="shared" si="4"/>
        <v>2.5833333333333335</v>
      </c>
      <c r="C65">
        <f>Sheet1!S31</f>
        <v>0</v>
      </c>
      <c r="D65">
        <f t="shared" si="5"/>
        <v>2.5833333333333335</v>
      </c>
      <c r="E65">
        <f t="shared" si="6"/>
        <v>2.5833333333333335</v>
      </c>
      <c r="I65" s="23"/>
      <c r="J65">
        <f t="shared" si="7"/>
        <v>2.5555555555555554</v>
      </c>
      <c r="K65">
        <f>Sheet1!S31</f>
        <v>0</v>
      </c>
      <c r="L65">
        <f t="shared" si="8"/>
        <v>2.5555555555555554</v>
      </c>
      <c r="M65">
        <f t="shared" si="9"/>
        <v>2.5555555555555554</v>
      </c>
    </row>
    <row r="66" spans="1:15" x14ac:dyDescent="0.25">
      <c r="A66" s="18"/>
      <c r="B66">
        <f t="shared" si="4"/>
        <v>2.5833333333333335</v>
      </c>
      <c r="C66">
        <f>Sheet1!S32</f>
        <v>0</v>
      </c>
      <c r="D66">
        <f t="shared" si="5"/>
        <v>2.5833333333333335</v>
      </c>
      <c r="E66">
        <f t="shared" si="6"/>
        <v>2.5833333333333335</v>
      </c>
      <c r="I66" s="23"/>
      <c r="J66">
        <f t="shared" si="7"/>
        <v>2.5555555555555554</v>
      </c>
      <c r="K66">
        <f>Sheet1!S32</f>
        <v>0</v>
      </c>
      <c r="L66">
        <f t="shared" si="8"/>
        <v>2.5555555555555554</v>
      </c>
      <c r="M66">
        <f t="shared" si="9"/>
        <v>2.5555555555555554</v>
      </c>
    </row>
    <row r="67" spans="1:15" x14ac:dyDescent="0.25">
      <c r="A67" s="18"/>
      <c r="B67">
        <f t="shared" si="4"/>
        <v>2.5833333333333335</v>
      </c>
      <c r="C67">
        <f>Sheet1!S33</f>
        <v>0</v>
      </c>
      <c r="D67">
        <f t="shared" si="5"/>
        <v>2.5833333333333335</v>
      </c>
      <c r="E67">
        <f t="shared" si="6"/>
        <v>2.5833333333333335</v>
      </c>
      <c r="I67" s="23"/>
      <c r="J67">
        <f t="shared" si="7"/>
        <v>2.5555555555555554</v>
      </c>
      <c r="K67">
        <f>Sheet1!S33</f>
        <v>0</v>
      </c>
      <c r="L67">
        <f t="shared" si="8"/>
        <v>2.5555555555555554</v>
      </c>
      <c r="M67">
        <f t="shared" si="9"/>
        <v>2.5555555555555554</v>
      </c>
    </row>
    <row r="68" spans="1:15" x14ac:dyDescent="0.25">
      <c r="A68" s="18"/>
      <c r="B68">
        <f t="shared" si="4"/>
        <v>2.5833333333333335</v>
      </c>
      <c r="C68">
        <f>Sheet1!S34</f>
        <v>0</v>
      </c>
      <c r="D68">
        <f t="shared" si="5"/>
        <v>2.5833333333333335</v>
      </c>
      <c r="E68">
        <f t="shared" si="6"/>
        <v>2.5833333333333335</v>
      </c>
      <c r="I68" s="23"/>
      <c r="J68">
        <f t="shared" si="7"/>
        <v>2.5555555555555554</v>
      </c>
      <c r="K68">
        <f>Sheet1!S34</f>
        <v>0</v>
      </c>
      <c r="L68">
        <f t="shared" si="8"/>
        <v>2.5555555555555554</v>
      </c>
      <c r="M68">
        <f t="shared" si="9"/>
        <v>2.5555555555555554</v>
      </c>
    </row>
    <row r="69" spans="1:15" x14ac:dyDescent="0.25">
      <c r="A69" s="18"/>
      <c r="B69">
        <f t="shared" si="4"/>
        <v>2.5833333333333335</v>
      </c>
      <c r="C69">
        <f>Sheet1!S35</f>
        <v>3</v>
      </c>
      <c r="D69">
        <f t="shared" si="5"/>
        <v>0.41666666666666652</v>
      </c>
      <c r="E69">
        <f t="shared" si="6"/>
        <v>0.41666666666666652</v>
      </c>
      <c r="I69" s="23"/>
      <c r="J69">
        <f t="shared" si="7"/>
        <v>2.5555555555555554</v>
      </c>
      <c r="K69">
        <f>Sheet1!S35</f>
        <v>3</v>
      </c>
      <c r="L69">
        <f t="shared" si="8"/>
        <v>0.44444444444444464</v>
      </c>
      <c r="M69">
        <f t="shared" si="9"/>
        <v>0.44444444444444464</v>
      </c>
    </row>
    <row r="70" spans="1:15" x14ac:dyDescent="0.25">
      <c r="A70" s="18"/>
      <c r="B70">
        <f t="shared" si="4"/>
        <v>2.5833333333333335</v>
      </c>
      <c r="C70">
        <f>Sheet1!S36</f>
        <v>4</v>
      </c>
      <c r="D70">
        <f t="shared" si="5"/>
        <v>1.4166666666666665</v>
      </c>
      <c r="E70">
        <f t="shared" si="6"/>
        <v>1.4166666666666665</v>
      </c>
      <c r="I70" s="23"/>
      <c r="J70">
        <f t="shared" si="7"/>
        <v>2.5555555555555554</v>
      </c>
      <c r="K70">
        <f>Sheet1!S36</f>
        <v>4</v>
      </c>
      <c r="L70">
        <f t="shared" si="8"/>
        <v>1.4444444444444446</v>
      </c>
      <c r="M70">
        <f t="shared" si="9"/>
        <v>1.4444444444444446</v>
      </c>
      <c r="N70" s="5">
        <f>SUM(M62:M70)</f>
        <v>30.666666666666671</v>
      </c>
    </row>
    <row r="71" spans="1:15" x14ac:dyDescent="0.25">
      <c r="A71" s="18"/>
      <c r="B71">
        <f t="shared" si="4"/>
        <v>2.5833333333333335</v>
      </c>
      <c r="C71">
        <f>Sheet1!S37</f>
        <v>1</v>
      </c>
      <c r="D71">
        <f t="shared" si="5"/>
        <v>1.5833333333333335</v>
      </c>
      <c r="E71">
        <f t="shared" si="6"/>
        <v>1.5833333333333335</v>
      </c>
      <c r="I71" s="22" t="s">
        <v>182</v>
      </c>
      <c r="J71">
        <f>9/5</f>
        <v>1.8</v>
      </c>
      <c r="K71">
        <f>Sheet1!S37</f>
        <v>1</v>
      </c>
      <c r="L71">
        <f t="shared" si="8"/>
        <v>0.8</v>
      </c>
      <c r="M71">
        <f t="shared" si="9"/>
        <v>0.8</v>
      </c>
    </row>
    <row r="72" spans="1:15" x14ac:dyDescent="0.25">
      <c r="A72" s="18"/>
      <c r="B72">
        <f t="shared" si="4"/>
        <v>2.5833333333333335</v>
      </c>
      <c r="C72">
        <f>Sheet1!S38</f>
        <v>2</v>
      </c>
      <c r="D72">
        <f t="shared" si="5"/>
        <v>0.58333333333333348</v>
      </c>
      <c r="E72">
        <f t="shared" si="6"/>
        <v>0.58333333333333348</v>
      </c>
      <c r="I72" s="22"/>
      <c r="J72">
        <f t="shared" ref="J72:J75" si="10">9/5</f>
        <v>1.8</v>
      </c>
      <c r="K72">
        <f>Sheet1!S38</f>
        <v>2</v>
      </c>
      <c r="L72">
        <f t="shared" si="8"/>
        <v>0.19999999999999996</v>
      </c>
      <c r="M72">
        <f t="shared" si="9"/>
        <v>0.19999999999999996</v>
      </c>
    </row>
    <row r="73" spans="1:15" x14ac:dyDescent="0.25">
      <c r="A73" s="18"/>
      <c r="B73">
        <f t="shared" si="4"/>
        <v>2.5833333333333335</v>
      </c>
      <c r="C73">
        <f>Sheet1!S39</f>
        <v>5</v>
      </c>
      <c r="D73">
        <f t="shared" si="5"/>
        <v>2.4166666666666665</v>
      </c>
      <c r="E73">
        <f t="shared" si="6"/>
        <v>2.4166666666666665</v>
      </c>
      <c r="F73" s="5">
        <f>SUM(E62:E73)</f>
        <v>35.333333333333329</v>
      </c>
      <c r="I73" s="22"/>
      <c r="J73">
        <f t="shared" si="10"/>
        <v>1.8</v>
      </c>
      <c r="K73">
        <f>Sheet1!S39</f>
        <v>5</v>
      </c>
      <c r="L73">
        <f t="shared" si="8"/>
        <v>3.2</v>
      </c>
      <c r="M73">
        <f t="shared" si="9"/>
        <v>3.2</v>
      </c>
    </row>
    <row r="74" spans="1:15" x14ac:dyDescent="0.25">
      <c r="A74" s="22" t="s">
        <v>184</v>
      </c>
      <c r="B74">
        <f>1/2</f>
        <v>0.5</v>
      </c>
      <c r="C74">
        <f>Sheet1!S40</f>
        <v>1</v>
      </c>
      <c r="D74">
        <f t="shared" si="5"/>
        <v>0.5</v>
      </c>
      <c r="E74">
        <f t="shared" si="6"/>
        <v>0.5</v>
      </c>
      <c r="I74" s="22"/>
      <c r="J74">
        <f t="shared" si="10"/>
        <v>1.8</v>
      </c>
      <c r="K74">
        <f>Sheet1!S40</f>
        <v>1</v>
      </c>
      <c r="L74">
        <f t="shared" si="8"/>
        <v>0.8</v>
      </c>
      <c r="M74">
        <f t="shared" si="9"/>
        <v>0.8</v>
      </c>
    </row>
    <row r="75" spans="1:15" x14ac:dyDescent="0.25">
      <c r="A75" s="22"/>
      <c r="B75">
        <f>1/2</f>
        <v>0.5</v>
      </c>
      <c r="C75">
        <f>Sheet1!S41</f>
        <v>0</v>
      </c>
      <c r="D75">
        <f t="shared" si="5"/>
        <v>0.5</v>
      </c>
      <c r="E75">
        <f t="shared" si="6"/>
        <v>0.5</v>
      </c>
      <c r="F75" s="5">
        <f>SUM(E74:E75)</f>
        <v>1</v>
      </c>
      <c r="G75" s="7">
        <f>SUM(F75,F73)</f>
        <v>36.333333333333329</v>
      </c>
      <c r="I75" s="22"/>
      <c r="J75">
        <f t="shared" si="10"/>
        <v>1.8</v>
      </c>
      <c r="K75">
        <f>Sheet1!S41</f>
        <v>0</v>
      </c>
      <c r="L75">
        <f t="shared" si="8"/>
        <v>1.8</v>
      </c>
      <c r="M75">
        <f t="shared" si="9"/>
        <v>1.8</v>
      </c>
      <c r="N75" s="5">
        <f>SUM(M71:M75)</f>
        <v>6.8</v>
      </c>
      <c r="O75" s="7">
        <f>SUM(N75,N70)</f>
        <v>37.466666666666669</v>
      </c>
    </row>
  </sheetData>
  <mergeCells count="17">
    <mergeCell ref="R50:T50"/>
    <mergeCell ref="A59:O59"/>
    <mergeCell ref="R49:T49"/>
    <mergeCell ref="A62:A73"/>
    <mergeCell ref="A74:A75"/>
    <mergeCell ref="I60:O60"/>
    <mergeCell ref="I62:I70"/>
    <mergeCell ref="I71:I75"/>
    <mergeCell ref="A60:G60"/>
    <mergeCell ref="A49:C49"/>
    <mergeCell ref="E49:G49"/>
    <mergeCell ref="I49:K49"/>
    <mergeCell ref="M49:O49"/>
    <mergeCell ref="A54:C54"/>
    <mergeCell ref="E54:G54"/>
    <mergeCell ref="I54:K54"/>
    <mergeCell ref="M54:O54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opLeftCell="A40" zoomScale="70" zoomScaleNormal="70" workbookViewId="0">
      <selection activeCell="U66" sqref="U66"/>
    </sheetView>
  </sheetViews>
  <sheetFormatPr defaultRowHeight="15.75" x14ac:dyDescent="0.25"/>
  <cols>
    <col min="1" max="1" width="3.875" bestFit="1" customWidth="1"/>
    <col min="2" max="2" width="14.25" bestFit="1" customWidth="1"/>
    <col min="3" max="4" width="11.875" bestFit="1" customWidth="1"/>
    <col min="5" max="6" width="13.875" bestFit="1" customWidth="1"/>
    <col min="7" max="7" width="5.375" bestFit="1" customWidth="1"/>
    <col min="8" max="8" width="6.25" bestFit="1" customWidth="1"/>
    <col min="9" max="9" width="5.5" bestFit="1" customWidth="1"/>
    <col min="10" max="10" width="14.75" bestFit="1" customWidth="1"/>
    <col min="11" max="11" width="9.25" bestFit="1" customWidth="1"/>
    <col min="12" max="13" width="4.25" bestFit="1" customWidth="1"/>
    <col min="14" max="14" width="4.625" bestFit="1" customWidth="1"/>
    <col min="15" max="15" width="8" bestFit="1" customWidth="1"/>
    <col min="16" max="16" width="15.25" bestFit="1" customWidth="1"/>
    <col min="17" max="17" width="7.25" bestFit="1" customWidth="1"/>
    <col min="18" max="18" width="7.625" bestFit="1" customWidth="1"/>
    <col min="19" max="19" width="10.125" bestFit="1" customWidth="1"/>
    <col min="20" max="20" width="7.125" bestFit="1" customWidth="1"/>
    <col min="21" max="21" width="9.25" bestFit="1" customWidth="1"/>
  </cols>
  <sheetData>
    <row r="1" spans="1:19" x14ac:dyDescent="0.25">
      <c r="A1" t="s">
        <v>0</v>
      </c>
      <c r="C1" t="s">
        <v>152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153</v>
      </c>
    </row>
    <row r="2" spans="1:19" x14ac:dyDescent="0.25">
      <c r="A2">
        <v>58</v>
      </c>
      <c r="B2" t="str">
        <f t="shared" ref="B2:B27" si="0">CONCATENATE(A2,"@",YEAR(C2),"/",MONTH(C2),"/",DAY(C2))</f>
        <v>58@2008/1/1</v>
      </c>
      <c r="C2" s="1">
        <f>(D2/84600)+25569</f>
        <v>39448.737174940899</v>
      </c>
      <c r="D2">
        <v>1174225765</v>
      </c>
      <c r="E2" t="s">
        <v>73</v>
      </c>
      <c r="F2" t="s">
        <v>74</v>
      </c>
      <c r="G2">
        <v>21</v>
      </c>
      <c r="H2">
        <v>21</v>
      </c>
      <c r="I2">
        <v>154</v>
      </c>
      <c r="J2">
        <v>154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SUM(M2:R2)</f>
        <v>0</v>
      </c>
    </row>
    <row r="3" spans="1:19" x14ac:dyDescent="0.25">
      <c r="A3">
        <v>59</v>
      </c>
      <c r="B3" t="str">
        <f t="shared" si="0"/>
        <v>59@2008/3/20</v>
      </c>
      <c r="C3" s="1">
        <f t="shared" ref="C3:C27" si="1">(D3/84600)+25569</f>
        <v>39527.819633569743</v>
      </c>
      <c r="D3">
        <v>1180916141</v>
      </c>
      <c r="E3" t="s">
        <v>74</v>
      </c>
      <c r="F3" t="s">
        <v>75</v>
      </c>
      <c r="G3">
        <v>21</v>
      </c>
      <c r="H3">
        <v>21</v>
      </c>
      <c r="I3">
        <v>154</v>
      </c>
      <c r="J3">
        <v>154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27" si="2">SUM(M3:R3)</f>
        <v>0</v>
      </c>
    </row>
    <row r="4" spans="1:19" x14ac:dyDescent="0.25">
      <c r="A4">
        <v>60</v>
      </c>
      <c r="B4" t="str">
        <f t="shared" si="0"/>
        <v>60@2008/5/6</v>
      </c>
      <c r="C4" s="1">
        <f t="shared" si="1"/>
        <v>39574.201950354611</v>
      </c>
      <c r="D4">
        <v>1184840085</v>
      </c>
      <c r="E4" t="s">
        <v>75</v>
      </c>
      <c r="F4" t="s">
        <v>76</v>
      </c>
      <c r="G4">
        <v>21</v>
      </c>
      <c r="H4">
        <v>21</v>
      </c>
      <c r="I4">
        <v>154</v>
      </c>
      <c r="J4">
        <v>154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2"/>
        <v>0</v>
      </c>
    </row>
    <row r="5" spans="1:19" x14ac:dyDescent="0.25">
      <c r="A5">
        <v>61</v>
      </c>
      <c r="B5" t="str">
        <f t="shared" si="0"/>
        <v>61@2008/5/14</v>
      </c>
      <c r="C5" s="1">
        <f t="shared" si="1"/>
        <v>39582.563652482269</v>
      </c>
      <c r="D5">
        <v>1185547485</v>
      </c>
      <c r="E5" t="s">
        <v>76</v>
      </c>
      <c r="F5" t="s">
        <v>77</v>
      </c>
      <c r="G5">
        <v>21</v>
      </c>
      <c r="H5">
        <v>21</v>
      </c>
      <c r="I5">
        <v>154</v>
      </c>
      <c r="J5">
        <v>154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2"/>
        <v>0</v>
      </c>
    </row>
    <row r="6" spans="1:19" x14ac:dyDescent="0.25">
      <c r="A6">
        <v>62</v>
      </c>
      <c r="B6" t="str">
        <f t="shared" si="0"/>
        <v>62@2008/6/7</v>
      </c>
      <c r="C6" s="1">
        <f t="shared" si="1"/>
        <v>39606.754078014186</v>
      </c>
      <c r="D6">
        <v>1187593995</v>
      </c>
      <c r="E6" t="s">
        <v>77</v>
      </c>
      <c r="F6" t="s">
        <v>78</v>
      </c>
      <c r="G6">
        <v>21</v>
      </c>
      <c r="H6">
        <v>21</v>
      </c>
      <c r="I6">
        <v>154</v>
      </c>
      <c r="J6">
        <v>154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2"/>
        <v>0</v>
      </c>
    </row>
    <row r="7" spans="1:19" x14ac:dyDescent="0.25">
      <c r="A7">
        <v>63</v>
      </c>
      <c r="B7" t="str">
        <f t="shared" si="0"/>
        <v>63@2008/7/9</v>
      </c>
      <c r="C7" s="1">
        <f t="shared" si="1"/>
        <v>39638.596690307328</v>
      </c>
      <c r="D7">
        <v>1190287880</v>
      </c>
      <c r="E7" t="s">
        <v>78</v>
      </c>
      <c r="F7" t="s">
        <v>79</v>
      </c>
      <c r="G7">
        <v>21</v>
      </c>
      <c r="H7">
        <v>21</v>
      </c>
      <c r="I7">
        <v>154</v>
      </c>
      <c r="J7">
        <v>154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f t="shared" si="2"/>
        <v>1</v>
      </c>
    </row>
    <row r="8" spans="1:19" x14ac:dyDescent="0.25">
      <c r="A8">
        <v>64</v>
      </c>
      <c r="B8" t="str">
        <f t="shared" si="0"/>
        <v>64@2008/7/9</v>
      </c>
      <c r="C8" s="1">
        <f t="shared" si="1"/>
        <v>39638.604007092203</v>
      </c>
      <c r="D8">
        <v>1190288499</v>
      </c>
      <c r="E8" t="s">
        <v>79</v>
      </c>
      <c r="F8" t="s">
        <v>80</v>
      </c>
      <c r="G8">
        <v>21</v>
      </c>
      <c r="H8">
        <v>21</v>
      </c>
      <c r="I8">
        <v>154</v>
      </c>
      <c r="J8">
        <v>154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f t="shared" si="2"/>
        <v>1</v>
      </c>
    </row>
    <row r="9" spans="1:19" x14ac:dyDescent="0.25">
      <c r="A9">
        <v>65</v>
      </c>
      <c r="B9" t="str">
        <f t="shared" si="0"/>
        <v>65@2008/10/4</v>
      </c>
      <c r="C9" s="1">
        <f t="shared" si="1"/>
        <v>39725.2381678487</v>
      </c>
      <c r="D9">
        <v>1197617749</v>
      </c>
      <c r="E9" t="s">
        <v>80</v>
      </c>
      <c r="F9" t="s">
        <v>81</v>
      </c>
      <c r="G9">
        <v>21</v>
      </c>
      <c r="H9">
        <v>22</v>
      </c>
      <c r="I9">
        <v>154</v>
      </c>
      <c r="J9">
        <v>158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0</v>
      </c>
      <c r="S9">
        <f t="shared" si="2"/>
        <v>4</v>
      </c>
    </row>
    <row r="10" spans="1:19" x14ac:dyDescent="0.25">
      <c r="A10">
        <v>66</v>
      </c>
      <c r="B10" t="str">
        <f t="shared" si="0"/>
        <v>66@2008/10/11</v>
      </c>
      <c r="C10" s="1">
        <f t="shared" si="1"/>
        <v>39732.980839243501</v>
      </c>
      <c r="D10">
        <v>1198272779</v>
      </c>
      <c r="E10" t="s">
        <v>81</v>
      </c>
      <c r="F10" t="s">
        <v>82</v>
      </c>
      <c r="G10">
        <v>22</v>
      </c>
      <c r="H10">
        <v>22</v>
      </c>
      <c r="I10">
        <v>158</v>
      </c>
      <c r="J10">
        <v>158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2"/>
        <v>0</v>
      </c>
    </row>
    <row r="11" spans="1:19" x14ac:dyDescent="0.25">
      <c r="A11">
        <v>67</v>
      </c>
      <c r="B11" t="str">
        <f t="shared" si="0"/>
        <v>67@2008/11/17</v>
      </c>
      <c r="C11" s="1">
        <f t="shared" si="1"/>
        <v>39769.327659574468</v>
      </c>
      <c r="D11">
        <v>1201347720</v>
      </c>
      <c r="E11" t="s">
        <v>82</v>
      </c>
      <c r="F11" t="s">
        <v>83</v>
      </c>
      <c r="G11">
        <v>22</v>
      </c>
      <c r="H11">
        <v>22</v>
      </c>
      <c r="I11">
        <v>158</v>
      </c>
      <c r="J11">
        <v>158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2"/>
        <v>0</v>
      </c>
    </row>
    <row r="12" spans="1:19" x14ac:dyDescent="0.25">
      <c r="A12">
        <v>68</v>
      </c>
      <c r="B12" t="str">
        <f t="shared" si="0"/>
        <v>68@2008/12/3</v>
      </c>
      <c r="C12" s="1">
        <f t="shared" si="1"/>
        <v>39785.165224586286</v>
      </c>
      <c r="D12">
        <v>1202687578</v>
      </c>
      <c r="E12" t="s">
        <v>83</v>
      </c>
      <c r="F12" t="s">
        <v>84</v>
      </c>
      <c r="G12">
        <v>22</v>
      </c>
      <c r="H12">
        <v>22</v>
      </c>
      <c r="I12">
        <v>158</v>
      </c>
      <c r="J12">
        <v>157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f t="shared" si="2"/>
        <v>1</v>
      </c>
    </row>
    <row r="13" spans="1:19" x14ac:dyDescent="0.25">
      <c r="A13">
        <v>69</v>
      </c>
      <c r="B13" t="str">
        <f t="shared" si="0"/>
        <v>69@2009/4/10</v>
      </c>
      <c r="C13" s="1">
        <f t="shared" si="1"/>
        <v>39913.691690307329</v>
      </c>
      <c r="D13">
        <v>1213560917</v>
      </c>
      <c r="E13" t="s">
        <v>84</v>
      </c>
      <c r="F13" t="s">
        <v>85</v>
      </c>
      <c r="G13">
        <v>22</v>
      </c>
      <c r="H13">
        <v>22</v>
      </c>
      <c r="I13">
        <v>157</v>
      </c>
      <c r="J13">
        <v>160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3</v>
      </c>
    </row>
    <row r="14" spans="1:19" x14ac:dyDescent="0.25">
      <c r="A14">
        <v>70</v>
      </c>
      <c r="B14" t="str">
        <f t="shared" si="0"/>
        <v>70@2009/5/28</v>
      </c>
      <c r="C14" s="1">
        <f t="shared" si="1"/>
        <v>39961.138510638295</v>
      </c>
      <c r="D14">
        <v>1217574918</v>
      </c>
      <c r="E14" t="s">
        <v>85</v>
      </c>
      <c r="F14" t="s">
        <v>86</v>
      </c>
      <c r="G14">
        <v>22</v>
      </c>
      <c r="H14">
        <v>22</v>
      </c>
      <c r="I14">
        <v>160</v>
      </c>
      <c r="J14">
        <v>161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2"/>
        <v>1</v>
      </c>
    </row>
    <row r="15" spans="1:19" x14ac:dyDescent="0.25">
      <c r="A15">
        <v>71</v>
      </c>
      <c r="B15" t="str">
        <f t="shared" si="0"/>
        <v>71@2009/7/30</v>
      </c>
      <c r="C15" s="1">
        <f t="shared" si="1"/>
        <v>40024.895933806147</v>
      </c>
      <c r="D15">
        <v>1222968796</v>
      </c>
      <c r="E15" t="s">
        <v>86</v>
      </c>
      <c r="F15" t="s">
        <v>87</v>
      </c>
      <c r="G15">
        <v>22</v>
      </c>
      <c r="H15">
        <v>23</v>
      </c>
      <c r="I15">
        <v>161</v>
      </c>
      <c r="J15">
        <v>169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8</v>
      </c>
      <c r="R15">
        <v>0</v>
      </c>
      <c r="S15">
        <f t="shared" si="2"/>
        <v>8</v>
      </c>
    </row>
    <row r="16" spans="1:19" x14ac:dyDescent="0.25">
      <c r="A16">
        <v>72</v>
      </c>
      <c r="B16" t="str">
        <f t="shared" si="0"/>
        <v>72@2009/8/15</v>
      </c>
      <c r="C16" s="1">
        <f t="shared" si="1"/>
        <v>40040.938439716308</v>
      </c>
      <c r="D16">
        <v>1224325992</v>
      </c>
      <c r="E16" t="s">
        <v>87</v>
      </c>
      <c r="F16" t="s">
        <v>88</v>
      </c>
      <c r="G16">
        <v>23</v>
      </c>
      <c r="H16">
        <v>23</v>
      </c>
      <c r="I16">
        <v>169</v>
      </c>
      <c r="J16">
        <v>169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0</v>
      </c>
    </row>
    <row r="17" spans="1:19" x14ac:dyDescent="0.25">
      <c r="A17">
        <v>73</v>
      </c>
      <c r="B17" t="str">
        <f t="shared" si="0"/>
        <v>73@2009/8/21</v>
      </c>
      <c r="C17" s="1">
        <f t="shared" si="1"/>
        <v>40046.924550827425</v>
      </c>
      <c r="D17">
        <v>1224832417</v>
      </c>
      <c r="E17" t="s">
        <v>88</v>
      </c>
      <c r="F17" t="s">
        <v>89</v>
      </c>
      <c r="G17">
        <v>23</v>
      </c>
      <c r="H17">
        <v>23</v>
      </c>
      <c r="I17">
        <v>169</v>
      </c>
      <c r="J17">
        <v>170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2"/>
        <v>1</v>
      </c>
    </row>
    <row r="18" spans="1:19" x14ac:dyDescent="0.25">
      <c r="A18">
        <v>74</v>
      </c>
      <c r="B18" t="str">
        <f t="shared" si="0"/>
        <v>74@2009/8/29</v>
      </c>
      <c r="C18" s="1">
        <f t="shared" si="1"/>
        <v>40054.579101654846</v>
      </c>
      <c r="D18">
        <v>1225479992</v>
      </c>
      <c r="E18" t="s">
        <v>89</v>
      </c>
      <c r="F18" t="s">
        <v>90</v>
      </c>
      <c r="G18">
        <v>23</v>
      </c>
      <c r="H18">
        <v>23</v>
      </c>
      <c r="I18">
        <v>170</v>
      </c>
      <c r="J18">
        <v>170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f t="shared" si="2"/>
        <v>1</v>
      </c>
    </row>
    <row r="19" spans="1:19" x14ac:dyDescent="0.25">
      <c r="A19">
        <v>75</v>
      </c>
      <c r="B19" t="str">
        <f t="shared" si="0"/>
        <v>75@2009/9/9</v>
      </c>
      <c r="C19" s="1">
        <f t="shared" si="1"/>
        <v>40065.697600472813</v>
      </c>
      <c r="D19">
        <v>1226420617</v>
      </c>
      <c r="E19" t="s">
        <v>90</v>
      </c>
      <c r="F19" t="s">
        <v>91</v>
      </c>
      <c r="G19">
        <v>23</v>
      </c>
      <c r="H19">
        <v>23</v>
      </c>
      <c r="I19">
        <v>170</v>
      </c>
      <c r="J19">
        <v>172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2"/>
        <v>2</v>
      </c>
    </row>
    <row r="20" spans="1:19" x14ac:dyDescent="0.25">
      <c r="A20">
        <v>76</v>
      </c>
      <c r="B20" t="str">
        <f t="shared" si="0"/>
        <v>76@2009/9/22</v>
      </c>
      <c r="C20" s="1">
        <f t="shared" si="1"/>
        <v>40078.778841607564</v>
      </c>
      <c r="D20">
        <v>1227527290</v>
      </c>
      <c r="E20" t="s">
        <v>91</v>
      </c>
      <c r="F20" t="s">
        <v>92</v>
      </c>
      <c r="G20">
        <v>23</v>
      </c>
      <c r="H20">
        <v>23</v>
      </c>
      <c r="I20">
        <v>172</v>
      </c>
      <c r="J20">
        <v>173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1</v>
      </c>
    </row>
    <row r="21" spans="1:19" x14ac:dyDescent="0.25">
      <c r="A21">
        <v>77</v>
      </c>
      <c r="B21" t="str">
        <f t="shared" si="0"/>
        <v>77@2009/10/10</v>
      </c>
      <c r="C21" s="1">
        <f t="shared" si="1"/>
        <v>40096.000307328606</v>
      </c>
      <c r="D21">
        <v>1228984226</v>
      </c>
      <c r="E21" t="s">
        <v>92</v>
      </c>
      <c r="F21" t="s">
        <v>93</v>
      </c>
      <c r="G21">
        <v>23</v>
      </c>
      <c r="H21">
        <v>23</v>
      </c>
      <c r="I21">
        <v>173</v>
      </c>
      <c r="J21">
        <v>174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f t="shared" si="2"/>
        <v>2</v>
      </c>
    </row>
    <row r="22" spans="1:19" x14ac:dyDescent="0.25">
      <c r="A22">
        <v>78</v>
      </c>
      <c r="B22" t="str">
        <f t="shared" si="0"/>
        <v>78@2009/10/10</v>
      </c>
      <c r="C22" s="1">
        <f t="shared" si="1"/>
        <v>40096.555212765961</v>
      </c>
      <c r="D22">
        <v>1229031171</v>
      </c>
      <c r="E22" t="s">
        <v>93</v>
      </c>
      <c r="F22" t="s">
        <v>94</v>
      </c>
      <c r="G22">
        <v>23</v>
      </c>
      <c r="H22">
        <v>23</v>
      </c>
      <c r="I22">
        <v>174</v>
      </c>
      <c r="J22">
        <v>174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2"/>
        <v>0</v>
      </c>
    </row>
    <row r="23" spans="1:19" x14ac:dyDescent="0.25">
      <c r="A23">
        <v>79</v>
      </c>
      <c r="B23" t="str">
        <f t="shared" si="0"/>
        <v>79@2009/10/10</v>
      </c>
      <c r="C23" s="1">
        <f t="shared" si="1"/>
        <v>40096.589491725768</v>
      </c>
      <c r="D23">
        <v>1229034071</v>
      </c>
      <c r="E23" t="s">
        <v>94</v>
      </c>
      <c r="F23" t="s">
        <v>95</v>
      </c>
      <c r="G23">
        <v>23</v>
      </c>
      <c r="H23">
        <v>23</v>
      </c>
      <c r="I23">
        <v>174</v>
      </c>
      <c r="J23">
        <v>174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f t="shared" si="2"/>
        <v>2</v>
      </c>
    </row>
    <row r="24" spans="1:19" x14ac:dyDescent="0.25">
      <c r="A24">
        <v>80</v>
      </c>
      <c r="B24" t="str">
        <f t="shared" si="0"/>
        <v>80@2009/10/15</v>
      </c>
      <c r="C24" s="1">
        <f t="shared" si="1"/>
        <v>40101.187056737588</v>
      </c>
      <c r="D24">
        <v>1229423025</v>
      </c>
      <c r="E24" t="s">
        <v>95</v>
      </c>
      <c r="F24" t="s">
        <v>96</v>
      </c>
      <c r="G24">
        <v>23</v>
      </c>
      <c r="H24">
        <v>23</v>
      </c>
      <c r="I24">
        <v>174</v>
      </c>
      <c r="J24">
        <v>174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2"/>
        <v>0</v>
      </c>
    </row>
    <row r="25" spans="1:19" x14ac:dyDescent="0.25">
      <c r="A25">
        <v>81</v>
      </c>
      <c r="B25" t="str">
        <f t="shared" si="0"/>
        <v>81@2009/10/19</v>
      </c>
      <c r="C25" s="1">
        <f t="shared" si="1"/>
        <v>40105.734869976361</v>
      </c>
      <c r="D25">
        <v>1229807770</v>
      </c>
      <c r="E25" t="s">
        <v>96</v>
      </c>
      <c r="F25" t="s">
        <v>97</v>
      </c>
      <c r="G25">
        <v>23</v>
      </c>
      <c r="H25">
        <v>23</v>
      </c>
      <c r="I25">
        <v>174</v>
      </c>
      <c r="J25">
        <v>174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2"/>
        <v>0</v>
      </c>
    </row>
    <row r="26" spans="1:19" x14ac:dyDescent="0.25">
      <c r="A26">
        <v>82</v>
      </c>
      <c r="B26" t="str">
        <f t="shared" si="0"/>
        <v>82@2009/10/19</v>
      </c>
      <c r="C26" s="1">
        <f t="shared" si="1"/>
        <v>40105.749444444446</v>
      </c>
      <c r="D26">
        <v>1229809003</v>
      </c>
      <c r="E26" t="s">
        <v>97</v>
      </c>
      <c r="F26" t="s">
        <v>98</v>
      </c>
      <c r="G26">
        <v>23</v>
      </c>
      <c r="H26">
        <v>23</v>
      </c>
      <c r="I26">
        <v>174</v>
      </c>
      <c r="J26">
        <v>174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2"/>
        <v>0</v>
      </c>
    </row>
    <row r="27" spans="1:19" x14ac:dyDescent="0.25">
      <c r="A27">
        <v>83</v>
      </c>
      <c r="B27" t="str">
        <f t="shared" si="0"/>
        <v>83@2009/11/5</v>
      </c>
      <c r="C27" s="1">
        <f t="shared" si="1"/>
        <v>40122.562163120565</v>
      </c>
      <c r="D27">
        <v>1231231359</v>
      </c>
      <c r="E27" t="s">
        <v>98</v>
      </c>
      <c r="F27" t="s">
        <v>99</v>
      </c>
      <c r="G27">
        <v>23</v>
      </c>
      <c r="H27">
        <v>23</v>
      </c>
      <c r="I27">
        <v>174</v>
      </c>
      <c r="J27">
        <v>174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2"/>
        <v>0</v>
      </c>
    </row>
    <row r="61" spans="1:21" ht="18.75" x14ac:dyDescent="0.25">
      <c r="J61" s="21" t="s">
        <v>202</v>
      </c>
      <c r="K61" s="21"/>
      <c r="L61" s="21"/>
      <c r="M61" s="21"/>
      <c r="N61" s="21"/>
      <c r="O61" s="21"/>
      <c r="P61" s="21"/>
      <c r="S61" s="28" t="s">
        <v>204</v>
      </c>
      <c r="T61" s="28"/>
      <c r="U61" s="28"/>
    </row>
    <row r="62" spans="1:21" ht="70.5" customHeight="1" x14ac:dyDescent="0.25">
      <c r="A62" s="26" t="s">
        <v>154</v>
      </c>
      <c r="B62" s="26"/>
      <c r="C62" s="26"/>
      <c r="D62" s="26"/>
      <c r="E62" s="26"/>
      <c r="F62" s="26"/>
      <c r="G62" s="26"/>
      <c r="J62" s="19" t="s">
        <v>187</v>
      </c>
      <c r="K62" s="19"/>
      <c r="L62" s="19"/>
      <c r="M62" s="19"/>
      <c r="N62" s="19"/>
      <c r="O62" s="19"/>
      <c r="P62" s="19"/>
      <c r="S62" s="17" t="s">
        <v>188</v>
      </c>
      <c r="T62" s="17"/>
      <c r="U62" s="17"/>
    </row>
    <row r="63" spans="1:21" ht="36" customHeight="1" x14ac:dyDescent="0.45">
      <c r="A63" s="15" t="s">
        <v>144</v>
      </c>
      <c r="B63" s="15"/>
      <c r="C63" s="15"/>
      <c r="E63" s="27" t="s">
        <v>145</v>
      </c>
      <c r="F63" s="27"/>
      <c r="G63" s="27"/>
      <c r="J63" s="4" t="s">
        <v>156</v>
      </c>
      <c r="K63" s="4" t="s">
        <v>157</v>
      </c>
      <c r="L63" s="4" t="s">
        <v>158</v>
      </c>
      <c r="M63" s="4"/>
      <c r="N63" s="4"/>
      <c r="O63" s="4" t="s">
        <v>159</v>
      </c>
      <c r="P63" s="4" t="s">
        <v>160</v>
      </c>
      <c r="S63" s="11" t="s">
        <v>189</v>
      </c>
      <c r="T63" s="11" t="s">
        <v>190</v>
      </c>
      <c r="U63" s="11" t="s">
        <v>191</v>
      </c>
    </row>
    <row r="64" spans="1:21" x14ac:dyDescent="0.25">
      <c r="A64">
        <v>0</v>
      </c>
      <c r="B64">
        <v>6</v>
      </c>
      <c r="C64">
        <v>2</v>
      </c>
      <c r="E64" s="2">
        <v>0</v>
      </c>
      <c r="F64" s="2">
        <v>6</v>
      </c>
      <c r="G64" s="2">
        <v>2</v>
      </c>
      <c r="J64" s="18" t="s">
        <v>161</v>
      </c>
      <c r="K64" s="9">
        <f>2/7</f>
        <v>0.2857142857142857</v>
      </c>
      <c r="L64" s="8">
        <f>Sheet1!S59</f>
        <v>0</v>
      </c>
      <c r="M64" s="8">
        <f>ABS(K64-L64)</f>
        <v>0.2857142857142857</v>
      </c>
      <c r="N64" s="8">
        <f>POWER(M64,1)</f>
        <v>0.2857142857142857</v>
      </c>
      <c r="O64" s="8"/>
      <c r="P64" s="8"/>
      <c r="S64" s="14" t="s">
        <v>193</v>
      </c>
      <c r="T64">
        <f>ABS(D9-D8)/84600</f>
        <v>86.634160756501188</v>
      </c>
      <c r="U64">
        <f>ABS(S9-S8)</f>
        <v>3</v>
      </c>
    </row>
    <row r="65" spans="1:21" x14ac:dyDescent="0.25">
      <c r="A65">
        <v>7</v>
      </c>
      <c r="B65">
        <v>13</v>
      </c>
      <c r="C65">
        <v>17</v>
      </c>
      <c r="E65" s="2">
        <v>7</v>
      </c>
      <c r="F65" s="2">
        <v>13</v>
      </c>
      <c r="G65" s="2">
        <v>17</v>
      </c>
      <c r="J65" s="18"/>
      <c r="K65" s="9">
        <f t="shared" ref="K65:K70" si="3">2/7</f>
        <v>0.2857142857142857</v>
      </c>
      <c r="L65" s="8">
        <f>Sheet1!S60</f>
        <v>0</v>
      </c>
      <c r="M65" s="8">
        <f t="shared" ref="M65:M89" si="4">ABS(K65-L65)</f>
        <v>0.2857142857142857</v>
      </c>
      <c r="N65" s="8">
        <f t="shared" ref="N65:N89" si="5">POWER(M65,1)</f>
        <v>0.2857142857142857</v>
      </c>
      <c r="O65" s="8"/>
      <c r="P65" s="8"/>
      <c r="S65" s="14" t="s">
        <v>194</v>
      </c>
      <c r="T65">
        <f>ABS(D16-D15)/84600</f>
        <v>16.042505910165485</v>
      </c>
      <c r="U65">
        <f>ABS(S16-S15)</f>
        <v>8</v>
      </c>
    </row>
    <row r="66" spans="1:21" x14ac:dyDescent="0.25">
      <c r="A66">
        <v>14</v>
      </c>
      <c r="B66">
        <v>25</v>
      </c>
      <c r="C66">
        <v>9</v>
      </c>
      <c r="E66" s="2">
        <v>14</v>
      </c>
      <c r="F66" s="2">
        <v>25</v>
      </c>
      <c r="G66" s="2">
        <v>9</v>
      </c>
      <c r="J66" s="18"/>
      <c r="K66" s="9">
        <f t="shared" si="3"/>
        <v>0.2857142857142857</v>
      </c>
      <c r="L66" s="8">
        <f>Sheet1!S61</f>
        <v>0</v>
      </c>
      <c r="M66" s="8">
        <f t="shared" si="4"/>
        <v>0.2857142857142857</v>
      </c>
      <c r="N66" s="8">
        <f t="shared" si="5"/>
        <v>0.2857142857142857</v>
      </c>
      <c r="O66" s="8"/>
      <c r="P66" s="8"/>
    </row>
    <row r="67" spans="1:21" x14ac:dyDescent="0.25">
      <c r="A67" s="2"/>
      <c r="B67" s="2"/>
      <c r="C67" s="2"/>
      <c r="J67" s="18"/>
      <c r="K67" s="9">
        <f t="shared" si="3"/>
        <v>0.2857142857142857</v>
      </c>
      <c r="L67" s="8">
        <f>Sheet1!S62</f>
        <v>0</v>
      </c>
      <c r="M67" s="8">
        <f t="shared" si="4"/>
        <v>0.2857142857142857</v>
      </c>
      <c r="N67" s="8">
        <f t="shared" si="5"/>
        <v>0.2857142857142857</v>
      </c>
      <c r="O67" s="8"/>
      <c r="P67" s="8"/>
    </row>
    <row r="68" spans="1:21" x14ac:dyDescent="0.25">
      <c r="A68" s="2"/>
      <c r="B68" s="2"/>
      <c r="C68" s="2"/>
      <c r="J68" s="18"/>
      <c r="K68" s="9">
        <f t="shared" si="3"/>
        <v>0.2857142857142857</v>
      </c>
      <c r="L68" s="8">
        <f>Sheet1!S63</f>
        <v>0</v>
      </c>
      <c r="M68" s="8">
        <f t="shared" si="4"/>
        <v>0.2857142857142857</v>
      </c>
      <c r="N68" s="8">
        <f t="shared" si="5"/>
        <v>0.2857142857142857</v>
      </c>
      <c r="O68" s="8"/>
      <c r="P68" s="8"/>
    </row>
    <row r="69" spans="1:21" ht="39.75" customHeight="1" x14ac:dyDescent="0.25">
      <c r="A69" s="25" t="s">
        <v>146</v>
      </c>
      <c r="B69" s="25"/>
      <c r="C69" s="25"/>
      <c r="E69" s="15" t="s">
        <v>147</v>
      </c>
      <c r="F69" s="15"/>
      <c r="G69" s="15"/>
      <c r="J69" s="18"/>
      <c r="K69" s="9">
        <f t="shared" si="3"/>
        <v>0.2857142857142857</v>
      </c>
      <c r="L69" s="8">
        <f>Sheet1!S64</f>
        <v>1</v>
      </c>
      <c r="M69" s="8">
        <f t="shared" si="4"/>
        <v>0.7142857142857143</v>
      </c>
      <c r="N69" s="8">
        <f t="shared" si="5"/>
        <v>0.7142857142857143</v>
      </c>
      <c r="O69" s="8"/>
      <c r="P69" s="8"/>
    </row>
    <row r="70" spans="1:21" x14ac:dyDescent="0.25">
      <c r="A70" s="2">
        <v>0</v>
      </c>
      <c r="B70" s="2">
        <v>13</v>
      </c>
      <c r="C70" s="2">
        <v>19</v>
      </c>
      <c r="E70">
        <v>0</v>
      </c>
      <c r="F70">
        <v>13</v>
      </c>
      <c r="G70">
        <v>19</v>
      </c>
      <c r="J70" s="18"/>
      <c r="K70" s="9">
        <f t="shared" si="3"/>
        <v>0.2857142857142857</v>
      </c>
      <c r="L70" s="8">
        <f>Sheet1!S65</f>
        <v>1</v>
      </c>
      <c r="M70" s="8">
        <f t="shared" si="4"/>
        <v>0.7142857142857143</v>
      </c>
      <c r="N70" s="8">
        <f t="shared" si="5"/>
        <v>0.7142857142857143</v>
      </c>
      <c r="O70" s="5">
        <f>SUM(N64:N70)</f>
        <v>2.8571428571428572</v>
      </c>
      <c r="P70" s="8"/>
    </row>
    <row r="71" spans="1:21" x14ac:dyDescent="0.25">
      <c r="A71" s="2">
        <v>14</v>
      </c>
      <c r="B71" s="2">
        <v>21</v>
      </c>
      <c r="C71" s="2">
        <v>9</v>
      </c>
      <c r="E71">
        <v>14</v>
      </c>
      <c r="F71">
        <v>14</v>
      </c>
      <c r="G71">
        <v>0</v>
      </c>
      <c r="J71" s="20" t="s">
        <v>185</v>
      </c>
      <c r="K71" s="8">
        <f>17/7</f>
        <v>2.4285714285714284</v>
      </c>
      <c r="L71" s="8">
        <f>Sheet1!S66</f>
        <v>4</v>
      </c>
      <c r="M71" s="8">
        <f t="shared" si="4"/>
        <v>1.5714285714285716</v>
      </c>
      <c r="N71" s="8">
        <f t="shared" si="5"/>
        <v>1.5714285714285716</v>
      </c>
      <c r="O71" s="8"/>
      <c r="P71" s="8"/>
    </row>
    <row r="72" spans="1:21" x14ac:dyDescent="0.25">
      <c r="A72" s="2">
        <v>22</v>
      </c>
      <c r="B72" s="2">
        <v>25</v>
      </c>
      <c r="C72" s="2">
        <v>0</v>
      </c>
      <c r="E72">
        <v>15</v>
      </c>
      <c r="F72">
        <v>25</v>
      </c>
      <c r="G72">
        <v>9</v>
      </c>
      <c r="J72" s="20"/>
      <c r="K72" s="8">
        <f t="shared" ref="K72:K77" si="6">17/7</f>
        <v>2.4285714285714284</v>
      </c>
      <c r="L72" s="8">
        <f>Sheet1!S67</f>
        <v>0</v>
      </c>
      <c r="M72" s="8">
        <f t="shared" si="4"/>
        <v>2.4285714285714284</v>
      </c>
      <c r="N72" s="8">
        <f t="shared" si="5"/>
        <v>2.4285714285714284</v>
      </c>
      <c r="O72" s="8"/>
      <c r="P72" s="8"/>
    </row>
    <row r="73" spans="1:21" x14ac:dyDescent="0.25">
      <c r="A73" s="2"/>
      <c r="B73" s="2"/>
      <c r="C73" s="2"/>
      <c r="J73" s="20"/>
      <c r="K73" s="8">
        <f t="shared" si="6"/>
        <v>2.4285714285714284</v>
      </c>
      <c r="L73" s="8">
        <f>Sheet1!S68</f>
        <v>0</v>
      </c>
      <c r="M73" s="8">
        <f t="shared" si="4"/>
        <v>2.4285714285714284</v>
      </c>
      <c r="N73" s="8">
        <f t="shared" si="5"/>
        <v>2.4285714285714284</v>
      </c>
      <c r="O73" s="8"/>
      <c r="P73" s="8"/>
    </row>
    <row r="74" spans="1:21" ht="36" customHeight="1" x14ac:dyDescent="0.25">
      <c r="A74" s="25" t="s">
        <v>148</v>
      </c>
      <c r="B74" s="25"/>
      <c r="C74" s="25"/>
      <c r="E74" s="15" t="s">
        <v>149</v>
      </c>
      <c r="F74" s="15"/>
      <c r="G74" s="15"/>
      <c r="J74" s="20"/>
      <c r="K74" s="8">
        <f t="shared" si="6"/>
        <v>2.4285714285714284</v>
      </c>
      <c r="L74" s="8">
        <f>Sheet1!S69</f>
        <v>1</v>
      </c>
      <c r="M74" s="8">
        <f t="shared" si="4"/>
        <v>1.4285714285714284</v>
      </c>
      <c r="N74" s="8">
        <f t="shared" si="5"/>
        <v>1.4285714285714284</v>
      </c>
      <c r="O74" s="8"/>
      <c r="P74" s="8"/>
    </row>
    <row r="75" spans="1:21" x14ac:dyDescent="0.25">
      <c r="A75" s="2">
        <v>0</v>
      </c>
      <c r="B75" s="2">
        <v>6</v>
      </c>
      <c r="C75" s="2">
        <v>2</v>
      </c>
      <c r="E75">
        <v>0</v>
      </c>
      <c r="F75">
        <v>6</v>
      </c>
      <c r="G75">
        <v>2</v>
      </c>
      <c r="J75" s="20"/>
      <c r="K75" s="8">
        <f t="shared" si="6"/>
        <v>2.4285714285714284</v>
      </c>
      <c r="L75" s="8">
        <f>Sheet1!S70</f>
        <v>3</v>
      </c>
      <c r="M75" s="8">
        <f t="shared" si="4"/>
        <v>0.57142857142857162</v>
      </c>
      <c r="N75" s="8">
        <f t="shared" si="5"/>
        <v>0.57142857142857162</v>
      </c>
      <c r="O75" s="8"/>
      <c r="P75" s="8"/>
    </row>
    <row r="76" spans="1:21" x14ac:dyDescent="0.25">
      <c r="A76" s="2">
        <v>7</v>
      </c>
      <c r="B76" s="2">
        <v>10</v>
      </c>
      <c r="C76" s="2">
        <v>5</v>
      </c>
      <c r="E76">
        <v>7</v>
      </c>
      <c r="F76">
        <v>10</v>
      </c>
      <c r="G76">
        <v>5</v>
      </c>
      <c r="J76" s="20"/>
      <c r="K76" s="8">
        <f t="shared" si="6"/>
        <v>2.4285714285714284</v>
      </c>
      <c r="L76" s="8">
        <f>Sheet1!S71</f>
        <v>1</v>
      </c>
      <c r="M76" s="8">
        <f t="shared" si="4"/>
        <v>1.4285714285714284</v>
      </c>
      <c r="N76" s="8">
        <f t="shared" si="5"/>
        <v>1.4285714285714284</v>
      </c>
      <c r="O76" s="8"/>
      <c r="P76" s="8"/>
    </row>
    <row r="77" spans="1:21" x14ac:dyDescent="0.25">
      <c r="A77" s="2">
        <v>11</v>
      </c>
      <c r="B77" s="2">
        <v>25</v>
      </c>
      <c r="C77" s="2">
        <v>21</v>
      </c>
      <c r="E77">
        <v>11</v>
      </c>
      <c r="F77">
        <v>25</v>
      </c>
      <c r="G77">
        <v>21</v>
      </c>
      <c r="J77" s="20"/>
      <c r="K77" s="8">
        <f t="shared" si="6"/>
        <v>2.4285714285714284</v>
      </c>
      <c r="L77" s="8">
        <f>Sheet1!S72</f>
        <v>8</v>
      </c>
      <c r="M77" s="8">
        <f t="shared" si="4"/>
        <v>5.5714285714285712</v>
      </c>
      <c r="N77" s="8">
        <f t="shared" si="5"/>
        <v>5.5714285714285712</v>
      </c>
      <c r="O77" s="5">
        <f>SUM(N71:N77)</f>
        <v>15.428571428571429</v>
      </c>
      <c r="P77" s="8"/>
    </row>
    <row r="78" spans="1:21" x14ac:dyDescent="0.25">
      <c r="A78" s="2"/>
      <c r="B78" s="2"/>
      <c r="C78" s="2"/>
      <c r="J78" s="18" t="s">
        <v>186</v>
      </c>
      <c r="K78" s="10">
        <f>9/12</f>
        <v>0.75</v>
      </c>
      <c r="L78" s="8">
        <f>Sheet1!S73</f>
        <v>0</v>
      </c>
      <c r="M78" s="8">
        <f t="shared" si="4"/>
        <v>0.75</v>
      </c>
      <c r="N78" s="8">
        <f t="shared" si="5"/>
        <v>0.75</v>
      </c>
    </row>
    <row r="79" spans="1:21" x14ac:dyDescent="0.25">
      <c r="A79" s="2"/>
      <c r="B79" s="2"/>
      <c r="C79" s="2"/>
      <c r="J79" s="18"/>
      <c r="K79" s="10">
        <f t="shared" ref="K79:K89" si="7">9/12</f>
        <v>0.75</v>
      </c>
      <c r="L79" s="8">
        <f>Sheet1!S74</f>
        <v>1</v>
      </c>
      <c r="M79" s="8">
        <f t="shared" si="4"/>
        <v>0.25</v>
      </c>
      <c r="N79" s="8">
        <f t="shared" si="5"/>
        <v>0.25</v>
      </c>
    </row>
    <row r="80" spans="1:21" ht="38.25" customHeight="1" x14ac:dyDescent="0.25">
      <c r="A80" s="25" t="s">
        <v>150</v>
      </c>
      <c r="B80" s="25"/>
      <c r="C80" s="25"/>
      <c r="E80" s="15" t="s">
        <v>151</v>
      </c>
      <c r="F80" s="15"/>
      <c r="G80" s="15"/>
      <c r="J80" s="18"/>
      <c r="K80" s="10">
        <f t="shared" si="7"/>
        <v>0.75</v>
      </c>
      <c r="L80" s="8">
        <f>Sheet1!S75</f>
        <v>1</v>
      </c>
      <c r="M80" s="8">
        <f t="shared" si="4"/>
        <v>0.25</v>
      </c>
      <c r="N80" s="8">
        <f t="shared" si="5"/>
        <v>0.25</v>
      </c>
    </row>
    <row r="81" spans="1:16" x14ac:dyDescent="0.25">
      <c r="A81" s="2">
        <v>0</v>
      </c>
      <c r="B81" s="2">
        <v>6</v>
      </c>
      <c r="C81" s="2">
        <v>2</v>
      </c>
      <c r="E81">
        <v>0</v>
      </c>
      <c r="F81">
        <v>6</v>
      </c>
      <c r="G81">
        <v>2</v>
      </c>
      <c r="J81" s="18"/>
      <c r="K81" s="10">
        <f t="shared" si="7"/>
        <v>0.75</v>
      </c>
      <c r="L81" s="8">
        <f>Sheet1!S76</f>
        <v>2</v>
      </c>
      <c r="M81" s="8">
        <f t="shared" si="4"/>
        <v>1.25</v>
      </c>
      <c r="N81" s="8">
        <f t="shared" si="5"/>
        <v>1.25</v>
      </c>
    </row>
    <row r="82" spans="1:16" x14ac:dyDescent="0.25">
      <c r="A82" s="2">
        <v>7</v>
      </c>
      <c r="B82" s="2">
        <v>13</v>
      </c>
      <c r="C82" s="2">
        <v>17</v>
      </c>
      <c r="E82">
        <v>7</v>
      </c>
      <c r="F82">
        <v>13</v>
      </c>
      <c r="G82">
        <v>17</v>
      </c>
      <c r="J82" s="18"/>
      <c r="K82" s="10">
        <f t="shared" si="7"/>
        <v>0.75</v>
      </c>
      <c r="L82" s="8">
        <f>Sheet1!S77</f>
        <v>1</v>
      </c>
      <c r="M82" s="8">
        <f t="shared" si="4"/>
        <v>0.25</v>
      </c>
      <c r="N82" s="8">
        <f t="shared" si="5"/>
        <v>0.25</v>
      </c>
    </row>
    <row r="83" spans="1:16" x14ac:dyDescent="0.25">
      <c r="A83" s="2">
        <v>14</v>
      </c>
      <c r="B83" s="2">
        <v>25</v>
      </c>
      <c r="C83" s="2">
        <v>9</v>
      </c>
      <c r="E83">
        <v>14</v>
      </c>
      <c r="F83">
        <v>25</v>
      </c>
      <c r="G83">
        <v>9</v>
      </c>
      <c r="J83" s="18"/>
      <c r="K83" s="10">
        <f t="shared" si="7"/>
        <v>0.75</v>
      </c>
      <c r="L83" s="8">
        <f>Sheet1!S78</f>
        <v>2</v>
      </c>
      <c r="M83" s="8">
        <f t="shared" si="4"/>
        <v>1.25</v>
      </c>
      <c r="N83" s="8">
        <f t="shared" si="5"/>
        <v>1.25</v>
      </c>
    </row>
    <row r="84" spans="1:16" x14ac:dyDescent="0.25">
      <c r="J84" s="18"/>
      <c r="K84" s="10">
        <f t="shared" si="7"/>
        <v>0.75</v>
      </c>
      <c r="L84" s="8">
        <f>Sheet1!S79</f>
        <v>0</v>
      </c>
      <c r="M84" s="8">
        <f t="shared" si="4"/>
        <v>0.75</v>
      </c>
      <c r="N84" s="8">
        <f t="shared" si="5"/>
        <v>0.75</v>
      </c>
    </row>
    <row r="85" spans="1:16" x14ac:dyDescent="0.25">
      <c r="J85" s="18"/>
      <c r="K85" s="10">
        <f t="shared" si="7"/>
        <v>0.75</v>
      </c>
      <c r="L85" s="8">
        <f>Sheet1!S80</f>
        <v>2</v>
      </c>
      <c r="M85" s="8">
        <f t="shared" si="4"/>
        <v>1.25</v>
      </c>
      <c r="N85" s="8">
        <f t="shared" si="5"/>
        <v>1.25</v>
      </c>
    </row>
    <row r="86" spans="1:16" x14ac:dyDescent="0.25">
      <c r="J86" s="18"/>
      <c r="K86" s="10">
        <f t="shared" si="7"/>
        <v>0.75</v>
      </c>
      <c r="L86" s="8">
        <f>Sheet1!S81</f>
        <v>0</v>
      </c>
      <c r="M86" s="8">
        <f t="shared" si="4"/>
        <v>0.75</v>
      </c>
      <c r="N86" s="8">
        <f t="shared" si="5"/>
        <v>0.75</v>
      </c>
    </row>
    <row r="87" spans="1:16" x14ac:dyDescent="0.25">
      <c r="J87" s="18"/>
      <c r="K87" s="10">
        <f t="shared" si="7"/>
        <v>0.75</v>
      </c>
      <c r="L87" s="8">
        <f>Sheet1!S82</f>
        <v>0</v>
      </c>
      <c r="M87" s="8">
        <f t="shared" si="4"/>
        <v>0.75</v>
      </c>
      <c r="N87" s="8">
        <f t="shared" si="5"/>
        <v>0.75</v>
      </c>
    </row>
    <row r="88" spans="1:16" x14ac:dyDescent="0.25">
      <c r="J88" s="18"/>
      <c r="K88" s="10">
        <f t="shared" si="7"/>
        <v>0.75</v>
      </c>
      <c r="L88" s="8">
        <f>Sheet1!S83</f>
        <v>0</v>
      </c>
      <c r="M88" s="8">
        <f t="shared" si="4"/>
        <v>0.75</v>
      </c>
      <c r="N88" s="8">
        <f t="shared" si="5"/>
        <v>0.75</v>
      </c>
    </row>
    <row r="89" spans="1:16" x14ac:dyDescent="0.25">
      <c r="J89" s="18"/>
      <c r="K89" s="10">
        <f t="shared" si="7"/>
        <v>0.75</v>
      </c>
      <c r="L89" s="8">
        <f>Sheet1!S84</f>
        <v>0</v>
      </c>
      <c r="M89" s="8">
        <f t="shared" si="4"/>
        <v>0.75</v>
      </c>
      <c r="N89" s="8">
        <f t="shared" si="5"/>
        <v>0.75</v>
      </c>
      <c r="O89" s="5">
        <f>SUM(N78:N89)</f>
        <v>9</v>
      </c>
      <c r="P89" s="7">
        <f>SUM(O89,O77,O70)</f>
        <v>27.285714285714288</v>
      </c>
    </row>
  </sheetData>
  <mergeCells count="16">
    <mergeCell ref="J61:P61"/>
    <mergeCell ref="S62:U62"/>
    <mergeCell ref="S61:U61"/>
    <mergeCell ref="J78:J89"/>
    <mergeCell ref="J62:P62"/>
    <mergeCell ref="J64:J70"/>
    <mergeCell ref="J71:J77"/>
    <mergeCell ref="A80:C80"/>
    <mergeCell ref="E80:G80"/>
    <mergeCell ref="A62:G62"/>
    <mergeCell ref="A63:C63"/>
    <mergeCell ref="E63:G63"/>
    <mergeCell ref="A69:C69"/>
    <mergeCell ref="E69:G69"/>
    <mergeCell ref="A74:C74"/>
    <mergeCell ref="E74:G7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3"/>
  <sheetViews>
    <sheetView topLeftCell="A1564" workbookViewId="0">
      <selection activeCell="A1453" sqref="A1453:H1454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6.75" bestFit="1" customWidth="1"/>
    <col min="4" max="4" width="11.875" bestFit="1" customWidth="1"/>
    <col min="5" max="5" width="2.875" bestFit="1" customWidth="1"/>
    <col min="6" max="8" width="5.875" bestFit="1" customWidth="1"/>
  </cols>
  <sheetData>
    <row r="1" spans="1:8" x14ac:dyDescent="0.25">
      <c r="A1" s="29" t="s">
        <v>205</v>
      </c>
      <c r="B1" s="29" t="s">
        <v>206</v>
      </c>
      <c r="C1" s="29"/>
      <c r="D1" s="29"/>
      <c r="E1" s="29"/>
      <c r="F1" s="29"/>
      <c r="G1" s="29"/>
      <c r="H1" s="29"/>
    </row>
    <row r="2" spans="1:8" x14ac:dyDescent="0.25">
      <c r="A2" s="29" t="s">
        <v>207</v>
      </c>
      <c r="B2" s="29" t="s">
        <v>208</v>
      </c>
      <c r="C2" s="29"/>
      <c r="D2" s="29"/>
      <c r="E2" s="29"/>
      <c r="F2" s="29"/>
      <c r="G2" s="29"/>
      <c r="H2" s="29"/>
    </row>
    <row r="3" spans="1:8" x14ac:dyDescent="0.25">
      <c r="A3" t="s">
        <v>209</v>
      </c>
      <c r="B3" t="s">
        <v>210</v>
      </c>
      <c r="C3" t="s">
        <v>211</v>
      </c>
      <c r="D3" t="s">
        <v>212</v>
      </c>
      <c r="E3" t="s">
        <v>213</v>
      </c>
      <c r="F3" t="s">
        <v>214</v>
      </c>
      <c r="G3" t="s">
        <v>215</v>
      </c>
      <c r="H3" t="s">
        <v>216</v>
      </c>
    </row>
    <row r="4" spans="1:8" x14ac:dyDescent="0.25">
      <c r="A4">
        <v>0</v>
      </c>
      <c r="B4">
        <v>3</v>
      </c>
      <c r="C4">
        <v>11</v>
      </c>
      <c r="D4">
        <v>2.75</v>
      </c>
      <c r="E4">
        <v>2</v>
      </c>
      <c r="F4">
        <v>0.75</v>
      </c>
      <c r="G4">
        <v>0.75</v>
      </c>
    </row>
    <row r="5" spans="1:8" x14ac:dyDescent="0.25">
      <c r="E5">
        <v>2</v>
      </c>
      <c r="F5">
        <v>0.75</v>
      </c>
      <c r="G5">
        <v>0.75</v>
      </c>
    </row>
    <row r="6" spans="1:8" x14ac:dyDescent="0.25">
      <c r="E6">
        <v>4</v>
      </c>
      <c r="F6">
        <v>1.25</v>
      </c>
      <c r="G6">
        <v>1.25</v>
      </c>
    </row>
    <row r="7" spans="1:8" x14ac:dyDescent="0.25">
      <c r="E7">
        <v>3</v>
      </c>
      <c r="F7">
        <v>0.25</v>
      </c>
      <c r="G7">
        <v>0.25</v>
      </c>
      <c r="H7">
        <v>3</v>
      </c>
    </row>
    <row r="9" spans="1:8" x14ac:dyDescent="0.25">
      <c r="A9">
        <v>4</v>
      </c>
      <c r="B9">
        <v>37</v>
      </c>
      <c r="C9">
        <v>81</v>
      </c>
      <c r="D9">
        <v>2.38</v>
      </c>
      <c r="E9">
        <v>3</v>
      </c>
      <c r="F9">
        <v>0.62</v>
      </c>
      <c r="G9">
        <v>0.62</v>
      </c>
    </row>
    <row r="10" spans="1:8" x14ac:dyDescent="0.25">
      <c r="E10">
        <v>8</v>
      </c>
      <c r="F10">
        <v>5.62</v>
      </c>
      <c r="G10">
        <v>5.62</v>
      </c>
    </row>
    <row r="11" spans="1:8" x14ac:dyDescent="0.25">
      <c r="E11">
        <v>1</v>
      </c>
      <c r="F11">
        <v>1.38</v>
      </c>
      <c r="G11">
        <v>1.38</v>
      </c>
    </row>
    <row r="12" spans="1:8" x14ac:dyDescent="0.25">
      <c r="E12">
        <v>0</v>
      </c>
      <c r="F12">
        <v>2.38</v>
      </c>
      <c r="G12">
        <v>2.38</v>
      </c>
    </row>
    <row r="13" spans="1:8" x14ac:dyDescent="0.25">
      <c r="E13">
        <v>7</v>
      </c>
      <c r="F13">
        <v>4.62</v>
      </c>
      <c r="G13">
        <v>4.62</v>
      </c>
    </row>
    <row r="14" spans="1:8" x14ac:dyDescent="0.25">
      <c r="E14">
        <v>2</v>
      </c>
      <c r="F14">
        <v>0.38</v>
      </c>
      <c r="G14">
        <v>0.38</v>
      </c>
    </row>
    <row r="15" spans="1:8" x14ac:dyDescent="0.25">
      <c r="E15">
        <v>1</v>
      </c>
      <c r="F15">
        <v>1.38</v>
      </c>
      <c r="G15">
        <v>1.38</v>
      </c>
    </row>
    <row r="16" spans="1:8" x14ac:dyDescent="0.25">
      <c r="E16">
        <v>1</v>
      </c>
      <c r="F16">
        <v>1.38</v>
      </c>
      <c r="G16">
        <v>1.38</v>
      </c>
    </row>
    <row r="17" spans="5:7" x14ac:dyDescent="0.25">
      <c r="E17">
        <v>1</v>
      </c>
      <c r="F17">
        <v>1.38</v>
      </c>
      <c r="G17">
        <v>1.38</v>
      </c>
    </row>
    <row r="18" spans="5:7" x14ac:dyDescent="0.25">
      <c r="E18">
        <v>3</v>
      </c>
      <c r="F18">
        <v>0.62</v>
      </c>
      <c r="G18">
        <v>0.62</v>
      </c>
    </row>
    <row r="19" spans="5:7" x14ac:dyDescent="0.25">
      <c r="E19">
        <v>2</v>
      </c>
      <c r="F19">
        <v>0.38</v>
      </c>
      <c r="G19">
        <v>0.38</v>
      </c>
    </row>
    <row r="20" spans="5:7" x14ac:dyDescent="0.25">
      <c r="E20">
        <v>10</v>
      </c>
      <c r="F20">
        <v>7.62</v>
      </c>
      <c r="G20">
        <v>7.62</v>
      </c>
    </row>
    <row r="21" spans="5:7" x14ac:dyDescent="0.25">
      <c r="E21">
        <v>1</v>
      </c>
      <c r="F21">
        <v>1.38</v>
      </c>
      <c r="G21">
        <v>1.38</v>
      </c>
    </row>
    <row r="22" spans="5:7" x14ac:dyDescent="0.25">
      <c r="E22">
        <v>0</v>
      </c>
      <c r="F22">
        <v>2.38</v>
      </c>
      <c r="G22">
        <v>2.38</v>
      </c>
    </row>
    <row r="23" spans="5:7" x14ac:dyDescent="0.25">
      <c r="E23">
        <v>1</v>
      </c>
      <c r="F23">
        <v>1.38</v>
      </c>
      <c r="G23">
        <v>1.38</v>
      </c>
    </row>
    <row r="24" spans="5:7" x14ac:dyDescent="0.25">
      <c r="E24">
        <v>4</v>
      </c>
      <c r="F24">
        <v>1.62</v>
      </c>
      <c r="G24">
        <v>1.62</v>
      </c>
    </row>
    <row r="25" spans="5:7" x14ac:dyDescent="0.25">
      <c r="E25">
        <v>1</v>
      </c>
      <c r="F25">
        <v>1.38</v>
      </c>
      <c r="G25">
        <v>1.38</v>
      </c>
    </row>
    <row r="26" spans="5:7" x14ac:dyDescent="0.25">
      <c r="E26">
        <v>0</v>
      </c>
      <c r="F26">
        <v>2.38</v>
      </c>
      <c r="G26">
        <v>2.38</v>
      </c>
    </row>
    <row r="27" spans="5:7" x14ac:dyDescent="0.25">
      <c r="E27">
        <v>0</v>
      </c>
      <c r="F27">
        <v>2.38</v>
      </c>
      <c r="G27">
        <v>2.38</v>
      </c>
    </row>
    <row r="28" spans="5:7" x14ac:dyDescent="0.25">
      <c r="E28">
        <v>1</v>
      </c>
      <c r="F28">
        <v>1.38</v>
      </c>
      <c r="G28">
        <v>1.38</v>
      </c>
    </row>
    <row r="29" spans="5:7" x14ac:dyDescent="0.25">
      <c r="E29">
        <v>1</v>
      </c>
      <c r="F29">
        <v>1.38</v>
      </c>
      <c r="G29">
        <v>1.38</v>
      </c>
    </row>
    <row r="30" spans="5:7" x14ac:dyDescent="0.25">
      <c r="E30">
        <v>2</v>
      </c>
      <c r="F30">
        <v>0.38</v>
      </c>
      <c r="G30">
        <v>0.38</v>
      </c>
    </row>
    <row r="31" spans="5:7" x14ac:dyDescent="0.25">
      <c r="E31">
        <v>16</v>
      </c>
      <c r="F31">
        <v>13.62</v>
      </c>
      <c r="G31">
        <v>13.62</v>
      </c>
    </row>
    <row r="32" spans="5:7" x14ac:dyDescent="0.25">
      <c r="E32">
        <v>0</v>
      </c>
      <c r="F32">
        <v>2.38</v>
      </c>
      <c r="G32">
        <v>2.38</v>
      </c>
    </row>
    <row r="33" spans="1:8" x14ac:dyDescent="0.25">
      <c r="E33">
        <v>0</v>
      </c>
      <c r="F33">
        <v>2.38</v>
      </c>
      <c r="G33">
        <v>2.38</v>
      </c>
    </row>
    <row r="34" spans="1:8" x14ac:dyDescent="0.25">
      <c r="E34">
        <v>0</v>
      </c>
      <c r="F34">
        <v>2.38</v>
      </c>
      <c r="G34">
        <v>2.38</v>
      </c>
    </row>
    <row r="35" spans="1:8" x14ac:dyDescent="0.25">
      <c r="E35">
        <v>0</v>
      </c>
      <c r="F35">
        <v>2.38</v>
      </c>
      <c r="G35">
        <v>2.38</v>
      </c>
    </row>
    <row r="36" spans="1:8" x14ac:dyDescent="0.25">
      <c r="E36">
        <v>0</v>
      </c>
      <c r="F36">
        <v>2.38</v>
      </c>
      <c r="G36">
        <v>2.38</v>
      </c>
    </row>
    <row r="37" spans="1:8" x14ac:dyDescent="0.25">
      <c r="E37">
        <v>0</v>
      </c>
      <c r="F37">
        <v>2.38</v>
      </c>
      <c r="G37">
        <v>2.38</v>
      </c>
    </row>
    <row r="38" spans="1:8" x14ac:dyDescent="0.25">
      <c r="E38">
        <v>3</v>
      </c>
      <c r="F38">
        <v>0.62</v>
      </c>
      <c r="G38">
        <v>0.62</v>
      </c>
    </row>
    <row r="39" spans="1:8" x14ac:dyDescent="0.25">
      <c r="E39">
        <v>4</v>
      </c>
      <c r="F39">
        <v>1.62</v>
      </c>
      <c r="G39">
        <v>1.62</v>
      </c>
    </row>
    <row r="40" spans="1:8" x14ac:dyDescent="0.25">
      <c r="E40">
        <v>1</v>
      </c>
      <c r="F40">
        <v>1.38</v>
      </c>
      <c r="G40">
        <v>1.38</v>
      </c>
    </row>
    <row r="41" spans="1:8" x14ac:dyDescent="0.25">
      <c r="E41">
        <v>2</v>
      </c>
      <c r="F41">
        <v>0.38</v>
      </c>
      <c r="G41">
        <v>0.38</v>
      </c>
    </row>
    <row r="42" spans="1:8" x14ac:dyDescent="0.25">
      <c r="E42">
        <v>5</v>
      </c>
      <c r="F42">
        <v>2.62</v>
      </c>
      <c r="G42">
        <v>2.62</v>
      </c>
      <c r="H42">
        <v>78.349999999999994</v>
      </c>
    </row>
    <row r="44" spans="1:8" x14ac:dyDescent="0.25">
      <c r="A44">
        <v>38</v>
      </c>
      <c r="B44">
        <v>42</v>
      </c>
      <c r="C44">
        <v>1</v>
      </c>
      <c r="D44">
        <v>0.2</v>
      </c>
      <c r="E44">
        <v>1</v>
      </c>
      <c r="F44">
        <v>0.8</v>
      </c>
      <c r="G44">
        <v>0.8</v>
      </c>
    </row>
    <row r="45" spans="1:8" x14ac:dyDescent="0.25">
      <c r="E45">
        <v>0</v>
      </c>
      <c r="F45">
        <v>0.2</v>
      </c>
      <c r="G45">
        <v>0.2</v>
      </c>
    </row>
    <row r="46" spans="1:8" x14ac:dyDescent="0.25">
      <c r="E46">
        <v>0</v>
      </c>
      <c r="F46">
        <v>0.2</v>
      </c>
      <c r="G46">
        <v>0.2</v>
      </c>
    </row>
    <row r="47" spans="1:8" x14ac:dyDescent="0.25">
      <c r="E47">
        <v>0</v>
      </c>
      <c r="F47">
        <v>0.2</v>
      </c>
      <c r="G47">
        <v>0.2</v>
      </c>
    </row>
    <row r="48" spans="1:8" x14ac:dyDescent="0.25">
      <c r="E48">
        <v>0</v>
      </c>
      <c r="F48">
        <v>0.2</v>
      </c>
      <c r="G48">
        <v>0.2</v>
      </c>
      <c r="H48">
        <v>1.6</v>
      </c>
    </row>
    <row r="50" spans="1:7" x14ac:dyDescent="0.25">
      <c r="A50">
        <v>43</v>
      </c>
      <c r="B50">
        <v>63</v>
      </c>
      <c r="C50">
        <v>11</v>
      </c>
      <c r="D50">
        <v>0.52</v>
      </c>
      <c r="E50">
        <v>0</v>
      </c>
      <c r="F50">
        <v>0.52</v>
      </c>
      <c r="G50">
        <v>0.52</v>
      </c>
    </row>
    <row r="51" spans="1:7" x14ac:dyDescent="0.25">
      <c r="E51">
        <v>0</v>
      </c>
      <c r="F51">
        <v>0.52</v>
      </c>
      <c r="G51">
        <v>0.52</v>
      </c>
    </row>
    <row r="52" spans="1:7" x14ac:dyDescent="0.25">
      <c r="E52">
        <v>1</v>
      </c>
      <c r="F52">
        <v>0.48</v>
      </c>
      <c r="G52">
        <v>0.48</v>
      </c>
    </row>
    <row r="53" spans="1:7" x14ac:dyDescent="0.25">
      <c r="E53">
        <v>0</v>
      </c>
      <c r="F53">
        <v>0.52</v>
      </c>
      <c r="G53">
        <v>0.52</v>
      </c>
    </row>
    <row r="54" spans="1:7" x14ac:dyDescent="0.25">
      <c r="E54">
        <v>0</v>
      </c>
      <c r="F54">
        <v>0.52</v>
      </c>
      <c r="G54">
        <v>0.52</v>
      </c>
    </row>
    <row r="55" spans="1:7" x14ac:dyDescent="0.25">
      <c r="E55">
        <v>0</v>
      </c>
      <c r="F55">
        <v>0.52</v>
      </c>
      <c r="G55">
        <v>0.52</v>
      </c>
    </row>
    <row r="56" spans="1:7" x14ac:dyDescent="0.25">
      <c r="E56">
        <v>0</v>
      </c>
      <c r="F56">
        <v>0.52</v>
      </c>
      <c r="G56">
        <v>0.52</v>
      </c>
    </row>
    <row r="57" spans="1:7" x14ac:dyDescent="0.25">
      <c r="E57">
        <v>1</v>
      </c>
      <c r="F57">
        <v>0.48</v>
      </c>
      <c r="G57">
        <v>0.48</v>
      </c>
    </row>
    <row r="58" spans="1:7" x14ac:dyDescent="0.25">
      <c r="E58">
        <v>0</v>
      </c>
      <c r="F58">
        <v>0.52</v>
      </c>
      <c r="G58">
        <v>0.52</v>
      </c>
    </row>
    <row r="59" spans="1:7" x14ac:dyDescent="0.25">
      <c r="E59">
        <v>1</v>
      </c>
      <c r="F59">
        <v>0.48</v>
      </c>
      <c r="G59">
        <v>0.48</v>
      </c>
    </row>
    <row r="60" spans="1:7" x14ac:dyDescent="0.25">
      <c r="E60">
        <v>0</v>
      </c>
      <c r="F60">
        <v>0.52</v>
      </c>
      <c r="G60">
        <v>0.52</v>
      </c>
    </row>
    <row r="61" spans="1:7" x14ac:dyDescent="0.25">
      <c r="E61">
        <v>1</v>
      </c>
      <c r="F61">
        <v>0.48</v>
      </c>
      <c r="G61">
        <v>0.48</v>
      </c>
    </row>
    <row r="62" spans="1:7" x14ac:dyDescent="0.25">
      <c r="E62">
        <v>4</v>
      </c>
      <c r="F62">
        <v>3.48</v>
      </c>
      <c r="G62">
        <v>3.48</v>
      </c>
    </row>
    <row r="63" spans="1:7" x14ac:dyDescent="0.25">
      <c r="E63">
        <v>1</v>
      </c>
      <c r="F63">
        <v>0.48</v>
      </c>
      <c r="G63">
        <v>0.48</v>
      </c>
    </row>
    <row r="64" spans="1:7" x14ac:dyDescent="0.25">
      <c r="E64">
        <v>0</v>
      </c>
      <c r="F64">
        <v>0.52</v>
      </c>
      <c r="G64">
        <v>0.52</v>
      </c>
    </row>
    <row r="65" spans="1:8" x14ac:dyDescent="0.25">
      <c r="E65">
        <v>0</v>
      </c>
      <c r="F65">
        <v>0.52</v>
      </c>
      <c r="G65">
        <v>0.52</v>
      </c>
    </row>
    <row r="66" spans="1:8" x14ac:dyDescent="0.25">
      <c r="E66">
        <v>0</v>
      </c>
      <c r="F66">
        <v>0.52</v>
      </c>
      <c r="G66">
        <v>0.52</v>
      </c>
    </row>
    <row r="67" spans="1:8" x14ac:dyDescent="0.25">
      <c r="E67">
        <v>0</v>
      </c>
      <c r="F67">
        <v>0.52</v>
      </c>
      <c r="G67">
        <v>0.52</v>
      </c>
    </row>
    <row r="68" spans="1:8" x14ac:dyDescent="0.25">
      <c r="E68">
        <v>0</v>
      </c>
      <c r="F68">
        <v>0.52</v>
      </c>
      <c r="G68">
        <v>0.52</v>
      </c>
    </row>
    <row r="69" spans="1:8" x14ac:dyDescent="0.25">
      <c r="E69">
        <v>1</v>
      </c>
      <c r="F69">
        <v>0.48</v>
      </c>
      <c r="G69">
        <v>0.48</v>
      </c>
    </row>
    <row r="70" spans="1:8" x14ac:dyDescent="0.25">
      <c r="E70">
        <v>1</v>
      </c>
      <c r="F70">
        <v>0.48</v>
      </c>
      <c r="G70">
        <v>0.48</v>
      </c>
      <c r="H70">
        <v>13.62</v>
      </c>
    </row>
    <row r="72" spans="1:8" x14ac:dyDescent="0.25">
      <c r="A72">
        <v>64</v>
      </c>
      <c r="B72">
        <v>67</v>
      </c>
      <c r="C72">
        <v>5</v>
      </c>
      <c r="D72">
        <v>1.25</v>
      </c>
      <c r="E72">
        <v>4</v>
      </c>
      <c r="F72">
        <v>2.75</v>
      </c>
      <c r="G72">
        <v>2.75</v>
      </c>
    </row>
    <row r="73" spans="1:8" x14ac:dyDescent="0.25">
      <c r="E73">
        <v>0</v>
      </c>
      <c r="F73">
        <v>1.25</v>
      </c>
      <c r="G73">
        <v>1.25</v>
      </c>
    </row>
    <row r="74" spans="1:8" x14ac:dyDescent="0.25">
      <c r="E74">
        <v>0</v>
      </c>
      <c r="F74">
        <v>1.25</v>
      </c>
      <c r="G74">
        <v>1.25</v>
      </c>
    </row>
    <row r="75" spans="1:8" x14ac:dyDescent="0.25">
      <c r="E75">
        <v>1</v>
      </c>
      <c r="F75">
        <v>0.25</v>
      </c>
      <c r="G75">
        <v>0.25</v>
      </c>
      <c r="H75">
        <v>5.5</v>
      </c>
    </row>
    <row r="77" spans="1:8" x14ac:dyDescent="0.25">
      <c r="A77">
        <v>68</v>
      </c>
      <c r="B77">
        <v>92</v>
      </c>
      <c r="C77">
        <v>33</v>
      </c>
      <c r="D77">
        <v>1.32</v>
      </c>
      <c r="E77">
        <v>3</v>
      </c>
      <c r="F77">
        <v>1.68</v>
      </c>
      <c r="G77">
        <v>1.68</v>
      </c>
    </row>
    <row r="78" spans="1:8" x14ac:dyDescent="0.25">
      <c r="E78">
        <v>1</v>
      </c>
      <c r="F78">
        <v>0.32</v>
      </c>
      <c r="G78">
        <v>0.32</v>
      </c>
    </row>
    <row r="79" spans="1:8" x14ac:dyDescent="0.25">
      <c r="E79">
        <v>8</v>
      </c>
      <c r="F79">
        <v>6.68</v>
      </c>
      <c r="G79">
        <v>6.68</v>
      </c>
    </row>
    <row r="80" spans="1:8" x14ac:dyDescent="0.25">
      <c r="E80">
        <v>0</v>
      </c>
      <c r="F80">
        <v>1.32</v>
      </c>
      <c r="G80">
        <v>1.32</v>
      </c>
    </row>
    <row r="81" spans="5:7" x14ac:dyDescent="0.25">
      <c r="E81">
        <v>1</v>
      </c>
      <c r="F81">
        <v>0.32</v>
      </c>
      <c r="G81">
        <v>0.32</v>
      </c>
    </row>
    <row r="82" spans="5:7" x14ac:dyDescent="0.25">
      <c r="E82">
        <v>1</v>
      </c>
      <c r="F82">
        <v>0.32</v>
      </c>
      <c r="G82">
        <v>0.32</v>
      </c>
    </row>
    <row r="83" spans="5:7" x14ac:dyDescent="0.25">
      <c r="E83">
        <v>2</v>
      </c>
      <c r="F83">
        <v>0.68</v>
      </c>
      <c r="G83">
        <v>0.68</v>
      </c>
    </row>
    <row r="84" spans="5:7" x14ac:dyDescent="0.25">
      <c r="E84">
        <v>1</v>
      </c>
      <c r="F84">
        <v>0.32</v>
      </c>
      <c r="G84">
        <v>0.32</v>
      </c>
    </row>
    <row r="85" spans="5:7" x14ac:dyDescent="0.25">
      <c r="E85">
        <v>2</v>
      </c>
      <c r="F85">
        <v>0.68</v>
      </c>
      <c r="G85">
        <v>0.68</v>
      </c>
    </row>
    <row r="86" spans="5:7" x14ac:dyDescent="0.25">
      <c r="E86">
        <v>0</v>
      </c>
      <c r="F86">
        <v>1.32</v>
      </c>
      <c r="G86">
        <v>1.32</v>
      </c>
    </row>
    <row r="87" spans="5:7" x14ac:dyDescent="0.25">
      <c r="E87">
        <v>2</v>
      </c>
      <c r="F87">
        <v>0.68</v>
      </c>
      <c r="G87">
        <v>0.68</v>
      </c>
    </row>
    <row r="88" spans="5:7" x14ac:dyDescent="0.25">
      <c r="E88">
        <v>0</v>
      </c>
      <c r="F88">
        <v>1.32</v>
      </c>
      <c r="G88">
        <v>1.32</v>
      </c>
    </row>
    <row r="89" spans="5:7" x14ac:dyDescent="0.25">
      <c r="E89">
        <v>0</v>
      </c>
      <c r="F89">
        <v>1.32</v>
      </c>
      <c r="G89">
        <v>1.32</v>
      </c>
    </row>
    <row r="90" spans="5:7" x14ac:dyDescent="0.25">
      <c r="E90">
        <v>0</v>
      </c>
      <c r="F90">
        <v>1.32</v>
      </c>
      <c r="G90">
        <v>1.32</v>
      </c>
    </row>
    <row r="91" spans="5:7" x14ac:dyDescent="0.25">
      <c r="E91">
        <v>0</v>
      </c>
      <c r="F91">
        <v>1.32</v>
      </c>
      <c r="G91">
        <v>1.32</v>
      </c>
    </row>
    <row r="92" spans="5:7" x14ac:dyDescent="0.25">
      <c r="E92">
        <v>1</v>
      </c>
      <c r="F92">
        <v>0.32</v>
      </c>
      <c r="G92">
        <v>0.32</v>
      </c>
    </row>
    <row r="93" spans="5:7" x14ac:dyDescent="0.25">
      <c r="E93">
        <v>2</v>
      </c>
      <c r="F93">
        <v>0.68</v>
      </c>
      <c r="G93">
        <v>0.68</v>
      </c>
    </row>
    <row r="94" spans="5:7" x14ac:dyDescent="0.25">
      <c r="E94">
        <v>0</v>
      </c>
      <c r="F94">
        <v>1.32</v>
      </c>
      <c r="G94">
        <v>1.32</v>
      </c>
    </row>
    <row r="95" spans="5:7" x14ac:dyDescent="0.25">
      <c r="E95">
        <v>1</v>
      </c>
      <c r="F95">
        <v>0.32</v>
      </c>
      <c r="G95">
        <v>0.32</v>
      </c>
    </row>
    <row r="96" spans="5:7" x14ac:dyDescent="0.25">
      <c r="E96">
        <v>3</v>
      </c>
      <c r="F96">
        <v>1.68</v>
      </c>
      <c r="G96">
        <v>1.68</v>
      </c>
    </row>
    <row r="97" spans="1:8" x14ac:dyDescent="0.25">
      <c r="E97">
        <v>4</v>
      </c>
      <c r="F97">
        <v>2.68</v>
      </c>
      <c r="G97">
        <v>2.68</v>
      </c>
    </row>
    <row r="98" spans="1:8" x14ac:dyDescent="0.25">
      <c r="E98">
        <v>0</v>
      </c>
      <c r="F98">
        <v>1.32</v>
      </c>
      <c r="G98">
        <v>1.32</v>
      </c>
    </row>
    <row r="99" spans="1:8" x14ac:dyDescent="0.25">
      <c r="E99">
        <v>1</v>
      </c>
      <c r="F99">
        <v>0.32</v>
      </c>
      <c r="G99">
        <v>0.32</v>
      </c>
    </row>
    <row r="100" spans="1:8" x14ac:dyDescent="0.25">
      <c r="E100">
        <v>0</v>
      </c>
      <c r="F100">
        <v>1.32</v>
      </c>
      <c r="G100">
        <v>1.32</v>
      </c>
    </row>
    <row r="101" spans="1:8" x14ac:dyDescent="0.25">
      <c r="E101">
        <v>0</v>
      </c>
      <c r="F101">
        <v>1.32</v>
      </c>
      <c r="G101">
        <v>1.32</v>
      </c>
      <c r="H101">
        <v>30.88</v>
      </c>
    </row>
    <row r="103" spans="1:8" x14ac:dyDescent="0.25">
      <c r="A103">
        <v>93</v>
      </c>
      <c r="B103">
        <v>108</v>
      </c>
      <c r="C103">
        <v>2</v>
      </c>
      <c r="D103">
        <v>0.12</v>
      </c>
      <c r="E103">
        <v>0</v>
      </c>
      <c r="F103">
        <v>0.12</v>
      </c>
      <c r="G103">
        <v>0.12</v>
      </c>
    </row>
    <row r="104" spans="1:8" x14ac:dyDescent="0.25">
      <c r="E104">
        <v>0</v>
      </c>
      <c r="F104">
        <v>0.12</v>
      </c>
      <c r="G104">
        <v>0.12</v>
      </c>
    </row>
    <row r="105" spans="1:8" x14ac:dyDescent="0.25">
      <c r="E105">
        <v>0</v>
      </c>
      <c r="F105">
        <v>0.12</v>
      </c>
      <c r="G105">
        <v>0.12</v>
      </c>
    </row>
    <row r="106" spans="1:8" x14ac:dyDescent="0.25">
      <c r="E106">
        <v>0</v>
      </c>
      <c r="F106">
        <v>0.12</v>
      </c>
      <c r="G106">
        <v>0.12</v>
      </c>
    </row>
    <row r="107" spans="1:8" x14ac:dyDescent="0.25">
      <c r="E107">
        <v>0</v>
      </c>
      <c r="F107">
        <v>0.12</v>
      </c>
      <c r="G107">
        <v>0.12</v>
      </c>
    </row>
    <row r="108" spans="1:8" x14ac:dyDescent="0.25">
      <c r="E108">
        <v>1</v>
      </c>
      <c r="F108">
        <v>0.88</v>
      </c>
      <c r="G108">
        <v>0.88</v>
      </c>
    </row>
    <row r="109" spans="1:8" x14ac:dyDescent="0.25">
      <c r="E109">
        <v>0</v>
      </c>
      <c r="F109">
        <v>0.12</v>
      </c>
      <c r="G109">
        <v>0.12</v>
      </c>
    </row>
    <row r="110" spans="1:8" x14ac:dyDescent="0.25">
      <c r="E110">
        <v>0</v>
      </c>
      <c r="F110">
        <v>0.12</v>
      </c>
      <c r="G110">
        <v>0.12</v>
      </c>
    </row>
    <row r="111" spans="1:8" x14ac:dyDescent="0.25">
      <c r="E111">
        <v>0</v>
      </c>
      <c r="F111">
        <v>0.12</v>
      </c>
      <c r="G111">
        <v>0.12</v>
      </c>
    </row>
    <row r="112" spans="1:8" x14ac:dyDescent="0.25">
      <c r="E112">
        <v>0</v>
      </c>
      <c r="F112">
        <v>0.12</v>
      </c>
      <c r="G112">
        <v>0.12</v>
      </c>
    </row>
    <row r="113" spans="1:8" x14ac:dyDescent="0.25">
      <c r="E113">
        <v>1</v>
      </c>
      <c r="F113">
        <v>0.88</v>
      </c>
      <c r="G113">
        <v>0.88</v>
      </c>
    </row>
    <row r="114" spans="1:8" x14ac:dyDescent="0.25">
      <c r="E114">
        <v>0</v>
      </c>
      <c r="F114">
        <v>0.12</v>
      </c>
      <c r="G114">
        <v>0.12</v>
      </c>
    </row>
    <row r="115" spans="1:8" x14ac:dyDescent="0.25">
      <c r="E115">
        <v>0</v>
      </c>
      <c r="F115">
        <v>0.12</v>
      </c>
      <c r="G115">
        <v>0.12</v>
      </c>
    </row>
    <row r="116" spans="1:8" x14ac:dyDescent="0.25">
      <c r="E116">
        <v>0</v>
      </c>
      <c r="F116">
        <v>0.12</v>
      </c>
      <c r="G116">
        <v>0.12</v>
      </c>
    </row>
    <row r="117" spans="1:8" x14ac:dyDescent="0.25">
      <c r="E117">
        <v>0</v>
      </c>
      <c r="F117">
        <v>0.12</v>
      </c>
      <c r="G117">
        <v>0.12</v>
      </c>
    </row>
    <row r="118" spans="1:8" x14ac:dyDescent="0.25">
      <c r="E118">
        <v>0</v>
      </c>
      <c r="F118">
        <v>0.12</v>
      </c>
      <c r="G118">
        <v>0.12</v>
      </c>
      <c r="H118">
        <v>3.5</v>
      </c>
    </row>
    <row r="120" spans="1:8" x14ac:dyDescent="0.25">
      <c r="A120">
        <v>109</v>
      </c>
      <c r="B120">
        <v>112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8" x14ac:dyDescent="0.25">
      <c r="E121">
        <v>0</v>
      </c>
      <c r="F121">
        <v>0</v>
      </c>
      <c r="G121">
        <v>0</v>
      </c>
    </row>
    <row r="122" spans="1:8" x14ac:dyDescent="0.25">
      <c r="E122">
        <v>0</v>
      </c>
      <c r="F122">
        <v>0</v>
      </c>
      <c r="G122">
        <v>0</v>
      </c>
    </row>
    <row r="123" spans="1:8" x14ac:dyDescent="0.25">
      <c r="E123">
        <v>0</v>
      </c>
      <c r="F123">
        <v>0</v>
      </c>
      <c r="G123">
        <v>0</v>
      </c>
      <c r="H123">
        <v>0</v>
      </c>
    </row>
    <row r="125" spans="1:8" x14ac:dyDescent="0.25">
      <c r="A125">
        <v>113</v>
      </c>
      <c r="B125">
        <v>114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8" x14ac:dyDescent="0.25">
      <c r="E126">
        <v>0</v>
      </c>
      <c r="F126">
        <v>0</v>
      </c>
      <c r="G126">
        <v>0</v>
      </c>
      <c r="H126">
        <v>0</v>
      </c>
    </row>
    <row r="128" spans="1:8" x14ac:dyDescent="0.25">
      <c r="A128">
        <v>115</v>
      </c>
      <c r="B128">
        <v>116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8" x14ac:dyDescent="0.25">
      <c r="E129">
        <v>0</v>
      </c>
      <c r="F129">
        <v>0</v>
      </c>
      <c r="G129">
        <v>0</v>
      </c>
      <c r="H129">
        <v>0</v>
      </c>
    </row>
    <row r="131" spans="1:8" x14ac:dyDescent="0.25">
      <c r="D131">
        <v>136.451987743377</v>
      </c>
    </row>
    <row r="133" spans="1:8" x14ac:dyDescent="0.25">
      <c r="A133" s="29" t="s">
        <v>205</v>
      </c>
      <c r="B133" s="29" t="s">
        <v>206</v>
      </c>
      <c r="C133" s="29"/>
      <c r="D133" s="29"/>
      <c r="E133" s="29"/>
      <c r="F133" s="29"/>
      <c r="G133" s="29"/>
      <c r="H133" s="29"/>
    </row>
    <row r="134" spans="1:8" x14ac:dyDescent="0.25">
      <c r="A134" s="29" t="s">
        <v>217</v>
      </c>
      <c r="B134" s="29" t="s">
        <v>208</v>
      </c>
      <c r="C134" s="29"/>
      <c r="D134" s="29"/>
      <c r="E134" s="29"/>
      <c r="F134" s="29"/>
      <c r="G134" s="29"/>
      <c r="H134" s="29"/>
    </row>
    <row r="135" spans="1:8" x14ac:dyDescent="0.25">
      <c r="A135" t="s">
        <v>209</v>
      </c>
      <c r="B135" t="s">
        <v>210</v>
      </c>
      <c r="C135" t="s">
        <v>211</v>
      </c>
      <c r="D135" t="s">
        <v>212</v>
      </c>
      <c r="E135" t="s">
        <v>213</v>
      </c>
      <c r="F135" t="s">
        <v>214</v>
      </c>
      <c r="G135" t="s">
        <v>215</v>
      </c>
      <c r="H135" t="s">
        <v>216</v>
      </c>
    </row>
    <row r="136" spans="1:8" x14ac:dyDescent="0.25">
      <c r="A136">
        <v>0</v>
      </c>
      <c r="B136">
        <v>8</v>
      </c>
      <c r="C136">
        <v>30</v>
      </c>
      <c r="D136">
        <v>3.33</v>
      </c>
      <c r="E136">
        <v>2</v>
      </c>
      <c r="F136">
        <v>1.33</v>
      </c>
      <c r="G136">
        <v>1.33</v>
      </c>
    </row>
    <row r="137" spans="1:8" x14ac:dyDescent="0.25">
      <c r="E137">
        <v>2</v>
      </c>
      <c r="F137">
        <v>1.33</v>
      </c>
      <c r="G137">
        <v>1.33</v>
      </c>
    </row>
    <row r="138" spans="1:8" x14ac:dyDescent="0.25">
      <c r="E138">
        <v>4</v>
      </c>
      <c r="F138">
        <v>0.67</v>
      </c>
      <c r="G138">
        <v>0.67</v>
      </c>
    </row>
    <row r="139" spans="1:8" x14ac:dyDescent="0.25">
      <c r="E139">
        <v>3</v>
      </c>
      <c r="F139">
        <v>0.33</v>
      </c>
      <c r="G139">
        <v>0.33</v>
      </c>
    </row>
    <row r="140" spans="1:8" x14ac:dyDescent="0.25">
      <c r="E140">
        <v>3</v>
      </c>
      <c r="F140">
        <v>0.33</v>
      </c>
      <c r="G140">
        <v>0.33</v>
      </c>
    </row>
    <row r="141" spans="1:8" x14ac:dyDescent="0.25">
      <c r="E141">
        <v>8</v>
      </c>
      <c r="F141">
        <v>4.67</v>
      </c>
      <c r="G141">
        <v>4.67</v>
      </c>
    </row>
    <row r="142" spans="1:8" x14ac:dyDescent="0.25">
      <c r="E142">
        <v>1</v>
      </c>
      <c r="F142">
        <v>2.33</v>
      </c>
      <c r="G142">
        <v>2.33</v>
      </c>
    </row>
    <row r="143" spans="1:8" x14ac:dyDescent="0.25">
      <c r="E143">
        <v>0</v>
      </c>
      <c r="F143">
        <v>3.33</v>
      </c>
      <c r="G143">
        <v>3.33</v>
      </c>
    </row>
    <row r="144" spans="1:8" x14ac:dyDescent="0.25">
      <c r="E144">
        <v>7</v>
      </c>
      <c r="F144">
        <v>3.67</v>
      </c>
      <c r="G144">
        <v>3.67</v>
      </c>
      <c r="H144">
        <v>18</v>
      </c>
    </row>
    <row r="146" spans="1:7" x14ac:dyDescent="0.25">
      <c r="A146">
        <v>9</v>
      </c>
      <c r="B146">
        <v>37</v>
      </c>
      <c r="C146">
        <v>62</v>
      </c>
      <c r="D146">
        <v>2.14</v>
      </c>
      <c r="E146">
        <v>2</v>
      </c>
      <c r="F146">
        <v>0.14000000000000001</v>
      </c>
      <c r="G146">
        <v>0.14000000000000001</v>
      </c>
    </row>
    <row r="147" spans="1:7" x14ac:dyDescent="0.25">
      <c r="E147">
        <v>1</v>
      </c>
      <c r="F147">
        <v>1.1399999999999999</v>
      </c>
      <c r="G147">
        <v>1.1399999999999999</v>
      </c>
    </row>
    <row r="148" spans="1:7" x14ac:dyDescent="0.25">
      <c r="E148">
        <v>1</v>
      </c>
      <c r="F148">
        <v>1.1399999999999999</v>
      </c>
      <c r="G148">
        <v>1.1399999999999999</v>
      </c>
    </row>
    <row r="149" spans="1:7" x14ac:dyDescent="0.25">
      <c r="E149">
        <v>1</v>
      </c>
      <c r="F149">
        <v>1.1399999999999999</v>
      </c>
      <c r="G149">
        <v>1.1399999999999999</v>
      </c>
    </row>
    <row r="150" spans="1:7" x14ac:dyDescent="0.25">
      <c r="E150">
        <v>3</v>
      </c>
      <c r="F150">
        <v>0.86</v>
      </c>
      <c r="G150">
        <v>0.86</v>
      </c>
    </row>
    <row r="151" spans="1:7" x14ac:dyDescent="0.25">
      <c r="E151">
        <v>2</v>
      </c>
      <c r="F151">
        <v>0.14000000000000001</v>
      </c>
      <c r="G151">
        <v>0.14000000000000001</v>
      </c>
    </row>
    <row r="152" spans="1:7" x14ac:dyDescent="0.25">
      <c r="E152">
        <v>10</v>
      </c>
      <c r="F152">
        <v>7.86</v>
      </c>
      <c r="G152">
        <v>7.86</v>
      </c>
    </row>
    <row r="153" spans="1:7" x14ac:dyDescent="0.25">
      <c r="E153">
        <v>1</v>
      </c>
      <c r="F153">
        <v>1.1399999999999999</v>
      </c>
      <c r="G153">
        <v>1.1399999999999999</v>
      </c>
    </row>
    <row r="154" spans="1:7" x14ac:dyDescent="0.25">
      <c r="E154">
        <v>0</v>
      </c>
      <c r="F154">
        <v>2.14</v>
      </c>
      <c r="G154">
        <v>2.14</v>
      </c>
    </row>
    <row r="155" spans="1:7" x14ac:dyDescent="0.25">
      <c r="E155">
        <v>1</v>
      </c>
      <c r="F155">
        <v>1.1399999999999999</v>
      </c>
      <c r="G155">
        <v>1.1399999999999999</v>
      </c>
    </row>
    <row r="156" spans="1:7" x14ac:dyDescent="0.25">
      <c r="E156">
        <v>4</v>
      </c>
      <c r="F156">
        <v>1.86</v>
      </c>
      <c r="G156">
        <v>1.86</v>
      </c>
    </row>
    <row r="157" spans="1:7" x14ac:dyDescent="0.25">
      <c r="E157">
        <v>1</v>
      </c>
      <c r="F157">
        <v>1.1399999999999999</v>
      </c>
      <c r="G157">
        <v>1.1399999999999999</v>
      </c>
    </row>
    <row r="158" spans="1:7" x14ac:dyDescent="0.25">
      <c r="E158">
        <v>0</v>
      </c>
      <c r="F158">
        <v>2.14</v>
      </c>
      <c r="G158">
        <v>2.14</v>
      </c>
    </row>
    <row r="159" spans="1:7" x14ac:dyDescent="0.25">
      <c r="E159">
        <v>0</v>
      </c>
      <c r="F159">
        <v>2.14</v>
      </c>
      <c r="G159">
        <v>2.14</v>
      </c>
    </row>
    <row r="160" spans="1:7" x14ac:dyDescent="0.25">
      <c r="E160">
        <v>1</v>
      </c>
      <c r="F160">
        <v>1.1399999999999999</v>
      </c>
      <c r="G160">
        <v>1.1399999999999999</v>
      </c>
    </row>
    <row r="161" spans="1:8" x14ac:dyDescent="0.25">
      <c r="E161">
        <v>1</v>
      </c>
      <c r="F161">
        <v>1.1399999999999999</v>
      </c>
      <c r="G161">
        <v>1.1399999999999999</v>
      </c>
    </row>
    <row r="162" spans="1:8" x14ac:dyDescent="0.25">
      <c r="E162">
        <v>2</v>
      </c>
      <c r="F162">
        <v>0.14000000000000001</v>
      </c>
      <c r="G162">
        <v>0.14000000000000001</v>
      </c>
    </row>
    <row r="163" spans="1:8" x14ac:dyDescent="0.25">
      <c r="E163">
        <v>16</v>
      </c>
      <c r="F163">
        <v>13.86</v>
      </c>
      <c r="G163">
        <v>13.86</v>
      </c>
    </row>
    <row r="164" spans="1:8" x14ac:dyDescent="0.25">
      <c r="E164">
        <v>0</v>
      </c>
      <c r="F164">
        <v>2.14</v>
      </c>
      <c r="G164">
        <v>2.14</v>
      </c>
    </row>
    <row r="165" spans="1:8" x14ac:dyDescent="0.25">
      <c r="E165">
        <v>0</v>
      </c>
      <c r="F165">
        <v>2.14</v>
      </c>
      <c r="G165">
        <v>2.14</v>
      </c>
    </row>
    <row r="166" spans="1:8" x14ac:dyDescent="0.25">
      <c r="E166">
        <v>0</v>
      </c>
      <c r="F166">
        <v>2.14</v>
      </c>
      <c r="G166">
        <v>2.14</v>
      </c>
    </row>
    <row r="167" spans="1:8" x14ac:dyDescent="0.25">
      <c r="E167">
        <v>0</v>
      </c>
      <c r="F167">
        <v>2.14</v>
      </c>
      <c r="G167">
        <v>2.14</v>
      </c>
    </row>
    <row r="168" spans="1:8" x14ac:dyDescent="0.25">
      <c r="E168">
        <v>0</v>
      </c>
      <c r="F168">
        <v>2.14</v>
      </c>
      <c r="G168">
        <v>2.14</v>
      </c>
    </row>
    <row r="169" spans="1:8" x14ac:dyDescent="0.25">
      <c r="E169">
        <v>0</v>
      </c>
      <c r="F169">
        <v>2.14</v>
      </c>
      <c r="G169">
        <v>2.14</v>
      </c>
    </row>
    <row r="170" spans="1:8" x14ac:dyDescent="0.25">
      <c r="E170">
        <v>3</v>
      </c>
      <c r="F170">
        <v>0.86</v>
      </c>
      <c r="G170">
        <v>0.86</v>
      </c>
    </row>
    <row r="171" spans="1:8" x14ac:dyDescent="0.25">
      <c r="E171">
        <v>4</v>
      </c>
      <c r="F171">
        <v>1.86</v>
      </c>
      <c r="G171">
        <v>1.86</v>
      </c>
    </row>
    <row r="172" spans="1:8" x14ac:dyDescent="0.25">
      <c r="E172">
        <v>1</v>
      </c>
      <c r="F172">
        <v>1.1399999999999999</v>
      </c>
      <c r="G172">
        <v>1.1399999999999999</v>
      </c>
    </row>
    <row r="173" spans="1:8" x14ac:dyDescent="0.25">
      <c r="E173">
        <v>2</v>
      </c>
      <c r="F173">
        <v>0.14000000000000001</v>
      </c>
      <c r="G173">
        <v>0.14000000000000001</v>
      </c>
    </row>
    <row r="174" spans="1:8" x14ac:dyDescent="0.25">
      <c r="E174">
        <v>5</v>
      </c>
      <c r="F174">
        <v>2.86</v>
      </c>
      <c r="G174">
        <v>2.86</v>
      </c>
      <c r="H174">
        <v>60.07</v>
      </c>
    </row>
    <row r="176" spans="1:8" x14ac:dyDescent="0.25">
      <c r="A176">
        <v>38</v>
      </c>
      <c r="B176">
        <v>38</v>
      </c>
      <c r="C176">
        <v>1</v>
      </c>
      <c r="D176">
        <v>1</v>
      </c>
      <c r="E176">
        <v>1</v>
      </c>
      <c r="F176">
        <v>0</v>
      </c>
      <c r="G176">
        <v>0</v>
      </c>
      <c r="H176">
        <v>0</v>
      </c>
    </row>
    <row r="178" spans="1:7" x14ac:dyDescent="0.25">
      <c r="A178">
        <v>39</v>
      </c>
      <c r="B178">
        <v>63</v>
      </c>
      <c r="C178">
        <v>11</v>
      </c>
      <c r="D178">
        <v>0.44</v>
      </c>
      <c r="E178">
        <v>0</v>
      </c>
      <c r="F178">
        <v>0.44</v>
      </c>
      <c r="G178">
        <v>0.44</v>
      </c>
    </row>
    <row r="179" spans="1:7" x14ac:dyDescent="0.25">
      <c r="E179">
        <v>0</v>
      </c>
      <c r="F179">
        <v>0.44</v>
      </c>
      <c r="G179">
        <v>0.44</v>
      </c>
    </row>
    <row r="180" spans="1:7" x14ac:dyDescent="0.25">
      <c r="E180">
        <v>0</v>
      </c>
      <c r="F180">
        <v>0.44</v>
      </c>
      <c r="G180">
        <v>0.44</v>
      </c>
    </row>
    <row r="181" spans="1:7" x14ac:dyDescent="0.25">
      <c r="E181">
        <v>0</v>
      </c>
      <c r="F181">
        <v>0.44</v>
      </c>
      <c r="G181">
        <v>0.44</v>
      </c>
    </row>
    <row r="182" spans="1:7" x14ac:dyDescent="0.25">
      <c r="E182">
        <v>0</v>
      </c>
      <c r="F182">
        <v>0.44</v>
      </c>
      <c r="G182">
        <v>0.44</v>
      </c>
    </row>
    <row r="183" spans="1:7" x14ac:dyDescent="0.25">
      <c r="E183">
        <v>0</v>
      </c>
      <c r="F183">
        <v>0.44</v>
      </c>
      <c r="G183">
        <v>0.44</v>
      </c>
    </row>
    <row r="184" spans="1:7" x14ac:dyDescent="0.25">
      <c r="E184">
        <v>1</v>
      </c>
      <c r="F184">
        <v>0.56000000000000005</v>
      </c>
      <c r="G184">
        <v>0.56000000000000005</v>
      </c>
    </row>
    <row r="185" spans="1:7" x14ac:dyDescent="0.25">
      <c r="E185">
        <v>0</v>
      </c>
      <c r="F185">
        <v>0.44</v>
      </c>
      <c r="G185">
        <v>0.44</v>
      </c>
    </row>
    <row r="186" spans="1:7" x14ac:dyDescent="0.25">
      <c r="E186">
        <v>0</v>
      </c>
      <c r="F186">
        <v>0.44</v>
      </c>
      <c r="G186">
        <v>0.44</v>
      </c>
    </row>
    <row r="187" spans="1:7" x14ac:dyDescent="0.25">
      <c r="E187">
        <v>0</v>
      </c>
      <c r="F187">
        <v>0.44</v>
      </c>
      <c r="G187">
        <v>0.44</v>
      </c>
    </row>
    <row r="188" spans="1:7" x14ac:dyDescent="0.25">
      <c r="E188">
        <v>0</v>
      </c>
      <c r="F188">
        <v>0.44</v>
      </c>
      <c r="G188">
        <v>0.44</v>
      </c>
    </row>
    <row r="189" spans="1:7" x14ac:dyDescent="0.25">
      <c r="E189">
        <v>1</v>
      </c>
      <c r="F189">
        <v>0.56000000000000005</v>
      </c>
      <c r="G189">
        <v>0.56000000000000005</v>
      </c>
    </row>
    <row r="190" spans="1:7" x14ac:dyDescent="0.25">
      <c r="E190">
        <v>0</v>
      </c>
      <c r="F190">
        <v>0.44</v>
      </c>
      <c r="G190">
        <v>0.44</v>
      </c>
    </row>
    <row r="191" spans="1:7" x14ac:dyDescent="0.25">
      <c r="E191">
        <v>1</v>
      </c>
      <c r="F191">
        <v>0.56000000000000005</v>
      </c>
      <c r="G191">
        <v>0.56000000000000005</v>
      </c>
    </row>
    <row r="192" spans="1:7" x14ac:dyDescent="0.25">
      <c r="E192">
        <v>0</v>
      </c>
      <c r="F192">
        <v>0.44</v>
      </c>
      <c r="G192">
        <v>0.44</v>
      </c>
    </row>
    <row r="193" spans="1:8" x14ac:dyDescent="0.25">
      <c r="E193">
        <v>1</v>
      </c>
      <c r="F193">
        <v>0.56000000000000005</v>
      </c>
      <c r="G193">
        <v>0.56000000000000005</v>
      </c>
    </row>
    <row r="194" spans="1:8" x14ac:dyDescent="0.25">
      <c r="E194">
        <v>4</v>
      </c>
      <c r="F194">
        <v>3.56</v>
      </c>
      <c r="G194">
        <v>3.56</v>
      </c>
    </row>
    <row r="195" spans="1:8" x14ac:dyDescent="0.25">
      <c r="E195">
        <v>1</v>
      </c>
      <c r="F195">
        <v>0.56000000000000005</v>
      </c>
      <c r="G195">
        <v>0.56000000000000005</v>
      </c>
    </row>
    <row r="196" spans="1:8" x14ac:dyDescent="0.25">
      <c r="E196">
        <v>0</v>
      </c>
      <c r="F196">
        <v>0.44</v>
      </c>
      <c r="G196">
        <v>0.44</v>
      </c>
    </row>
    <row r="197" spans="1:8" x14ac:dyDescent="0.25">
      <c r="E197">
        <v>0</v>
      </c>
      <c r="F197">
        <v>0.44</v>
      </c>
      <c r="G197">
        <v>0.44</v>
      </c>
    </row>
    <row r="198" spans="1:8" x14ac:dyDescent="0.25">
      <c r="E198">
        <v>0</v>
      </c>
      <c r="F198">
        <v>0.44</v>
      </c>
      <c r="G198">
        <v>0.44</v>
      </c>
    </row>
    <row r="199" spans="1:8" x14ac:dyDescent="0.25">
      <c r="E199">
        <v>0</v>
      </c>
      <c r="F199">
        <v>0.44</v>
      </c>
      <c r="G199">
        <v>0.44</v>
      </c>
    </row>
    <row r="200" spans="1:8" x14ac:dyDescent="0.25">
      <c r="E200">
        <v>0</v>
      </c>
      <c r="F200">
        <v>0.44</v>
      </c>
      <c r="G200">
        <v>0.44</v>
      </c>
    </row>
    <row r="201" spans="1:8" x14ac:dyDescent="0.25">
      <c r="E201">
        <v>1</v>
      </c>
      <c r="F201">
        <v>0.56000000000000005</v>
      </c>
      <c r="G201">
        <v>0.56000000000000005</v>
      </c>
    </row>
    <row r="202" spans="1:8" x14ac:dyDescent="0.25">
      <c r="E202">
        <v>1</v>
      </c>
      <c r="F202">
        <v>0.56000000000000005</v>
      </c>
      <c r="G202">
        <v>0.56000000000000005</v>
      </c>
      <c r="H202">
        <v>14.96</v>
      </c>
    </row>
    <row r="204" spans="1:8" x14ac:dyDescent="0.25">
      <c r="A204">
        <v>64</v>
      </c>
      <c r="B204">
        <v>67</v>
      </c>
      <c r="C204">
        <v>5</v>
      </c>
      <c r="D204">
        <v>1.25</v>
      </c>
      <c r="E204">
        <v>4</v>
      </c>
      <c r="F204">
        <v>2.75</v>
      </c>
      <c r="G204">
        <v>2.75</v>
      </c>
    </row>
    <row r="205" spans="1:8" x14ac:dyDescent="0.25">
      <c r="E205">
        <v>0</v>
      </c>
      <c r="F205">
        <v>1.25</v>
      </c>
      <c r="G205">
        <v>1.25</v>
      </c>
    </row>
    <row r="206" spans="1:8" x14ac:dyDescent="0.25">
      <c r="E206">
        <v>0</v>
      </c>
      <c r="F206">
        <v>1.25</v>
      </c>
      <c r="G206">
        <v>1.25</v>
      </c>
    </row>
    <row r="207" spans="1:8" x14ac:dyDescent="0.25">
      <c r="E207">
        <v>1</v>
      </c>
      <c r="F207">
        <v>0.25</v>
      </c>
      <c r="G207">
        <v>0.25</v>
      </c>
      <c r="H207">
        <v>5.5</v>
      </c>
    </row>
    <row r="209" spans="1:8" x14ac:dyDescent="0.25">
      <c r="A209">
        <v>68</v>
      </c>
      <c r="B209">
        <v>69</v>
      </c>
      <c r="C209">
        <v>4</v>
      </c>
      <c r="D209">
        <v>2</v>
      </c>
      <c r="E209">
        <v>3</v>
      </c>
      <c r="F209">
        <v>1</v>
      </c>
      <c r="G209">
        <v>1</v>
      </c>
    </row>
    <row r="210" spans="1:8" x14ac:dyDescent="0.25">
      <c r="E210">
        <v>1</v>
      </c>
      <c r="F210">
        <v>1</v>
      </c>
      <c r="G210">
        <v>1</v>
      </c>
      <c r="H210">
        <v>2</v>
      </c>
    </row>
    <row r="212" spans="1:8" x14ac:dyDescent="0.25">
      <c r="A212">
        <v>70</v>
      </c>
      <c r="B212">
        <v>85</v>
      </c>
      <c r="C212">
        <v>20</v>
      </c>
      <c r="D212">
        <v>1.25</v>
      </c>
      <c r="E212">
        <v>8</v>
      </c>
      <c r="F212">
        <v>6.75</v>
      </c>
      <c r="G212">
        <v>6.75</v>
      </c>
    </row>
    <row r="213" spans="1:8" x14ac:dyDescent="0.25">
      <c r="E213">
        <v>0</v>
      </c>
      <c r="F213">
        <v>1.25</v>
      </c>
      <c r="G213">
        <v>1.25</v>
      </c>
    </row>
    <row r="214" spans="1:8" x14ac:dyDescent="0.25">
      <c r="E214">
        <v>1</v>
      </c>
      <c r="F214">
        <v>0.25</v>
      </c>
      <c r="G214">
        <v>0.25</v>
      </c>
    </row>
    <row r="215" spans="1:8" x14ac:dyDescent="0.25">
      <c r="E215">
        <v>1</v>
      </c>
      <c r="F215">
        <v>0.25</v>
      </c>
      <c r="G215">
        <v>0.25</v>
      </c>
    </row>
    <row r="216" spans="1:8" x14ac:dyDescent="0.25">
      <c r="E216">
        <v>2</v>
      </c>
      <c r="F216">
        <v>0.75</v>
      </c>
      <c r="G216">
        <v>0.75</v>
      </c>
    </row>
    <row r="217" spans="1:8" x14ac:dyDescent="0.25">
      <c r="E217">
        <v>1</v>
      </c>
      <c r="F217">
        <v>0.25</v>
      </c>
      <c r="G217">
        <v>0.25</v>
      </c>
    </row>
    <row r="218" spans="1:8" x14ac:dyDescent="0.25">
      <c r="E218">
        <v>2</v>
      </c>
      <c r="F218">
        <v>0.75</v>
      </c>
      <c r="G218">
        <v>0.75</v>
      </c>
    </row>
    <row r="219" spans="1:8" x14ac:dyDescent="0.25">
      <c r="E219">
        <v>0</v>
      </c>
      <c r="F219">
        <v>1.25</v>
      </c>
      <c r="G219">
        <v>1.25</v>
      </c>
    </row>
    <row r="220" spans="1:8" x14ac:dyDescent="0.25">
      <c r="E220">
        <v>2</v>
      </c>
      <c r="F220">
        <v>0.75</v>
      </c>
      <c r="G220">
        <v>0.75</v>
      </c>
    </row>
    <row r="221" spans="1:8" x14ac:dyDescent="0.25">
      <c r="E221">
        <v>0</v>
      </c>
      <c r="F221">
        <v>1.25</v>
      </c>
      <c r="G221">
        <v>1.25</v>
      </c>
    </row>
    <row r="222" spans="1:8" x14ac:dyDescent="0.25">
      <c r="E222">
        <v>0</v>
      </c>
      <c r="F222">
        <v>1.25</v>
      </c>
      <c r="G222">
        <v>1.25</v>
      </c>
    </row>
    <row r="223" spans="1:8" x14ac:dyDescent="0.25">
      <c r="E223">
        <v>0</v>
      </c>
      <c r="F223">
        <v>1.25</v>
      </c>
      <c r="G223">
        <v>1.25</v>
      </c>
    </row>
    <row r="224" spans="1:8" x14ac:dyDescent="0.25">
      <c r="E224">
        <v>0</v>
      </c>
      <c r="F224">
        <v>1.25</v>
      </c>
      <c r="G224">
        <v>1.25</v>
      </c>
    </row>
    <row r="225" spans="1:8" x14ac:dyDescent="0.25">
      <c r="E225">
        <v>1</v>
      </c>
      <c r="F225">
        <v>0.25</v>
      </c>
      <c r="G225">
        <v>0.25</v>
      </c>
    </row>
    <row r="226" spans="1:8" x14ac:dyDescent="0.25">
      <c r="E226">
        <v>2</v>
      </c>
      <c r="F226">
        <v>0.75</v>
      </c>
      <c r="G226">
        <v>0.75</v>
      </c>
    </row>
    <row r="227" spans="1:8" x14ac:dyDescent="0.25">
      <c r="E227">
        <v>0</v>
      </c>
      <c r="F227">
        <v>1.25</v>
      </c>
      <c r="G227">
        <v>1.25</v>
      </c>
      <c r="H227">
        <v>19.5</v>
      </c>
    </row>
    <row r="229" spans="1:8" x14ac:dyDescent="0.25">
      <c r="A229">
        <v>86</v>
      </c>
      <c r="B229">
        <v>89</v>
      </c>
      <c r="C229">
        <v>8</v>
      </c>
      <c r="D229">
        <v>2</v>
      </c>
      <c r="E229">
        <v>1</v>
      </c>
      <c r="F229">
        <v>1</v>
      </c>
      <c r="G229">
        <v>1</v>
      </c>
    </row>
    <row r="230" spans="1:8" x14ac:dyDescent="0.25">
      <c r="E230">
        <v>3</v>
      </c>
      <c r="F230">
        <v>1</v>
      </c>
      <c r="G230">
        <v>1</v>
      </c>
    </row>
    <row r="231" spans="1:8" x14ac:dyDescent="0.25">
      <c r="E231">
        <v>4</v>
      </c>
      <c r="F231">
        <v>2</v>
      </c>
      <c r="G231">
        <v>2</v>
      </c>
    </row>
    <row r="232" spans="1:8" x14ac:dyDescent="0.25">
      <c r="E232">
        <v>0</v>
      </c>
      <c r="F232">
        <v>2</v>
      </c>
      <c r="G232">
        <v>2</v>
      </c>
      <c r="H232">
        <v>6</v>
      </c>
    </row>
    <row r="234" spans="1:8" x14ac:dyDescent="0.25">
      <c r="A234">
        <v>90</v>
      </c>
      <c r="B234">
        <v>103</v>
      </c>
      <c r="C234">
        <v>3</v>
      </c>
      <c r="D234">
        <v>0.21</v>
      </c>
      <c r="E234">
        <v>1</v>
      </c>
      <c r="F234">
        <v>0.79</v>
      </c>
      <c r="G234">
        <v>0.79</v>
      </c>
    </row>
    <row r="235" spans="1:8" x14ac:dyDescent="0.25">
      <c r="E235">
        <v>0</v>
      </c>
      <c r="F235">
        <v>0.21</v>
      </c>
      <c r="G235">
        <v>0.21</v>
      </c>
    </row>
    <row r="236" spans="1:8" x14ac:dyDescent="0.25">
      <c r="E236">
        <v>0</v>
      </c>
      <c r="F236">
        <v>0.21</v>
      </c>
      <c r="G236">
        <v>0.21</v>
      </c>
    </row>
    <row r="237" spans="1:8" x14ac:dyDescent="0.25">
      <c r="E237">
        <v>0</v>
      </c>
      <c r="F237">
        <v>0.21</v>
      </c>
      <c r="G237">
        <v>0.21</v>
      </c>
    </row>
    <row r="238" spans="1:8" x14ac:dyDescent="0.25">
      <c r="E238">
        <v>0</v>
      </c>
      <c r="F238">
        <v>0.21</v>
      </c>
      <c r="G238">
        <v>0.21</v>
      </c>
    </row>
    <row r="239" spans="1:8" x14ac:dyDescent="0.25">
      <c r="E239">
        <v>0</v>
      </c>
      <c r="F239">
        <v>0.21</v>
      </c>
      <c r="G239">
        <v>0.21</v>
      </c>
    </row>
    <row r="240" spans="1:8" x14ac:dyDescent="0.25">
      <c r="E240">
        <v>0</v>
      </c>
      <c r="F240">
        <v>0.21</v>
      </c>
      <c r="G240">
        <v>0.21</v>
      </c>
    </row>
    <row r="241" spans="1:8" x14ac:dyDescent="0.25">
      <c r="E241">
        <v>0</v>
      </c>
      <c r="F241">
        <v>0.21</v>
      </c>
      <c r="G241">
        <v>0.21</v>
      </c>
    </row>
    <row r="242" spans="1:8" x14ac:dyDescent="0.25">
      <c r="E242">
        <v>1</v>
      </c>
      <c r="F242">
        <v>0.79</v>
      </c>
      <c r="G242">
        <v>0.79</v>
      </c>
    </row>
    <row r="243" spans="1:8" x14ac:dyDescent="0.25">
      <c r="E243">
        <v>0</v>
      </c>
      <c r="F243">
        <v>0.21</v>
      </c>
      <c r="G243">
        <v>0.21</v>
      </c>
    </row>
    <row r="244" spans="1:8" x14ac:dyDescent="0.25">
      <c r="E244">
        <v>0</v>
      </c>
      <c r="F244">
        <v>0.21</v>
      </c>
      <c r="G244">
        <v>0.21</v>
      </c>
    </row>
    <row r="245" spans="1:8" x14ac:dyDescent="0.25">
      <c r="E245">
        <v>0</v>
      </c>
      <c r="F245">
        <v>0.21</v>
      </c>
      <c r="G245">
        <v>0.21</v>
      </c>
    </row>
    <row r="246" spans="1:8" x14ac:dyDescent="0.25">
      <c r="E246">
        <v>0</v>
      </c>
      <c r="F246">
        <v>0.21</v>
      </c>
      <c r="G246">
        <v>0.21</v>
      </c>
    </row>
    <row r="247" spans="1:8" x14ac:dyDescent="0.25">
      <c r="E247">
        <v>1</v>
      </c>
      <c r="F247">
        <v>0.79</v>
      </c>
      <c r="G247">
        <v>0.79</v>
      </c>
      <c r="H247">
        <v>4.71</v>
      </c>
    </row>
    <row r="249" spans="1:8" x14ac:dyDescent="0.25">
      <c r="A249">
        <v>104</v>
      </c>
      <c r="B249">
        <v>116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8" x14ac:dyDescent="0.25">
      <c r="E250">
        <v>0</v>
      </c>
      <c r="F250">
        <v>0</v>
      </c>
      <c r="G250">
        <v>0</v>
      </c>
    </row>
    <row r="251" spans="1:8" x14ac:dyDescent="0.25">
      <c r="E251">
        <v>0</v>
      </c>
      <c r="F251">
        <v>0</v>
      </c>
      <c r="G251">
        <v>0</v>
      </c>
    </row>
    <row r="252" spans="1:8" x14ac:dyDescent="0.25">
      <c r="E252">
        <v>0</v>
      </c>
      <c r="F252">
        <v>0</v>
      </c>
      <c r="G252">
        <v>0</v>
      </c>
    </row>
    <row r="253" spans="1:8" x14ac:dyDescent="0.25">
      <c r="E253">
        <v>0</v>
      </c>
      <c r="F253">
        <v>0</v>
      </c>
      <c r="G253">
        <v>0</v>
      </c>
    </row>
    <row r="254" spans="1:8" x14ac:dyDescent="0.25">
      <c r="E254">
        <v>0</v>
      </c>
      <c r="F254">
        <v>0</v>
      </c>
      <c r="G254">
        <v>0</v>
      </c>
    </row>
    <row r="255" spans="1:8" x14ac:dyDescent="0.25">
      <c r="E255">
        <v>0</v>
      </c>
      <c r="F255">
        <v>0</v>
      </c>
      <c r="G255">
        <v>0</v>
      </c>
    </row>
    <row r="256" spans="1:8" x14ac:dyDescent="0.25">
      <c r="E256">
        <v>0</v>
      </c>
      <c r="F256">
        <v>0</v>
      </c>
      <c r="G256">
        <v>0</v>
      </c>
    </row>
    <row r="257" spans="1:8" x14ac:dyDescent="0.25">
      <c r="E257">
        <v>0</v>
      </c>
      <c r="F257">
        <v>0</v>
      </c>
      <c r="G257">
        <v>0</v>
      </c>
    </row>
    <row r="258" spans="1:8" x14ac:dyDescent="0.25">
      <c r="E258">
        <v>0</v>
      </c>
      <c r="F258">
        <v>0</v>
      </c>
      <c r="G258">
        <v>0</v>
      </c>
    </row>
    <row r="259" spans="1:8" x14ac:dyDescent="0.25">
      <c r="E259">
        <v>0</v>
      </c>
      <c r="F259">
        <v>0</v>
      </c>
      <c r="G259">
        <v>0</v>
      </c>
    </row>
    <row r="260" spans="1:8" x14ac:dyDescent="0.25">
      <c r="E260">
        <v>0</v>
      </c>
      <c r="F260">
        <v>0</v>
      </c>
      <c r="G260">
        <v>0</v>
      </c>
    </row>
    <row r="261" spans="1:8" x14ac:dyDescent="0.25">
      <c r="E261">
        <v>0</v>
      </c>
      <c r="F261">
        <v>0</v>
      </c>
      <c r="G261">
        <v>0</v>
      </c>
      <c r="H261">
        <v>0</v>
      </c>
    </row>
    <row r="263" spans="1:8" x14ac:dyDescent="0.25">
      <c r="D263">
        <v>130.743252709507</v>
      </c>
    </row>
    <row r="265" spans="1:8" x14ac:dyDescent="0.25">
      <c r="A265" s="29" t="s">
        <v>205</v>
      </c>
      <c r="B265" s="29" t="s">
        <v>206</v>
      </c>
      <c r="C265" s="29"/>
      <c r="D265" s="29"/>
      <c r="E265" s="29"/>
      <c r="F265" s="29"/>
      <c r="G265" s="29"/>
      <c r="H265" s="29"/>
    </row>
    <row r="266" spans="1:8" x14ac:dyDescent="0.25">
      <c r="A266" s="29" t="s">
        <v>207</v>
      </c>
      <c r="B266" s="29" t="s">
        <v>218</v>
      </c>
      <c r="C266" s="29"/>
      <c r="D266" s="29"/>
      <c r="E266" s="29"/>
      <c r="F266" s="29"/>
      <c r="G266" s="29"/>
      <c r="H266" s="29"/>
    </row>
    <row r="267" spans="1:8" x14ac:dyDescent="0.25">
      <c r="A267" t="s">
        <v>209</v>
      </c>
      <c r="B267" t="s">
        <v>210</v>
      </c>
      <c r="C267" t="s">
        <v>211</v>
      </c>
      <c r="D267" t="s">
        <v>212</v>
      </c>
      <c r="E267" t="s">
        <v>213</v>
      </c>
      <c r="F267" t="s">
        <v>214</v>
      </c>
      <c r="G267" t="s">
        <v>215</v>
      </c>
      <c r="H267" t="s">
        <v>216</v>
      </c>
    </row>
    <row r="268" spans="1:8" x14ac:dyDescent="0.25">
      <c r="A268">
        <v>0</v>
      </c>
      <c r="B268">
        <v>3</v>
      </c>
      <c r="C268">
        <v>11</v>
      </c>
      <c r="D268">
        <v>2.75</v>
      </c>
      <c r="E268">
        <v>2</v>
      </c>
      <c r="F268">
        <v>0.75</v>
      </c>
      <c r="G268">
        <v>0.75</v>
      </c>
    </row>
    <row r="269" spans="1:8" x14ac:dyDescent="0.25">
      <c r="E269">
        <v>2</v>
      </c>
      <c r="F269">
        <v>0.75</v>
      </c>
      <c r="G269">
        <v>0.75</v>
      </c>
    </row>
    <row r="270" spans="1:8" x14ac:dyDescent="0.25">
      <c r="E270">
        <v>4</v>
      </c>
      <c r="F270">
        <v>1.25</v>
      </c>
      <c r="G270">
        <v>1.25</v>
      </c>
    </row>
    <row r="271" spans="1:8" x14ac:dyDescent="0.25">
      <c r="E271">
        <v>3</v>
      </c>
      <c r="F271">
        <v>0.25</v>
      </c>
      <c r="G271">
        <v>0.25</v>
      </c>
      <c r="H271">
        <v>3</v>
      </c>
    </row>
    <row r="273" spans="1:7" x14ac:dyDescent="0.25">
      <c r="A273">
        <v>4</v>
      </c>
      <c r="B273">
        <v>37</v>
      </c>
      <c r="C273">
        <v>81</v>
      </c>
      <c r="D273">
        <v>2.38</v>
      </c>
      <c r="E273">
        <v>3</v>
      </c>
      <c r="F273">
        <v>0.62</v>
      </c>
      <c r="G273">
        <v>0.62</v>
      </c>
    </row>
    <row r="274" spans="1:7" x14ac:dyDescent="0.25">
      <c r="E274">
        <v>8</v>
      </c>
      <c r="F274">
        <v>5.62</v>
      </c>
      <c r="G274">
        <v>5.62</v>
      </c>
    </row>
    <row r="275" spans="1:7" x14ac:dyDescent="0.25">
      <c r="E275">
        <v>1</v>
      </c>
      <c r="F275">
        <v>1.38</v>
      </c>
      <c r="G275">
        <v>1.38</v>
      </c>
    </row>
    <row r="276" spans="1:7" x14ac:dyDescent="0.25">
      <c r="E276">
        <v>0</v>
      </c>
      <c r="F276">
        <v>2.38</v>
      </c>
      <c r="G276">
        <v>2.38</v>
      </c>
    </row>
    <row r="277" spans="1:7" x14ac:dyDescent="0.25">
      <c r="E277">
        <v>7</v>
      </c>
      <c r="F277">
        <v>4.62</v>
      </c>
      <c r="G277">
        <v>4.62</v>
      </c>
    </row>
    <row r="278" spans="1:7" x14ac:dyDescent="0.25">
      <c r="E278">
        <v>2</v>
      </c>
      <c r="F278">
        <v>0.38</v>
      </c>
      <c r="G278">
        <v>0.38</v>
      </c>
    </row>
    <row r="279" spans="1:7" x14ac:dyDescent="0.25">
      <c r="E279">
        <v>1</v>
      </c>
      <c r="F279">
        <v>1.38</v>
      </c>
      <c r="G279">
        <v>1.38</v>
      </c>
    </row>
    <row r="280" spans="1:7" x14ac:dyDescent="0.25">
      <c r="E280">
        <v>1</v>
      </c>
      <c r="F280">
        <v>1.38</v>
      </c>
      <c r="G280">
        <v>1.38</v>
      </c>
    </row>
    <row r="281" spans="1:7" x14ac:dyDescent="0.25">
      <c r="E281">
        <v>1</v>
      </c>
      <c r="F281">
        <v>1.38</v>
      </c>
      <c r="G281">
        <v>1.38</v>
      </c>
    </row>
    <row r="282" spans="1:7" x14ac:dyDescent="0.25">
      <c r="E282">
        <v>3</v>
      </c>
      <c r="F282">
        <v>0.62</v>
      </c>
      <c r="G282">
        <v>0.62</v>
      </c>
    </row>
    <row r="283" spans="1:7" x14ac:dyDescent="0.25">
      <c r="E283">
        <v>2</v>
      </c>
      <c r="F283">
        <v>0.38</v>
      </c>
      <c r="G283">
        <v>0.38</v>
      </c>
    </row>
    <row r="284" spans="1:7" x14ac:dyDescent="0.25">
      <c r="E284">
        <v>10</v>
      </c>
      <c r="F284">
        <v>7.62</v>
      </c>
      <c r="G284">
        <v>7.62</v>
      </c>
    </row>
    <row r="285" spans="1:7" x14ac:dyDescent="0.25">
      <c r="E285">
        <v>1</v>
      </c>
      <c r="F285">
        <v>1.38</v>
      </c>
      <c r="G285">
        <v>1.38</v>
      </c>
    </row>
    <row r="286" spans="1:7" x14ac:dyDescent="0.25">
      <c r="E286">
        <v>0</v>
      </c>
      <c r="F286">
        <v>2.38</v>
      </c>
      <c r="G286">
        <v>2.38</v>
      </c>
    </row>
    <row r="287" spans="1:7" x14ac:dyDescent="0.25">
      <c r="E287">
        <v>1</v>
      </c>
      <c r="F287">
        <v>1.38</v>
      </c>
      <c r="G287">
        <v>1.38</v>
      </c>
    </row>
    <row r="288" spans="1:7" x14ac:dyDescent="0.25">
      <c r="E288">
        <v>4</v>
      </c>
      <c r="F288">
        <v>1.62</v>
      </c>
      <c r="G288">
        <v>1.62</v>
      </c>
    </row>
    <row r="289" spans="5:7" x14ac:dyDescent="0.25">
      <c r="E289">
        <v>1</v>
      </c>
      <c r="F289">
        <v>1.38</v>
      </c>
      <c r="G289">
        <v>1.38</v>
      </c>
    </row>
    <row r="290" spans="5:7" x14ac:dyDescent="0.25">
      <c r="E290">
        <v>0</v>
      </c>
      <c r="F290">
        <v>2.38</v>
      </c>
      <c r="G290">
        <v>2.38</v>
      </c>
    </row>
    <row r="291" spans="5:7" x14ac:dyDescent="0.25">
      <c r="E291">
        <v>0</v>
      </c>
      <c r="F291">
        <v>2.38</v>
      </c>
      <c r="G291">
        <v>2.38</v>
      </c>
    </row>
    <row r="292" spans="5:7" x14ac:dyDescent="0.25">
      <c r="E292">
        <v>1</v>
      </c>
      <c r="F292">
        <v>1.38</v>
      </c>
      <c r="G292">
        <v>1.38</v>
      </c>
    </row>
    <row r="293" spans="5:7" x14ac:dyDescent="0.25">
      <c r="E293">
        <v>1</v>
      </c>
      <c r="F293">
        <v>1.38</v>
      </c>
      <c r="G293">
        <v>1.38</v>
      </c>
    </row>
    <row r="294" spans="5:7" x14ac:dyDescent="0.25">
      <c r="E294">
        <v>2</v>
      </c>
      <c r="F294">
        <v>0.38</v>
      </c>
      <c r="G294">
        <v>0.38</v>
      </c>
    </row>
    <row r="295" spans="5:7" x14ac:dyDescent="0.25">
      <c r="E295">
        <v>16</v>
      </c>
      <c r="F295">
        <v>13.62</v>
      </c>
      <c r="G295">
        <v>13.62</v>
      </c>
    </row>
    <row r="296" spans="5:7" x14ac:dyDescent="0.25">
      <c r="E296">
        <v>0</v>
      </c>
      <c r="F296">
        <v>2.38</v>
      </c>
      <c r="G296">
        <v>2.38</v>
      </c>
    </row>
    <row r="297" spans="5:7" x14ac:dyDescent="0.25">
      <c r="E297">
        <v>0</v>
      </c>
      <c r="F297">
        <v>2.38</v>
      </c>
      <c r="G297">
        <v>2.38</v>
      </c>
    </row>
    <row r="298" spans="5:7" x14ac:dyDescent="0.25">
      <c r="E298">
        <v>0</v>
      </c>
      <c r="F298">
        <v>2.38</v>
      </c>
      <c r="G298">
        <v>2.38</v>
      </c>
    </row>
    <row r="299" spans="5:7" x14ac:dyDescent="0.25">
      <c r="E299">
        <v>0</v>
      </c>
      <c r="F299">
        <v>2.38</v>
      </c>
      <c r="G299">
        <v>2.38</v>
      </c>
    </row>
    <row r="300" spans="5:7" x14ac:dyDescent="0.25">
      <c r="E300">
        <v>0</v>
      </c>
      <c r="F300">
        <v>2.38</v>
      </c>
      <c r="G300">
        <v>2.38</v>
      </c>
    </row>
    <row r="301" spans="5:7" x14ac:dyDescent="0.25">
      <c r="E301">
        <v>0</v>
      </c>
      <c r="F301">
        <v>2.38</v>
      </c>
      <c r="G301">
        <v>2.38</v>
      </c>
    </row>
    <row r="302" spans="5:7" x14ac:dyDescent="0.25">
      <c r="E302">
        <v>3</v>
      </c>
      <c r="F302">
        <v>0.62</v>
      </c>
      <c r="G302">
        <v>0.62</v>
      </c>
    </row>
    <row r="303" spans="5:7" x14ac:dyDescent="0.25">
      <c r="E303">
        <v>4</v>
      </c>
      <c r="F303">
        <v>1.62</v>
      </c>
      <c r="G303">
        <v>1.62</v>
      </c>
    </row>
    <row r="304" spans="5:7" x14ac:dyDescent="0.25">
      <c r="E304">
        <v>1</v>
      </c>
      <c r="F304">
        <v>1.38</v>
      </c>
      <c r="G304">
        <v>1.38</v>
      </c>
    </row>
    <row r="305" spans="1:8" x14ac:dyDescent="0.25">
      <c r="E305">
        <v>2</v>
      </c>
      <c r="F305">
        <v>0.38</v>
      </c>
      <c r="G305">
        <v>0.38</v>
      </c>
    </row>
    <row r="306" spans="1:8" x14ac:dyDescent="0.25">
      <c r="E306">
        <v>5</v>
      </c>
      <c r="F306">
        <v>2.62</v>
      </c>
      <c r="G306">
        <v>2.62</v>
      </c>
      <c r="H306">
        <v>78.349999999999994</v>
      </c>
    </row>
    <row r="308" spans="1:8" x14ac:dyDescent="0.25">
      <c r="A308">
        <v>38</v>
      </c>
      <c r="B308">
        <v>42</v>
      </c>
      <c r="C308">
        <v>1</v>
      </c>
      <c r="D308">
        <v>0.2</v>
      </c>
      <c r="E308">
        <v>1</v>
      </c>
      <c r="F308">
        <v>0.8</v>
      </c>
      <c r="G308">
        <v>0.8</v>
      </c>
    </row>
    <row r="309" spans="1:8" x14ac:dyDescent="0.25">
      <c r="E309">
        <v>0</v>
      </c>
      <c r="F309">
        <v>0.2</v>
      </c>
      <c r="G309">
        <v>0.2</v>
      </c>
    </row>
    <row r="310" spans="1:8" x14ac:dyDescent="0.25">
      <c r="E310">
        <v>0</v>
      </c>
      <c r="F310">
        <v>0.2</v>
      </c>
      <c r="G310">
        <v>0.2</v>
      </c>
    </row>
    <row r="311" spans="1:8" x14ac:dyDescent="0.25">
      <c r="E311">
        <v>0</v>
      </c>
      <c r="F311">
        <v>0.2</v>
      </c>
      <c r="G311">
        <v>0.2</v>
      </c>
    </row>
    <row r="312" spans="1:8" x14ac:dyDescent="0.25">
      <c r="E312">
        <v>0</v>
      </c>
      <c r="F312">
        <v>0.2</v>
      </c>
      <c r="G312">
        <v>0.2</v>
      </c>
      <c r="H312">
        <v>1.6</v>
      </c>
    </row>
    <row r="314" spans="1:8" x14ac:dyDescent="0.25">
      <c r="A314">
        <v>43</v>
      </c>
      <c r="B314">
        <v>63</v>
      </c>
      <c r="C314">
        <v>11</v>
      </c>
      <c r="D314">
        <v>0.52</v>
      </c>
      <c r="E314">
        <v>0</v>
      </c>
      <c r="F314">
        <v>0.52</v>
      </c>
      <c r="G314">
        <v>0.52</v>
      </c>
    </row>
    <row r="315" spans="1:8" x14ac:dyDescent="0.25">
      <c r="E315">
        <v>0</v>
      </c>
      <c r="F315">
        <v>0.52</v>
      </c>
      <c r="G315">
        <v>0.52</v>
      </c>
    </row>
    <row r="316" spans="1:8" x14ac:dyDescent="0.25">
      <c r="E316">
        <v>1</v>
      </c>
      <c r="F316">
        <v>0.48</v>
      </c>
      <c r="G316">
        <v>0.48</v>
      </c>
    </row>
    <row r="317" spans="1:8" x14ac:dyDescent="0.25">
      <c r="E317">
        <v>0</v>
      </c>
      <c r="F317">
        <v>0.52</v>
      </c>
      <c r="G317">
        <v>0.52</v>
      </c>
    </row>
    <row r="318" spans="1:8" x14ac:dyDescent="0.25">
      <c r="E318">
        <v>0</v>
      </c>
      <c r="F318">
        <v>0.52</v>
      </c>
      <c r="G318">
        <v>0.52</v>
      </c>
    </row>
    <row r="319" spans="1:8" x14ac:dyDescent="0.25">
      <c r="E319">
        <v>0</v>
      </c>
      <c r="F319">
        <v>0.52</v>
      </c>
      <c r="G319">
        <v>0.52</v>
      </c>
    </row>
    <row r="320" spans="1:8" x14ac:dyDescent="0.25">
      <c r="E320">
        <v>0</v>
      </c>
      <c r="F320">
        <v>0.52</v>
      </c>
      <c r="G320">
        <v>0.52</v>
      </c>
    </row>
    <row r="321" spans="1:8" x14ac:dyDescent="0.25">
      <c r="E321">
        <v>1</v>
      </c>
      <c r="F321">
        <v>0.48</v>
      </c>
      <c r="G321">
        <v>0.48</v>
      </c>
    </row>
    <row r="322" spans="1:8" x14ac:dyDescent="0.25">
      <c r="E322">
        <v>0</v>
      </c>
      <c r="F322">
        <v>0.52</v>
      </c>
      <c r="G322">
        <v>0.52</v>
      </c>
    </row>
    <row r="323" spans="1:8" x14ac:dyDescent="0.25">
      <c r="E323">
        <v>1</v>
      </c>
      <c r="F323">
        <v>0.48</v>
      </c>
      <c r="G323">
        <v>0.48</v>
      </c>
    </row>
    <row r="324" spans="1:8" x14ac:dyDescent="0.25">
      <c r="E324">
        <v>0</v>
      </c>
      <c r="F324">
        <v>0.52</v>
      </c>
      <c r="G324">
        <v>0.52</v>
      </c>
    </row>
    <row r="325" spans="1:8" x14ac:dyDescent="0.25">
      <c r="E325">
        <v>1</v>
      </c>
      <c r="F325">
        <v>0.48</v>
      </c>
      <c r="G325">
        <v>0.48</v>
      </c>
    </row>
    <row r="326" spans="1:8" x14ac:dyDescent="0.25">
      <c r="E326">
        <v>4</v>
      </c>
      <c r="F326">
        <v>3.48</v>
      </c>
      <c r="G326">
        <v>3.48</v>
      </c>
    </row>
    <row r="327" spans="1:8" x14ac:dyDescent="0.25">
      <c r="E327">
        <v>1</v>
      </c>
      <c r="F327">
        <v>0.48</v>
      </c>
      <c r="G327">
        <v>0.48</v>
      </c>
    </row>
    <row r="328" spans="1:8" x14ac:dyDescent="0.25">
      <c r="E328">
        <v>0</v>
      </c>
      <c r="F328">
        <v>0.52</v>
      </c>
      <c r="G328">
        <v>0.52</v>
      </c>
    </row>
    <row r="329" spans="1:8" x14ac:dyDescent="0.25">
      <c r="E329">
        <v>0</v>
      </c>
      <c r="F329">
        <v>0.52</v>
      </c>
      <c r="G329">
        <v>0.52</v>
      </c>
    </row>
    <row r="330" spans="1:8" x14ac:dyDescent="0.25">
      <c r="E330">
        <v>0</v>
      </c>
      <c r="F330">
        <v>0.52</v>
      </c>
      <c r="G330">
        <v>0.52</v>
      </c>
    </row>
    <row r="331" spans="1:8" x14ac:dyDescent="0.25">
      <c r="E331">
        <v>0</v>
      </c>
      <c r="F331">
        <v>0.52</v>
      </c>
      <c r="G331">
        <v>0.52</v>
      </c>
    </row>
    <row r="332" spans="1:8" x14ac:dyDescent="0.25">
      <c r="E332">
        <v>0</v>
      </c>
      <c r="F332">
        <v>0.52</v>
      </c>
      <c r="G332">
        <v>0.52</v>
      </c>
    </row>
    <row r="333" spans="1:8" x14ac:dyDescent="0.25">
      <c r="E333">
        <v>1</v>
      </c>
      <c r="F333">
        <v>0.48</v>
      </c>
      <c r="G333">
        <v>0.48</v>
      </c>
    </row>
    <row r="334" spans="1:8" x14ac:dyDescent="0.25">
      <c r="E334">
        <v>1</v>
      </c>
      <c r="F334">
        <v>0.48</v>
      </c>
      <c r="G334">
        <v>0.48</v>
      </c>
      <c r="H334">
        <v>13.62</v>
      </c>
    </row>
    <row r="336" spans="1:8" x14ac:dyDescent="0.25">
      <c r="A336">
        <v>64</v>
      </c>
      <c r="B336">
        <v>67</v>
      </c>
      <c r="C336">
        <v>5</v>
      </c>
      <c r="D336">
        <v>1.25</v>
      </c>
      <c r="E336">
        <v>4</v>
      </c>
      <c r="F336">
        <v>2.75</v>
      </c>
      <c r="G336">
        <v>2.75</v>
      </c>
    </row>
    <row r="337" spans="1:8" x14ac:dyDescent="0.25">
      <c r="E337">
        <v>0</v>
      </c>
      <c r="F337">
        <v>1.25</v>
      </c>
      <c r="G337">
        <v>1.25</v>
      </c>
    </row>
    <row r="338" spans="1:8" x14ac:dyDescent="0.25">
      <c r="E338">
        <v>0</v>
      </c>
      <c r="F338">
        <v>1.25</v>
      </c>
      <c r="G338">
        <v>1.25</v>
      </c>
    </row>
    <row r="339" spans="1:8" x14ac:dyDescent="0.25">
      <c r="E339">
        <v>1</v>
      </c>
      <c r="F339">
        <v>0.25</v>
      </c>
      <c r="G339">
        <v>0.25</v>
      </c>
      <c r="H339">
        <v>5.5</v>
      </c>
    </row>
    <row r="341" spans="1:8" x14ac:dyDescent="0.25">
      <c r="A341">
        <v>68</v>
      </c>
      <c r="B341">
        <v>92</v>
      </c>
      <c r="C341">
        <v>33</v>
      </c>
      <c r="D341">
        <v>1.32</v>
      </c>
      <c r="E341">
        <v>3</v>
      </c>
      <c r="F341">
        <v>1.68</v>
      </c>
      <c r="G341">
        <v>1.68</v>
      </c>
    </row>
    <row r="342" spans="1:8" x14ac:dyDescent="0.25">
      <c r="E342">
        <v>1</v>
      </c>
      <c r="F342">
        <v>0.32</v>
      </c>
      <c r="G342">
        <v>0.32</v>
      </c>
    </row>
    <row r="343" spans="1:8" x14ac:dyDescent="0.25">
      <c r="E343">
        <v>8</v>
      </c>
      <c r="F343">
        <v>6.68</v>
      </c>
      <c r="G343">
        <v>6.68</v>
      </c>
    </row>
    <row r="344" spans="1:8" x14ac:dyDescent="0.25">
      <c r="E344">
        <v>0</v>
      </c>
      <c r="F344">
        <v>1.32</v>
      </c>
      <c r="G344">
        <v>1.32</v>
      </c>
    </row>
    <row r="345" spans="1:8" x14ac:dyDescent="0.25">
      <c r="E345">
        <v>1</v>
      </c>
      <c r="F345">
        <v>0.32</v>
      </c>
      <c r="G345">
        <v>0.32</v>
      </c>
    </row>
    <row r="346" spans="1:8" x14ac:dyDescent="0.25">
      <c r="E346">
        <v>1</v>
      </c>
      <c r="F346">
        <v>0.32</v>
      </c>
      <c r="G346">
        <v>0.32</v>
      </c>
    </row>
    <row r="347" spans="1:8" x14ac:dyDescent="0.25">
      <c r="E347">
        <v>2</v>
      </c>
      <c r="F347">
        <v>0.68</v>
      </c>
      <c r="G347">
        <v>0.68</v>
      </c>
    </row>
    <row r="348" spans="1:8" x14ac:dyDescent="0.25">
      <c r="E348">
        <v>1</v>
      </c>
      <c r="F348">
        <v>0.32</v>
      </c>
      <c r="G348">
        <v>0.32</v>
      </c>
    </row>
    <row r="349" spans="1:8" x14ac:dyDescent="0.25">
      <c r="E349">
        <v>2</v>
      </c>
      <c r="F349">
        <v>0.68</v>
      </c>
      <c r="G349">
        <v>0.68</v>
      </c>
    </row>
    <row r="350" spans="1:8" x14ac:dyDescent="0.25">
      <c r="E350">
        <v>0</v>
      </c>
      <c r="F350">
        <v>1.32</v>
      </c>
      <c r="G350">
        <v>1.32</v>
      </c>
    </row>
    <row r="351" spans="1:8" x14ac:dyDescent="0.25">
      <c r="E351">
        <v>2</v>
      </c>
      <c r="F351">
        <v>0.68</v>
      </c>
      <c r="G351">
        <v>0.68</v>
      </c>
    </row>
    <row r="352" spans="1:8" x14ac:dyDescent="0.25">
      <c r="E352">
        <v>0</v>
      </c>
      <c r="F352">
        <v>1.32</v>
      </c>
      <c r="G352">
        <v>1.32</v>
      </c>
    </row>
    <row r="353" spans="1:8" x14ac:dyDescent="0.25">
      <c r="E353">
        <v>0</v>
      </c>
      <c r="F353">
        <v>1.32</v>
      </c>
      <c r="G353">
        <v>1.32</v>
      </c>
    </row>
    <row r="354" spans="1:8" x14ac:dyDescent="0.25">
      <c r="E354">
        <v>0</v>
      </c>
      <c r="F354">
        <v>1.32</v>
      </c>
      <c r="G354">
        <v>1.32</v>
      </c>
    </row>
    <row r="355" spans="1:8" x14ac:dyDescent="0.25">
      <c r="E355">
        <v>0</v>
      </c>
      <c r="F355">
        <v>1.32</v>
      </c>
      <c r="G355">
        <v>1.32</v>
      </c>
    </row>
    <row r="356" spans="1:8" x14ac:dyDescent="0.25">
      <c r="E356">
        <v>1</v>
      </c>
      <c r="F356">
        <v>0.32</v>
      </c>
      <c r="G356">
        <v>0.32</v>
      </c>
    </row>
    <row r="357" spans="1:8" x14ac:dyDescent="0.25">
      <c r="E357">
        <v>2</v>
      </c>
      <c r="F357">
        <v>0.68</v>
      </c>
      <c r="G357">
        <v>0.68</v>
      </c>
    </row>
    <row r="358" spans="1:8" x14ac:dyDescent="0.25">
      <c r="E358">
        <v>0</v>
      </c>
      <c r="F358">
        <v>1.32</v>
      </c>
      <c r="G358">
        <v>1.32</v>
      </c>
    </row>
    <row r="359" spans="1:8" x14ac:dyDescent="0.25">
      <c r="E359">
        <v>1</v>
      </c>
      <c r="F359">
        <v>0.32</v>
      </c>
      <c r="G359">
        <v>0.32</v>
      </c>
    </row>
    <row r="360" spans="1:8" x14ac:dyDescent="0.25">
      <c r="E360">
        <v>3</v>
      </c>
      <c r="F360">
        <v>1.68</v>
      </c>
      <c r="G360">
        <v>1.68</v>
      </c>
    </row>
    <row r="361" spans="1:8" x14ac:dyDescent="0.25">
      <c r="E361">
        <v>4</v>
      </c>
      <c r="F361">
        <v>2.68</v>
      </c>
      <c r="G361">
        <v>2.68</v>
      </c>
    </row>
    <row r="362" spans="1:8" x14ac:dyDescent="0.25">
      <c r="E362">
        <v>0</v>
      </c>
      <c r="F362">
        <v>1.32</v>
      </c>
      <c r="G362">
        <v>1.32</v>
      </c>
    </row>
    <row r="363" spans="1:8" x14ac:dyDescent="0.25">
      <c r="E363">
        <v>1</v>
      </c>
      <c r="F363">
        <v>0.32</v>
      </c>
      <c r="G363">
        <v>0.32</v>
      </c>
    </row>
    <row r="364" spans="1:8" x14ac:dyDescent="0.25">
      <c r="E364">
        <v>0</v>
      </c>
      <c r="F364">
        <v>1.32</v>
      </c>
      <c r="G364">
        <v>1.32</v>
      </c>
    </row>
    <row r="365" spans="1:8" x14ac:dyDescent="0.25">
      <c r="E365">
        <v>0</v>
      </c>
      <c r="F365">
        <v>1.32</v>
      </c>
      <c r="G365">
        <v>1.32</v>
      </c>
      <c r="H365">
        <v>30.88</v>
      </c>
    </row>
    <row r="367" spans="1:8" x14ac:dyDescent="0.25">
      <c r="A367">
        <v>93</v>
      </c>
      <c r="B367">
        <v>108</v>
      </c>
      <c r="C367">
        <v>2</v>
      </c>
      <c r="D367">
        <v>0.12</v>
      </c>
      <c r="E367">
        <v>0</v>
      </c>
      <c r="F367">
        <v>0.12</v>
      </c>
      <c r="G367">
        <v>0.12</v>
      </c>
    </row>
    <row r="368" spans="1:8" x14ac:dyDescent="0.25">
      <c r="E368">
        <v>0</v>
      </c>
      <c r="F368">
        <v>0.12</v>
      </c>
      <c r="G368">
        <v>0.12</v>
      </c>
    </row>
    <row r="369" spans="1:8" x14ac:dyDescent="0.25">
      <c r="E369">
        <v>0</v>
      </c>
      <c r="F369">
        <v>0.12</v>
      </c>
      <c r="G369">
        <v>0.12</v>
      </c>
    </row>
    <row r="370" spans="1:8" x14ac:dyDescent="0.25">
      <c r="E370">
        <v>0</v>
      </c>
      <c r="F370">
        <v>0.12</v>
      </c>
      <c r="G370">
        <v>0.12</v>
      </c>
    </row>
    <row r="371" spans="1:8" x14ac:dyDescent="0.25">
      <c r="E371">
        <v>0</v>
      </c>
      <c r="F371">
        <v>0.12</v>
      </c>
      <c r="G371">
        <v>0.12</v>
      </c>
    </row>
    <row r="372" spans="1:8" x14ac:dyDescent="0.25">
      <c r="E372">
        <v>1</v>
      </c>
      <c r="F372">
        <v>0.88</v>
      </c>
      <c r="G372">
        <v>0.88</v>
      </c>
    </row>
    <row r="373" spans="1:8" x14ac:dyDescent="0.25">
      <c r="E373">
        <v>0</v>
      </c>
      <c r="F373">
        <v>0.12</v>
      </c>
      <c r="G373">
        <v>0.12</v>
      </c>
    </row>
    <row r="374" spans="1:8" x14ac:dyDescent="0.25">
      <c r="E374">
        <v>0</v>
      </c>
      <c r="F374">
        <v>0.12</v>
      </c>
      <c r="G374">
        <v>0.12</v>
      </c>
    </row>
    <row r="375" spans="1:8" x14ac:dyDescent="0.25">
      <c r="E375">
        <v>0</v>
      </c>
      <c r="F375">
        <v>0.12</v>
      </c>
      <c r="G375">
        <v>0.12</v>
      </c>
    </row>
    <row r="376" spans="1:8" x14ac:dyDescent="0.25">
      <c r="E376">
        <v>0</v>
      </c>
      <c r="F376">
        <v>0.12</v>
      </c>
      <c r="G376">
        <v>0.12</v>
      </c>
    </row>
    <row r="377" spans="1:8" x14ac:dyDescent="0.25">
      <c r="E377">
        <v>1</v>
      </c>
      <c r="F377">
        <v>0.88</v>
      </c>
      <c r="G377">
        <v>0.88</v>
      </c>
    </row>
    <row r="378" spans="1:8" x14ac:dyDescent="0.25">
      <c r="E378">
        <v>0</v>
      </c>
      <c r="F378">
        <v>0.12</v>
      </c>
      <c r="G378">
        <v>0.12</v>
      </c>
    </row>
    <row r="379" spans="1:8" x14ac:dyDescent="0.25">
      <c r="E379">
        <v>0</v>
      </c>
      <c r="F379">
        <v>0.12</v>
      </c>
      <c r="G379">
        <v>0.12</v>
      </c>
    </row>
    <row r="380" spans="1:8" x14ac:dyDescent="0.25">
      <c r="E380">
        <v>0</v>
      </c>
      <c r="F380">
        <v>0.12</v>
      </c>
      <c r="G380">
        <v>0.12</v>
      </c>
    </row>
    <row r="381" spans="1:8" x14ac:dyDescent="0.25">
      <c r="E381">
        <v>0</v>
      </c>
      <c r="F381">
        <v>0.12</v>
      </c>
      <c r="G381">
        <v>0.12</v>
      </c>
    </row>
    <row r="382" spans="1:8" x14ac:dyDescent="0.25">
      <c r="E382">
        <v>0</v>
      </c>
      <c r="F382">
        <v>0.12</v>
      </c>
      <c r="G382">
        <v>0.12</v>
      </c>
      <c r="H382">
        <v>3.5</v>
      </c>
    </row>
    <row r="384" spans="1:8" x14ac:dyDescent="0.25">
      <c r="A384">
        <v>109</v>
      </c>
      <c r="B384">
        <v>112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8" x14ac:dyDescent="0.25">
      <c r="E385">
        <v>0</v>
      </c>
      <c r="F385">
        <v>0</v>
      </c>
      <c r="G385">
        <v>0</v>
      </c>
    </row>
    <row r="386" spans="1:8" x14ac:dyDescent="0.25">
      <c r="E386">
        <v>0</v>
      </c>
      <c r="F386">
        <v>0</v>
      </c>
      <c r="G386">
        <v>0</v>
      </c>
    </row>
    <row r="387" spans="1:8" x14ac:dyDescent="0.25">
      <c r="E387">
        <v>0</v>
      </c>
      <c r="F387">
        <v>0</v>
      </c>
      <c r="G387">
        <v>0</v>
      </c>
      <c r="H387">
        <v>0</v>
      </c>
    </row>
    <row r="389" spans="1:8" x14ac:dyDescent="0.25">
      <c r="A389">
        <v>113</v>
      </c>
      <c r="B389">
        <v>114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8" x14ac:dyDescent="0.25">
      <c r="E390">
        <v>0</v>
      </c>
      <c r="F390">
        <v>0</v>
      </c>
      <c r="G390">
        <v>0</v>
      </c>
      <c r="H390">
        <v>0</v>
      </c>
    </row>
    <row r="392" spans="1:8" x14ac:dyDescent="0.25">
      <c r="A392">
        <v>115</v>
      </c>
      <c r="B392">
        <v>116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8" x14ac:dyDescent="0.25">
      <c r="E393">
        <v>0</v>
      </c>
      <c r="F393">
        <v>0</v>
      </c>
      <c r="G393">
        <v>0</v>
      </c>
      <c r="H393">
        <v>0</v>
      </c>
    </row>
    <row r="395" spans="1:8" x14ac:dyDescent="0.25">
      <c r="D395">
        <v>136.451987743377</v>
      </c>
    </row>
    <row r="397" spans="1:8" x14ac:dyDescent="0.25">
      <c r="A397" s="29" t="s">
        <v>205</v>
      </c>
      <c r="B397" s="29" t="s">
        <v>206</v>
      </c>
      <c r="C397" s="29"/>
      <c r="D397" s="29"/>
      <c r="E397" s="29"/>
      <c r="F397" s="29"/>
      <c r="G397" s="29"/>
      <c r="H397" s="29"/>
    </row>
    <row r="398" spans="1:8" x14ac:dyDescent="0.25">
      <c r="A398" s="29" t="s">
        <v>217</v>
      </c>
      <c r="B398" s="29" t="s">
        <v>218</v>
      </c>
      <c r="C398" s="29"/>
      <c r="D398" s="29"/>
      <c r="E398" s="29"/>
      <c r="F398" s="29"/>
      <c r="G398" s="29"/>
      <c r="H398" s="29"/>
    </row>
    <row r="399" spans="1:8" x14ac:dyDescent="0.25">
      <c r="A399" t="s">
        <v>209</v>
      </c>
      <c r="B399" t="s">
        <v>210</v>
      </c>
      <c r="C399" t="s">
        <v>211</v>
      </c>
      <c r="D399" t="s">
        <v>212</v>
      </c>
      <c r="E399" t="s">
        <v>213</v>
      </c>
      <c r="F399" t="s">
        <v>214</v>
      </c>
      <c r="G399" t="s">
        <v>215</v>
      </c>
      <c r="H399" t="s">
        <v>216</v>
      </c>
    </row>
    <row r="400" spans="1:8" x14ac:dyDescent="0.25">
      <c r="A400">
        <v>0</v>
      </c>
      <c r="B400">
        <v>8</v>
      </c>
      <c r="C400">
        <v>30</v>
      </c>
      <c r="D400">
        <v>3.33</v>
      </c>
      <c r="E400">
        <v>2</v>
      </c>
      <c r="F400">
        <v>1.33</v>
      </c>
      <c r="G400">
        <v>1.33</v>
      </c>
    </row>
    <row r="401" spans="1:8" x14ac:dyDescent="0.25">
      <c r="E401">
        <v>2</v>
      </c>
      <c r="F401">
        <v>1.33</v>
      </c>
      <c r="G401">
        <v>1.33</v>
      </c>
    </row>
    <row r="402" spans="1:8" x14ac:dyDescent="0.25">
      <c r="E402">
        <v>4</v>
      </c>
      <c r="F402">
        <v>0.67</v>
      </c>
      <c r="G402">
        <v>0.67</v>
      </c>
    </row>
    <row r="403" spans="1:8" x14ac:dyDescent="0.25">
      <c r="E403">
        <v>3</v>
      </c>
      <c r="F403">
        <v>0.33</v>
      </c>
      <c r="G403">
        <v>0.33</v>
      </c>
    </row>
    <row r="404" spans="1:8" x14ac:dyDescent="0.25">
      <c r="E404">
        <v>3</v>
      </c>
      <c r="F404">
        <v>0.33</v>
      </c>
      <c r="G404">
        <v>0.33</v>
      </c>
    </row>
    <row r="405" spans="1:8" x14ac:dyDescent="0.25">
      <c r="E405">
        <v>8</v>
      </c>
      <c r="F405">
        <v>4.67</v>
      </c>
      <c r="G405">
        <v>4.67</v>
      </c>
    </row>
    <row r="406" spans="1:8" x14ac:dyDescent="0.25">
      <c r="E406">
        <v>1</v>
      </c>
      <c r="F406">
        <v>2.33</v>
      </c>
      <c r="G406">
        <v>2.33</v>
      </c>
    </row>
    <row r="407" spans="1:8" x14ac:dyDescent="0.25">
      <c r="E407">
        <v>0</v>
      </c>
      <c r="F407">
        <v>3.33</v>
      </c>
      <c r="G407">
        <v>3.33</v>
      </c>
    </row>
    <row r="408" spans="1:8" x14ac:dyDescent="0.25">
      <c r="E408">
        <v>7</v>
      </c>
      <c r="F408">
        <v>3.67</v>
      </c>
      <c r="G408">
        <v>3.67</v>
      </c>
      <c r="H408">
        <v>18</v>
      </c>
    </row>
    <row r="410" spans="1:8" x14ac:dyDescent="0.25">
      <c r="A410">
        <v>9</v>
      </c>
      <c r="B410">
        <v>37</v>
      </c>
      <c r="C410">
        <v>62</v>
      </c>
      <c r="D410">
        <v>2.14</v>
      </c>
      <c r="E410">
        <v>2</v>
      </c>
      <c r="F410">
        <v>0.14000000000000001</v>
      </c>
      <c r="G410">
        <v>0.14000000000000001</v>
      </c>
    </row>
    <row r="411" spans="1:8" x14ac:dyDescent="0.25">
      <c r="E411">
        <v>1</v>
      </c>
      <c r="F411">
        <v>1.1399999999999999</v>
      </c>
      <c r="G411">
        <v>1.1399999999999999</v>
      </c>
    </row>
    <row r="412" spans="1:8" x14ac:dyDescent="0.25">
      <c r="E412">
        <v>1</v>
      </c>
      <c r="F412">
        <v>1.1399999999999999</v>
      </c>
      <c r="G412">
        <v>1.1399999999999999</v>
      </c>
    </row>
    <row r="413" spans="1:8" x14ac:dyDescent="0.25">
      <c r="E413">
        <v>1</v>
      </c>
      <c r="F413">
        <v>1.1399999999999999</v>
      </c>
      <c r="G413">
        <v>1.1399999999999999</v>
      </c>
    </row>
    <row r="414" spans="1:8" x14ac:dyDescent="0.25">
      <c r="E414">
        <v>3</v>
      </c>
      <c r="F414">
        <v>0.86</v>
      </c>
      <c r="G414">
        <v>0.86</v>
      </c>
    </row>
    <row r="415" spans="1:8" x14ac:dyDescent="0.25">
      <c r="E415">
        <v>2</v>
      </c>
      <c r="F415">
        <v>0.14000000000000001</v>
      </c>
      <c r="G415">
        <v>0.14000000000000001</v>
      </c>
    </row>
    <row r="416" spans="1:8" x14ac:dyDescent="0.25">
      <c r="E416">
        <v>10</v>
      </c>
      <c r="F416">
        <v>7.86</v>
      </c>
      <c r="G416">
        <v>7.86</v>
      </c>
    </row>
    <row r="417" spans="5:7" x14ac:dyDescent="0.25">
      <c r="E417">
        <v>1</v>
      </c>
      <c r="F417">
        <v>1.1399999999999999</v>
      </c>
      <c r="G417">
        <v>1.1399999999999999</v>
      </c>
    </row>
    <row r="418" spans="5:7" x14ac:dyDescent="0.25">
      <c r="E418">
        <v>0</v>
      </c>
      <c r="F418">
        <v>2.14</v>
      </c>
      <c r="G418">
        <v>2.14</v>
      </c>
    </row>
    <row r="419" spans="5:7" x14ac:dyDescent="0.25">
      <c r="E419">
        <v>1</v>
      </c>
      <c r="F419">
        <v>1.1399999999999999</v>
      </c>
      <c r="G419">
        <v>1.1399999999999999</v>
      </c>
    </row>
    <row r="420" spans="5:7" x14ac:dyDescent="0.25">
      <c r="E420">
        <v>4</v>
      </c>
      <c r="F420">
        <v>1.86</v>
      </c>
      <c r="G420">
        <v>1.86</v>
      </c>
    </row>
    <row r="421" spans="5:7" x14ac:dyDescent="0.25">
      <c r="E421">
        <v>1</v>
      </c>
      <c r="F421">
        <v>1.1399999999999999</v>
      </c>
      <c r="G421">
        <v>1.1399999999999999</v>
      </c>
    </row>
    <row r="422" spans="5:7" x14ac:dyDescent="0.25">
      <c r="E422">
        <v>0</v>
      </c>
      <c r="F422">
        <v>2.14</v>
      </c>
      <c r="G422">
        <v>2.14</v>
      </c>
    </row>
    <row r="423" spans="5:7" x14ac:dyDescent="0.25">
      <c r="E423">
        <v>0</v>
      </c>
      <c r="F423">
        <v>2.14</v>
      </c>
      <c r="G423">
        <v>2.14</v>
      </c>
    </row>
    <row r="424" spans="5:7" x14ac:dyDescent="0.25">
      <c r="E424">
        <v>1</v>
      </c>
      <c r="F424">
        <v>1.1399999999999999</v>
      </c>
      <c r="G424">
        <v>1.1399999999999999</v>
      </c>
    </row>
    <row r="425" spans="5:7" x14ac:dyDescent="0.25">
      <c r="E425">
        <v>1</v>
      </c>
      <c r="F425">
        <v>1.1399999999999999</v>
      </c>
      <c r="G425">
        <v>1.1399999999999999</v>
      </c>
    </row>
    <row r="426" spans="5:7" x14ac:dyDescent="0.25">
      <c r="E426">
        <v>2</v>
      </c>
      <c r="F426">
        <v>0.14000000000000001</v>
      </c>
      <c r="G426">
        <v>0.14000000000000001</v>
      </c>
    </row>
    <row r="427" spans="5:7" x14ac:dyDescent="0.25">
      <c r="E427">
        <v>16</v>
      </c>
      <c r="F427">
        <v>13.86</v>
      </c>
      <c r="G427">
        <v>13.86</v>
      </c>
    </row>
    <row r="428" spans="5:7" x14ac:dyDescent="0.25">
      <c r="E428">
        <v>0</v>
      </c>
      <c r="F428">
        <v>2.14</v>
      </c>
      <c r="G428">
        <v>2.14</v>
      </c>
    </row>
    <row r="429" spans="5:7" x14ac:dyDescent="0.25">
      <c r="E429">
        <v>0</v>
      </c>
      <c r="F429">
        <v>2.14</v>
      </c>
      <c r="G429">
        <v>2.14</v>
      </c>
    </row>
    <row r="430" spans="5:7" x14ac:dyDescent="0.25">
      <c r="E430">
        <v>0</v>
      </c>
      <c r="F430">
        <v>2.14</v>
      </c>
      <c r="G430">
        <v>2.14</v>
      </c>
    </row>
    <row r="431" spans="5:7" x14ac:dyDescent="0.25">
      <c r="E431">
        <v>0</v>
      </c>
      <c r="F431">
        <v>2.14</v>
      </c>
      <c r="G431">
        <v>2.14</v>
      </c>
    </row>
    <row r="432" spans="5:7" x14ac:dyDescent="0.25">
      <c r="E432">
        <v>0</v>
      </c>
      <c r="F432">
        <v>2.14</v>
      </c>
      <c r="G432">
        <v>2.14</v>
      </c>
    </row>
    <row r="433" spans="1:8" x14ac:dyDescent="0.25">
      <c r="E433">
        <v>0</v>
      </c>
      <c r="F433">
        <v>2.14</v>
      </c>
      <c r="G433">
        <v>2.14</v>
      </c>
    </row>
    <row r="434" spans="1:8" x14ac:dyDescent="0.25">
      <c r="E434">
        <v>3</v>
      </c>
      <c r="F434">
        <v>0.86</v>
      </c>
      <c r="G434">
        <v>0.86</v>
      </c>
    </row>
    <row r="435" spans="1:8" x14ac:dyDescent="0.25">
      <c r="E435">
        <v>4</v>
      </c>
      <c r="F435">
        <v>1.86</v>
      </c>
      <c r="G435">
        <v>1.86</v>
      </c>
    </row>
    <row r="436" spans="1:8" x14ac:dyDescent="0.25">
      <c r="E436">
        <v>1</v>
      </c>
      <c r="F436">
        <v>1.1399999999999999</v>
      </c>
      <c r="G436">
        <v>1.1399999999999999</v>
      </c>
    </row>
    <row r="437" spans="1:8" x14ac:dyDescent="0.25">
      <c r="E437">
        <v>2</v>
      </c>
      <c r="F437">
        <v>0.14000000000000001</v>
      </c>
      <c r="G437">
        <v>0.14000000000000001</v>
      </c>
    </row>
    <row r="438" spans="1:8" x14ac:dyDescent="0.25">
      <c r="E438">
        <v>5</v>
      </c>
      <c r="F438">
        <v>2.86</v>
      </c>
      <c r="G438">
        <v>2.86</v>
      </c>
      <c r="H438">
        <v>60.07</v>
      </c>
    </row>
    <row r="440" spans="1:8" x14ac:dyDescent="0.25">
      <c r="A440">
        <v>38</v>
      </c>
      <c r="B440">
        <v>38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</row>
    <row r="442" spans="1:8" x14ac:dyDescent="0.25">
      <c r="A442">
        <v>39</v>
      </c>
      <c r="B442">
        <v>63</v>
      </c>
      <c r="C442">
        <v>11</v>
      </c>
      <c r="D442">
        <v>0.44</v>
      </c>
      <c r="E442">
        <v>0</v>
      </c>
      <c r="F442">
        <v>0.44</v>
      </c>
      <c r="G442">
        <v>0.44</v>
      </c>
    </row>
    <row r="443" spans="1:8" x14ac:dyDescent="0.25">
      <c r="E443">
        <v>0</v>
      </c>
      <c r="F443">
        <v>0.44</v>
      </c>
      <c r="G443">
        <v>0.44</v>
      </c>
    </row>
    <row r="444" spans="1:8" x14ac:dyDescent="0.25">
      <c r="E444">
        <v>0</v>
      </c>
      <c r="F444">
        <v>0.44</v>
      </c>
      <c r="G444">
        <v>0.44</v>
      </c>
    </row>
    <row r="445" spans="1:8" x14ac:dyDescent="0.25">
      <c r="E445">
        <v>0</v>
      </c>
      <c r="F445">
        <v>0.44</v>
      </c>
      <c r="G445">
        <v>0.44</v>
      </c>
    </row>
    <row r="446" spans="1:8" x14ac:dyDescent="0.25">
      <c r="E446">
        <v>0</v>
      </c>
      <c r="F446">
        <v>0.44</v>
      </c>
      <c r="G446">
        <v>0.44</v>
      </c>
    </row>
    <row r="447" spans="1:8" x14ac:dyDescent="0.25">
      <c r="E447">
        <v>0</v>
      </c>
      <c r="F447">
        <v>0.44</v>
      </c>
      <c r="G447">
        <v>0.44</v>
      </c>
    </row>
    <row r="448" spans="1:8" x14ac:dyDescent="0.25">
      <c r="E448">
        <v>1</v>
      </c>
      <c r="F448">
        <v>0.56000000000000005</v>
      </c>
      <c r="G448">
        <v>0.56000000000000005</v>
      </c>
    </row>
    <row r="449" spans="5:7" x14ac:dyDescent="0.25">
      <c r="E449">
        <v>0</v>
      </c>
      <c r="F449">
        <v>0.44</v>
      </c>
      <c r="G449">
        <v>0.44</v>
      </c>
    </row>
    <row r="450" spans="5:7" x14ac:dyDescent="0.25">
      <c r="E450">
        <v>0</v>
      </c>
      <c r="F450">
        <v>0.44</v>
      </c>
      <c r="G450">
        <v>0.44</v>
      </c>
    </row>
    <row r="451" spans="5:7" x14ac:dyDescent="0.25">
      <c r="E451">
        <v>0</v>
      </c>
      <c r="F451">
        <v>0.44</v>
      </c>
      <c r="G451">
        <v>0.44</v>
      </c>
    </row>
    <row r="452" spans="5:7" x14ac:dyDescent="0.25">
      <c r="E452">
        <v>0</v>
      </c>
      <c r="F452">
        <v>0.44</v>
      </c>
      <c r="G452">
        <v>0.44</v>
      </c>
    </row>
    <row r="453" spans="5:7" x14ac:dyDescent="0.25">
      <c r="E453">
        <v>1</v>
      </c>
      <c r="F453">
        <v>0.56000000000000005</v>
      </c>
      <c r="G453">
        <v>0.56000000000000005</v>
      </c>
    </row>
    <row r="454" spans="5:7" x14ac:dyDescent="0.25">
      <c r="E454">
        <v>0</v>
      </c>
      <c r="F454">
        <v>0.44</v>
      </c>
      <c r="G454">
        <v>0.44</v>
      </c>
    </row>
    <row r="455" spans="5:7" x14ac:dyDescent="0.25">
      <c r="E455">
        <v>1</v>
      </c>
      <c r="F455">
        <v>0.56000000000000005</v>
      </c>
      <c r="G455">
        <v>0.56000000000000005</v>
      </c>
    </row>
    <row r="456" spans="5:7" x14ac:dyDescent="0.25">
      <c r="E456">
        <v>0</v>
      </c>
      <c r="F456">
        <v>0.44</v>
      </c>
      <c r="G456">
        <v>0.44</v>
      </c>
    </row>
    <row r="457" spans="5:7" x14ac:dyDescent="0.25">
      <c r="E457">
        <v>1</v>
      </c>
      <c r="F457">
        <v>0.56000000000000005</v>
      </c>
      <c r="G457">
        <v>0.56000000000000005</v>
      </c>
    </row>
    <row r="458" spans="5:7" x14ac:dyDescent="0.25">
      <c r="E458">
        <v>4</v>
      </c>
      <c r="F458">
        <v>3.56</v>
      </c>
      <c r="G458">
        <v>3.56</v>
      </c>
    </row>
    <row r="459" spans="5:7" x14ac:dyDescent="0.25">
      <c r="E459">
        <v>1</v>
      </c>
      <c r="F459">
        <v>0.56000000000000005</v>
      </c>
      <c r="G459">
        <v>0.56000000000000005</v>
      </c>
    </row>
    <row r="460" spans="5:7" x14ac:dyDescent="0.25">
      <c r="E460">
        <v>0</v>
      </c>
      <c r="F460">
        <v>0.44</v>
      </c>
      <c r="G460">
        <v>0.44</v>
      </c>
    </row>
    <row r="461" spans="5:7" x14ac:dyDescent="0.25">
      <c r="E461">
        <v>0</v>
      </c>
      <c r="F461">
        <v>0.44</v>
      </c>
      <c r="G461">
        <v>0.44</v>
      </c>
    </row>
    <row r="462" spans="5:7" x14ac:dyDescent="0.25">
      <c r="E462">
        <v>0</v>
      </c>
      <c r="F462">
        <v>0.44</v>
      </c>
      <c r="G462">
        <v>0.44</v>
      </c>
    </row>
    <row r="463" spans="5:7" x14ac:dyDescent="0.25">
      <c r="E463">
        <v>0</v>
      </c>
      <c r="F463">
        <v>0.44</v>
      </c>
      <c r="G463">
        <v>0.44</v>
      </c>
    </row>
    <row r="464" spans="5:7" x14ac:dyDescent="0.25">
      <c r="E464">
        <v>0</v>
      </c>
      <c r="F464">
        <v>0.44</v>
      </c>
      <c r="G464">
        <v>0.44</v>
      </c>
    </row>
    <row r="465" spans="1:8" x14ac:dyDescent="0.25">
      <c r="E465">
        <v>1</v>
      </c>
      <c r="F465">
        <v>0.56000000000000005</v>
      </c>
      <c r="G465">
        <v>0.56000000000000005</v>
      </c>
    </row>
    <row r="466" spans="1:8" x14ac:dyDescent="0.25">
      <c r="E466">
        <v>1</v>
      </c>
      <c r="F466">
        <v>0.56000000000000005</v>
      </c>
      <c r="G466">
        <v>0.56000000000000005</v>
      </c>
      <c r="H466">
        <v>14.96</v>
      </c>
    </row>
    <row r="468" spans="1:8" x14ac:dyDescent="0.25">
      <c r="A468">
        <v>64</v>
      </c>
      <c r="B468">
        <v>67</v>
      </c>
      <c r="C468">
        <v>5</v>
      </c>
      <c r="D468">
        <v>1.25</v>
      </c>
      <c r="E468">
        <v>4</v>
      </c>
      <c r="F468">
        <v>2.75</v>
      </c>
      <c r="G468">
        <v>2.75</v>
      </c>
    </row>
    <row r="469" spans="1:8" x14ac:dyDescent="0.25">
      <c r="E469">
        <v>0</v>
      </c>
      <c r="F469">
        <v>1.25</v>
      </c>
      <c r="G469">
        <v>1.25</v>
      </c>
    </row>
    <row r="470" spans="1:8" x14ac:dyDescent="0.25">
      <c r="E470">
        <v>0</v>
      </c>
      <c r="F470">
        <v>1.25</v>
      </c>
      <c r="G470">
        <v>1.25</v>
      </c>
    </row>
    <row r="471" spans="1:8" x14ac:dyDescent="0.25">
      <c r="E471">
        <v>1</v>
      </c>
      <c r="F471">
        <v>0.25</v>
      </c>
      <c r="G471">
        <v>0.25</v>
      </c>
      <c r="H471">
        <v>5.5</v>
      </c>
    </row>
    <row r="473" spans="1:8" x14ac:dyDescent="0.25">
      <c r="A473">
        <v>68</v>
      </c>
      <c r="B473">
        <v>69</v>
      </c>
      <c r="C473">
        <v>4</v>
      </c>
      <c r="D473">
        <v>2</v>
      </c>
      <c r="E473">
        <v>3</v>
      </c>
      <c r="F473">
        <v>1</v>
      </c>
      <c r="G473">
        <v>1</v>
      </c>
    </row>
    <row r="474" spans="1:8" x14ac:dyDescent="0.25">
      <c r="E474">
        <v>1</v>
      </c>
      <c r="F474">
        <v>1</v>
      </c>
      <c r="G474">
        <v>1</v>
      </c>
      <c r="H474">
        <v>2</v>
      </c>
    </row>
    <row r="476" spans="1:8" x14ac:dyDescent="0.25">
      <c r="A476">
        <v>70</v>
      </c>
      <c r="B476">
        <v>85</v>
      </c>
      <c r="C476">
        <v>20</v>
      </c>
      <c r="D476">
        <v>1.25</v>
      </c>
      <c r="E476">
        <v>8</v>
      </c>
      <c r="F476">
        <v>6.75</v>
      </c>
      <c r="G476">
        <v>6.75</v>
      </c>
    </row>
    <row r="477" spans="1:8" x14ac:dyDescent="0.25">
      <c r="E477">
        <v>0</v>
      </c>
      <c r="F477">
        <v>1.25</v>
      </c>
      <c r="G477">
        <v>1.25</v>
      </c>
    </row>
    <row r="478" spans="1:8" x14ac:dyDescent="0.25">
      <c r="E478">
        <v>1</v>
      </c>
      <c r="F478">
        <v>0.25</v>
      </c>
      <c r="G478">
        <v>0.25</v>
      </c>
    </row>
    <row r="479" spans="1:8" x14ac:dyDescent="0.25">
      <c r="E479">
        <v>1</v>
      </c>
      <c r="F479">
        <v>0.25</v>
      </c>
      <c r="G479">
        <v>0.25</v>
      </c>
    </row>
    <row r="480" spans="1:8" x14ac:dyDescent="0.25">
      <c r="E480">
        <v>2</v>
      </c>
      <c r="F480">
        <v>0.75</v>
      </c>
      <c r="G480">
        <v>0.75</v>
      </c>
    </row>
    <row r="481" spans="1:8" x14ac:dyDescent="0.25">
      <c r="E481">
        <v>1</v>
      </c>
      <c r="F481">
        <v>0.25</v>
      </c>
      <c r="G481">
        <v>0.25</v>
      </c>
    </row>
    <row r="482" spans="1:8" x14ac:dyDescent="0.25">
      <c r="E482">
        <v>2</v>
      </c>
      <c r="F482">
        <v>0.75</v>
      </c>
      <c r="G482">
        <v>0.75</v>
      </c>
    </row>
    <row r="483" spans="1:8" x14ac:dyDescent="0.25">
      <c r="E483">
        <v>0</v>
      </c>
      <c r="F483">
        <v>1.25</v>
      </c>
      <c r="G483">
        <v>1.25</v>
      </c>
    </row>
    <row r="484" spans="1:8" x14ac:dyDescent="0.25">
      <c r="E484">
        <v>2</v>
      </c>
      <c r="F484">
        <v>0.75</v>
      </c>
      <c r="G484">
        <v>0.75</v>
      </c>
    </row>
    <row r="485" spans="1:8" x14ac:dyDescent="0.25">
      <c r="E485">
        <v>0</v>
      </c>
      <c r="F485">
        <v>1.25</v>
      </c>
      <c r="G485">
        <v>1.25</v>
      </c>
    </row>
    <row r="486" spans="1:8" x14ac:dyDescent="0.25">
      <c r="E486">
        <v>0</v>
      </c>
      <c r="F486">
        <v>1.25</v>
      </c>
      <c r="G486">
        <v>1.25</v>
      </c>
    </row>
    <row r="487" spans="1:8" x14ac:dyDescent="0.25">
      <c r="E487">
        <v>0</v>
      </c>
      <c r="F487">
        <v>1.25</v>
      </c>
      <c r="G487">
        <v>1.25</v>
      </c>
    </row>
    <row r="488" spans="1:8" x14ac:dyDescent="0.25">
      <c r="E488">
        <v>0</v>
      </c>
      <c r="F488">
        <v>1.25</v>
      </c>
      <c r="G488">
        <v>1.25</v>
      </c>
    </row>
    <row r="489" spans="1:8" x14ac:dyDescent="0.25">
      <c r="E489">
        <v>1</v>
      </c>
      <c r="F489">
        <v>0.25</v>
      </c>
      <c r="G489">
        <v>0.25</v>
      </c>
    </row>
    <row r="490" spans="1:8" x14ac:dyDescent="0.25">
      <c r="E490">
        <v>2</v>
      </c>
      <c r="F490">
        <v>0.75</v>
      </c>
      <c r="G490">
        <v>0.75</v>
      </c>
    </row>
    <row r="491" spans="1:8" x14ac:dyDescent="0.25">
      <c r="E491">
        <v>0</v>
      </c>
      <c r="F491">
        <v>1.25</v>
      </c>
      <c r="G491">
        <v>1.25</v>
      </c>
      <c r="H491">
        <v>19.5</v>
      </c>
    </row>
    <row r="493" spans="1:8" x14ac:dyDescent="0.25">
      <c r="A493">
        <v>86</v>
      </c>
      <c r="B493">
        <v>89</v>
      </c>
      <c r="C493">
        <v>8</v>
      </c>
      <c r="D493">
        <v>2</v>
      </c>
      <c r="E493">
        <v>1</v>
      </c>
      <c r="F493">
        <v>1</v>
      </c>
      <c r="G493">
        <v>1</v>
      </c>
    </row>
    <row r="494" spans="1:8" x14ac:dyDescent="0.25">
      <c r="E494">
        <v>3</v>
      </c>
      <c r="F494">
        <v>1</v>
      </c>
      <c r="G494">
        <v>1</v>
      </c>
    </row>
    <row r="495" spans="1:8" x14ac:dyDescent="0.25">
      <c r="E495">
        <v>4</v>
      </c>
      <c r="F495">
        <v>2</v>
      </c>
      <c r="G495">
        <v>2</v>
      </c>
    </row>
    <row r="496" spans="1:8" x14ac:dyDescent="0.25">
      <c r="E496">
        <v>0</v>
      </c>
      <c r="F496">
        <v>2</v>
      </c>
      <c r="G496">
        <v>2</v>
      </c>
      <c r="H496">
        <v>6</v>
      </c>
    </row>
    <row r="498" spans="1:8" x14ac:dyDescent="0.25">
      <c r="A498">
        <v>90</v>
      </c>
      <c r="B498">
        <v>103</v>
      </c>
      <c r="C498">
        <v>3</v>
      </c>
      <c r="D498">
        <v>0.21</v>
      </c>
      <c r="E498">
        <v>1</v>
      </c>
      <c r="F498">
        <v>0.79</v>
      </c>
      <c r="G498">
        <v>0.79</v>
      </c>
    </row>
    <row r="499" spans="1:8" x14ac:dyDescent="0.25">
      <c r="E499">
        <v>0</v>
      </c>
      <c r="F499">
        <v>0.21</v>
      </c>
      <c r="G499">
        <v>0.21</v>
      </c>
    </row>
    <row r="500" spans="1:8" x14ac:dyDescent="0.25">
      <c r="E500">
        <v>0</v>
      </c>
      <c r="F500">
        <v>0.21</v>
      </c>
      <c r="G500">
        <v>0.21</v>
      </c>
    </row>
    <row r="501" spans="1:8" x14ac:dyDescent="0.25">
      <c r="E501">
        <v>0</v>
      </c>
      <c r="F501">
        <v>0.21</v>
      </c>
      <c r="G501">
        <v>0.21</v>
      </c>
    </row>
    <row r="502" spans="1:8" x14ac:dyDescent="0.25">
      <c r="E502">
        <v>0</v>
      </c>
      <c r="F502">
        <v>0.21</v>
      </c>
      <c r="G502">
        <v>0.21</v>
      </c>
    </row>
    <row r="503" spans="1:8" x14ac:dyDescent="0.25">
      <c r="E503">
        <v>0</v>
      </c>
      <c r="F503">
        <v>0.21</v>
      </c>
      <c r="G503">
        <v>0.21</v>
      </c>
    </row>
    <row r="504" spans="1:8" x14ac:dyDescent="0.25">
      <c r="E504">
        <v>0</v>
      </c>
      <c r="F504">
        <v>0.21</v>
      </c>
      <c r="G504">
        <v>0.21</v>
      </c>
    </row>
    <row r="505" spans="1:8" x14ac:dyDescent="0.25">
      <c r="E505">
        <v>0</v>
      </c>
      <c r="F505">
        <v>0.21</v>
      </c>
      <c r="G505">
        <v>0.21</v>
      </c>
    </row>
    <row r="506" spans="1:8" x14ac:dyDescent="0.25">
      <c r="E506">
        <v>1</v>
      </c>
      <c r="F506">
        <v>0.79</v>
      </c>
      <c r="G506">
        <v>0.79</v>
      </c>
    </row>
    <row r="507" spans="1:8" x14ac:dyDescent="0.25">
      <c r="E507">
        <v>0</v>
      </c>
      <c r="F507">
        <v>0.21</v>
      </c>
      <c r="G507">
        <v>0.21</v>
      </c>
    </row>
    <row r="508" spans="1:8" x14ac:dyDescent="0.25">
      <c r="E508">
        <v>0</v>
      </c>
      <c r="F508">
        <v>0.21</v>
      </c>
      <c r="G508">
        <v>0.21</v>
      </c>
    </row>
    <row r="509" spans="1:8" x14ac:dyDescent="0.25">
      <c r="E509">
        <v>0</v>
      </c>
      <c r="F509">
        <v>0.21</v>
      </c>
      <c r="G509">
        <v>0.21</v>
      </c>
    </row>
    <row r="510" spans="1:8" x14ac:dyDescent="0.25">
      <c r="E510">
        <v>0</v>
      </c>
      <c r="F510">
        <v>0.21</v>
      </c>
      <c r="G510">
        <v>0.21</v>
      </c>
    </row>
    <row r="511" spans="1:8" x14ac:dyDescent="0.25">
      <c r="E511">
        <v>1</v>
      </c>
      <c r="F511">
        <v>0.79</v>
      </c>
      <c r="G511">
        <v>0.79</v>
      </c>
      <c r="H511">
        <v>4.71</v>
      </c>
    </row>
    <row r="513" spans="1:8" x14ac:dyDescent="0.25">
      <c r="A513">
        <v>104</v>
      </c>
      <c r="B513">
        <v>116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8" x14ac:dyDescent="0.25">
      <c r="E514">
        <v>0</v>
      </c>
      <c r="F514">
        <v>0</v>
      </c>
      <c r="G514">
        <v>0</v>
      </c>
    </row>
    <row r="515" spans="1:8" x14ac:dyDescent="0.25">
      <c r="E515">
        <v>0</v>
      </c>
      <c r="F515">
        <v>0</v>
      </c>
      <c r="G515">
        <v>0</v>
      </c>
    </row>
    <row r="516" spans="1:8" x14ac:dyDescent="0.25">
      <c r="E516">
        <v>0</v>
      </c>
      <c r="F516">
        <v>0</v>
      </c>
      <c r="G516">
        <v>0</v>
      </c>
    </row>
    <row r="517" spans="1:8" x14ac:dyDescent="0.25">
      <c r="E517">
        <v>0</v>
      </c>
      <c r="F517">
        <v>0</v>
      </c>
      <c r="G517">
        <v>0</v>
      </c>
    </row>
    <row r="518" spans="1:8" x14ac:dyDescent="0.25">
      <c r="E518">
        <v>0</v>
      </c>
      <c r="F518">
        <v>0</v>
      </c>
      <c r="G518">
        <v>0</v>
      </c>
    </row>
    <row r="519" spans="1:8" x14ac:dyDescent="0.25">
      <c r="E519">
        <v>0</v>
      </c>
      <c r="F519">
        <v>0</v>
      </c>
      <c r="G519">
        <v>0</v>
      </c>
    </row>
    <row r="520" spans="1:8" x14ac:dyDescent="0.25">
      <c r="E520">
        <v>0</v>
      </c>
      <c r="F520">
        <v>0</v>
      </c>
      <c r="G520">
        <v>0</v>
      </c>
    </row>
    <row r="521" spans="1:8" x14ac:dyDescent="0.25">
      <c r="E521">
        <v>0</v>
      </c>
      <c r="F521">
        <v>0</v>
      </c>
      <c r="G521">
        <v>0</v>
      </c>
    </row>
    <row r="522" spans="1:8" x14ac:dyDescent="0.25">
      <c r="E522">
        <v>0</v>
      </c>
      <c r="F522">
        <v>0</v>
      </c>
      <c r="G522">
        <v>0</v>
      </c>
    </row>
    <row r="523" spans="1:8" x14ac:dyDescent="0.25">
      <c r="E523">
        <v>0</v>
      </c>
      <c r="F523">
        <v>0</v>
      </c>
      <c r="G523">
        <v>0</v>
      </c>
    </row>
    <row r="524" spans="1:8" x14ac:dyDescent="0.25">
      <c r="E524">
        <v>0</v>
      </c>
      <c r="F524">
        <v>0</v>
      </c>
      <c r="G524">
        <v>0</v>
      </c>
    </row>
    <row r="525" spans="1:8" x14ac:dyDescent="0.25">
      <c r="E525">
        <v>0</v>
      </c>
      <c r="F525">
        <v>0</v>
      </c>
      <c r="G525">
        <v>0</v>
      </c>
      <c r="H525">
        <v>0</v>
      </c>
    </row>
    <row r="527" spans="1:8" x14ac:dyDescent="0.25">
      <c r="D527">
        <v>130.743252709507</v>
      </c>
    </row>
    <row r="529" spans="1:8" x14ac:dyDescent="0.25">
      <c r="A529" s="29" t="s">
        <v>219</v>
      </c>
      <c r="B529" s="29" t="s">
        <v>220</v>
      </c>
      <c r="C529" s="29"/>
      <c r="D529" s="29"/>
      <c r="E529" s="29"/>
      <c r="F529" s="29"/>
      <c r="G529" s="29"/>
      <c r="H529" s="29"/>
    </row>
    <row r="530" spans="1:8" x14ac:dyDescent="0.25">
      <c r="A530" s="29" t="s">
        <v>207</v>
      </c>
      <c r="B530" s="29" t="s">
        <v>208</v>
      </c>
      <c r="C530" s="29"/>
      <c r="D530" s="29"/>
      <c r="E530" s="29"/>
      <c r="F530" s="29"/>
      <c r="G530" s="29"/>
      <c r="H530" s="29"/>
    </row>
    <row r="531" spans="1:8" x14ac:dyDescent="0.25">
      <c r="A531" t="s">
        <v>209</v>
      </c>
      <c r="B531" t="s">
        <v>210</v>
      </c>
      <c r="C531" t="s">
        <v>211</v>
      </c>
      <c r="D531" t="s">
        <v>212</v>
      </c>
      <c r="E531" t="s">
        <v>213</v>
      </c>
      <c r="F531" t="s">
        <v>214</v>
      </c>
      <c r="G531" t="s">
        <v>215</v>
      </c>
      <c r="H531" t="s">
        <v>216</v>
      </c>
    </row>
    <row r="532" spans="1:8" x14ac:dyDescent="0.25">
      <c r="A532">
        <v>0</v>
      </c>
      <c r="B532">
        <v>13</v>
      </c>
      <c r="C532">
        <v>38</v>
      </c>
      <c r="D532">
        <v>2.71</v>
      </c>
      <c r="E532">
        <v>2</v>
      </c>
      <c r="F532">
        <v>0.71</v>
      </c>
      <c r="G532">
        <v>0.71</v>
      </c>
    </row>
    <row r="533" spans="1:8" x14ac:dyDescent="0.25">
      <c r="E533">
        <v>2</v>
      </c>
      <c r="F533">
        <v>0.71</v>
      </c>
      <c r="G533">
        <v>0.71</v>
      </c>
    </row>
    <row r="534" spans="1:8" x14ac:dyDescent="0.25">
      <c r="E534">
        <v>4</v>
      </c>
      <c r="F534">
        <v>1.29</v>
      </c>
      <c r="G534">
        <v>1.29</v>
      </c>
    </row>
    <row r="535" spans="1:8" x14ac:dyDescent="0.25">
      <c r="E535">
        <v>3</v>
      </c>
      <c r="F535">
        <v>0.28999999999999998</v>
      </c>
      <c r="G535">
        <v>0.28999999999999998</v>
      </c>
    </row>
    <row r="536" spans="1:8" x14ac:dyDescent="0.25">
      <c r="E536">
        <v>3</v>
      </c>
      <c r="F536">
        <v>0.28999999999999998</v>
      </c>
      <c r="G536">
        <v>0.28999999999999998</v>
      </c>
    </row>
    <row r="537" spans="1:8" x14ac:dyDescent="0.25">
      <c r="E537">
        <v>8</v>
      </c>
      <c r="F537">
        <v>5.29</v>
      </c>
      <c r="G537">
        <v>5.29</v>
      </c>
    </row>
    <row r="538" spans="1:8" x14ac:dyDescent="0.25">
      <c r="E538">
        <v>1</v>
      </c>
      <c r="F538">
        <v>1.71</v>
      </c>
      <c r="G538">
        <v>1.71</v>
      </c>
    </row>
    <row r="539" spans="1:8" x14ac:dyDescent="0.25">
      <c r="E539">
        <v>0</v>
      </c>
      <c r="F539">
        <v>2.71</v>
      </c>
      <c r="G539">
        <v>2.71</v>
      </c>
    </row>
    <row r="540" spans="1:8" x14ac:dyDescent="0.25">
      <c r="E540">
        <v>7</v>
      </c>
      <c r="F540">
        <v>4.29</v>
      </c>
      <c r="G540">
        <v>4.29</v>
      </c>
    </row>
    <row r="541" spans="1:8" x14ac:dyDescent="0.25">
      <c r="E541">
        <v>2</v>
      </c>
      <c r="F541">
        <v>0.71</v>
      </c>
      <c r="G541">
        <v>0.71</v>
      </c>
    </row>
    <row r="542" spans="1:8" x14ac:dyDescent="0.25">
      <c r="E542">
        <v>1</v>
      </c>
      <c r="F542">
        <v>1.71</v>
      </c>
      <c r="G542">
        <v>1.71</v>
      </c>
    </row>
    <row r="543" spans="1:8" x14ac:dyDescent="0.25">
      <c r="E543">
        <v>1</v>
      </c>
      <c r="F543">
        <v>1.71</v>
      </c>
      <c r="G543">
        <v>1.71</v>
      </c>
    </row>
    <row r="544" spans="1:8" x14ac:dyDescent="0.25">
      <c r="E544">
        <v>1</v>
      </c>
      <c r="F544">
        <v>1.71</v>
      </c>
      <c r="G544">
        <v>1.71</v>
      </c>
    </row>
    <row r="545" spans="1:8" x14ac:dyDescent="0.25">
      <c r="E545">
        <v>3</v>
      </c>
      <c r="F545">
        <v>0.28999999999999998</v>
      </c>
      <c r="G545">
        <v>0.28999999999999998</v>
      </c>
      <c r="H545">
        <v>23.43</v>
      </c>
    </row>
    <row r="547" spans="1:8" x14ac:dyDescent="0.25">
      <c r="A547">
        <v>14</v>
      </c>
      <c r="B547">
        <v>14</v>
      </c>
      <c r="C547">
        <v>2</v>
      </c>
      <c r="D547">
        <v>2</v>
      </c>
      <c r="E547">
        <v>2</v>
      </c>
      <c r="F547">
        <v>0</v>
      </c>
      <c r="G547">
        <v>0</v>
      </c>
      <c r="H547">
        <v>0</v>
      </c>
    </row>
    <row r="549" spans="1:8" x14ac:dyDescent="0.25">
      <c r="A549">
        <v>15</v>
      </c>
      <c r="B549">
        <v>24</v>
      </c>
      <c r="C549">
        <v>19</v>
      </c>
      <c r="D549">
        <v>1.9</v>
      </c>
      <c r="E549">
        <v>10</v>
      </c>
      <c r="F549">
        <v>8.1</v>
      </c>
      <c r="G549">
        <v>8.1</v>
      </c>
    </row>
    <row r="550" spans="1:8" x14ac:dyDescent="0.25">
      <c r="E550">
        <v>1</v>
      </c>
      <c r="F550">
        <v>0.9</v>
      </c>
      <c r="G550">
        <v>0.9</v>
      </c>
    </row>
    <row r="551" spans="1:8" x14ac:dyDescent="0.25">
      <c r="E551">
        <v>0</v>
      </c>
      <c r="F551">
        <v>1.9</v>
      </c>
      <c r="G551">
        <v>1.9</v>
      </c>
    </row>
    <row r="552" spans="1:8" x14ac:dyDescent="0.25">
      <c r="E552">
        <v>1</v>
      </c>
      <c r="F552">
        <v>0.9</v>
      </c>
      <c r="G552">
        <v>0.9</v>
      </c>
    </row>
    <row r="553" spans="1:8" x14ac:dyDescent="0.25">
      <c r="E553">
        <v>4</v>
      </c>
      <c r="F553">
        <v>2.1</v>
      </c>
      <c r="G553">
        <v>2.1</v>
      </c>
    </row>
    <row r="554" spans="1:8" x14ac:dyDescent="0.25">
      <c r="E554">
        <v>1</v>
      </c>
      <c r="F554">
        <v>0.9</v>
      </c>
      <c r="G554">
        <v>0.9</v>
      </c>
    </row>
    <row r="555" spans="1:8" x14ac:dyDescent="0.25">
      <c r="E555">
        <v>0</v>
      </c>
      <c r="F555">
        <v>1.9</v>
      </c>
      <c r="G555">
        <v>1.9</v>
      </c>
    </row>
    <row r="556" spans="1:8" x14ac:dyDescent="0.25">
      <c r="E556">
        <v>0</v>
      </c>
      <c r="F556">
        <v>1.9</v>
      </c>
      <c r="G556">
        <v>1.9</v>
      </c>
    </row>
    <row r="557" spans="1:8" x14ac:dyDescent="0.25">
      <c r="E557">
        <v>1</v>
      </c>
      <c r="F557">
        <v>0.9</v>
      </c>
      <c r="G557">
        <v>0.9</v>
      </c>
    </row>
    <row r="558" spans="1:8" x14ac:dyDescent="0.25">
      <c r="E558">
        <v>1</v>
      </c>
      <c r="F558">
        <v>0.9</v>
      </c>
      <c r="G558">
        <v>0.9</v>
      </c>
      <c r="H558">
        <v>20.399999999999999</v>
      </c>
    </row>
    <row r="560" spans="1:8" x14ac:dyDescent="0.25">
      <c r="A560">
        <v>25</v>
      </c>
      <c r="B560">
        <v>25</v>
      </c>
      <c r="C560">
        <v>2</v>
      </c>
      <c r="D560">
        <v>2</v>
      </c>
      <c r="E560">
        <v>2</v>
      </c>
      <c r="F560">
        <v>0</v>
      </c>
      <c r="G560">
        <v>0</v>
      </c>
      <c r="H560">
        <v>0</v>
      </c>
    </row>
    <row r="562" spans="1:8" x14ac:dyDescent="0.25">
      <c r="A562">
        <v>26</v>
      </c>
      <c r="B562">
        <v>26</v>
      </c>
      <c r="C562">
        <v>16</v>
      </c>
      <c r="D562">
        <v>16</v>
      </c>
      <c r="E562">
        <v>16</v>
      </c>
      <c r="F562">
        <v>0</v>
      </c>
      <c r="G562">
        <v>0</v>
      </c>
      <c r="H562">
        <v>0</v>
      </c>
    </row>
    <row r="564" spans="1:8" x14ac:dyDescent="0.25">
      <c r="A564">
        <v>27</v>
      </c>
      <c r="B564">
        <v>32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8" x14ac:dyDescent="0.25">
      <c r="E565">
        <v>0</v>
      </c>
      <c r="F565">
        <v>0</v>
      </c>
      <c r="G565">
        <v>0</v>
      </c>
    </row>
    <row r="566" spans="1:8" x14ac:dyDescent="0.25">
      <c r="E566">
        <v>0</v>
      </c>
      <c r="F566">
        <v>0</v>
      </c>
      <c r="G566">
        <v>0</v>
      </c>
    </row>
    <row r="567" spans="1:8" x14ac:dyDescent="0.25">
      <c r="E567">
        <v>0</v>
      </c>
      <c r="F567">
        <v>0</v>
      </c>
      <c r="G567">
        <v>0</v>
      </c>
    </row>
    <row r="568" spans="1:8" x14ac:dyDescent="0.25">
      <c r="E568">
        <v>0</v>
      </c>
      <c r="F568">
        <v>0</v>
      </c>
      <c r="G568">
        <v>0</v>
      </c>
    </row>
    <row r="569" spans="1:8" x14ac:dyDescent="0.25">
      <c r="E569">
        <v>0</v>
      </c>
      <c r="F569">
        <v>0</v>
      </c>
      <c r="G569">
        <v>0</v>
      </c>
      <c r="H569">
        <v>0</v>
      </c>
    </row>
    <row r="571" spans="1:8" x14ac:dyDescent="0.25">
      <c r="A571">
        <v>33</v>
      </c>
      <c r="B571">
        <v>70</v>
      </c>
      <c r="C571">
        <v>44</v>
      </c>
      <c r="D571">
        <v>1.1599999999999999</v>
      </c>
      <c r="E571">
        <v>3</v>
      </c>
      <c r="F571">
        <v>1.84</v>
      </c>
      <c r="G571">
        <v>1.84</v>
      </c>
    </row>
    <row r="572" spans="1:8" x14ac:dyDescent="0.25">
      <c r="E572">
        <v>4</v>
      </c>
      <c r="F572">
        <v>2.84</v>
      </c>
      <c r="G572">
        <v>2.84</v>
      </c>
    </row>
    <row r="573" spans="1:8" x14ac:dyDescent="0.25">
      <c r="E573">
        <v>1</v>
      </c>
      <c r="F573">
        <v>0.16</v>
      </c>
      <c r="G573">
        <v>0.16</v>
      </c>
    </row>
    <row r="574" spans="1:8" x14ac:dyDescent="0.25">
      <c r="E574">
        <v>2</v>
      </c>
      <c r="F574">
        <v>0.84</v>
      </c>
      <c r="G574">
        <v>0.84</v>
      </c>
    </row>
    <row r="575" spans="1:8" x14ac:dyDescent="0.25">
      <c r="E575">
        <v>5</v>
      </c>
      <c r="F575">
        <v>3.84</v>
      </c>
      <c r="G575">
        <v>3.84</v>
      </c>
    </row>
    <row r="576" spans="1:8" x14ac:dyDescent="0.25">
      <c r="E576">
        <v>1</v>
      </c>
      <c r="F576">
        <v>0.16</v>
      </c>
      <c r="G576">
        <v>0.16</v>
      </c>
    </row>
    <row r="577" spans="5:7" x14ac:dyDescent="0.25">
      <c r="E577">
        <v>0</v>
      </c>
      <c r="F577">
        <v>1.1599999999999999</v>
      </c>
      <c r="G577">
        <v>1.1599999999999999</v>
      </c>
    </row>
    <row r="578" spans="5:7" x14ac:dyDescent="0.25">
      <c r="E578">
        <v>0</v>
      </c>
      <c r="F578">
        <v>1.1599999999999999</v>
      </c>
      <c r="G578">
        <v>1.1599999999999999</v>
      </c>
    </row>
    <row r="579" spans="5:7" x14ac:dyDescent="0.25">
      <c r="E579">
        <v>0</v>
      </c>
      <c r="F579">
        <v>1.1599999999999999</v>
      </c>
      <c r="G579">
        <v>1.1599999999999999</v>
      </c>
    </row>
    <row r="580" spans="5:7" x14ac:dyDescent="0.25">
      <c r="E580">
        <v>0</v>
      </c>
      <c r="F580">
        <v>1.1599999999999999</v>
      </c>
      <c r="G580">
        <v>1.1599999999999999</v>
      </c>
    </row>
    <row r="581" spans="5:7" x14ac:dyDescent="0.25">
      <c r="E581">
        <v>0</v>
      </c>
      <c r="F581">
        <v>1.1599999999999999</v>
      </c>
      <c r="G581">
        <v>1.1599999999999999</v>
      </c>
    </row>
    <row r="582" spans="5:7" x14ac:dyDescent="0.25">
      <c r="E582">
        <v>0</v>
      </c>
      <c r="F582">
        <v>1.1599999999999999</v>
      </c>
      <c r="G582">
        <v>1.1599999999999999</v>
      </c>
    </row>
    <row r="583" spans="5:7" x14ac:dyDescent="0.25">
      <c r="E583">
        <v>1</v>
      </c>
      <c r="F583">
        <v>0.16</v>
      </c>
      <c r="G583">
        <v>0.16</v>
      </c>
    </row>
    <row r="584" spans="5:7" x14ac:dyDescent="0.25">
      <c r="E584">
        <v>0</v>
      </c>
      <c r="F584">
        <v>1.1599999999999999</v>
      </c>
      <c r="G584">
        <v>1.1599999999999999</v>
      </c>
    </row>
    <row r="585" spans="5:7" x14ac:dyDescent="0.25">
      <c r="E585">
        <v>0</v>
      </c>
      <c r="F585">
        <v>1.1599999999999999</v>
      </c>
      <c r="G585">
        <v>1.1599999999999999</v>
      </c>
    </row>
    <row r="586" spans="5:7" x14ac:dyDescent="0.25">
      <c r="E586">
        <v>0</v>
      </c>
      <c r="F586">
        <v>1.1599999999999999</v>
      </c>
      <c r="G586">
        <v>1.1599999999999999</v>
      </c>
    </row>
    <row r="587" spans="5:7" x14ac:dyDescent="0.25">
      <c r="E587">
        <v>0</v>
      </c>
      <c r="F587">
        <v>1.1599999999999999</v>
      </c>
      <c r="G587">
        <v>1.1599999999999999</v>
      </c>
    </row>
    <row r="588" spans="5:7" x14ac:dyDescent="0.25">
      <c r="E588">
        <v>1</v>
      </c>
      <c r="F588">
        <v>0.16</v>
      </c>
      <c r="G588">
        <v>0.16</v>
      </c>
    </row>
    <row r="589" spans="5:7" x14ac:dyDescent="0.25">
      <c r="E589">
        <v>0</v>
      </c>
      <c r="F589">
        <v>1.1599999999999999</v>
      </c>
      <c r="G589">
        <v>1.1599999999999999</v>
      </c>
    </row>
    <row r="590" spans="5:7" x14ac:dyDescent="0.25">
      <c r="E590">
        <v>1</v>
      </c>
      <c r="F590">
        <v>0.16</v>
      </c>
      <c r="G590">
        <v>0.16</v>
      </c>
    </row>
    <row r="591" spans="5:7" x14ac:dyDescent="0.25">
      <c r="E591">
        <v>0</v>
      </c>
      <c r="F591">
        <v>1.1599999999999999</v>
      </c>
      <c r="G591">
        <v>1.1599999999999999</v>
      </c>
    </row>
    <row r="592" spans="5:7" x14ac:dyDescent="0.25">
      <c r="E592">
        <v>1</v>
      </c>
      <c r="F592">
        <v>0.16</v>
      </c>
      <c r="G592">
        <v>0.16</v>
      </c>
    </row>
    <row r="593" spans="5:8" x14ac:dyDescent="0.25">
      <c r="E593">
        <v>4</v>
      </c>
      <c r="F593">
        <v>2.84</v>
      </c>
      <c r="G593">
        <v>2.84</v>
      </c>
    </row>
    <row r="594" spans="5:8" x14ac:dyDescent="0.25">
      <c r="E594">
        <v>1</v>
      </c>
      <c r="F594">
        <v>0.16</v>
      </c>
      <c r="G594">
        <v>0.16</v>
      </c>
    </row>
    <row r="595" spans="5:8" x14ac:dyDescent="0.25">
      <c r="E595">
        <v>0</v>
      </c>
      <c r="F595">
        <v>1.1599999999999999</v>
      </c>
      <c r="G595">
        <v>1.1599999999999999</v>
      </c>
    </row>
    <row r="596" spans="5:8" x14ac:dyDescent="0.25">
      <c r="E596">
        <v>0</v>
      </c>
      <c r="F596">
        <v>1.1599999999999999</v>
      </c>
      <c r="G596">
        <v>1.1599999999999999</v>
      </c>
    </row>
    <row r="597" spans="5:8" x14ac:dyDescent="0.25">
      <c r="E597">
        <v>0</v>
      </c>
      <c r="F597">
        <v>1.1599999999999999</v>
      </c>
      <c r="G597">
        <v>1.1599999999999999</v>
      </c>
    </row>
    <row r="598" spans="5:8" x14ac:dyDescent="0.25">
      <c r="E598">
        <v>0</v>
      </c>
      <c r="F598">
        <v>1.1599999999999999</v>
      </c>
      <c r="G598">
        <v>1.1599999999999999</v>
      </c>
    </row>
    <row r="599" spans="5:8" x14ac:dyDescent="0.25">
      <c r="E599">
        <v>0</v>
      </c>
      <c r="F599">
        <v>1.1599999999999999</v>
      </c>
      <c r="G599">
        <v>1.1599999999999999</v>
      </c>
    </row>
    <row r="600" spans="5:8" x14ac:dyDescent="0.25">
      <c r="E600">
        <v>1</v>
      </c>
      <c r="F600">
        <v>0.16</v>
      </c>
      <c r="G600">
        <v>0.16</v>
      </c>
    </row>
    <row r="601" spans="5:8" x14ac:dyDescent="0.25">
      <c r="E601">
        <v>1</v>
      </c>
      <c r="F601">
        <v>0.16</v>
      </c>
      <c r="G601">
        <v>0.16</v>
      </c>
    </row>
    <row r="602" spans="5:8" x14ac:dyDescent="0.25">
      <c r="E602">
        <v>4</v>
      </c>
      <c r="F602">
        <v>2.84</v>
      </c>
      <c r="G602">
        <v>2.84</v>
      </c>
    </row>
    <row r="603" spans="5:8" x14ac:dyDescent="0.25">
      <c r="E603">
        <v>0</v>
      </c>
      <c r="F603">
        <v>1.1599999999999999</v>
      </c>
      <c r="G603">
        <v>1.1599999999999999</v>
      </c>
    </row>
    <row r="604" spans="5:8" x14ac:dyDescent="0.25">
      <c r="E604">
        <v>0</v>
      </c>
      <c r="F604">
        <v>1.1599999999999999</v>
      </c>
      <c r="G604">
        <v>1.1599999999999999</v>
      </c>
    </row>
    <row r="605" spans="5:8" x14ac:dyDescent="0.25">
      <c r="E605">
        <v>1</v>
      </c>
      <c r="F605">
        <v>0.16</v>
      </c>
      <c r="G605">
        <v>0.16</v>
      </c>
    </row>
    <row r="606" spans="5:8" x14ac:dyDescent="0.25">
      <c r="E606">
        <v>3</v>
      </c>
      <c r="F606">
        <v>1.84</v>
      </c>
      <c r="G606">
        <v>1.84</v>
      </c>
    </row>
    <row r="607" spans="5:8" x14ac:dyDescent="0.25">
      <c r="E607">
        <v>1</v>
      </c>
      <c r="F607">
        <v>0.16</v>
      </c>
      <c r="G607">
        <v>0.16</v>
      </c>
    </row>
    <row r="608" spans="5:8" x14ac:dyDescent="0.25">
      <c r="E608">
        <v>8</v>
      </c>
      <c r="F608">
        <v>6.84</v>
      </c>
      <c r="G608">
        <v>6.84</v>
      </c>
      <c r="H608">
        <v>47.47</v>
      </c>
    </row>
    <row r="610" spans="1:8" x14ac:dyDescent="0.25">
      <c r="A610">
        <v>71</v>
      </c>
      <c r="B610">
        <v>71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2" spans="1:8" x14ac:dyDescent="0.25">
      <c r="A612">
        <v>72</v>
      </c>
      <c r="B612">
        <v>88</v>
      </c>
      <c r="C612">
        <v>20</v>
      </c>
      <c r="D612">
        <v>1.18</v>
      </c>
      <c r="E612">
        <v>1</v>
      </c>
      <c r="F612">
        <v>0.18</v>
      </c>
      <c r="G612">
        <v>0.18</v>
      </c>
    </row>
    <row r="613" spans="1:8" x14ac:dyDescent="0.25">
      <c r="E613">
        <v>1</v>
      </c>
      <c r="F613">
        <v>0.18</v>
      </c>
      <c r="G613">
        <v>0.18</v>
      </c>
    </row>
    <row r="614" spans="1:8" x14ac:dyDescent="0.25">
      <c r="E614">
        <v>2</v>
      </c>
      <c r="F614">
        <v>0.82</v>
      </c>
      <c r="G614">
        <v>0.82</v>
      </c>
    </row>
    <row r="615" spans="1:8" x14ac:dyDescent="0.25">
      <c r="E615">
        <v>1</v>
      </c>
      <c r="F615">
        <v>0.18</v>
      </c>
      <c r="G615">
        <v>0.18</v>
      </c>
    </row>
    <row r="616" spans="1:8" x14ac:dyDescent="0.25">
      <c r="E616">
        <v>2</v>
      </c>
      <c r="F616">
        <v>0.82</v>
      </c>
      <c r="G616">
        <v>0.82</v>
      </c>
    </row>
    <row r="617" spans="1:8" x14ac:dyDescent="0.25">
      <c r="E617">
        <v>0</v>
      </c>
      <c r="F617">
        <v>1.18</v>
      </c>
      <c r="G617">
        <v>1.18</v>
      </c>
    </row>
    <row r="618" spans="1:8" x14ac:dyDescent="0.25">
      <c r="E618">
        <v>2</v>
      </c>
      <c r="F618">
        <v>0.82</v>
      </c>
      <c r="G618">
        <v>0.82</v>
      </c>
    </row>
    <row r="619" spans="1:8" x14ac:dyDescent="0.25">
      <c r="E619">
        <v>0</v>
      </c>
      <c r="F619">
        <v>1.18</v>
      </c>
      <c r="G619">
        <v>1.18</v>
      </c>
    </row>
    <row r="620" spans="1:8" x14ac:dyDescent="0.25">
      <c r="E620">
        <v>0</v>
      </c>
      <c r="F620">
        <v>1.18</v>
      </c>
      <c r="G620">
        <v>1.18</v>
      </c>
    </row>
    <row r="621" spans="1:8" x14ac:dyDescent="0.25">
      <c r="E621">
        <v>0</v>
      </c>
      <c r="F621">
        <v>1.18</v>
      </c>
      <c r="G621">
        <v>1.18</v>
      </c>
    </row>
    <row r="622" spans="1:8" x14ac:dyDescent="0.25">
      <c r="E622">
        <v>0</v>
      </c>
      <c r="F622">
        <v>1.18</v>
      </c>
      <c r="G622">
        <v>1.18</v>
      </c>
    </row>
    <row r="623" spans="1:8" x14ac:dyDescent="0.25">
      <c r="E623">
        <v>1</v>
      </c>
      <c r="F623">
        <v>0.18</v>
      </c>
      <c r="G623">
        <v>0.18</v>
      </c>
    </row>
    <row r="624" spans="1:8" x14ac:dyDescent="0.25">
      <c r="E624">
        <v>2</v>
      </c>
      <c r="F624">
        <v>0.82</v>
      </c>
      <c r="G624">
        <v>0.82</v>
      </c>
    </row>
    <row r="625" spans="1:8" x14ac:dyDescent="0.25">
      <c r="E625">
        <v>0</v>
      </c>
      <c r="F625">
        <v>1.18</v>
      </c>
      <c r="G625">
        <v>1.18</v>
      </c>
    </row>
    <row r="626" spans="1:8" x14ac:dyDescent="0.25">
      <c r="E626">
        <v>1</v>
      </c>
      <c r="F626">
        <v>0.18</v>
      </c>
      <c r="G626">
        <v>0.18</v>
      </c>
    </row>
    <row r="627" spans="1:8" x14ac:dyDescent="0.25">
      <c r="E627">
        <v>3</v>
      </c>
      <c r="F627">
        <v>1.82</v>
      </c>
      <c r="G627">
        <v>1.82</v>
      </c>
    </row>
    <row r="628" spans="1:8" x14ac:dyDescent="0.25">
      <c r="E628">
        <v>4</v>
      </c>
      <c r="F628">
        <v>2.82</v>
      </c>
      <c r="G628">
        <v>2.82</v>
      </c>
      <c r="H628">
        <v>15.88</v>
      </c>
    </row>
    <row r="630" spans="1:8" x14ac:dyDescent="0.25">
      <c r="A630">
        <v>89</v>
      </c>
      <c r="B630">
        <v>116</v>
      </c>
      <c r="C630">
        <v>3</v>
      </c>
      <c r="D630">
        <v>0.11</v>
      </c>
      <c r="E630">
        <v>0</v>
      </c>
      <c r="F630">
        <v>0.11</v>
      </c>
      <c r="G630">
        <v>0.11</v>
      </c>
    </row>
    <row r="631" spans="1:8" x14ac:dyDescent="0.25">
      <c r="E631">
        <v>1</v>
      </c>
      <c r="F631">
        <v>0.89</v>
      </c>
      <c r="G631">
        <v>0.89</v>
      </c>
    </row>
    <row r="632" spans="1:8" x14ac:dyDescent="0.25">
      <c r="E632">
        <v>0</v>
      </c>
      <c r="F632">
        <v>0.11</v>
      </c>
      <c r="G632">
        <v>0.11</v>
      </c>
    </row>
    <row r="633" spans="1:8" x14ac:dyDescent="0.25">
      <c r="E633">
        <v>0</v>
      </c>
      <c r="F633">
        <v>0.11</v>
      </c>
      <c r="G633">
        <v>0.11</v>
      </c>
    </row>
    <row r="634" spans="1:8" x14ac:dyDescent="0.25">
      <c r="E634">
        <v>0</v>
      </c>
      <c r="F634">
        <v>0.11</v>
      </c>
      <c r="G634">
        <v>0.11</v>
      </c>
    </row>
    <row r="635" spans="1:8" x14ac:dyDescent="0.25">
      <c r="E635">
        <v>0</v>
      </c>
      <c r="F635">
        <v>0.11</v>
      </c>
      <c r="G635">
        <v>0.11</v>
      </c>
    </row>
    <row r="636" spans="1:8" x14ac:dyDescent="0.25">
      <c r="E636">
        <v>0</v>
      </c>
      <c r="F636">
        <v>0.11</v>
      </c>
      <c r="G636">
        <v>0.11</v>
      </c>
    </row>
    <row r="637" spans="1:8" x14ac:dyDescent="0.25">
      <c r="E637">
        <v>0</v>
      </c>
      <c r="F637">
        <v>0.11</v>
      </c>
      <c r="G637">
        <v>0.11</v>
      </c>
    </row>
    <row r="638" spans="1:8" x14ac:dyDescent="0.25">
      <c r="E638">
        <v>0</v>
      </c>
      <c r="F638">
        <v>0.11</v>
      </c>
      <c r="G638">
        <v>0.11</v>
      </c>
    </row>
    <row r="639" spans="1:8" x14ac:dyDescent="0.25">
      <c r="E639">
        <v>1</v>
      </c>
      <c r="F639">
        <v>0.89</v>
      </c>
      <c r="G639">
        <v>0.89</v>
      </c>
    </row>
    <row r="640" spans="1:8" x14ac:dyDescent="0.25">
      <c r="E640">
        <v>0</v>
      </c>
      <c r="F640">
        <v>0.11</v>
      </c>
      <c r="G640">
        <v>0.11</v>
      </c>
    </row>
    <row r="641" spans="5:7" x14ac:dyDescent="0.25">
      <c r="E641">
        <v>0</v>
      </c>
      <c r="F641">
        <v>0.11</v>
      </c>
      <c r="G641">
        <v>0.11</v>
      </c>
    </row>
    <row r="642" spans="5:7" x14ac:dyDescent="0.25">
      <c r="E642">
        <v>0</v>
      </c>
      <c r="F642">
        <v>0.11</v>
      </c>
      <c r="G642">
        <v>0.11</v>
      </c>
    </row>
    <row r="643" spans="5:7" x14ac:dyDescent="0.25">
      <c r="E643">
        <v>0</v>
      </c>
      <c r="F643">
        <v>0.11</v>
      </c>
      <c r="G643">
        <v>0.11</v>
      </c>
    </row>
    <row r="644" spans="5:7" x14ac:dyDescent="0.25">
      <c r="E644">
        <v>1</v>
      </c>
      <c r="F644">
        <v>0.89</v>
      </c>
      <c r="G644">
        <v>0.89</v>
      </c>
    </row>
    <row r="645" spans="5:7" x14ac:dyDescent="0.25">
      <c r="E645">
        <v>0</v>
      </c>
      <c r="F645">
        <v>0.11</v>
      </c>
      <c r="G645">
        <v>0.11</v>
      </c>
    </row>
    <row r="646" spans="5:7" x14ac:dyDescent="0.25">
      <c r="E646">
        <v>0</v>
      </c>
      <c r="F646">
        <v>0.11</v>
      </c>
      <c r="G646">
        <v>0.11</v>
      </c>
    </row>
    <row r="647" spans="5:7" x14ac:dyDescent="0.25">
      <c r="E647">
        <v>0</v>
      </c>
      <c r="F647">
        <v>0.11</v>
      </c>
      <c r="G647">
        <v>0.11</v>
      </c>
    </row>
    <row r="648" spans="5:7" x14ac:dyDescent="0.25">
      <c r="E648">
        <v>0</v>
      </c>
      <c r="F648">
        <v>0.11</v>
      </c>
      <c r="G648">
        <v>0.11</v>
      </c>
    </row>
    <row r="649" spans="5:7" x14ac:dyDescent="0.25">
      <c r="E649">
        <v>0</v>
      </c>
      <c r="F649">
        <v>0.11</v>
      </c>
      <c r="G649">
        <v>0.11</v>
      </c>
    </row>
    <row r="650" spans="5:7" x14ac:dyDescent="0.25">
      <c r="E650">
        <v>0</v>
      </c>
      <c r="F650">
        <v>0.11</v>
      </c>
      <c r="G650">
        <v>0.11</v>
      </c>
    </row>
    <row r="651" spans="5:7" x14ac:dyDescent="0.25">
      <c r="E651">
        <v>0</v>
      </c>
      <c r="F651">
        <v>0.11</v>
      </c>
      <c r="G651">
        <v>0.11</v>
      </c>
    </row>
    <row r="652" spans="5:7" x14ac:dyDescent="0.25">
      <c r="E652">
        <v>0</v>
      </c>
      <c r="F652">
        <v>0.11</v>
      </c>
      <c r="G652">
        <v>0.11</v>
      </c>
    </row>
    <row r="653" spans="5:7" x14ac:dyDescent="0.25">
      <c r="E653">
        <v>0</v>
      </c>
      <c r="F653">
        <v>0.11</v>
      </c>
      <c r="G653">
        <v>0.11</v>
      </c>
    </row>
    <row r="654" spans="5:7" x14ac:dyDescent="0.25">
      <c r="E654">
        <v>0</v>
      </c>
      <c r="F654">
        <v>0.11</v>
      </c>
      <c r="G654">
        <v>0.11</v>
      </c>
    </row>
    <row r="655" spans="5:7" x14ac:dyDescent="0.25">
      <c r="E655">
        <v>0</v>
      </c>
      <c r="F655">
        <v>0.11</v>
      </c>
      <c r="G655">
        <v>0.11</v>
      </c>
    </row>
    <row r="656" spans="5:7" x14ac:dyDescent="0.25">
      <c r="E656">
        <v>0</v>
      </c>
      <c r="F656">
        <v>0.11</v>
      </c>
      <c r="G656">
        <v>0.11</v>
      </c>
    </row>
    <row r="657" spans="1:8" x14ac:dyDescent="0.25">
      <c r="E657">
        <v>0</v>
      </c>
      <c r="F657">
        <v>0.11</v>
      </c>
      <c r="G657">
        <v>0.11</v>
      </c>
      <c r="H657">
        <v>5.36</v>
      </c>
    </row>
    <row r="659" spans="1:8" x14ac:dyDescent="0.25">
      <c r="D659">
        <v>112.541751436889</v>
      </c>
    </row>
    <row r="661" spans="1:8" x14ac:dyDescent="0.25">
      <c r="A661" s="29" t="s">
        <v>219</v>
      </c>
      <c r="B661" s="29" t="s">
        <v>220</v>
      </c>
      <c r="C661" s="29"/>
      <c r="D661" s="29"/>
      <c r="E661" s="29"/>
      <c r="F661" s="29"/>
      <c r="G661" s="29"/>
      <c r="H661" s="29"/>
    </row>
    <row r="662" spans="1:8" x14ac:dyDescent="0.25">
      <c r="A662" s="29" t="s">
        <v>217</v>
      </c>
      <c r="B662" s="29" t="s">
        <v>208</v>
      </c>
      <c r="C662" s="29"/>
      <c r="D662" s="29"/>
      <c r="E662" s="29"/>
      <c r="F662" s="29"/>
      <c r="G662" s="29"/>
      <c r="H662" s="29"/>
    </row>
    <row r="663" spans="1:8" x14ac:dyDescent="0.25">
      <c r="A663" t="s">
        <v>209</v>
      </c>
      <c r="B663" t="s">
        <v>210</v>
      </c>
      <c r="C663" t="s">
        <v>211</v>
      </c>
      <c r="D663" t="s">
        <v>212</v>
      </c>
      <c r="E663" t="s">
        <v>213</v>
      </c>
      <c r="F663" t="s">
        <v>214</v>
      </c>
      <c r="G663" t="s">
        <v>215</v>
      </c>
      <c r="H663" t="s">
        <v>216</v>
      </c>
    </row>
    <row r="664" spans="1:8" x14ac:dyDescent="0.25">
      <c r="A664">
        <v>0</v>
      </c>
      <c r="B664">
        <v>8</v>
      </c>
      <c r="C664">
        <v>30</v>
      </c>
      <c r="D664">
        <v>3.33</v>
      </c>
      <c r="E664">
        <v>2</v>
      </c>
      <c r="F664">
        <v>1.33</v>
      </c>
      <c r="G664">
        <v>1.33</v>
      </c>
    </row>
    <row r="665" spans="1:8" x14ac:dyDescent="0.25">
      <c r="E665">
        <v>2</v>
      </c>
      <c r="F665">
        <v>1.33</v>
      </c>
      <c r="G665">
        <v>1.33</v>
      </c>
    </row>
    <row r="666" spans="1:8" x14ac:dyDescent="0.25">
      <c r="E666">
        <v>4</v>
      </c>
      <c r="F666">
        <v>0.67</v>
      </c>
      <c r="G666">
        <v>0.67</v>
      </c>
    </row>
    <row r="667" spans="1:8" x14ac:dyDescent="0.25">
      <c r="E667">
        <v>3</v>
      </c>
      <c r="F667">
        <v>0.33</v>
      </c>
      <c r="G667">
        <v>0.33</v>
      </c>
    </row>
    <row r="668" spans="1:8" x14ac:dyDescent="0.25">
      <c r="E668">
        <v>3</v>
      </c>
      <c r="F668">
        <v>0.33</v>
      </c>
      <c r="G668">
        <v>0.33</v>
      </c>
    </row>
    <row r="669" spans="1:8" x14ac:dyDescent="0.25">
      <c r="E669">
        <v>8</v>
      </c>
      <c r="F669">
        <v>4.67</v>
      </c>
      <c r="G669">
        <v>4.67</v>
      </c>
    </row>
    <row r="670" spans="1:8" x14ac:dyDescent="0.25">
      <c r="E670">
        <v>1</v>
      </c>
      <c r="F670">
        <v>2.33</v>
      </c>
      <c r="G670">
        <v>2.33</v>
      </c>
    </row>
    <row r="671" spans="1:8" x14ac:dyDescent="0.25">
      <c r="E671">
        <v>0</v>
      </c>
      <c r="F671">
        <v>3.33</v>
      </c>
      <c r="G671">
        <v>3.33</v>
      </c>
    </row>
    <row r="672" spans="1:8" x14ac:dyDescent="0.25">
      <c r="E672">
        <v>7</v>
      </c>
      <c r="F672">
        <v>3.67</v>
      </c>
      <c r="G672">
        <v>3.67</v>
      </c>
      <c r="H672">
        <v>18</v>
      </c>
    </row>
    <row r="674" spans="1:8" x14ac:dyDescent="0.25">
      <c r="A674">
        <v>9</v>
      </c>
      <c r="B674">
        <v>9</v>
      </c>
      <c r="C674">
        <v>2</v>
      </c>
      <c r="D674">
        <v>2</v>
      </c>
      <c r="E674">
        <v>2</v>
      </c>
      <c r="F674">
        <v>0</v>
      </c>
      <c r="G674">
        <v>0</v>
      </c>
      <c r="H674">
        <v>0</v>
      </c>
    </row>
    <row r="676" spans="1:8" x14ac:dyDescent="0.25">
      <c r="A676">
        <v>10</v>
      </c>
      <c r="B676">
        <v>26</v>
      </c>
      <c r="C676">
        <v>45</v>
      </c>
      <c r="D676">
        <v>2.65</v>
      </c>
      <c r="E676">
        <v>1</v>
      </c>
      <c r="F676">
        <v>1.65</v>
      </c>
      <c r="G676">
        <v>1.65</v>
      </c>
    </row>
    <row r="677" spans="1:8" x14ac:dyDescent="0.25">
      <c r="E677">
        <v>1</v>
      </c>
      <c r="F677">
        <v>1.65</v>
      </c>
      <c r="G677">
        <v>1.65</v>
      </c>
    </row>
    <row r="678" spans="1:8" x14ac:dyDescent="0.25">
      <c r="E678">
        <v>1</v>
      </c>
      <c r="F678">
        <v>1.65</v>
      </c>
      <c r="G678">
        <v>1.65</v>
      </c>
    </row>
    <row r="679" spans="1:8" x14ac:dyDescent="0.25">
      <c r="E679">
        <v>3</v>
      </c>
      <c r="F679">
        <v>0.35</v>
      </c>
      <c r="G679">
        <v>0.35</v>
      </c>
    </row>
    <row r="680" spans="1:8" x14ac:dyDescent="0.25">
      <c r="E680">
        <v>2</v>
      </c>
      <c r="F680">
        <v>0.65</v>
      </c>
      <c r="G680">
        <v>0.65</v>
      </c>
    </row>
    <row r="681" spans="1:8" x14ac:dyDescent="0.25">
      <c r="E681">
        <v>10</v>
      </c>
      <c r="F681">
        <v>7.35</v>
      </c>
      <c r="G681">
        <v>7.35</v>
      </c>
    </row>
    <row r="682" spans="1:8" x14ac:dyDescent="0.25">
      <c r="E682">
        <v>1</v>
      </c>
      <c r="F682">
        <v>1.65</v>
      </c>
      <c r="G682">
        <v>1.65</v>
      </c>
    </row>
    <row r="683" spans="1:8" x14ac:dyDescent="0.25">
      <c r="E683">
        <v>0</v>
      </c>
      <c r="F683">
        <v>2.65</v>
      </c>
      <c r="G683">
        <v>2.65</v>
      </c>
    </row>
    <row r="684" spans="1:8" x14ac:dyDescent="0.25">
      <c r="E684">
        <v>1</v>
      </c>
      <c r="F684">
        <v>1.65</v>
      </c>
      <c r="G684">
        <v>1.65</v>
      </c>
    </row>
    <row r="685" spans="1:8" x14ac:dyDescent="0.25">
      <c r="E685">
        <v>4</v>
      </c>
      <c r="F685">
        <v>1.35</v>
      </c>
      <c r="G685">
        <v>1.35</v>
      </c>
    </row>
    <row r="686" spans="1:8" x14ac:dyDescent="0.25">
      <c r="E686">
        <v>1</v>
      </c>
      <c r="F686">
        <v>1.65</v>
      </c>
      <c r="G686">
        <v>1.65</v>
      </c>
    </row>
    <row r="687" spans="1:8" x14ac:dyDescent="0.25">
      <c r="E687">
        <v>0</v>
      </c>
      <c r="F687">
        <v>2.65</v>
      </c>
      <c r="G687">
        <v>2.65</v>
      </c>
    </row>
    <row r="688" spans="1:8" x14ac:dyDescent="0.25">
      <c r="E688">
        <v>0</v>
      </c>
      <c r="F688">
        <v>2.65</v>
      </c>
      <c r="G688">
        <v>2.65</v>
      </c>
    </row>
    <row r="689" spans="1:8" x14ac:dyDescent="0.25">
      <c r="E689">
        <v>1</v>
      </c>
      <c r="F689">
        <v>1.65</v>
      </c>
      <c r="G689">
        <v>1.65</v>
      </c>
    </row>
    <row r="690" spans="1:8" x14ac:dyDescent="0.25">
      <c r="E690">
        <v>1</v>
      </c>
      <c r="F690">
        <v>1.65</v>
      </c>
      <c r="G690">
        <v>1.65</v>
      </c>
    </row>
    <row r="691" spans="1:8" x14ac:dyDescent="0.25">
      <c r="E691">
        <v>2</v>
      </c>
      <c r="F691">
        <v>0.65</v>
      </c>
      <c r="G691">
        <v>0.65</v>
      </c>
    </row>
    <row r="692" spans="1:8" x14ac:dyDescent="0.25">
      <c r="E692">
        <v>16</v>
      </c>
      <c r="F692">
        <v>13.35</v>
      </c>
      <c r="G692">
        <v>13.35</v>
      </c>
      <c r="H692">
        <v>44.82</v>
      </c>
    </row>
    <row r="694" spans="1:8" x14ac:dyDescent="0.25">
      <c r="A694">
        <v>27</v>
      </c>
      <c r="B694">
        <v>32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8" x14ac:dyDescent="0.25">
      <c r="E695">
        <v>0</v>
      </c>
      <c r="F695">
        <v>0</v>
      </c>
      <c r="G695">
        <v>0</v>
      </c>
    </row>
    <row r="696" spans="1:8" x14ac:dyDescent="0.25">
      <c r="E696">
        <v>0</v>
      </c>
      <c r="F696">
        <v>0</v>
      </c>
      <c r="G696">
        <v>0</v>
      </c>
    </row>
    <row r="697" spans="1:8" x14ac:dyDescent="0.25">
      <c r="E697">
        <v>0</v>
      </c>
      <c r="F697">
        <v>0</v>
      </c>
      <c r="G697">
        <v>0</v>
      </c>
    </row>
    <row r="698" spans="1:8" x14ac:dyDescent="0.25">
      <c r="E698">
        <v>0</v>
      </c>
      <c r="F698">
        <v>0</v>
      </c>
      <c r="G698">
        <v>0</v>
      </c>
    </row>
    <row r="699" spans="1:8" x14ac:dyDescent="0.25">
      <c r="E699">
        <v>0</v>
      </c>
      <c r="F699">
        <v>0</v>
      </c>
      <c r="G699">
        <v>0</v>
      </c>
      <c r="H699">
        <v>0</v>
      </c>
    </row>
    <row r="701" spans="1:8" x14ac:dyDescent="0.25">
      <c r="A701">
        <v>33</v>
      </c>
      <c r="B701">
        <v>37</v>
      </c>
      <c r="C701">
        <v>15</v>
      </c>
      <c r="D701">
        <v>3</v>
      </c>
      <c r="E701">
        <v>3</v>
      </c>
      <c r="F701">
        <v>0</v>
      </c>
      <c r="G701">
        <v>0</v>
      </c>
    </row>
    <row r="702" spans="1:8" x14ac:dyDescent="0.25">
      <c r="E702">
        <v>4</v>
      </c>
      <c r="F702">
        <v>1</v>
      </c>
      <c r="G702">
        <v>1</v>
      </c>
    </row>
    <row r="703" spans="1:8" x14ac:dyDescent="0.25">
      <c r="E703">
        <v>1</v>
      </c>
      <c r="F703">
        <v>2</v>
      </c>
      <c r="G703">
        <v>2</v>
      </c>
    </row>
    <row r="704" spans="1:8" x14ac:dyDescent="0.25">
      <c r="E704">
        <v>2</v>
      </c>
      <c r="F704">
        <v>1</v>
      </c>
      <c r="G704">
        <v>1</v>
      </c>
    </row>
    <row r="705" spans="1:8" x14ac:dyDescent="0.25">
      <c r="E705">
        <v>5</v>
      </c>
      <c r="F705">
        <v>2</v>
      </c>
      <c r="G705">
        <v>2</v>
      </c>
      <c r="H705">
        <v>6</v>
      </c>
    </row>
    <row r="707" spans="1:8" x14ac:dyDescent="0.25">
      <c r="A707">
        <v>38</v>
      </c>
      <c r="B707">
        <v>44</v>
      </c>
      <c r="C707">
        <v>1</v>
      </c>
      <c r="D707">
        <v>0.14000000000000001</v>
      </c>
      <c r="E707">
        <v>1</v>
      </c>
      <c r="F707">
        <v>0.86</v>
      </c>
      <c r="G707">
        <v>0.86</v>
      </c>
    </row>
    <row r="708" spans="1:8" x14ac:dyDescent="0.25">
      <c r="E708">
        <v>0</v>
      </c>
      <c r="F708">
        <v>0.14000000000000001</v>
      </c>
      <c r="G708">
        <v>0.14000000000000001</v>
      </c>
    </row>
    <row r="709" spans="1:8" x14ac:dyDescent="0.25">
      <c r="E709">
        <v>0</v>
      </c>
      <c r="F709">
        <v>0.14000000000000001</v>
      </c>
      <c r="G709">
        <v>0.14000000000000001</v>
      </c>
    </row>
    <row r="710" spans="1:8" x14ac:dyDescent="0.25">
      <c r="E710">
        <v>0</v>
      </c>
      <c r="F710">
        <v>0.14000000000000001</v>
      </c>
      <c r="G710">
        <v>0.14000000000000001</v>
      </c>
    </row>
    <row r="711" spans="1:8" x14ac:dyDescent="0.25">
      <c r="E711">
        <v>0</v>
      </c>
      <c r="F711">
        <v>0.14000000000000001</v>
      </c>
      <c r="G711">
        <v>0.14000000000000001</v>
      </c>
    </row>
    <row r="712" spans="1:8" x14ac:dyDescent="0.25">
      <c r="E712">
        <v>0</v>
      </c>
      <c r="F712">
        <v>0.14000000000000001</v>
      </c>
      <c r="G712">
        <v>0.14000000000000001</v>
      </c>
    </row>
    <row r="713" spans="1:8" x14ac:dyDescent="0.25">
      <c r="E713">
        <v>0</v>
      </c>
      <c r="F713">
        <v>0.14000000000000001</v>
      </c>
      <c r="G713">
        <v>0.14000000000000001</v>
      </c>
      <c r="H713">
        <v>1.71</v>
      </c>
    </row>
    <row r="715" spans="1:8" x14ac:dyDescent="0.25">
      <c r="A715">
        <v>45</v>
      </c>
      <c r="B715">
        <v>70</v>
      </c>
      <c r="C715">
        <v>28</v>
      </c>
      <c r="D715">
        <v>1.08</v>
      </c>
      <c r="E715">
        <v>1</v>
      </c>
      <c r="F715">
        <v>0.08</v>
      </c>
      <c r="G715">
        <v>0.08</v>
      </c>
    </row>
    <row r="716" spans="1:8" x14ac:dyDescent="0.25">
      <c r="E716">
        <v>0</v>
      </c>
      <c r="F716">
        <v>1.08</v>
      </c>
      <c r="G716">
        <v>1.08</v>
      </c>
    </row>
    <row r="717" spans="1:8" x14ac:dyDescent="0.25">
      <c r="E717">
        <v>0</v>
      </c>
      <c r="F717">
        <v>1.08</v>
      </c>
      <c r="G717">
        <v>1.08</v>
      </c>
    </row>
    <row r="718" spans="1:8" x14ac:dyDescent="0.25">
      <c r="E718">
        <v>0</v>
      </c>
      <c r="F718">
        <v>1.08</v>
      </c>
      <c r="G718">
        <v>1.08</v>
      </c>
    </row>
    <row r="719" spans="1:8" x14ac:dyDescent="0.25">
      <c r="E719">
        <v>0</v>
      </c>
      <c r="F719">
        <v>1.08</v>
      </c>
      <c r="G719">
        <v>1.08</v>
      </c>
    </row>
    <row r="720" spans="1:8" x14ac:dyDescent="0.25">
      <c r="E720">
        <v>1</v>
      </c>
      <c r="F720">
        <v>0.08</v>
      </c>
      <c r="G720">
        <v>0.08</v>
      </c>
    </row>
    <row r="721" spans="5:7" x14ac:dyDescent="0.25">
      <c r="E721">
        <v>0</v>
      </c>
      <c r="F721">
        <v>1.08</v>
      </c>
      <c r="G721">
        <v>1.08</v>
      </c>
    </row>
    <row r="722" spans="5:7" x14ac:dyDescent="0.25">
      <c r="E722">
        <v>1</v>
      </c>
      <c r="F722">
        <v>0.08</v>
      </c>
      <c r="G722">
        <v>0.08</v>
      </c>
    </row>
    <row r="723" spans="5:7" x14ac:dyDescent="0.25">
      <c r="E723">
        <v>0</v>
      </c>
      <c r="F723">
        <v>1.08</v>
      </c>
      <c r="G723">
        <v>1.08</v>
      </c>
    </row>
    <row r="724" spans="5:7" x14ac:dyDescent="0.25">
      <c r="E724">
        <v>1</v>
      </c>
      <c r="F724">
        <v>0.08</v>
      </c>
      <c r="G724">
        <v>0.08</v>
      </c>
    </row>
    <row r="725" spans="5:7" x14ac:dyDescent="0.25">
      <c r="E725">
        <v>4</v>
      </c>
      <c r="F725">
        <v>2.92</v>
      </c>
      <c r="G725">
        <v>2.92</v>
      </c>
    </row>
    <row r="726" spans="5:7" x14ac:dyDescent="0.25">
      <c r="E726">
        <v>1</v>
      </c>
      <c r="F726">
        <v>0.08</v>
      </c>
      <c r="G726">
        <v>0.08</v>
      </c>
    </row>
    <row r="727" spans="5:7" x14ac:dyDescent="0.25">
      <c r="E727">
        <v>0</v>
      </c>
      <c r="F727">
        <v>1.08</v>
      </c>
      <c r="G727">
        <v>1.08</v>
      </c>
    </row>
    <row r="728" spans="5:7" x14ac:dyDescent="0.25">
      <c r="E728">
        <v>0</v>
      </c>
      <c r="F728">
        <v>1.08</v>
      </c>
      <c r="G728">
        <v>1.08</v>
      </c>
    </row>
    <row r="729" spans="5:7" x14ac:dyDescent="0.25">
      <c r="E729">
        <v>0</v>
      </c>
      <c r="F729">
        <v>1.08</v>
      </c>
      <c r="G729">
        <v>1.08</v>
      </c>
    </row>
    <row r="730" spans="5:7" x14ac:dyDescent="0.25">
      <c r="E730">
        <v>0</v>
      </c>
      <c r="F730">
        <v>1.08</v>
      </c>
      <c r="G730">
        <v>1.08</v>
      </c>
    </row>
    <row r="731" spans="5:7" x14ac:dyDescent="0.25">
      <c r="E731">
        <v>0</v>
      </c>
      <c r="F731">
        <v>1.08</v>
      </c>
      <c r="G731">
        <v>1.08</v>
      </c>
    </row>
    <row r="732" spans="5:7" x14ac:dyDescent="0.25">
      <c r="E732">
        <v>1</v>
      </c>
      <c r="F732">
        <v>0.08</v>
      </c>
      <c r="G732">
        <v>0.08</v>
      </c>
    </row>
    <row r="733" spans="5:7" x14ac:dyDescent="0.25">
      <c r="E733">
        <v>1</v>
      </c>
      <c r="F733">
        <v>0.08</v>
      </c>
      <c r="G733">
        <v>0.08</v>
      </c>
    </row>
    <row r="734" spans="5:7" x14ac:dyDescent="0.25">
      <c r="E734">
        <v>4</v>
      </c>
      <c r="F734">
        <v>2.92</v>
      </c>
      <c r="G734">
        <v>2.92</v>
      </c>
    </row>
    <row r="735" spans="5:7" x14ac:dyDescent="0.25">
      <c r="E735">
        <v>0</v>
      </c>
      <c r="F735">
        <v>1.08</v>
      </c>
      <c r="G735">
        <v>1.08</v>
      </c>
    </row>
    <row r="736" spans="5:7" x14ac:dyDescent="0.25">
      <c r="E736">
        <v>0</v>
      </c>
      <c r="F736">
        <v>1.08</v>
      </c>
      <c r="G736">
        <v>1.08</v>
      </c>
    </row>
    <row r="737" spans="1:8" x14ac:dyDescent="0.25">
      <c r="E737">
        <v>1</v>
      </c>
      <c r="F737">
        <v>0.08</v>
      </c>
      <c r="G737">
        <v>0.08</v>
      </c>
    </row>
    <row r="738" spans="1:8" x14ac:dyDescent="0.25">
      <c r="E738">
        <v>3</v>
      </c>
      <c r="F738">
        <v>1.92</v>
      </c>
      <c r="G738">
        <v>1.92</v>
      </c>
    </row>
    <row r="739" spans="1:8" x14ac:dyDescent="0.25">
      <c r="E739">
        <v>1</v>
      </c>
      <c r="F739">
        <v>0.08</v>
      </c>
      <c r="G739">
        <v>0.08</v>
      </c>
    </row>
    <row r="740" spans="1:8" x14ac:dyDescent="0.25">
      <c r="E740">
        <v>8</v>
      </c>
      <c r="F740">
        <v>6.92</v>
      </c>
      <c r="G740">
        <v>6.92</v>
      </c>
      <c r="H740">
        <v>29.38</v>
      </c>
    </row>
    <row r="742" spans="1:8" x14ac:dyDescent="0.25">
      <c r="A742">
        <v>71</v>
      </c>
      <c r="B742">
        <v>71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4" spans="1:8" x14ac:dyDescent="0.25">
      <c r="A744">
        <v>72</v>
      </c>
      <c r="B744">
        <v>88</v>
      </c>
      <c r="C744">
        <v>20</v>
      </c>
      <c r="D744">
        <v>1.18</v>
      </c>
      <c r="E744">
        <v>1</v>
      </c>
      <c r="F744">
        <v>0.18</v>
      </c>
      <c r="G744">
        <v>0.18</v>
      </c>
    </row>
    <row r="745" spans="1:8" x14ac:dyDescent="0.25">
      <c r="E745">
        <v>1</v>
      </c>
      <c r="F745">
        <v>0.18</v>
      </c>
      <c r="G745">
        <v>0.18</v>
      </c>
    </row>
    <row r="746" spans="1:8" x14ac:dyDescent="0.25">
      <c r="E746">
        <v>2</v>
      </c>
      <c r="F746">
        <v>0.82</v>
      </c>
      <c r="G746">
        <v>0.82</v>
      </c>
    </row>
    <row r="747" spans="1:8" x14ac:dyDescent="0.25">
      <c r="E747">
        <v>1</v>
      </c>
      <c r="F747">
        <v>0.18</v>
      </c>
      <c r="G747">
        <v>0.18</v>
      </c>
    </row>
    <row r="748" spans="1:8" x14ac:dyDescent="0.25">
      <c r="E748">
        <v>2</v>
      </c>
      <c r="F748">
        <v>0.82</v>
      </c>
      <c r="G748">
        <v>0.82</v>
      </c>
    </row>
    <row r="749" spans="1:8" x14ac:dyDescent="0.25">
      <c r="E749">
        <v>0</v>
      </c>
      <c r="F749">
        <v>1.18</v>
      </c>
      <c r="G749">
        <v>1.18</v>
      </c>
    </row>
    <row r="750" spans="1:8" x14ac:dyDescent="0.25">
      <c r="E750">
        <v>2</v>
      </c>
      <c r="F750">
        <v>0.82</v>
      </c>
      <c r="G750">
        <v>0.82</v>
      </c>
    </row>
    <row r="751" spans="1:8" x14ac:dyDescent="0.25">
      <c r="E751">
        <v>0</v>
      </c>
      <c r="F751">
        <v>1.18</v>
      </c>
      <c r="G751">
        <v>1.18</v>
      </c>
    </row>
    <row r="752" spans="1:8" x14ac:dyDescent="0.25">
      <c r="E752">
        <v>0</v>
      </c>
      <c r="F752">
        <v>1.18</v>
      </c>
      <c r="G752">
        <v>1.18</v>
      </c>
    </row>
    <row r="753" spans="1:8" x14ac:dyDescent="0.25">
      <c r="E753">
        <v>0</v>
      </c>
      <c r="F753">
        <v>1.18</v>
      </c>
      <c r="G753">
        <v>1.18</v>
      </c>
    </row>
    <row r="754" spans="1:8" x14ac:dyDescent="0.25">
      <c r="E754">
        <v>0</v>
      </c>
      <c r="F754">
        <v>1.18</v>
      </c>
      <c r="G754">
        <v>1.18</v>
      </c>
    </row>
    <row r="755" spans="1:8" x14ac:dyDescent="0.25">
      <c r="E755">
        <v>1</v>
      </c>
      <c r="F755">
        <v>0.18</v>
      </c>
      <c r="G755">
        <v>0.18</v>
      </c>
    </row>
    <row r="756" spans="1:8" x14ac:dyDescent="0.25">
      <c r="E756">
        <v>2</v>
      </c>
      <c r="F756">
        <v>0.82</v>
      </c>
      <c r="G756">
        <v>0.82</v>
      </c>
    </row>
    <row r="757" spans="1:8" x14ac:dyDescent="0.25">
      <c r="E757">
        <v>0</v>
      </c>
      <c r="F757">
        <v>1.18</v>
      </c>
      <c r="G757">
        <v>1.18</v>
      </c>
    </row>
    <row r="758" spans="1:8" x14ac:dyDescent="0.25">
      <c r="E758">
        <v>1</v>
      </c>
      <c r="F758">
        <v>0.18</v>
      </c>
      <c r="G758">
        <v>0.18</v>
      </c>
    </row>
    <row r="759" spans="1:8" x14ac:dyDescent="0.25">
      <c r="E759">
        <v>3</v>
      </c>
      <c r="F759">
        <v>1.82</v>
      </c>
      <c r="G759">
        <v>1.82</v>
      </c>
    </row>
    <row r="760" spans="1:8" x14ac:dyDescent="0.25">
      <c r="E760">
        <v>4</v>
      </c>
      <c r="F760">
        <v>2.82</v>
      </c>
      <c r="G760">
        <v>2.82</v>
      </c>
      <c r="H760">
        <v>15.88</v>
      </c>
    </row>
    <row r="762" spans="1:8" x14ac:dyDescent="0.25">
      <c r="A762">
        <v>89</v>
      </c>
      <c r="B762">
        <v>116</v>
      </c>
      <c r="C762">
        <v>3</v>
      </c>
      <c r="D762">
        <v>0.11</v>
      </c>
      <c r="E762">
        <v>0</v>
      </c>
      <c r="F762">
        <v>0.11</v>
      </c>
      <c r="G762">
        <v>0.11</v>
      </c>
    </row>
    <row r="763" spans="1:8" x14ac:dyDescent="0.25">
      <c r="E763">
        <v>1</v>
      </c>
      <c r="F763">
        <v>0.89</v>
      </c>
      <c r="G763">
        <v>0.89</v>
      </c>
    </row>
    <row r="764" spans="1:8" x14ac:dyDescent="0.25">
      <c r="E764">
        <v>0</v>
      </c>
      <c r="F764">
        <v>0.11</v>
      </c>
      <c r="G764">
        <v>0.11</v>
      </c>
    </row>
    <row r="765" spans="1:8" x14ac:dyDescent="0.25">
      <c r="E765">
        <v>0</v>
      </c>
      <c r="F765">
        <v>0.11</v>
      </c>
      <c r="G765">
        <v>0.11</v>
      </c>
    </row>
    <row r="766" spans="1:8" x14ac:dyDescent="0.25">
      <c r="E766">
        <v>0</v>
      </c>
      <c r="F766">
        <v>0.11</v>
      </c>
      <c r="G766">
        <v>0.11</v>
      </c>
    </row>
    <row r="767" spans="1:8" x14ac:dyDescent="0.25">
      <c r="E767">
        <v>0</v>
      </c>
      <c r="F767">
        <v>0.11</v>
      </c>
      <c r="G767">
        <v>0.11</v>
      </c>
    </row>
    <row r="768" spans="1:8" x14ac:dyDescent="0.25">
      <c r="E768">
        <v>0</v>
      </c>
      <c r="F768">
        <v>0.11</v>
      </c>
      <c r="G768">
        <v>0.11</v>
      </c>
    </row>
    <row r="769" spans="5:7" x14ac:dyDescent="0.25">
      <c r="E769">
        <v>0</v>
      </c>
      <c r="F769">
        <v>0.11</v>
      </c>
      <c r="G769">
        <v>0.11</v>
      </c>
    </row>
    <row r="770" spans="5:7" x14ac:dyDescent="0.25">
      <c r="E770">
        <v>0</v>
      </c>
      <c r="F770">
        <v>0.11</v>
      </c>
      <c r="G770">
        <v>0.11</v>
      </c>
    </row>
    <row r="771" spans="5:7" x14ac:dyDescent="0.25">
      <c r="E771">
        <v>1</v>
      </c>
      <c r="F771">
        <v>0.89</v>
      </c>
      <c r="G771">
        <v>0.89</v>
      </c>
    </row>
    <row r="772" spans="5:7" x14ac:dyDescent="0.25">
      <c r="E772">
        <v>0</v>
      </c>
      <c r="F772">
        <v>0.11</v>
      </c>
      <c r="G772">
        <v>0.11</v>
      </c>
    </row>
    <row r="773" spans="5:7" x14ac:dyDescent="0.25">
      <c r="E773">
        <v>0</v>
      </c>
      <c r="F773">
        <v>0.11</v>
      </c>
      <c r="G773">
        <v>0.11</v>
      </c>
    </row>
    <row r="774" spans="5:7" x14ac:dyDescent="0.25">
      <c r="E774">
        <v>0</v>
      </c>
      <c r="F774">
        <v>0.11</v>
      </c>
      <c r="G774">
        <v>0.11</v>
      </c>
    </row>
    <row r="775" spans="5:7" x14ac:dyDescent="0.25">
      <c r="E775">
        <v>0</v>
      </c>
      <c r="F775">
        <v>0.11</v>
      </c>
      <c r="G775">
        <v>0.11</v>
      </c>
    </row>
    <row r="776" spans="5:7" x14ac:dyDescent="0.25">
      <c r="E776">
        <v>1</v>
      </c>
      <c r="F776">
        <v>0.89</v>
      </c>
      <c r="G776">
        <v>0.89</v>
      </c>
    </row>
    <row r="777" spans="5:7" x14ac:dyDescent="0.25">
      <c r="E777">
        <v>0</v>
      </c>
      <c r="F777">
        <v>0.11</v>
      </c>
      <c r="G777">
        <v>0.11</v>
      </c>
    </row>
    <row r="778" spans="5:7" x14ac:dyDescent="0.25">
      <c r="E778">
        <v>0</v>
      </c>
      <c r="F778">
        <v>0.11</v>
      </c>
      <c r="G778">
        <v>0.11</v>
      </c>
    </row>
    <row r="779" spans="5:7" x14ac:dyDescent="0.25">
      <c r="E779">
        <v>0</v>
      </c>
      <c r="F779">
        <v>0.11</v>
      </c>
      <c r="G779">
        <v>0.11</v>
      </c>
    </row>
    <row r="780" spans="5:7" x14ac:dyDescent="0.25">
      <c r="E780">
        <v>0</v>
      </c>
      <c r="F780">
        <v>0.11</v>
      </c>
      <c r="G780">
        <v>0.11</v>
      </c>
    </row>
    <row r="781" spans="5:7" x14ac:dyDescent="0.25">
      <c r="E781">
        <v>0</v>
      </c>
      <c r="F781">
        <v>0.11</v>
      </c>
      <c r="G781">
        <v>0.11</v>
      </c>
    </row>
    <row r="782" spans="5:7" x14ac:dyDescent="0.25">
      <c r="E782">
        <v>0</v>
      </c>
      <c r="F782">
        <v>0.11</v>
      </c>
      <c r="G782">
        <v>0.11</v>
      </c>
    </row>
    <row r="783" spans="5:7" x14ac:dyDescent="0.25">
      <c r="E783">
        <v>0</v>
      </c>
      <c r="F783">
        <v>0.11</v>
      </c>
      <c r="G783">
        <v>0.11</v>
      </c>
    </row>
    <row r="784" spans="5:7" x14ac:dyDescent="0.25">
      <c r="E784">
        <v>0</v>
      </c>
      <c r="F784">
        <v>0.11</v>
      </c>
      <c r="G784">
        <v>0.11</v>
      </c>
    </row>
    <row r="785" spans="1:8" x14ac:dyDescent="0.25">
      <c r="E785">
        <v>0</v>
      </c>
      <c r="F785">
        <v>0.11</v>
      </c>
      <c r="G785">
        <v>0.11</v>
      </c>
    </row>
    <row r="786" spans="1:8" x14ac:dyDescent="0.25">
      <c r="E786">
        <v>0</v>
      </c>
      <c r="F786">
        <v>0.11</v>
      </c>
      <c r="G786">
        <v>0.11</v>
      </c>
    </row>
    <row r="787" spans="1:8" x14ac:dyDescent="0.25">
      <c r="E787">
        <v>0</v>
      </c>
      <c r="F787">
        <v>0.11</v>
      </c>
      <c r="G787">
        <v>0.11</v>
      </c>
    </row>
    <row r="788" spans="1:8" x14ac:dyDescent="0.25">
      <c r="E788">
        <v>0</v>
      </c>
      <c r="F788">
        <v>0.11</v>
      </c>
      <c r="G788">
        <v>0.11</v>
      </c>
    </row>
    <row r="789" spans="1:8" x14ac:dyDescent="0.25">
      <c r="E789">
        <v>0</v>
      </c>
      <c r="F789">
        <v>0.11</v>
      </c>
      <c r="G789">
        <v>0.11</v>
      </c>
      <c r="H789">
        <v>5.36</v>
      </c>
    </row>
    <row r="791" spans="1:8" x14ac:dyDescent="0.25">
      <c r="D791">
        <v>121.161926828324</v>
      </c>
    </row>
    <row r="793" spans="1:8" x14ac:dyDescent="0.25">
      <c r="A793" s="29" t="s">
        <v>219</v>
      </c>
      <c r="B793" s="29" t="s">
        <v>220</v>
      </c>
      <c r="C793" s="29"/>
      <c r="D793" s="29"/>
      <c r="E793" s="29"/>
      <c r="F793" s="29"/>
      <c r="G793" s="29"/>
      <c r="H793" s="29"/>
    </row>
    <row r="794" spans="1:8" x14ac:dyDescent="0.25">
      <c r="A794" s="29" t="s">
        <v>207</v>
      </c>
      <c r="B794" s="29" t="s">
        <v>218</v>
      </c>
      <c r="C794" s="29"/>
      <c r="D794" s="29"/>
      <c r="E794" s="29"/>
      <c r="F794" s="29"/>
      <c r="G794" s="29"/>
      <c r="H794" s="29"/>
    </row>
    <row r="795" spans="1:8" x14ac:dyDescent="0.25">
      <c r="A795" t="s">
        <v>209</v>
      </c>
      <c r="B795" t="s">
        <v>210</v>
      </c>
      <c r="C795" t="s">
        <v>211</v>
      </c>
      <c r="D795" t="s">
        <v>212</v>
      </c>
      <c r="E795" t="s">
        <v>213</v>
      </c>
      <c r="F795" t="s">
        <v>214</v>
      </c>
      <c r="G795" t="s">
        <v>215</v>
      </c>
      <c r="H795" t="s">
        <v>216</v>
      </c>
    </row>
    <row r="796" spans="1:8" x14ac:dyDescent="0.25">
      <c r="A796">
        <v>0</v>
      </c>
      <c r="B796">
        <v>6</v>
      </c>
      <c r="C796">
        <v>23</v>
      </c>
      <c r="D796">
        <v>3.29</v>
      </c>
      <c r="E796">
        <v>2</v>
      </c>
      <c r="F796">
        <v>1.29</v>
      </c>
      <c r="G796">
        <v>1.29</v>
      </c>
    </row>
    <row r="797" spans="1:8" x14ac:dyDescent="0.25">
      <c r="E797">
        <v>2</v>
      </c>
      <c r="F797">
        <v>1.29</v>
      </c>
      <c r="G797">
        <v>1.29</v>
      </c>
    </row>
    <row r="798" spans="1:8" x14ac:dyDescent="0.25">
      <c r="E798">
        <v>4</v>
      </c>
      <c r="F798">
        <v>0.71</v>
      </c>
      <c r="G798">
        <v>0.71</v>
      </c>
    </row>
    <row r="799" spans="1:8" x14ac:dyDescent="0.25">
      <c r="E799">
        <v>3</v>
      </c>
      <c r="F799">
        <v>0.28999999999999998</v>
      </c>
      <c r="G799">
        <v>0.28999999999999998</v>
      </c>
    </row>
    <row r="800" spans="1:8" x14ac:dyDescent="0.25">
      <c r="E800">
        <v>3</v>
      </c>
      <c r="F800">
        <v>0.28999999999999998</v>
      </c>
      <c r="G800">
        <v>0.28999999999999998</v>
      </c>
    </row>
    <row r="801" spans="1:8" x14ac:dyDescent="0.25">
      <c r="E801">
        <v>8</v>
      </c>
      <c r="F801">
        <v>4.71</v>
      </c>
      <c r="G801">
        <v>4.71</v>
      </c>
    </row>
    <row r="802" spans="1:8" x14ac:dyDescent="0.25">
      <c r="E802">
        <v>1</v>
      </c>
      <c r="F802">
        <v>2.29</v>
      </c>
      <c r="G802">
        <v>2.29</v>
      </c>
      <c r="H802">
        <v>10.86</v>
      </c>
    </row>
    <row r="804" spans="1:8" x14ac:dyDescent="0.25">
      <c r="A804">
        <v>7</v>
      </c>
      <c r="B804">
        <v>7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6" spans="1:8" x14ac:dyDescent="0.25">
      <c r="A806">
        <v>8</v>
      </c>
      <c r="B806">
        <v>28</v>
      </c>
      <c r="C806">
        <v>54</v>
      </c>
      <c r="D806">
        <v>2.57</v>
      </c>
      <c r="E806">
        <v>7</v>
      </c>
      <c r="F806">
        <v>4.43</v>
      </c>
      <c r="G806">
        <v>4.43</v>
      </c>
    </row>
    <row r="807" spans="1:8" x14ac:dyDescent="0.25">
      <c r="E807">
        <v>2</v>
      </c>
      <c r="F807">
        <v>0.56999999999999995</v>
      </c>
      <c r="G807">
        <v>0.56999999999999995</v>
      </c>
    </row>
    <row r="808" spans="1:8" x14ac:dyDescent="0.25">
      <c r="E808">
        <v>1</v>
      </c>
      <c r="F808">
        <v>1.57</v>
      </c>
      <c r="G808">
        <v>1.57</v>
      </c>
    </row>
    <row r="809" spans="1:8" x14ac:dyDescent="0.25">
      <c r="E809">
        <v>1</v>
      </c>
      <c r="F809">
        <v>1.57</v>
      </c>
      <c r="G809">
        <v>1.57</v>
      </c>
    </row>
    <row r="810" spans="1:8" x14ac:dyDescent="0.25">
      <c r="E810">
        <v>1</v>
      </c>
      <c r="F810">
        <v>1.57</v>
      </c>
      <c r="G810">
        <v>1.57</v>
      </c>
    </row>
    <row r="811" spans="1:8" x14ac:dyDescent="0.25">
      <c r="E811">
        <v>3</v>
      </c>
      <c r="F811">
        <v>0.43</v>
      </c>
      <c r="G811">
        <v>0.43</v>
      </c>
    </row>
    <row r="812" spans="1:8" x14ac:dyDescent="0.25">
      <c r="E812">
        <v>2</v>
      </c>
      <c r="F812">
        <v>0.56999999999999995</v>
      </c>
      <c r="G812">
        <v>0.56999999999999995</v>
      </c>
    </row>
    <row r="813" spans="1:8" x14ac:dyDescent="0.25">
      <c r="E813">
        <v>10</v>
      </c>
      <c r="F813">
        <v>7.43</v>
      </c>
      <c r="G813">
        <v>7.43</v>
      </c>
    </row>
    <row r="814" spans="1:8" x14ac:dyDescent="0.25">
      <c r="E814">
        <v>1</v>
      </c>
      <c r="F814">
        <v>1.57</v>
      </c>
      <c r="G814">
        <v>1.57</v>
      </c>
    </row>
    <row r="815" spans="1:8" x14ac:dyDescent="0.25">
      <c r="E815">
        <v>0</v>
      </c>
      <c r="F815">
        <v>2.57</v>
      </c>
      <c r="G815">
        <v>2.57</v>
      </c>
    </row>
    <row r="816" spans="1:8" x14ac:dyDescent="0.25">
      <c r="E816">
        <v>1</v>
      </c>
      <c r="F816">
        <v>1.57</v>
      </c>
      <c r="G816">
        <v>1.57</v>
      </c>
    </row>
    <row r="817" spans="1:8" x14ac:dyDescent="0.25">
      <c r="E817">
        <v>4</v>
      </c>
      <c r="F817">
        <v>1.43</v>
      </c>
      <c r="G817">
        <v>1.43</v>
      </c>
    </row>
    <row r="818" spans="1:8" x14ac:dyDescent="0.25">
      <c r="E818">
        <v>1</v>
      </c>
      <c r="F818">
        <v>1.57</v>
      </c>
      <c r="G818">
        <v>1.57</v>
      </c>
    </row>
    <row r="819" spans="1:8" x14ac:dyDescent="0.25">
      <c r="E819">
        <v>0</v>
      </c>
      <c r="F819">
        <v>2.57</v>
      </c>
      <c r="G819">
        <v>2.57</v>
      </c>
    </row>
    <row r="820" spans="1:8" x14ac:dyDescent="0.25">
      <c r="E820">
        <v>0</v>
      </c>
      <c r="F820">
        <v>2.57</v>
      </c>
      <c r="G820">
        <v>2.57</v>
      </c>
    </row>
    <row r="821" spans="1:8" x14ac:dyDescent="0.25">
      <c r="E821">
        <v>1</v>
      </c>
      <c r="F821">
        <v>1.57</v>
      </c>
      <c r="G821">
        <v>1.57</v>
      </c>
    </row>
    <row r="822" spans="1:8" x14ac:dyDescent="0.25">
      <c r="E822">
        <v>1</v>
      </c>
      <c r="F822">
        <v>1.57</v>
      </c>
      <c r="G822">
        <v>1.57</v>
      </c>
    </row>
    <row r="823" spans="1:8" x14ac:dyDescent="0.25">
      <c r="E823">
        <v>2</v>
      </c>
      <c r="F823">
        <v>0.56999999999999995</v>
      </c>
      <c r="G823">
        <v>0.56999999999999995</v>
      </c>
    </row>
    <row r="824" spans="1:8" x14ac:dyDescent="0.25">
      <c r="E824">
        <v>16</v>
      </c>
      <c r="F824">
        <v>13.43</v>
      </c>
      <c r="G824">
        <v>13.43</v>
      </c>
    </row>
    <row r="825" spans="1:8" x14ac:dyDescent="0.25">
      <c r="E825">
        <v>0</v>
      </c>
      <c r="F825">
        <v>2.57</v>
      </c>
      <c r="G825">
        <v>2.57</v>
      </c>
    </row>
    <row r="826" spans="1:8" x14ac:dyDescent="0.25">
      <c r="E826">
        <v>0</v>
      </c>
      <c r="F826">
        <v>2.57</v>
      </c>
      <c r="G826">
        <v>2.57</v>
      </c>
      <c r="H826">
        <v>54.29</v>
      </c>
    </row>
    <row r="828" spans="1:8" x14ac:dyDescent="0.25">
      <c r="A828">
        <v>29</v>
      </c>
      <c r="B828">
        <v>32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8" x14ac:dyDescent="0.25">
      <c r="E829">
        <v>0</v>
      </c>
      <c r="F829">
        <v>0</v>
      </c>
      <c r="G829">
        <v>0</v>
      </c>
    </row>
    <row r="830" spans="1:8" x14ac:dyDescent="0.25">
      <c r="E830">
        <v>0</v>
      </c>
      <c r="F830">
        <v>0</v>
      </c>
      <c r="G830">
        <v>0</v>
      </c>
    </row>
    <row r="831" spans="1:8" x14ac:dyDescent="0.25">
      <c r="E831">
        <v>0</v>
      </c>
      <c r="F831">
        <v>0</v>
      </c>
      <c r="G831">
        <v>0</v>
      </c>
      <c r="H831">
        <v>0</v>
      </c>
    </row>
    <row r="833" spans="1:8" x14ac:dyDescent="0.25">
      <c r="A833">
        <v>33</v>
      </c>
      <c r="B833">
        <v>37</v>
      </c>
      <c r="C833">
        <v>15</v>
      </c>
      <c r="D833">
        <v>3</v>
      </c>
      <c r="E833">
        <v>3</v>
      </c>
      <c r="F833">
        <v>0</v>
      </c>
      <c r="G833">
        <v>0</v>
      </c>
    </row>
    <row r="834" spans="1:8" x14ac:dyDescent="0.25">
      <c r="E834">
        <v>4</v>
      </c>
      <c r="F834">
        <v>1</v>
      </c>
      <c r="G834">
        <v>1</v>
      </c>
    </row>
    <row r="835" spans="1:8" x14ac:dyDescent="0.25">
      <c r="E835">
        <v>1</v>
      </c>
      <c r="F835">
        <v>2</v>
      </c>
      <c r="G835">
        <v>2</v>
      </c>
    </row>
    <row r="836" spans="1:8" x14ac:dyDescent="0.25">
      <c r="E836">
        <v>2</v>
      </c>
      <c r="F836">
        <v>1</v>
      </c>
      <c r="G836">
        <v>1</v>
      </c>
    </row>
    <row r="837" spans="1:8" x14ac:dyDescent="0.25">
      <c r="E837">
        <v>5</v>
      </c>
      <c r="F837">
        <v>2</v>
      </c>
      <c r="G837">
        <v>2</v>
      </c>
      <c r="H837">
        <v>6</v>
      </c>
    </row>
    <row r="839" spans="1:8" x14ac:dyDescent="0.25">
      <c r="A839">
        <v>38</v>
      </c>
      <c r="B839">
        <v>63</v>
      </c>
      <c r="C839">
        <v>12</v>
      </c>
      <c r="D839">
        <v>0.46</v>
      </c>
      <c r="E839">
        <v>1</v>
      </c>
      <c r="F839">
        <v>0.54</v>
      </c>
      <c r="G839">
        <v>0.54</v>
      </c>
    </row>
    <row r="840" spans="1:8" x14ac:dyDescent="0.25">
      <c r="E840">
        <v>0</v>
      </c>
      <c r="F840">
        <v>0.46</v>
      </c>
      <c r="G840">
        <v>0.46</v>
      </c>
    </row>
    <row r="841" spans="1:8" x14ac:dyDescent="0.25">
      <c r="E841">
        <v>0</v>
      </c>
      <c r="F841">
        <v>0.46</v>
      </c>
      <c r="G841">
        <v>0.46</v>
      </c>
    </row>
    <row r="842" spans="1:8" x14ac:dyDescent="0.25">
      <c r="E842">
        <v>0</v>
      </c>
      <c r="F842">
        <v>0.46</v>
      </c>
      <c r="G842">
        <v>0.46</v>
      </c>
    </row>
    <row r="843" spans="1:8" x14ac:dyDescent="0.25">
      <c r="E843">
        <v>0</v>
      </c>
      <c r="F843">
        <v>0.46</v>
      </c>
      <c r="G843">
        <v>0.46</v>
      </c>
    </row>
    <row r="844" spans="1:8" x14ac:dyDescent="0.25">
      <c r="E844">
        <v>0</v>
      </c>
      <c r="F844">
        <v>0.46</v>
      </c>
      <c r="G844">
        <v>0.46</v>
      </c>
    </row>
    <row r="845" spans="1:8" x14ac:dyDescent="0.25">
      <c r="E845">
        <v>0</v>
      </c>
      <c r="F845">
        <v>0.46</v>
      </c>
      <c r="G845">
        <v>0.46</v>
      </c>
    </row>
    <row r="846" spans="1:8" x14ac:dyDescent="0.25">
      <c r="E846">
        <v>1</v>
      </c>
      <c r="F846">
        <v>0.54</v>
      </c>
      <c r="G846">
        <v>0.54</v>
      </c>
    </row>
    <row r="847" spans="1:8" x14ac:dyDescent="0.25">
      <c r="E847">
        <v>0</v>
      </c>
      <c r="F847">
        <v>0.46</v>
      </c>
      <c r="G847">
        <v>0.46</v>
      </c>
    </row>
    <row r="848" spans="1:8" x14ac:dyDescent="0.25">
      <c r="E848">
        <v>0</v>
      </c>
      <c r="F848">
        <v>0.46</v>
      </c>
      <c r="G848">
        <v>0.46</v>
      </c>
    </row>
    <row r="849" spans="5:8" x14ac:dyDescent="0.25">
      <c r="E849">
        <v>0</v>
      </c>
      <c r="F849">
        <v>0.46</v>
      </c>
      <c r="G849">
        <v>0.46</v>
      </c>
    </row>
    <row r="850" spans="5:8" x14ac:dyDescent="0.25">
      <c r="E850">
        <v>0</v>
      </c>
      <c r="F850">
        <v>0.46</v>
      </c>
      <c r="G850">
        <v>0.46</v>
      </c>
    </row>
    <row r="851" spans="5:8" x14ac:dyDescent="0.25">
      <c r="E851">
        <v>1</v>
      </c>
      <c r="F851">
        <v>0.54</v>
      </c>
      <c r="G851">
        <v>0.54</v>
      </c>
    </row>
    <row r="852" spans="5:8" x14ac:dyDescent="0.25">
      <c r="E852">
        <v>0</v>
      </c>
      <c r="F852">
        <v>0.46</v>
      </c>
      <c r="G852">
        <v>0.46</v>
      </c>
    </row>
    <row r="853" spans="5:8" x14ac:dyDescent="0.25">
      <c r="E853">
        <v>1</v>
      </c>
      <c r="F853">
        <v>0.54</v>
      </c>
      <c r="G853">
        <v>0.54</v>
      </c>
    </row>
    <row r="854" spans="5:8" x14ac:dyDescent="0.25">
      <c r="E854">
        <v>0</v>
      </c>
      <c r="F854">
        <v>0.46</v>
      </c>
      <c r="G854">
        <v>0.46</v>
      </c>
    </row>
    <row r="855" spans="5:8" x14ac:dyDescent="0.25">
      <c r="E855">
        <v>1</v>
      </c>
      <c r="F855">
        <v>0.54</v>
      </c>
      <c r="G855">
        <v>0.54</v>
      </c>
    </row>
    <row r="856" spans="5:8" x14ac:dyDescent="0.25">
      <c r="E856">
        <v>4</v>
      </c>
      <c r="F856">
        <v>3.54</v>
      </c>
      <c r="G856">
        <v>3.54</v>
      </c>
    </row>
    <row r="857" spans="5:8" x14ac:dyDescent="0.25">
      <c r="E857">
        <v>1</v>
      </c>
      <c r="F857">
        <v>0.54</v>
      </c>
      <c r="G857">
        <v>0.54</v>
      </c>
    </row>
    <row r="858" spans="5:8" x14ac:dyDescent="0.25">
      <c r="E858">
        <v>0</v>
      </c>
      <c r="F858">
        <v>0.46</v>
      </c>
      <c r="G858">
        <v>0.46</v>
      </c>
    </row>
    <row r="859" spans="5:8" x14ac:dyDescent="0.25">
      <c r="E859">
        <v>0</v>
      </c>
      <c r="F859">
        <v>0.46</v>
      </c>
      <c r="G859">
        <v>0.46</v>
      </c>
    </row>
    <row r="860" spans="5:8" x14ac:dyDescent="0.25">
      <c r="E860">
        <v>0</v>
      </c>
      <c r="F860">
        <v>0.46</v>
      </c>
      <c r="G860">
        <v>0.46</v>
      </c>
    </row>
    <row r="861" spans="5:8" x14ac:dyDescent="0.25">
      <c r="E861">
        <v>0</v>
      </c>
      <c r="F861">
        <v>0.46</v>
      </c>
      <c r="G861">
        <v>0.46</v>
      </c>
    </row>
    <row r="862" spans="5:8" x14ac:dyDescent="0.25">
      <c r="E862">
        <v>0</v>
      </c>
      <c r="F862">
        <v>0.46</v>
      </c>
      <c r="G862">
        <v>0.46</v>
      </c>
    </row>
    <row r="863" spans="5:8" x14ac:dyDescent="0.25">
      <c r="E863">
        <v>1</v>
      </c>
      <c r="F863">
        <v>0.54</v>
      </c>
      <c r="G863">
        <v>0.54</v>
      </c>
    </row>
    <row r="864" spans="5:8" x14ac:dyDescent="0.25">
      <c r="E864">
        <v>1</v>
      </c>
      <c r="F864">
        <v>0.54</v>
      </c>
      <c r="G864">
        <v>0.54</v>
      </c>
      <c r="H864">
        <v>15.69</v>
      </c>
    </row>
    <row r="866" spans="1:8" x14ac:dyDescent="0.25">
      <c r="A866">
        <v>64</v>
      </c>
      <c r="B866">
        <v>70</v>
      </c>
      <c r="C866">
        <v>17</v>
      </c>
      <c r="D866">
        <v>2.4300000000000002</v>
      </c>
      <c r="E866">
        <v>4</v>
      </c>
      <c r="F866">
        <v>1.57</v>
      </c>
      <c r="G866">
        <v>1.57</v>
      </c>
    </row>
    <row r="867" spans="1:8" x14ac:dyDescent="0.25">
      <c r="E867">
        <v>0</v>
      </c>
      <c r="F867">
        <v>2.4300000000000002</v>
      </c>
      <c r="G867">
        <v>2.4300000000000002</v>
      </c>
    </row>
    <row r="868" spans="1:8" x14ac:dyDescent="0.25">
      <c r="E868">
        <v>0</v>
      </c>
      <c r="F868">
        <v>2.4300000000000002</v>
      </c>
      <c r="G868">
        <v>2.4300000000000002</v>
      </c>
    </row>
    <row r="869" spans="1:8" x14ac:dyDescent="0.25">
      <c r="E869">
        <v>1</v>
      </c>
      <c r="F869">
        <v>1.43</v>
      </c>
      <c r="G869">
        <v>1.43</v>
      </c>
    </row>
    <row r="870" spans="1:8" x14ac:dyDescent="0.25">
      <c r="E870">
        <v>3</v>
      </c>
      <c r="F870">
        <v>0.56999999999999995</v>
      </c>
      <c r="G870">
        <v>0.56999999999999995</v>
      </c>
    </row>
    <row r="871" spans="1:8" x14ac:dyDescent="0.25">
      <c r="E871">
        <v>1</v>
      </c>
      <c r="F871">
        <v>1.43</v>
      </c>
      <c r="G871">
        <v>1.43</v>
      </c>
    </row>
    <row r="872" spans="1:8" x14ac:dyDescent="0.25">
      <c r="E872">
        <v>8</v>
      </c>
      <c r="F872">
        <v>5.57</v>
      </c>
      <c r="G872">
        <v>5.57</v>
      </c>
      <c r="H872">
        <v>15.43</v>
      </c>
    </row>
    <row r="874" spans="1:8" x14ac:dyDescent="0.25">
      <c r="A874">
        <v>71</v>
      </c>
      <c r="B874">
        <v>71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6" spans="1:8" x14ac:dyDescent="0.25">
      <c r="A876">
        <v>72</v>
      </c>
      <c r="B876">
        <v>108</v>
      </c>
      <c r="C876">
        <v>23</v>
      </c>
      <c r="D876">
        <v>0.62</v>
      </c>
      <c r="E876">
        <v>1</v>
      </c>
      <c r="F876">
        <v>0.38</v>
      </c>
      <c r="G876">
        <v>0.38</v>
      </c>
    </row>
    <row r="877" spans="1:8" x14ac:dyDescent="0.25">
      <c r="E877">
        <v>1</v>
      </c>
      <c r="F877">
        <v>0.38</v>
      </c>
      <c r="G877">
        <v>0.38</v>
      </c>
    </row>
    <row r="878" spans="1:8" x14ac:dyDescent="0.25">
      <c r="E878">
        <v>2</v>
      </c>
      <c r="F878">
        <v>1.38</v>
      </c>
      <c r="G878">
        <v>1.38</v>
      </c>
    </row>
    <row r="879" spans="1:8" x14ac:dyDescent="0.25">
      <c r="E879">
        <v>1</v>
      </c>
      <c r="F879">
        <v>0.38</v>
      </c>
      <c r="G879">
        <v>0.38</v>
      </c>
    </row>
    <row r="880" spans="1:8" x14ac:dyDescent="0.25">
      <c r="E880">
        <v>2</v>
      </c>
      <c r="F880">
        <v>1.38</v>
      </c>
      <c r="G880">
        <v>1.38</v>
      </c>
    </row>
    <row r="881" spans="5:7" x14ac:dyDescent="0.25">
      <c r="E881">
        <v>0</v>
      </c>
      <c r="F881">
        <v>0.62</v>
      </c>
      <c r="G881">
        <v>0.62</v>
      </c>
    </row>
    <row r="882" spans="5:7" x14ac:dyDescent="0.25">
      <c r="E882">
        <v>2</v>
      </c>
      <c r="F882">
        <v>1.38</v>
      </c>
      <c r="G882">
        <v>1.38</v>
      </c>
    </row>
    <row r="883" spans="5:7" x14ac:dyDescent="0.25">
      <c r="E883">
        <v>0</v>
      </c>
      <c r="F883">
        <v>0.62</v>
      </c>
      <c r="G883">
        <v>0.62</v>
      </c>
    </row>
    <row r="884" spans="5:7" x14ac:dyDescent="0.25">
      <c r="E884">
        <v>0</v>
      </c>
      <c r="F884">
        <v>0.62</v>
      </c>
      <c r="G884">
        <v>0.62</v>
      </c>
    </row>
    <row r="885" spans="5:7" x14ac:dyDescent="0.25">
      <c r="E885">
        <v>0</v>
      </c>
      <c r="F885">
        <v>0.62</v>
      </c>
      <c r="G885">
        <v>0.62</v>
      </c>
    </row>
    <row r="886" spans="5:7" x14ac:dyDescent="0.25">
      <c r="E886">
        <v>0</v>
      </c>
      <c r="F886">
        <v>0.62</v>
      </c>
      <c r="G886">
        <v>0.62</v>
      </c>
    </row>
    <row r="887" spans="5:7" x14ac:dyDescent="0.25">
      <c r="E887">
        <v>1</v>
      </c>
      <c r="F887">
        <v>0.38</v>
      </c>
      <c r="G887">
        <v>0.38</v>
      </c>
    </row>
    <row r="888" spans="5:7" x14ac:dyDescent="0.25">
      <c r="E888">
        <v>2</v>
      </c>
      <c r="F888">
        <v>1.38</v>
      </c>
      <c r="G888">
        <v>1.38</v>
      </c>
    </row>
    <row r="889" spans="5:7" x14ac:dyDescent="0.25">
      <c r="E889">
        <v>0</v>
      </c>
      <c r="F889">
        <v>0.62</v>
      </c>
      <c r="G889">
        <v>0.62</v>
      </c>
    </row>
    <row r="890" spans="5:7" x14ac:dyDescent="0.25">
      <c r="E890">
        <v>1</v>
      </c>
      <c r="F890">
        <v>0.38</v>
      </c>
      <c r="G890">
        <v>0.38</v>
      </c>
    </row>
    <row r="891" spans="5:7" x14ac:dyDescent="0.25">
      <c r="E891">
        <v>3</v>
      </c>
      <c r="F891">
        <v>2.38</v>
      </c>
      <c r="G891">
        <v>2.38</v>
      </c>
    </row>
    <row r="892" spans="5:7" x14ac:dyDescent="0.25">
      <c r="E892">
        <v>4</v>
      </c>
      <c r="F892">
        <v>3.38</v>
      </c>
      <c r="G892">
        <v>3.38</v>
      </c>
    </row>
    <row r="893" spans="5:7" x14ac:dyDescent="0.25">
      <c r="E893">
        <v>0</v>
      </c>
      <c r="F893">
        <v>0.62</v>
      </c>
      <c r="G893">
        <v>0.62</v>
      </c>
    </row>
    <row r="894" spans="5:7" x14ac:dyDescent="0.25">
      <c r="E894">
        <v>1</v>
      </c>
      <c r="F894">
        <v>0.38</v>
      </c>
      <c r="G894">
        <v>0.38</v>
      </c>
    </row>
    <row r="895" spans="5:7" x14ac:dyDescent="0.25">
      <c r="E895">
        <v>0</v>
      </c>
      <c r="F895">
        <v>0.62</v>
      </c>
      <c r="G895">
        <v>0.62</v>
      </c>
    </row>
    <row r="896" spans="5:7" x14ac:dyDescent="0.25">
      <c r="E896">
        <v>0</v>
      </c>
      <c r="F896">
        <v>0.62</v>
      </c>
      <c r="G896">
        <v>0.62</v>
      </c>
    </row>
    <row r="897" spans="5:8" x14ac:dyDescent="0.25">
      <c r="E897">
        <v>0</v>
      </c>
      <c r="F897">
        <v>0.62</v>
      </c>
      <c r="G897">
        <v>0.62</v>
      </c>
    </row>
    <row r="898" spans="5:8" x14ac:dyDescent="0.25">
      <c r="E898">
        <v>0</v>
      </c>
      <c r="F898">
        <v>0.62</v>
      </c>
      <c r="G898">
        <v>0.62</v>
      </c>
    </row>
    <row r="899" spans="5:8" x14ac:dyDescent="0.25">
      <c r="E899">
        <v>0</v>
      </c>
      <c r="F899">
        <v>0.62</v>
      </c>
      <c r="G899">
        <v>0.62</v>
      </c>
    </row>
    <row r="900" spans="5:8" x14ac:dyDescent="0.25">
      <c r="E900">
        <v>0</v>
      </c>
      <c r="F900">
        <v>0.62</v>
      </c>
      <c r="G900">
        <v>0.62</v>
      </c>
    </row>
    <row r="901" spans="5:8" x14ac:dyDescent="0.25">
      <c r="E901">
        <v>0</v>
      </c>
      <c r="F901">
        <v>0.62</v>
      </c>
      <c r="G901">
        <v>0.62</v>
      </c>
    </row>
    <row r="902" spans="5:8" x14ac:dyDescent="0.25">
      <c r="E902">
        <v>1</v>
      </c>
      <c r="F902">
        <v>0.38</v>
      </c>
      <c r="G902">
        <v>0.38</v>
      </c>
    </row>
    <row r="903" spans="5:8" x14ac:dyDescent="0.25">
      <c r="E903">
        <v>0</v>
      </c>
      <c r="F903">
        <v>0.62</v>
      </c>
      <c r="G903">
        <v>0.62</v>
      </c>
    </row>
    <row r="904" spans="5:8" x14ac:dyDescent="0.25">
      <c r="E904">
        <v>0</v>
      </c>
      <c r="F904">
        <v>0.62</v>
      </c>
      <c r="G904">
        <v>0.62</v>
      </c>
    </row>
    <row r="905" spans="5:8" x14ac:dyDescent="0.25">
      <c r="E905">
        <v>0</v>
      </c>
      <c r="F905">
        <v>0.62</v>
      </c>
      <c r="G905">
        <v>0.62</v>
      </c>
    </row>
    <row r="906" spans="5:8" x14ac:dyDescent="0.25">
      <c r="E906">
        <v>0</v>
      </c>
      <c r="F906">
        <v>0.62</v>
      </c>
      <c r="G906">
        <v>0.62</v>
      </c>
    </row>
    <row r="907" spans="5:8" x14ac:dyDescent="0.25">
      <c r="E907">
        <v>1</v>
      </c>
      <c r="F907">
        <v>0.38</v>
      </c>
      <c r="G907">
        <v>0.38</v>
      </c>
    </row>
    <row r="908" spans="5:8" x14ac:dyDescent="0.25">
      <c r="E908">
        <v>0</v>
      </c>
      <c r="F908">
        <v>0.62</v>
      </c>
      <c r="G908">
        <v>0.62</v>
      </c>
    </row>
    <row r="909" spans="5:8" x14ac:dyDescent="0.25">
      <c r="E909">
        <v>0</v>
      </c>
      <c r="F909">
        <v>0.62</v>
      </c>
      <c r="G909">
        <v>0.62</v>
      </c>
    </row>
    <row r="910" spans="5:8" x14ac:dyDescent="0.25">
      <c r="E910">
        <v>0</v>
      </c>
      <c r="F910">
        <v>0.62</v>
      </c>
      <c r="G910">
        <v>0.62</v>
      </c>
    </row>
    <row r="911" spans="5:8" x14ac:dyDescent="0.25">
      <c r="E911">
        <v>0</v>
      </c>
      <c r="F911">
        <v>0.62</v>
      </c>
      <c r="G911">
        <v>0.62</v>
      </c>
    </row>
    <row r="912" spans="5:8" x14ac:dyDescent="0.25">
      <c r="E912">
        <v>0</v>
      </c>
      <c r="F912">
        <v>0.62</v>
      </c>
      <c r="G912">
        <v>0.62</v>
      </c>
      <c r="H912">
        <v>28.59</v>
      </c>
    </row>
    <row r="914" spans="1:8" x14ac:dyDescent="0.25">
      <c r="A914">
        <v>109</v>
      </c>
      <c r="B914">
        <v>116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8" x14ac:dyDescent="0.25">
      <c r="E915">
        <v>0</v>
      </c>
      <c r="F915">
        <v>0</v>
      </c>
      <c r="G915">
        <v>0</v>
      </c>
    </row>
    <row r="916" spans="1:8" x14ac:dyDescent="0.25">
      <c r="E916">
        <v>0</v>
      </c>
      <c r="F916">
        <v>0</v>
      </c>
      <c r="G916">
        <v>0</v>
      </c>
    </row>
    <row r="917" spans="1:8" x14ac:dyDescent="0.25">
      <c r="E917">
        <v>0</v>
      </c>
      <c r="F917">
        <v>0</v>
      </c>
      <c r="G917">
        <v>0</v>
      </c>
    </row>
    <row r="918" spans="1:8" x14ac:dyDescent="0.25">
      <c r="E918">
        <v>0</v>
      </c>
      <c r="F918">
        <v>0</v>
      </c>
      <c r="G918">
        <v>0</v>
      </c>
    </row>
    <row r="919" spans="1:8" x14ac:dyDescent="0.25">
      <c r="E919">
        <v>0</v>
      </c>
      <c r="F919">
        <v>0</v>
      </c>
      <c r="G919">
        <v>0</v>
      </c>
    </row>
    <row r="920" spans="1:8" x14ac:dyDescent="0.25">
      <c r="E920">
        <v>0</v>
      </c>
      <c r="F920">
        <v>0</v>
      </c>
      <c r="G920">
        <v>0</v>
      </c>
    </row>
    <row r="921" spans="1:8" x14ac:dyDescent="0.25">
      <c r="E921">
        <v>0</v>
      </c>
      <c r="F921">
        <v>0</v>
      </c>
      <c r="G921">
        <v>0</v>
      </c>
      <c r="H921">
        <v>0</v>
      </c>
    </row>
    <row r="923" spans="1:8" x14ac:dyDescent="0.25">
      <c r="D923">
        <v>130.85833159089</v>
      </c>
    </row>
    <row r="925" spans="1:8" x14ac:dyDescent="0.25">
      <c r="A925" s="29" t="s">
        <v>219</v>
      </c>
      <c r="B925" s="29" t="s">
        <v>220</v>
      </c>
      <c r="C925" s="29"/>
      <c r="D925" s="29"/>
      <c r="E925" s="29"/>
      <c r="F925" s="29"/>
      <c r="G925" s="29"/>
      <c r="H925" s="29"/>
    </row>
    <row r="926" spans="1:8" x14ac:dyDescent="0.25">
      <c r="A926" s="29" t="s">
        <v>217</v>
      </c>
      <c r="B926" s="29" t="s">
        <v>218</v>
      </c>
      <c r="C926" s="29"/>
      <c r="D926" s="29"/>
      <c r="E926" s="29"/>
      <c r="F926" s="29"/>
      <c r="G926" s="29"/>
      <c r="H926" s="29"/>
    </row>
    <row r="927" spans="1:8" x14ac:dyDescent="0.25">
      <c r="A927" t="s">
        <v>209</v>
      </c>
      <c r="B927" t="s">
        <v>210</v>
      </c>
      <c r="C927" t="s">
        <v>211</v>
      </c>
      <c r="D927" t="s">
        <v>212</v>
      </c>
      <c r="E927" t="s">
        <v>213</v>
      </c>
      <c r="F927" t="s">
        <v>214</v>
      </c>
      <c r="G927" t="s">
        <v>215</v>
      </c>
      <c r="H927" t="s">
        <v>216</v>
      </c>
    </row>
    <row r="928" spans="1:8" x14ac:dyDescent="0.25">
      <c r="A928">
        <v>0</v>
      </c>
      <c r="B928">
        <v>6</v>
      </c>
      <c r="C928">
        <v>23</v>
      </c>
      <c r="D928">
        <v>3.29</v>
      </c>
      <c r="E928">
        <v>2</v>
      </c>
      <c r="F928">
        <v>1.29</v>
      </c>
      <c r="G928">
        <v>1.29</v>
      </c>
    </row>
    <row r="929" spans="1:8" x14ac:dyDescent="0.25">
      <c r="E929">
        <v>2</v>
      </c>
      <c r="F929">
        <v>1.29</v>
      </c>
      <c r="G929">
        <v>1.29</v>
      </c>
    </row>
    <row r="930" spans="1:8" x14ac:dyDescent="0.25">
      <c r="E930">
        <v>4</v>
      </c>
      <c r="F930">
        <v>0.71</v>
      </c>
      <c r="G930">
        <v>0.71</v>
      </c>
    </row>
    <row r="931" spans="1:8" x14ac:dyDescent="0.25">
      <c r="E931">
        <v>3</v>
      </c>
      <c r="F931">
        <v>0.28999999999999998</v>
      </c>
      <c r="G931">
        <v>0.28999999999999998</v>
      </c>
    </row>
    <row r="932" spans="1:8" x14ac:dyDescent="0.25">
      <c r="E932">
        <v>3</v>
      </c>
      <c r="F932">
        <v>0.28999999999999998</v>
      </c>
      <c r="G932">
        <v>0.28999999999999998</v>
      </c>
    </row>
    <row r="933" spans="1:8" x14ac:dyDescent="0.25">
      <c r="E933">
        <v>8</v>
      </c>
      <c r="F933">
        <v>4.71</v>
      </c>
      <c r="G933">
        <v>4.71</v>
      </c>
    </row>
    <row r="934" spans="1:8" x14ac:dyDescent="0.25">
      <c r="E934">
        <v>1</v>
      </c>
      <c r="F934">
        <v>2.29</v>
      </c>
      <c r="G934">
        <v>2.29</v>
      </c>
      <c r="H934">
        <v>10.86</v>
      </c>
    </row>
    <row r="936" spans="1:8" x14ac:dyDescent="0.25">
      <c r="A936">
        <v>7</v>
      </c>
      <c r="B936">
        <v>9</v>
      </c>
      <c r="C936">
        <v>9</v>
      </c>
      <c r="D936">
        <v>3</v>
      </c>
      <c r="E936">
        <v>0</v>
      </c>
      <c r="F936">
        <v>3</v>
      </c>
      <c r="G936">
        <v>3</v>
      </c>
    </row>
    <row r="937" spans="1:8" x14ac:dyDescent="0.25">
      <c r="E937">
        <v>7</v>
      </c>
      <c r="F937">
        <v>4</v>
      </c>
      <c r="G937">
        <v>4</v>
      </c>
    </row>
    <row r="938" spans="1:8" x14ac:dyDescent="0.25">
      <c r="E938">
        <v>2</v>
      </c>
      <c r="F938">
        <v>1</v>
      </c>
      <c r="G938">
        <v>1</v>
      </c>
      <c r="H938">
        <v>8</v>
      </c>
    </row>
    <row r="940" spans="1:8" x14ac:dyDescent="0.25">
      <c r="A940">
        <v>10</v>
      </c>
      <c r="B940">
        <v>37</v>
      </c>
      <c r="C940">
        <v>60</v>
      </c>
      <c r="D940">
        <v>2.14</v>
      </c>
      <c r="E940">
        <v>1</v>
      </c>
      <c r="F940">
        <v>1.1399999999999999</v>
      </c>
      <c r="G940">
        <v>1.1399999999999999</v>
      </c>
    </row>
    <row r="941" spans="1:8" x14ac:dyDescent="0.25">
      <c r="E941">
        <v>1</v>
      </c>
      <c r="F941">
        <v>1.1399999999999999</v>
      </c>
      <c r="G941">
        <v>1.1399999999999999</v>
      </c>
    </row>
    <row r="942" spans="1:8" x14ac:dyDescent="0.25">
      <c r="E942">
        <v>1</v>
      </c>
      <c r="F942">
        <v>1.1399999999999999</v>
      </c>
      <c r="G942">
        <v>1.1399999999999999</v>
      </c>
    </row>
    <row r="943" spans="1:8" x14ac:dyDescent="0.25">
      <c r="E943">
        <v>3</v>
      </c>
      <c r="F943">
        <v>0.86</v>
      </c>
      <c r="G943">
        <v>0.86</v>
      </c>
    </row>
    <row r="944" spans="1:8" x14ac:dyDescent="0.25">
      <c r="E944">
        <v>2</v>
      </c>
      <c r="F944">
        <v>0.14000000000000001</v>
      </c>
      <c r="G944">
        <v>0.14000000000000001</v>
      </c>
    </row>
    <row r="945" spans="5:7" x14ac:dyDescent="0.25">
      <c r="E945">
        <v>10</v>
      </c>
      <c r="F945">
        <v>7.86</v>
      </c>
      <c r="G945">
        <v>7.86</v>
      </c>
    </row>
    <row r="946" spans="5:7" x14ac:dyDescent="0.25">
      <c r="E946">
        <v>1</v>
      </c>
      <c r="F946">
        <v>1.1399999999999999</v>
      </c>
      <c r="G946">
        <v>1.1399999999999999</v>
      </c>
    </row>
    <row r="947" spans="5:7" x14ac:dyDescent="0.25">
      <c r="E947">
        <v>0</v>
      </c>
      <c r="F947">
        <v>2.14</v>
      </c>
      <c r="G947">
        <v>2.14</v>
      </c>
    </row>
    <row r="948" spans="5:7" x14ac:dyDescent="0.25">
      <c r="E948">
        <v>1</v>
      </c>
      <c r="F948">
        <v>1.1399999999999999</v>
      </c>
      <c r="G948">
        <v>1.1399999999999999</v>
      </c>
    </row>
    <row r="949" spans="5:7" x14ac:dyDescent="0.25">
      <c r="E949">
        <v>4</v>
      </c>
      <c r="F949">
        <v>1.86</v>
      </c>
      <c r="G949">
        <v>1.86</v>
      </c>
    </row>
    <row r="950" spans="5:7" x14ac:dyDescent="0.25">
      <c r="E950">
        <v>1</v>
      </c>
      <c r="F950">
        <v>1.1399999999999999</v>
      </c>
      <c r="G950">
        <v>1.1399999999999999</v>
      </c>
    </row>
    <row r="951" spans="5:7" x14ac:dyDescent="0.25">
      <c r="E951">
        <v>0</v>
      </c>
      <c r="F951">
        <v>2.14</v>
      </c>
      <c r="G951">
        <v>2.14</v>
      </c>
    </row>
    <row r="952" spans="5:7" x14ac:dyDescent="0.25">
      <c r="E952">
        <v>0</v>
      </c>
      <c r="F952">
        <v>2.14</v>
      </c>
      <c r="G952">
        <v>2.14</v>
      </c>
    </row>
    <row r="953" spans="5:7" x14ac:dyDescent="0.25">
      <c r="E953">
        <v>1</v>
      </c>
      <c r="F953">
        <v>1.1399999999999999</v>
      </c>
      <c r="G953">
        <v>1.1399999999999999</v>
      </c>
    </row>
    <row r="954" spans="5:7" x14ac:dyDescent="0.25">
      <c r="E954">
        <v>1</v>
      </c>
      <c r="F954">
        <v>1.1399999999999999</v>
      </c>
      <c r="G954">
        <v>1.1399999999999999</v>
      </c>
    </row>
    <row r="955" spans="5:7" x14ac:dyDescent="0.25">
      <c r="E955">
        <v>2</v>
      </c>
      <c r="F955">
        <v>0.14000000000000001</v>
      </c>
      <c r="G955">
        <v>0.14000000000000001</v>
      </c>
    </row>
    <row r="956" spans="5:7" x14ac:dyDescent="0.25">
      <c r="E956">
        <v>16</v>
      </c>
      <c r="F956">
        <v>13.86</v>
      </c>
      <c r="G956">
        <v>13.86</v>
      </c>
    </row>
    <row r="957" spans="5:7" x14ac:dyDescent="0.25">
      <c r="E957">
        <v>0</v>
      </c>
      <c r="F957">
        <v>2.14</v>
      </c>
      <c r="G957">
        <v>2.14</v>
      </c>
    </row>
    <row r="958" spans="5:7" x14ac:dyDescent="0.25">
      <c r="E958">
        <v>0</v>
      </c>
      <c r="F958">
        <v>2.14</v>
      </c>
      <c r="G958">
        <v>2.14</v>
      </c>
    </row>
    <row r="959" spans="5:7" x14ac:dyDescent="0.25">
      <c r="E959">
        <v>0</v>
      </c>
      <c r="F959">
        <v>2.14</v>
      </c>
      <c r="G959">
        <v>2.14</v>
      </c>
    </row>
    <row r="960" spans="5:7" x14ac:dyDescent="0.25">
      <c r="E960">
        <v>0</v>
      </c>
      <c r="F960">
        <v>2.14</v>
      </c>
      <c r="G960">
        <v>2.14</v>
      </c>
    </row>
    <row r="961" spans="1:8" x14ac:dyDescent="0.25">
      <c r="E961">
        <v>0</v>
      </c>
      <c r="F961">
        <v>2.14</v>
      </c>
      <c r="G961">
        <v>2.14</v>
      </c>
    </row>
    <row r="962" spans="1:8" x14ac:dyDescent="0.25">
      <c r="E962">
        <v>0</v>
      </c>
      <c r="F962">
        <v>2.14</v>
      </c>
      <c r="G962">
        <v>2.14</v>
      </c>
    </row>
    <row r="963" spans="1:8" x14ac:dyDescent="0.25">
      <c r="E963">
        <v>3</v>
      </c>
      <c r="F963">
        <v>0.86</v>
      </c>
      <c r="G963">
        <v>0.86</v>
      </c>
    </row>
    <row r="964" spans="1:8" x14ac:dyDescent="0.25">
      <c r="E964">
        <v>4</v>
      </c>
      <c r="F964">
        <v>1.86</v>
      </c>
      <c r="G964">
        <v>1.86</v>
      </c>
    </row>
    <row r="965" spans="1:8" x14ac:dyDescent="0.25">
      <c r="E965">
        <v>1</v>
      </c>
      <c r="F965">
        <v>1.1399999999999999</v>
      </c>
      <c r="G965">
        <v>1.1399999999999999</v>
      </c>
    </row>
    <row r="966" spans="1:8" x14ac:dyDescent="0.25">
      <c r="E966">
        <v>2</v>
      </c>
      <c r="F966">
        <v>0.14000000000000001</v>
      </c>
      <c r="G966">
        <v>0.14000000000000001</v>
      </c>
    </row>
    <row r="967" spans="1:8" x14ac:dyDescent="0.25">
      <c r="E967">
        <v>5</v>
      </c>
      <c r="F967">
        <v>2.86</v>
      </c>
      <c r="G967">
        <v>2.86</v>
      </c>
      <c r="H967">
        <v>60</v>
      </c>
    </row>
    <row r="969" spans="1:8" x14ac:dyDescent="0.25">
      <c r="A969">
        <v>38</v>
      </c>
      <c r="B969">
        <v>44</v>
      </c>
      <c r="C969">
        <v>1</v>
      </c>
      <c r="D969">
        <v>0.14000000000000001</v>
      </c>
      <c r="E969">
        <v>1</v>
      </c>
      <c r="F969">
        <v>0.86</v>
      </c>
      <c r="G969">
        <v>0.86</v>
      </c>
    </row>
    <row r="970" spans="1:8" x14ac:dyDescent="0.25">
      <c r="E970">
        <v>0</v>
      </c>
      <c r="F970">
        <v>0.14000000000000001</v>
      </c>
      <c r="G970">
        <v>0.14000000000000001</v>
      </c>
    </row>
    <row r="971" spans="1:8" x14ac:dyDescent="0.25">
      <c r="E971">
        <v>0</v>
      </c>
      <c r="F971">
        <v>0.14000000000000001</v>
      </c>
      <c r="G971">
        <v>0.14000000000000001</v>
      </c>
    </row>
    <row r="972" spans="1:8" x14ac:dyDescent="0.25">
      <c r="E972">
        <v>0</v>
      </c>
      <c r="F972">
        <v>0.14000000000000001</v>
      </c>
      <c r="G972">
        <v>0.14000000000000001</v>
      </c>
    </row>
    <row r="973" spans="1:8" x14ac:dyDescent="0.25">
      <c r="E973">
        <v>0</v>
      </c>
      <c r="F973">
        <v>0.14000000000000001</v>
      </c>
      <c r="G973">
        <v>0.14000000000000001</v>
      </c>
    </row>
    <row r="974" spans="1:8" x14ac:dyDescent="0.25">
      <c r="E974">
        <v>0</v>
      </c>
      <c r="F974">
        <v>0.14000000000000001</v>
      </c>
      <c r="G974">
        <v>0.14000000000000001</v>
      </c>
    </row>
    <row r="975" spans="1:8" x14ac:dyDescent="0.25">
      <c r="E975">
        <v>0</v>
      </c>
      <c r="F975">
        <v>0.14000000000000001</v>
      </c>
      <c r="G975">
        <v>0.14000000000000001</v>
      </c>
      <c r="H975">
        <v>1.71</v>
      </c>
    </row>
    <row r="977" spans="1:7" x14ac:dyDescent="0.25">
      <c r="A977">
        <v>45</v>
      </c>
      <c r="B977">
        <v>63</v>
      </c>
      <c r="C977">
        <v>11</v>
      </c>
      <c r="D977">
        <v>0.57999999999999996</v>
      </c>
      <c r="E977">
        <v>1</v>
      </c>
      <c r="F977">
        <v>0.42</v>
      </c>
      <c r="G977">
        <v>0.42</v>
      </c>
    </row>
    <row r="978" spans="1:7" x14ac:dyDescent="0.25">
      <c r="E978">
        <v>0</v>
      </c>
      <c r="F978">
        <v>0.57999999999999996</v>
      </c>
      <c r="G978">
        <v>0.57999999999999996</v>
      </c>
    </row>
    <row r="979" spans="1:7" x14ac:dyDescent="0.25">
      <c r="E979">
        <v>0</v>
      </c>
      <c r="F979">
        <v>0.57999999999999996</v>
      </c>
      <c r="G979">
        <v>0.57999999999999996</v>
      </c>
    </row>
    <row r="980" spans="1:7" x14ac:dyDescent="0.25">
      <c r="E980">
        <v>0</v>
      </c>
      <c r="F980">
        <v>0.57999999999999996</v>
      </c>
      <c r="G980">
        <v>0.57999999999999996</v>
      </c>
    </row>
    <row r="981" spans="1:7" x14ac:dyDescent="0.25">
      <c r="E981">
        <v>0</v>
      </c>
      <c r="F981">
        <v>0.57999999999999996</v>
      </c>
      <c r="G981">
        <v>0.57999999999999996</v>
      </c>
    </row>
    <row r="982" spans="1:7" x14ac:dyDescent="0.25">
      <c r="E982">
        <v>1</v>
      </c>
      <c r="F982">
        <v>0.42</v>
      </c>
      <c r="G982">
        <v>0.42</v>
      </c>
    </row>
    <row r="983" spans="1:7" x14ac:dyDescent="0.25">
      <c r="E983">
        <v>0</v>
      </c>
      <c r="F983">
        <v>0.57999999999999996</v>
      </c>
      <c r="G983">
        <v>0.57999999999999996</v>
      </c>
    </row>
    <row r="984" spans="1:7" x14ac:dyDescent="0.25">
      <c r="E984">
        <v>1</v>
      </c>
      <c r="F984">
        <v>0.42</v>
      </c>
      <c r="G984">
        <v>0.42</v>
      </c>
    </row>
    <row r="985" spans="1:7" x14ac:dyDescent="0.25">
      <c r="E985">
        <v>0</v>
      </c>
      <c r="F985">
        <v>0.57999999999999996</v>
      </c>
      <c r="G985">
        <v>0.57999999999999996</v>
      </c>
    </row>
    <row r="986" spans="1:7" x14ac:dyDescent="0.25">
      <c r="E986">
        <v>1</v>
      </c>
      <c r="F986">
        <v>0.42</v>
      </c>
      <c r="G986">
        <v>0.42</v>
      </c>
    </row>
    <row r="987" spans="1:7" x14ac:dyDescent="0.25">
      <c r="E987">
        <v>4</v>
      </c>
      <c r="F987">
        <v>3.42</v>
      </c>
      <c r="G987">
        <v>3.42</v>
      </c>
    </row>
    <row r="988" spans="1:7" x14ac:dyDescent="0.25">
      <c r="E988">
        <v>1</v>
      </c>
      <c r="F988">
        <v>0.42</v>
      </c>
      <c r="G988">
        <v>0.42</v>
      </c>
    </row>
    <row r="989" spans="1:7" x14ac:dyDescent="0.25">
      <c r="E989">
        <v>0</v>
      </c>
      <c r="F989">
        <v>0.57999999999999996</v>
      </c>
      <c r="G989">
        <v>0.57999999999999996</v>
      </c>
    </row>
    <row r="990" spans="1:7" x14ac:dyDescent="0.25">
      <c r="E990">
        <v>0</v>
      </c>
      <c r="F990">
        <v>0.57999999999999996</v>
      </c>
      <c r="G990">
        <v>0.57999999999999996</v>
      </c>
    </row>
    <row r="991" spans="1:7" x14ac:dyDescent="0.25">
      <c r="E991">
        <v>0</v>
      </c>
      <c r="F991">
        <v>0.57999999999999996</v>
      </c>
      <c r="G991">
        <v>0.57999999999999996</v>
      </c>
    </row>
    <row r="992" spans="1:7" x14ac:dyDescent="0.25">
      <c r="E992">
        <v>0</v>
      </c>
      <c r="F992">
        <v>0.57999999999999996</v>
      </c>
      <c r="G992">
        <v>0.57999999999999996</v>
      </c>
    </row>
    <row r="993" spans="1:8" x14ac:dyDescent="0.25">
      <c r="E993">
        <v>0</v>
      </c>
      <c r="F993">
        <v>0.57999999999999996</v>
      </c>
      <c r="G993">
        <v>0.57999999999999996</v>
      </c>
    </row>
    <row r="994" spans="1:8" x14ac:dyDescent="0.25">
      <c r="E994">
        <v>1</v>
      </c>
      <c r="F994">
        <v>0.42</v>
      </c>
      <c r="G994">
        <v>0.42</v>
      </c>
    </row>
    <row r="995" spans="1:8" x14ac:dyDescent="0.25">
      <c r="E995">
        <v>1</v>
      </c>
      <c r="F995">
        <v>0.42</v>
      </c>
      <c r="G995">
        <v>0.42</v>
      </c>
      <c r="H995">
        <v>12.74</v>
      </c>
    </row>
    <row r="997" spans="1:8" x14ac:dyDescent="0.25">
      <c r="A997">
        <v>64</v>
      </c>
      <c r="B997">
        <v>70</v>
      </c>
      <c r="C997">
        <v>17</v>
      </c>
      <c r="D997">
        <v>2.4300000000000002</v>
      </c>
      <c r="E997">
        <v>4</v>
      </c>
      <c r="F997">
        <v>1.57</v>
      </c>
      <c r="G997">
        <v>1.57</v>
      </c>
    </row>
    <row r="998" spans="1:8" x14ac:dyDescent="0.25">
      <c r="E998">
        <v>0</v>
      </c>
      <c r="F998">
        <v>2.4300000000000002</v>
      </c>
      <c r="G998">
        <v>2.4300000000000002</v>
      </c>
    </row>
    <row r="999" spans="1:8" x14ac:dyDescent="0.25">
      <c r="E999">
        <v>0</v>
      </c>
      <c r="F999">
        <v>2.4300000000000002</v>
      </c>
      <c r="G999">
        <v>2.4300000000000002</v>
      </c>
    </row>
    <row r="1000" spans="1:8" x14ac:dyDescent="0.25">
      <c r="E1000">
        <v>1</v>
      </c>
      <c r="F1000">
        <v>1.43</v>
      </c>
      <c r="G1000">
        <v>1.43</v>
      </c>
    </row>
    <row r="1001" spans="1:8" x14ac:dyDescent="0.25">
      <c r="E1001">
        <v>3</v>
      </c>
      <c r="F1001">
        <v>0.56999999999999995</v>
      </c>
      <c r="G1001">
        <v>0.56999999999999995</v>
      </c>
    </row>
    <row r="1002" spans="1:8" x14ac:dyDescent="0.25">
      <c r="E1002">
        <v>1</v>
      </c>
      <c r="F1002">
        <v>1.43</v>
      </c>
      <c r="G1002">
        <v>1.43</v>
      </c>
    </row>
    <row r="1003" spans="1:8" x14ac:dyDescent="0.25">
      <c r="E1003">
        <v>8</v>
      </c>
      <c r="F1003">
        <v>5.57</v>
      </c>
      <c r="G1003">
        <v>5.57</v>
      </c>
      <c r="H1003">
        <v>15.43</v>
      </c>
    </row>
    <row r="1005" spans="1:8" x14ac:dyDescent="0.25">
      <c r="A1005">
        <v>71</v>
      </c>
      <c r="B1005">
        <v>71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7" spans="1:8" x14ac:dyDescent="0.25">
      <c r="A1007">
        <v>72</v>
      </c>
      <c r="B1007">
        <v>84</v>
      </c>
      <c r="C1007">
        <v>12</v>
      </c>
      <c r="D1007">
        <v>0.92</v>
      </c>
      <c r="E1007">
        <v>1</v>
      </c>
      <c r="F1007">
        <v>0.08</v>
      </c>
      <c r="G1007">
        <v>0.08</v>
      </c>
    </row>
    <row r="1008" spans="1:8" x14ac:dyDescent="0.25">
      <c r="E1008">
        <v>1</v>
      </c>
      <c r="F1008">
        <v>0.08</v>
      </c>
      <c r="G1008">
        <v>0.08</v>
      </c>
    </row>
    <row r="1009" spans="1:8" x14ac:dyDescent="0.25">
      <c r="E1009">
        <v>2</v>
      </c>
      <c r="F1009">
        <v>1.08</v>
      </c>
      <c r="G1009">
        <v>1.08</v>
      </c>
    </row>
    <row r="1010" spans="1:8" x14ac:dyDescent="0.25">
      <c r="E1010">
        <v>1</v>
      </c>
      <c r="F1010">
        <v>0.08</v>
      </c>
      <c r="G1010">
        <v>0.08</v>
      </c>
    </row>
    <row r="1011" spans="1:8" x14ac:dyDescent="0.25">
      <c r="E1011">
        <v>2</v>
      </c>
      <c r="F1011">
        <v>1.08</v>
      </c>
      <c r="G1011">
        <v>1.08</v>
      </c>
    </row>
    <row r="1012" spans="1:8" x14ac:dyDescent="0.25">
      <c r="E1012">
        <v>0</v>
      </c>
      <c r="F1012">
        <v>0.92</v>
      </c>
      <c r="G1012">
        <v>0.92</v>
      </c>
    </row>
    <row r="1013" spans="1:8" x14ac:dyDescent="0.25">
      <c r="E1013">
        <v>2</v>
      </c>
      <c r="F1013">
        <v>1.08</v>
      </c>
      <c r="G1013">
        <v>1.08</v>
      </c>
    </row>
    <row r="1014" spans="1:8" x14ac:dyDescent="0.25">
      <c r="E1014">
        <v>0</v>
      </c>
      <c r="F1014">
        <v>0.92</v>
      </c>
      <c r="G1014">
        <v>0.92</v>
      </c>
    </row>
    <row r="1015" spans="1:8" x14ac:dyDescent="0.25">
      <c r="E1015">
        <v>0</v>
      </c>
      <c r="F1015">
        <v>0.92</v>
      </c>
      <c r="G1015">
        <v>0.92</v>
      </c>
    </row>
    <row r="1016" spans="1:8" x14ac:dyDescent="0.25">
      <c r="E1016">
        <v>0</v>
      </c>
      <c r="F1016">
        <v>0.92</v>
      </c>
      <c r="G1016">
        <v>0.92</v>
      </c>
    </row>
    <row r="1017" spans="1:8" x14ac:dyDescent="0.25">
      <c r="E1017">
        <v>0</v>
      </c>
      <c r="F1017">
        <v>0.92</v>
      </c>
      <c r="G1017">
        <v>0.92</v>
      </c>
    </row>
    <row r="1018" spans="1:8" x14ac:dyDescent="0.25">
      <c r="E1018">
        <v>1</v>
      </c>
      <c r="F1018">
        <v>0.08</v>
      </c>
      <c r="G1018">
        <v>0.08</v>
      </c>
    </row>
    <row r="1019" spans="1:8" x14ac:dyDescent="0.25">
      <c r="E1019">
        <v>2</v>
      </c>
      <c r="F1019">
        <v>1.08</v>
      </c>
      <c r="G1019">
        <v>1.08</v>
      </c>
      <c r="H1019">
        <v>9.23</v>
      </c>
    </row>
    <row r="1021" spans="1:8" x14ac:dyDescent="0.25">
      <c r="A1021">
        <v>85</v>
      </c>
      <c r="B1021">
        <v>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3" spans="1:8" x14ac:dyDescent="0.25">
      <c r="A1023">
        <v>86</v>
      </c>
      <c r="B1023">
        <v>116</v>
      </c>
      <c r="C1023">
        <v>11</v>
      </c>
      <c r="D1023">
        <v>0.35</v>
      </c>
      <c r="E1023">
        <v>1</v>
      </c>
      <c r="F1023">
        <v>0.65</v>
      </c>
      <c r="G1023">
        <v>0.65</v>
      </c>
    </row>
    <row r="1024" spans="1:8" x14ac:dyDescent="0.25">
      <c r="E1024">
        <v>3</v>
      </c>
      <c r="F1024">
        <v>2.65</v>
      </c>
      <c r="G1024">
        <v>2.65</v>
      </c>
    </row>
    <row r="1025" spans="5:7" x14ac:dyDescent="0.25">
      <c r="E1025">
        <v>4</v>
      </c>
      <c r="F1025">
        <v>3.65</v>
      </c>
      <c r="G1025">
        <v>3.65</v>
      </c>
    </row>
    <row r="1026" spans="5:7" x14ac:dyDescent="0.25">
      <c r="E1026">
        <v>0</v>
      </c>
      <c r="F1026">
        <v>0.35</v>
      </c>
      <c r="G1026">
        <v>0.35</v>
      </c>
    </row>
    <row r="1027" spans="5:7" x14ac:dyDescent="0.25">
      <c r="E1027">
        <v>1</v>
      </c>
      <c r="F1027">
        <v>0.65</v>
      </c>
      <c r="G1027">
        <v>0.65</v>
      </c>
    </row>
    <row r="1028" spans="5:7" x14ac:dyDescent="0.25">
      <c r="E1028">
        <v>0</v>
      </c>
      <c r="F1028">
        <v>0.35</v>
      </c>
      <c r="G1028">
        <v>0.35</v>
      </c>
    </row>
    <row r="1029" spans="5:7" x14ac:dyDescent="0.25">
      <c r="E1029">
        <v>0</v>
      </c>
      <c r="F1029">
        <v>0.35</v>
      </c>
      <c r="G1029">
        <v>0.35</v>
      </c>
    </row>
    <row r="1030" spans="5:7" x14ac:dyDescent="0.25">
      <c r="E1030">
        <v>0</v>
      </c>
      <c r="F1030">
        <v>0.35</v>
      </c>
      <c r="G1030">
        <v>0.35</v>
      </c>
    </row>
    <row r="1031" spans="5:7" x14ac:dyDescent="0.25">
      <c r="E1031">
        <v>0</v>
      </c>
      <c r="F1031">
        <v>0.35</v>
      </c>
      <c r="G1031">
        <v>0.35</v>
      </c>
    </row>
    <row r="1032" spans="5:7" x14ac:dyDescent="0.25">
      <c r="E1032">
        <v>0</v>
      </c>
      <c r="F1032">
        <v>0.35</v>
      </c>
      <c r="G1032">
        <v>0.35</v>
      </c>
    </row>
    <row r="1033" spans="5:7" x14ac:dyDescent="0.25">
      <c r="E1033">
        <v>0</v>
      </c>
      <c r="F1033">
        <v>0.35</v>
      </c>
      <c r="G1033">
        <v>0.35</v>
      </c>
    </row>
    <row r="1034" spans="5:7" x14ac:dyDescent="0.25">
      <c r="E1034">
        <v>0</v>
      </c>
      <c r="F1034">
        <v>0.35</v>
      </c>
      <c r="G1034">
        <v>0.35</v>
      </c>
    </row>
    <row r="1035" spans="5:7" x14ac:dyDescent="0.25">
      <c r="E1035">
        <v>1</v>
      </c>
      <c r="F1035">
        <v>0.65</v>
      </c>
      <c r="G1035">
        <v>0.65</v>
      </c>
    </row>
    <row r="1036" spans="5:7" x14ac:dyDescent="0.25">
      <c r="E1036">
        <v>0</v>
      </c>
      <c r="F1036">
        <v>0.35</v>
      </c>
      <c r="G1036">
        <v>0.35</v>
      </c>
    </row>
    <row r="1037" spans="5:7" x14ac:dyDescent="0.25">
      <c r="E1037">
        <v>0</v>
      </c>
      <c r="F1037">
        <v>0.35</v>
      </c>
      <c r="G1037">
        <v>0.35</v>
      </c>
    </row>
    <row r="1038" spans="5:7" x14ac:dyDescent="0.25">
      <c r="E1038">
        <v>0</v>
      </c>
      <c r="F1038">
        <v>0.35</v>
      </c>
      <c r="G1038">
        <v>0.35</v>
      </c>
    </row>
    <row r="1039" spans="5:7" x14ac:dyDescent="0.25">
      <c r="E1039">
        <v>0</v>
      </c>
      <c r="F1039">
        <v>0.35</v>
      </c>
      <c r="G1039">
        <v>0.35</v>
      </c>
    </row>
    <row r="1040" spans="5:7" x14ac:dyDescent="0.25">
      <c r="E1040">
        <v>1</v>
      </c>
      <c r="F1040">
        <v>0.65</v>
      </c>
      <c r="G1040">
        <v>0.65</v>
      </c>
    </row>
    <row r="1041" spans="4:8" x14ac:dyDescent="0.25">
      <c r="E1041">
        <v>0</v>
      </c>
      <c r="F1041">
        <v>0.35</v>
      </c>
      <c r="G1041">
        <v>0.35</v>
      </c>
    </row>
    <row r="1042" spans="4:8" x14ac:dyDescent="0.25">
      <c r="E1042">
        <v>0</v>
      </c>
      <c r="F1042">
        <v>0.35</v>
      </c>
      <c r="G1042">
        <v>0.35</v>
      </c>
    </row>
    <row r="1043" spans="4:8" x14ac:dyDescent="0.25">
      <c r="E1043">
        <v>0</v>
      </c>
      <c r="F1043">
        <v>0.35</v>
      </c>
      <c r="G1043">
        <v>0.35</v>
      </c>
    </row>
    <row r="1044" spans="4:8" x14ac:dyDescent="0.25">
      <c r="E1044">
        <v>0</v>
      </c>
      <c r="F1044">
        <v>0.35</v>
      </c>
      <c r="G1044">
        <v>0.35</v>
      </c>
    </row>
    <row r="1045" spans="4:8" x14ac:dyDescent="0.25">
      <c r="E1045">
        <v>0</v>
      </c>
      <c r="F1045">
        <v>0.35</v>
      </c>
      <c r="G1045">
        <v>0.35</v>
      </c>
    </row>
    <row r="1046" spans="4:8" x14ac:dyDescent="0.25">
      <c r="E1046">
        <v>0</v>
      </c>
      <c r="F1046">
        <v>0.35</v>
      </c>
      <c r="G1046">
        <v>0.35</v>
      </c>
    </row>
    <row r="1047" spans="4:8" x14ac:dyDescent="0.25">
      <c r="E1047">
        <v>0</v>
      </c>
      <c r="F1047">
        <v>0.35</v>
      </c>
      <c r="G1047">
        <v>0.35</v>
      </c>
    </row>
    <row r="1048" spans="4:8" x14ac:dyDescent="0.25">
      <c r="E1048">
        <v>0</v>
      </c>
      <c r="F1048">
        <v>0.35</v>
      </c>
      <c r="G1048">
        <v>0.35</v>
      </c>
    </row>
    <row r="1049" spans="4:8" x14ac:dyDescent="0.25">
      <c r="E1049">
        <v>0</v>
      </c>
      <c r="F1049">
        <v>0.35</v>
      </c>
      <c r="G1049">
        <v>0.35</v>
      </c>
    </row>
    <row r="1050" spans="4:8" x14ac:dyDescent="0.25">
      <c r="E1050">
        <v>0</v>
      </c>
      <c r="F1050">
        <v>0.35</v>
      </c>
      <c r="G1050">
        <v>0.35</v>
      </c>
    </row>
    <row r="1051" spans="4:8" x14ac:dyDescent="0.25">
      <c r="E1051">
        <v>0</v>
      </c>
      <c r="F1051">
        <v>0.35</v>
      </c>
      <c r="G1051">
        <v>0.35</v>
      </c>
    </row>
    <row r="1052" spans="4:8" x14ac:dyDescent="0.25">
      <c r="E1052">
        <v>0</v>
      </c>
      <c r="F1052">
        <v>0.35</v>
      </c>
      <c r="G1052">
        <v>0.35</v>
      </c>
    </row>
    <row r="1053" spans="4:8" x14ac:dyDescent="0.25">
      <c r="E1053">
        <v>0</v>
      </c>
      <c r="F1053">
        <v>0.35</v>
      </c>
      <c r="G1053">
        <v>0.35</v>
      </c>
      <c r="H1053">
        <v>17.739999999999998</v>
      </c>
    </row>
    <row r="1055" spans="4:8" x14ac:dyDescent="0.25">
      <c r="D1055">
        <v>135.70954686403201</v>
      </c>
    </row>
    <row r="1057" spans="1:9" x14ac:dyDescent="0.25">
      <c r="A1057" s="29" t="s">
        <v>221</v>
      </c>
      <c r="B1057" s="29" t="s">
        <v>222</v>
      </c>
      <c r="C1057" s="29"/>
      <c r="D1057" s="29"/>
      <c r="E1057" s="29"/>
      <c r="F1057" s="29"/>
      <c r="G1057" s="29"/>
      <c r="H1057" s="29"/>
      <c r="I1057" s="29"/>
    </row>
    <row r="1058" spans="1:9" x14ac:dyDescent="0.25">
      <c r="A1058" s="29" t="s">
        <v>207</v>
      </c>
      <c r="B1058" s="29" t="s">
        <v>208</v>
      </c>
      <c r="C1058" s="29"/>
      <c r="D1058" s="29"/>
      <c r="E1058" s="29"/>
      <c r="F1058" s="29"/>
      <c r="G1058" s="29"/>
      <c r="H1058" s="29"/>
      <c r="I1058" s="29"/>
    </row>
    <row r="1059" spans="1:9" x14ac:dyDescent="0.25">
      <c r="A1059" t="s">
        <v>209</v>
      </c>
      <c r="B1059" t="s">
        <v>210</v>
      </c>
      <c r="C1059" t="s">
        <v>211</v>
      </c>
      <c r="D1059" t="s">
        <v>212</v>
      </c>
      <c r="E1059" t="s">
        <v>213</v>
      </c>
      <c r="F1059" t="s">
        <v>214</v>
      </c>
      <c r="G1059" t="s">
        <v>215</v>
      </c>
      <c r="H1059" t="s">
        <v>216</v>
      </c>
    </row>
    <row r="1060" spans="1:9" x14ac:dyDescent="0.25">
      <c r="A1060">
        <v>0</v>
      </c>
      <c r="B1060">
        <v>5</v>
      </c>
      <c r="C1060">
        <v>22</v>
      </c>
      <c r="D1060">
        <v>3.67</v>
      </c>
      <c r="E1060">
        <v>2</v>
      </c>
      <c r="F1060">
        <v>1.67</v>
      </c>
      <c r="G1060">
        <v>1.67</v>
      </c>
    </row>
    <row r="1061" spans="1:9" x14ac:dyDescent="0.25">
      <c r="E1061">
        <v>2</v>
      </c>
      <c r="F1061">
        <v>1.67</v>
      </c>
      <c r="G1061">
        <v>1.67</v>
      </c>
    </row>
    <row r="1062" spans="1:9" x14ac:dyDescent="0.25">
      <c r="E1062">
        <v>4</v>
      </c>
      <c r="F1062">
        <v>0.33</v>
      </c>
      <c r="G1062">
        <v>0.33</v>
      </c>
    </row>
    <row r="1063" spans="1:9" x14ac:dyDescent="0.25">
      <c r="E1063">
        <v>3</v>
      </c>
      <c r="F1063">
        <v>0.67</v>
      </c>
      <c r="G1063">
        <v>0.67</v>
      </c>
    </row>
    <row r="1064" spans="1:9" x14ac:dyDescent="0.25">
      <c r="E1064">
        <v>3</v>
      </c>
      <c r="F1064">
        <v>0.67</v>
      </c>
      <c r="G1064">
        <v>0.67</v>
      </c>
    </row>
    <row r="1065" spans="1:9" x14ac:dyDescent="0.25">
      <c r="E1065">
        <v>8</v>
      </c>
      <c r="F1065">
        <v>4.33</v>
      </c>
      <c r="G1065">
        <v>4.33</v>
      </c>
      <c r="H1065">
        <v>9.33</v>
      </c>
    </row>
    <row r="1067" spans="1:9" x14ac:dyDescent="0.25">
      <c r="A1067">
        <v>6</v>
      </c>
      <c r="B1067">
        <v>7</v>
      </c>
      <c r="C1067">
        <v>1</v>
      </c>
      <c r="D1067">
        <v>0.5</v>
      </c>
      <c r="E1067">
        <v>1</v>
      </c>
      <c r="F1067">
        <v>0.5</v>
      </c>
      <c r="G1067">
        <v>0.5</v>
      </c>
    </row>
    <row r="1068" spans="1:9" x14ac:dyDescent="0.25">
      <c r="E1068">
        <v>0</v>
      </c>
      <c r="F1068">
        <v>0.5</v>
      </c>
      <c r="G1068">
        <v>0.5</v>
      </c>
      <c r="H1068">
        <v>1</v>
      </c>
    </row>
    <row r="1070" spans="1:9" x14ac:dyDescent="0.25">
      <c r="A1070">
        <v>8</v>
      </c>
      <c r="B1070">
        <v>25</v>
      </c>
      <c r="C1070">
        <v>38</v>
      </c>
      <c r="D1070">
        <v>2.11</v>
      </c>
      <c r="E1070">
        <v>7</v>
      </c>
      <c r="F1070">
        <v>4.8899999999999997</v>
      </c>
      <c r="G1070">
        <v>4.8899999999999997</v>
      </c>
    </row>
    <row r="1071" spans="1:9" x14ac:dyDescent="0.25">
      <c r="E1071">
        <v>2</v>
      </c>
      <c r="F1071">
        <v>0.11</v>
      </c>
      <c r="G1071">
        <v>0.11</v>
      </c>
    </row>
    <row r="1072" spans="1:9" x14ac:dyDescent="0.25">
      <c r="E1072">
        <v>1</v>
      </c>
      <c r="F1072">
        <v>1.1100000000000001</v>
      </c>
      <c r="G1072">
        <v>1.1100000000000001</v>
      </c>
    </row>
    <row r="1073" spans="5:8" x14ac:dyDescent="0.25">
      <c r="E1073">
        <v>1</v>
      </c>
      <c r="F1073">
        <v>1.1100000000000001</v>
      </c>
      <c r="G1073">
        <v>1.1100000000000001</v>
      </c>
    </row>
    <row r="1074" spans="5:8" x14ac:dyDescent="0.25">
      <c r="E1074">
        <v>1</v>
      </c>
      <c r="F1074">
        <v>1.1100000000000001</v>
      </c>
      <c r="G1074">
        <v>1.1100000000000001</v>
      </c>
    </row>
    <row r="1075" spans="5:8" x14ac:dyDescent="0.25">
      <c r="E1075">
        <v>3</v>
      </c>
      <c r="F1075">
        <v>0.89</v>
      </c>
      <c r="G1075">
        <v>0.89</v>
      </c>
    </row>
    <row r="1076" spans="5:8" x14ac:dyDescent="0.25">
      <c r="E1076">
        <v>2</v>
      </c>
      <c r="F1076">
        <v>0.11</v>
      </c>
      <c r="G1076">
        <v>0.11</v>
      </c>
    </row>
    <row r="1077" spans="5:8" x14ac:dyDescent="0.25">
      <c r="E1077">
        <v>10</v>
      </c>
      <c r="F1077">
        <v>7.89</v>
      </c>
      <c r="G1077">
        <v>7.89</v>
      </c>
    </row>
    <row r="1078" spans="5:8" x14ac:dyDescent="0.25">
      <c r="E1078">
        <v>1</v>
      </c>
      <c r="F1078">
        <v>1.1100000000000001</v>
      </c>
      <c r="G1078">
        <v>1.1100000000000001</v>
      </c>
    </row>
    <row r="1079" spans="5:8" x14ac:dyDescent="0.25">
      <c r="E1079">
        <v>0</v>
      </c>
      <c r="F1079">
        <v>2.11</v>
      </c>
      <c r="G1079">
        <v>2.11</v>
      </c>
    </row>
    <row r="1080" spans="5:8" x14ac:dyDescent="0.25">
      <c r="E1080">
        <v>1</v>
      </c>
      <c r="F1080">
        <v>1.1100000000000001</v>
      </c>
      <c r="G1080">
        <v>1.1100000000000001</v>
      </c>
    </row>
    <row r="1081" spans="5:8" x14ac:dyDescent="0.25">
      <c r="E1081">
        <v>4</v>
      </c>
      <c r="F1081">
        <v>1.89</v>
      </c>
      <c r="G1081">
        <v>1.89</v>
      </c>
    </row>
    <row r="1082" spans="5:8" x14ac:dyDescent="0.25">
      <c r="E1082">
        <v>1</v>
      </c>
      <c r="F1082">
        <v>1.1100000000000001</v>
      </c>
      <c r="G1082">
        <v>1.1100000000000001</v>
      </c>
    </row>
    <row r="1083" spans="5:8" x14ac:dyDescent="0.25">
      <c r="E1083">
        <v>0</v>
      </c>
      <c r="F1083">
        <v>2.11</v>
      </c>
      <c r="G1083">
        <v>2.11</v>
      </c>
    </row>
    <row r="1084" spans="5:8" x14ac:dyDescent="0.25">
      <c r="E1084">
        <v>0</v>
      </c>
      <c r="F1084">
        <v>2.11</v>
      </c>
      <c r="G1084">
        <v>2.11</v>
      </c>
    </row>
    <row r="1085" spans="5:8" x14ac:dyDescent="0.25">
      <c r="E1085">
        <v>1</v>
      </c>
      <c r="F1085">
        <v>1.1100000000000001</v>
      </c>
      <c r="G1085">
        <v>1.1100000000000001</v>
      </c>
    </row>
    <row r="1086" spans="5:8" x14ac:dyDescent="0.25">
      <c r="E1086">
        <v>1</v>
      </c>
      <c r="F1086">
        <v>1.1100000000000001</v>
      </c>
      <c r="G1086">
        <v>1.1100000000000001</v>
      </c>
    </row>
    <row r="1087" spans="5:8" x14ac:dyDescent="0.25">
      <c r="E1087">
        <v>2</v>
      </c>
      <c r="F1087">
        <v>0.11</v>
      </c>
      <c r="G1087">
        <v>0.11</v>
      </c>
      <c r="H1087">
        <v>31.11</v>
      </c>
    </row>
    <row r="1089" spans="1:8" x14ac:dyDescent="0.25">
      <c r="A1089">
        <v>26</v>
      </c>
      <c r="B1089">
        <v>26</v>
      </c>
      <c r="C1089">
        <v>16</v>
      </c>
      <c r="D1089">
        <v>16</v>
      </c>
      <c r="E1089">
        <v>16</v>
      </c>
      <c r="F1089">
        <v>0</v>
      </c>
      <c r="G1089">
        <v>0</v>
      </c>
      <c r="H1089">
        <v>0</v>
      </c>
    </row>
    <row r="1091" spans="1:8" x14ac:dyDescent="0.25">
      <c r="A1091">
        <v>27</v>
      </c>
      <c r="B1091">
        <v>32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8" x14ac:dyDescent="0.25">
      <c r="E1092">
        <v>0</v>
      </c>
      <c r="F1092">
        <v>0</v>
      </c>
      <c r="G1092">
        <v>0</v>
      </c>
    </row>
    <row r="1093" spans="1:8" x14ac:dyDescent="0.25">
      <c r="E1093">
        <v>0</v>
      </c>
      <c r="F1093">
        <v>0</v>
      </c>
      <c r="G1093">
        <v>0</v>
      </c>
    </row>
    <row r="1094" spans="1:8" x14ac:dyDescent="0.25">
      <c r="E1094">
        <v>0</v>
      </c>
      <c r="F1094">
        <v>0</v>
      </c>
      <c r="G1094">
        <v>0</v>
      </c>
    </row>
    <row r="1095" spans="1:8" x14ac:dyDescent="0.25">
      <c r="E1095">
        <v>0</v>
      </c>
      <c r="F1095">
        <v>0</v>
      </c>
      <c r="G1095">
        <v>0</v>
      </c>
    </row>
    <row r="1096" spans="1:8" x14ac:dyDescent="0.25">
      <c r="E1096">
        <v>0</v>
      </c>
      <c r="F1096">
        <v>0</v>
      </c>
      <c r="G1096">
        <v>0</v>
      </c>
      <c r="H1096">
        <v>0</v>
      </c>
    </row>
    <row r="1098" spans="1:8" x14ac:dyDescent="0.25">
      <c r="A1098">
        <v>33</v>
      </c>
      <c r="B1098">
        <v>68</v>
      </c>
      <c r="C1098">
        <v>35</v>
      </c>
      <c r="D1098">
        <v>0.97</v>
      </c>
      <c r="E1098">
        <v>3</v>
      </c>
      <c r="F1098">
        <v>2.0299999999999998</v>
      </c>
      <c r="G1098">
        <v>2.0299999999999998</v>
      </c>
    </row>
    <row r="1099" spans="1:8" x14ac:dyDescent="0.25">
      <c r="E1099">
        <v>4</v>
      </c>
      <c r="F1099">
        <v>3.03</v>
      </c>
      <c r="G1099">
        <v>3.03</v>
      </c>
    </row>
    <row r="1100" spans="1:8" x14ac:dyDescent="0.25">
      <c r="E1100">
        <v>1</v>
      </c>
      <c r="F1100">
        <v>0.03</v>
      </c>
      <c r="G1100">
        <v>0.03</v>
      </c>
    </row>
    <row r="1101" spans="1:8" x14ac:dyDescent="0.25">
      <c r="E1101">
        <v>2</v>
      </c>
      <c r="F1101">
        <v>1.03</v>
      </c>
      <c r="G1101">
        <v>1.03</v>
      </c>
    </row>
    <row r="1102" spans="1:8" x14ac:dyDescent="0.25">
      <c r="E1102">
        <v>5</v>
      </c>
      <c r="F1102">
        <v>4.03</v>
      </c>
      <c r="G1102">
        <v>4.03</v>
      </c>
    </row>
    <row r="1103" spans="1:8" x14ac:dyDescent="0.25">
      <c r="E1103">
        <v>1</v>
      </c>
      <c r="F1103">
        <v>0.03</v>
      </c>
      <c r="G1103">
        <v>0.03</v>
      </c>
    </row>
    <row r="1104" spans="1:8" x14ac:dyDescent="0.25">
      <c r="E1104">
        <v>0</v>
      </c>
      <c r="F1104">
        <v>0.97</v>
      </c>
      <c r="G1104">
        <v>0.97</v>
      </c>
    </row>
    <row r="1105" spans="5:7" x14ac:dyDescent="0.25">
      <c r="E1105">
        <v>0</v>
      </c>
      <c r="F1105">
        <v>0.97</v>
      </c>
      <c r="G1105">
        <v>0.97</v>
      </c>
    </row>
    <row r="1106" spans="5:7" x14ac:dyDescent="0.25">
      <c r="E1106">
        <v>0</v>
      </c>
      <c r="F1106">
        <v>0.97</v>
      </c>
      <c r="G1106">
        <v>0.97</v>
      </c>
    </row>
    <row r="1107" spans="5:7" x14ac:dyDescent="0.25">
      <c r="E1107">
        <v>0</v>
      </c>
      <c r="F1107">
        <v>0.97</v>
      </c>
      <c r="G1107">
        <v>0.97</v>
      </c>
    </row>
    <row r="1108" spans="5:7" x14ac:dyDescent="0.25">
      <c r="E1108">
        <v>0</v>
      </c>
      <c r="F1108">
        <v>0.97</v>
      </c>
      <c r="G1108">
        <v>0.97</v>
      </c>
    </row>
    <row r="1109" spans="5:7" x14ac:dyDescent="0.25">
      <c r="E1109">
        <v>0</v>
      </c>
      <c r="F1109">
        <v>0.97</v>
      </c>
      <c r="G1109">
        <v>0.97</v>
      </c>
    </row>
    <row r="1110" spans="5:7" x14ac:dyDescent="0.25">
      <c r="E1110">
        <v>1</v>
      </c>
      <c r="F1110">
        <v>0.03</v>
      </c>
      <c r="G1110">
        <v>0.03</v>
      </c>
    </row>
    <row r="1111" spans="5:7" x14ac:dyDescent="0.25">
      <c r="E1111">
        <v>0</v>
      </c>
      <c r="F1111">
        <v>0.97</v>
      </c>
      <c r="G1111">
        <v>0.97</v>
      </c>
    </row>
    <row r="1112" spans="5:7" x14ac:dyDescent="0.25">
      <c r="E1112">
        <v>0</v>
      </c>
      <c r="F1112">
        <v>0.97</v>
      </c>
      <c r="G1112">
        <v>0.97</v>
      </c>
    </row>
    <row r="1113" spans="5:7" x14ac:dyDescent="0.25">
      <c r="E1113">
        <v>0</v>
      </c>
      <c r="F1113">
        <v>0.97</v>
      </c>
      <c r="G1113">
        <v>0.97</v>
      </c>
    </row>
    <row r="1114" spans="5:7" x14ac:dyDescent="0.25">
      <c r="E1114">
        <v>0</v>
      </c>
      <c r="F1114">
        <v>0.97</v>
      </c>
      <c r="G1114">
        <v>0.97</v>
      </c>
    </row>
    <row r="1115" spans="5:7" x14ac:dyDescent="0.25">
      <c r="E1115">
        <v>1</v>
      </c>
      <c r="F1115">
        <v>0.03</v>
      </c>
      <c r="G1115">
        <v>0.03</v>
      </c>
    </row>
    <row r="1116" spans="5:7" x14ac:dyDescent="0.25">
      <c r="E1116">
        <v>0</v>
      </c>
      <c r="F1116">
        <v>0.97</v>
      </c>
      <c r="G1116">
        <v>0.97</v>
      </c>
    </row>
    <row r="1117" spans="5:7" x14ac:dyDescent="0.25">
      <c r="E1117">
        <v>1</v>
      </c>
      <c r="F1117">
        <v>0.03</v>
      </c>
      <c r="G1117">
        <v>0.03</v>
      </c>
    </row>
    <row r="1118" spans="5:7" x14ac:dyDescent="0.25">
      <c r="E1118">
        <v>0</v>
      </c>
      <c r="F1118">
        <v>0.97</v>
      </c>
      <c r="G1118">
        <v>0.97</v>
      </c>
    </row>
    <row r="1119" spans="5:7" x14ac:dyDescent="0.25">
      <c r="E1119">
        <v>1</v>
      </c>
      <c r="F1119">
        <v>0.03</v>
      </c>
      <c r="G1119">
        <v>0.03</v>
      </c>
    </row>
    <row r="1120" spans="5:7" x14ac:dyDescent="0.25">
      <c r="E1120">
        <v>4</v>
      </c>
      <c r="F1120">
        <v>3.03</v>
      </c>
      <c r="G1120">
        <v>3.03</v>
      </c>
    </row>
    <row r="1121" spans="1:8" x14ac:dyDescent="0.25">
      <c r="E1121">
        <v>1</v>
      </c>
      <c r="F1121">
        <v>0.03</v>
      </c>
      <c r="G1121">
        <v>0.03</v>
      </c>
    </row>
    <row r="1122" spans="1:8" x14ac:dyDescent="0.25">
      <c r="E1122">
        <v>0</v>
      </c>
      <c r="F1122">
        <v>0.97</v>
      </c>
      <c r="G1122">
        <v>0.97</v>
      </c>
    </row>
    <row r="1123" spans="1:8" x14ac:dyDescent="0.25">
      <c r="E1123">
        <v>0</v>
      </c>
      <c r="F1123">
        <v>0.97</v>
      </c>
      <c r="G1123">
        <v>0.97</v>
      </c>
    </row>
    <row r="1124" spans="1:8" x14ac:dyDescent="0.25">
      <c r="E1124">
        <v>0</v>
      </c>
      <c r="F1124">
        <v>0.97</v>
      </c>
      <c r="G1124">
        <v>0.97</v>
      </c>
    </row>
    <row r="1125" spans="1:8" x14ac:dyDescent="0.25">
      <c r="E1125">
        <v>0</v>
      </c>
      <c r="F1125">
        <v>0.97</v>
      </c>
      <c r="G1125">
        <v>0.97</v>
      </c>
    </row>
    <row r="1126" spans="1:8" x14ac:dyDescent="0.25">
      <c r="E1126">
        <v>0</v>
      </c>
      <c r="F1126">
        <v>0.97</v>
      </c>
      <c r="G1126">
        <v>0.97</v>
      </c>
    </row>
    <row r="1127" spans="1:8" x14ac:dyDescent="0.25">
      <c r="E1127">
        <v>1</v>
      </c>
      <c r="F1127">
        <v>0.03</v>
      </c>
      <c r="G1127">
        <v>0.03</v>
      </c>
    </row>
    <row r="1128" spans="1:8" x14ac:dyDescent="0.25">
      <c r="E1128">
        <v>1</v>
      </c>
      <c r="F1128">
        <v>0.03</v>
      </c>
      <c r="G1128">
        <v>0.03</v>
      </c>
    </row>
    <row r="1129" spans="1:8" x14ac:dyDescent="0.25">
      <c r="E1129">
        <v>4</v>
      </c>
      <c r="F1129">
        <v>3.03</v>
      </c>
      <c r="G1129">
        <v>3.03</v>
      </c>
    </row>
    <row r="1130" spans="1:8" x14ac:dyDescent="0.25">
      <c r="E1130">
        <v>0</v>
      </c>
      <c r="F1130">
        <v>0.97</v>
      </c>
      <c r="G1130">
        <v>0.97</v>
      </c>
    </row>
    <row r="1131" spans="1:8" x14ac:dyDescent="0.25">
      <c r="E1131">
        <v>0</v>
      </c>
      <c r="F1131">
        <v>0.97</v>
      </c>
      <c r="G1131">
        <v>0.97</v>
      </c>
    </row>
    <row r="1132" spans="1:8" x14ac:dyDescent="0.25">
      <c r="E1132">
        <v>1</v>
      </c>
      <c r="F1132">
        <v>0.03</v>
      </c>
      <c r="G1132">
        <v>0.03</v>
      </c>
    </row>
    <row r="1133" spans="1:8" x14ac:dyDescent="0.25">
      <c r="E1133">
        <v>3</v>
      </c>
      <c r="F1133">
        <v>2.0299999999999998</v>
      </c>
      <c r="G1133">
        <v>2.0299999999999998</v>
      </c>
      <c r="H1133">
        <v>36.94</v>
      </c>
    </row>
    <row r="1135" spans="1:8" x14ac:dyDescent="0.25">
      <c r="A1135">
        <v>69</v>
      </c>
      <c r="B1135">
        <v>76</v>
      </c>
      <c r="C1135">
        <v>16</v>
      </c>
      <c r="D1135">
        <v>2</v>
      </c>
      <c r="E1135">
        <v>1</v>
      </c>
      <c r="F1135">
        <v>1</v>
      </c>
      <c r="G1135">
        <v>1</v>
      </c>
    </row>
    <row r="1136" spans="1:8" x14ac:dyDescent="0.25">
      <c r="E1136">
        <v>8</v>
      </c>
      <c r="F1136">
        <v>6</v>
      </c>
      <c r="G1136">
        <v>6</v>
      </c>
    </row>
    <row r="1137" spans="1:8" x14ac:dyDescent="0.25">
      <c r="E1137">
        <v>0</v>
      </c>
      <c r="F1137">
        <v>2</v>
      </c>
      <c r="G1137">
        <v>2</v>
      </c>
    </row>
    <row r="1138" spans="1:8" x14ac:dyDescent="0.25">
      <c r="E1138">
        <v>1</v>
      </c>
      <c r="F1138">
        <v>1</v>
      </c>
      <c r="G1138">
        <v>1</v>
      </c>
    </row>
    <row r="1139" spans="1:8" x14ac:dyDescent="0.25">
      <c r="E1139">
        <v>1</v>
      </c>
      <c r="F1139">
        <v>1</v>
      </c>
      <c r="G1139">
        <v>1</v>
      </c>
    </row>
    <row r="1140" spans="1:8" x14ac:dyDescent="0.25">
      <c r="E1140">
        <v>2</v>
      </c>
      <c r="F1140">
        <v>0</v>
      </c>
      <c r="G1140">
        <v>0</v>
      </c>
    </row>
    <row r="1141" spans="1:8" x14ac:dyDescent="0.25">
      <c r="E1141">
        <v>1</v>
      </c>
      <c r="F1141">
        <v>1</v>
      </c>
      <c r="G1141">
        <v>1</v>
      </c>
    </row>
    <row r="1142" spans="1:8" x14ac:dyDescent="0.25">
      <c r="E1142">
        <v>2</v>
      </c>
      <c r="F1142">
        <v>0</v>
      </c>
      <c r="G1142">
        <v>0</v>
      </c>
      <c r="H1142">
        <v>12</v>
      </c>
    </row>
    <row r="1144" spans="1:8" x14ac:dyDescent="0.25">
      <c r="A1144">
        <v>77</v>
      </c>
      <c r="B1144">
        <v>77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6" spans="1:8" x14ac:dyDescent="0.25">
      <c r="A1146">
        <v>78</v>
      </c>
      <c r="B1146">
        <v>88</v>
      </c>
      <c r="C1146">
        <v>13</v>
      </c>
      <c r="D1146">
        <v>1.18</v>
      </c>
      <c r="E1146">
        <v>2</v>
      </c>
      <c r="F1146">
        <v>0.82</v>
      </c>
      <c r="G1146">
        <v>0.82</v>
      </c>
    </row>
    <row r="1147" spans="1:8" x14ac:dyDescent="0.25">
      <c r="E1147">
        <v>0</v>
      </c>
      <c r="F1147">
        <v>1.18</v>
      </c>
      <c r="G1147">
        <v>1.18</v>
      </c>
    </row>
    <row r="1148" spans="1:8" x14ac:dyDescent="0.25">
      <c r="E1148">
        <v>0</v>
      </c>
      <c r="F1148">
        <v>1.18</v>
      </c>
      <c r="G1148">
        <v>1.18</v>
      </c>
    </row>
    <row r="1149" spans="1:8" x14ac:dyDescent="0.25">
      <c r="E1149">
        <v>0</v>
      </c>
      <c r="F1149">
        <v>1.18</v>
      </c>
      <c r="G1149">
        <v>1.18</v>
      </c>
    </row>
    <row r="1150" spans="1:8" x14ac:dyDescent="0.25">
      <c r="E1150">
        <v>0</v>
      </c>
      <c r="F1150">
        <v>1.18</v>
      </c>
      <c r="G1150">
        <v>1.18</v>
      </c>
    </row>
    <row r="1151" spans="1:8" x14ac:dyDescent="0.25">
      <c r="E1151">
        <v>1</v>
      </c>
      <c r="F1151">
        <v>0.18</v>
      </c>
      <c r="G1151">
        <v>0.18</v>
      </c>
    </row>
    <row r="1152" spans="1:8" x14ac:dyDescent="0.25">
      <c r="E1152">
        <v>2</v>
      </c>
      <c r="F1152">
        <v>0.82</v>
      </c>
      <c r="G1152">
        <v>0.82</v>
      </c>
    </row>
    <row r="1153" spans="1:8" x14ac:dyDescent="0.25">
      <c r="E1153">
        <v>0</v>
      </c>
      <c r="F1153">
        <v>1.18</v>
      </c>
      <c r="G1153">
        <v>1.18</v>
      </c>
    </row>
    <row r="1154" spans="1:8" x14ac:dyDescent="0.25">
      <c r="E1154">
        <v>1</v>
      </c>
      <c r="F1154">
        <v>0.18</v>
      </c>
      <c r="G1154">
        <v>0.18</v>
      </c>
    </row>
    <row r="1155" spans="1:8" x14ac:dyDescent="0.25">
      <c r="E1155">
        <v>3</v>
      </c>
      <c r="F1155">
        <v>1.82</v>
      </c>
      <c r="G1155">
        <v>1.82</v>
      </c>
    </row>
    <row r="1156" spans="1:8" x14ac:dyDescent="0.25">
      <c r="E1156">
        <v>4</v>
      </c>
      <c r="F1156">
        <v>2.82</v>
      </c>
      <c r="G1156">
        <v>2.82</v>
      </c>
      <c r="H1156">
        <v>12.55</v>
      </c>
    </row>
    <row r="1158" spans="1:8" x14ac:dyDescent="0.25">
      <c r="A1158">
        <v>89</v>
      </c>
      <c r="B1158">
        <v>116</v>
      </c>
      <c r="C1158">
        <v>3</v>
      </c>
      <c r="D1158">
        <v>0.11</v>
      </c>
      <c r="E1158">
        <v>0</v>
      </c>
      <c r="F1158">
        <v>0.11</v>
      </c>
      <c r="G1158">
        <v>0.11</v>
      </c>
    </row>
    <row r="1159" spans="1:8" x14ac:dyDescent="0.25">
      <c r="E1159">
        <v>1</v>
      </c>
      <c r="F1159">
        <v>0.89</v>
      </c>
      <c r="G1159">
        <v>0.89</v>
      </c>
    </row>
    <row r="1160" spans="1:8" x14ac:dyDescent="0.25">
      <c r="E1160">
        <v>0</v>
      </c>
      <c r="F1160">
        <v>0.11</v>
      </c>
      <c r="G1160">
        <v>0.11</v>
      </c>
    </row>
    <row r="1161" spans="1:8" x14ac:dyDescent="0.25">
      <c r="E1161">
        <v>0</v>
      </c>
      <c r="F1161">
        <v>0.11</v>
      </c>
      <c r="G1161">
        <v>0.11</v>
      </c>
    </row>
    <row r="1162" spans="1:8" x14ac:dyDescent="0.25">
      <c r="E1162">
        <v>0</v>
      </c>
      <c r="F1162">
        <v>0.11</v>
      </c>
      <c r="G1162">
        <v>0.11</v>
      </c>
    </row>
    <row r="1163" spans="1:8" x14ac:dyDescent="0.25">
      <c r="E1163">
        <v>0</v>
      </c>
      <c r="F1163">
        <v>0.11</v>
      </c>
      <c r="G1163">
        <v>0.11</v>
      </c>
    </row>
    <row r="1164" spans="1:8" x14ac:dyDescent="0.25">
      <c r="E1164">
        <v>0</v>
      </c>
      <c r="F1164">
        <v>0.11</v>
      </c>
      <c r="G1164">
        <v>0.11</v>
      </c>
    </row>
    <row r="1165" spans="1:8" x14ac:dyDescent="0.25">
      <c r="E1165">
        <v>0</v>
      </c>
      <c r="F1165">
        <v>0.11</v>
      </c>
      <c r="G1165">
        <v>0.11</v>
      </c>
    </row>
    <row r="1166" spans="1:8" x14ac:dyDescent="0.25">
      <c r="E1166">
        <v>0</v>
      </c>
      <c r="F1166">
        <v>0.11</v>
      </c>
      <c r="G1166">
        <v>0.11</v>
      </c>
    </row>
    <row r="1167" spans="1:8" x14ac:dyDescent="0.25">
      <c r="E1167">
        <v>1</v>
      </c>
      <c r="F1167">
        <v>0.89</v>
      </c>
      <c r="G1167">
        <v>0.89</v>
      </c>
    </row>
    <row r="1168" spans="1:8" x14ac:dyDescent="0.25">
      <c r="E1168">
        <v>0</v>
      </c>
      <c r="F1168">
        <v>0.11</v>
      </c>
      <c r="G1168">
        <v>0.11</v>
      </c>
    </row>
    <row r="1169" spans="5:7" x14ac:dyDescent="0.25">
      <c r="E1169">
        <v>0</v>
      </c>
      <c r="F1169">
        <v>0.11</v>
      </c>
      <c r="G1169">
        <v>0.11</v>
      </c>
    </row>
    <row r="1170" spans="5:7" x14ac:dyDescent="0.25">
      <c r="E1170">
        <v>0</v>
      </c>
      <c r="F1170">
        <v>0.11</v>
      </c>
      <c r="G1170">
        <v>0.11</v>
      </c>
    </row>
    <row r="1171" spans="5:7" x14ac:dyDescent="0.25">
      <c r="E1171">
        <v>0</v>
      </c>
      <c r="F1171">
        <v>0.11</v>
      </c>
      <c r="G1171">
        <v>0.11</v>
      </c>
    </row>
    <row r="1172" spans="5:7" x14ac:dyDescent="0.25">
      <c r="E1172">
        <v>1</v>
      </c>
      <c r="F1172">
        <v>0.89</v>
      </c>
      <c r="G1172">
        <v>0.89</v>
      </c>
    </row>
    <row r="1173" spans="5:7" x14ac:dyDescent="0.25">
      <c r="E1173">
        <v>0</v>
      </c>
      <c r="F1173">
        <v>0.11</v>
      </c>
      <c r="G1173">
        <v>0.11</v>
      </c>
    </row>
    <row r="1174" spans="5:7" x14ac:dyDescent="0.25">
      <c r="E1174">
        <v>0</v>
      </c>
      <c r="F1174">
        <v>0.11</v>
      </c>
      <c r="G1174">
        <v>0.11</v>
      </c>
    </row>
    <row r="1175" spans="5:7" x14ac:dyDescent="0.25">
      <c r="E1175">
        <v>0</v>
      </c>
      <c r="F1175">
        <v>0.11</v>
      </c>
      <c r="G1175">
        <v>0.11</v>
      </c>
    </row>
    <row r="1176" spans="5:7" x14ac:dyDescent="0.25">
      <c r="E1176">
        <v>0</v>
      </c>
      <c r="F1176">
        <v>0.11</v>
      </c>
      <c r="G1176">
        <v>0.11</v>
      </c>
    </row>
    <row r="1177" spans="5:7" x14ac:dyDescent="0.25">
      <c r="E1177">
        <v>0</v>
      </c>
      <c r="F1177">
        <v>0.11</v>
      </c>
      <c r="G1177">
        <v>0.11</v>
      </c>
    </row>
    <row r="1178" spans="5:7" x14ac:dyDescent="0.25">
      <c r="E1178">
        <v>0</v>
      </c>
      <c r="F1178">
        <v>0.11</v>
      </c>
      <c r="G1178">
        <v>0.11</v>
      </c>
    </row>
    <row r="1179" spans="5:7" x14ac:dyDescent="0.25">
      <c r="E1179">
        <v>0</v>
      </c>
      <c r="F1179">
        <v>0.11</v>
      </c>
      <c r="G1179">
        <v>0.11</v>
      </c>
    </row>
    <row r="1180" spans="5:7" x14ac:dyDescent="0.25">
      <c r="E1180">
        <v>0</v>
      </c>
      <c r="F1180">
        <v>0.11</v>
      </c>
      <c r="G1180">
        <v>0.11</v>
      </c>
    </row>
    <row r="1181" spans="5:7" x14ac:dyDescent="0.25">
      <c r="E1181">
        <v>0</v>
      </c>
      <c r="F1181">
        <v>0.11</v>
      </c>
      <c r="G1181">
        <v>0.11</v>
      </c>
    </row>
    <row r="1182" spans="5:7" x14ac:dyDescent="0.25">
      <c r="E1182">
        <v>0</v>
      </c>
      <c r="F1182">
        <v>0.11</v>
      </c>
      <c r="G1182">
        <v>0.11</v>
      </c>
    </row>
    <row r="1183" spans="5:7" x14ac:dyDescent="0.25">
      <c r="E1183">
        <v>0</v>
      </c>
      <c r="F1183">
        <v>0.11</v>
      </c>
      <c r="G1183">
        <v>0.11</v>
      </c>
    </row>
    <row r="1184" spans="5:7" x14ac:dyDescent="0.25">
      <c r="E1184">
        <v>0</v>
      </c>
      <c r="F1184">
        <v>0.11</v>
      </c>
      <c r="G1184">
        <v>0.11</v>
      </c>
    </row>
    <row r="1185" spans="1:8" x14ac:dyDescent="0.25">
      <c r="E1185">
        <v>0</v>
      </c>
      <c r="F1185">
        <v>0.11</v>
      </c>
      <c r="G1185">
        <v>0.11</v>
      </c>
      <c r="H1185">
        <v>5.36</v>
      </c>
    </row>
    <row r="1187" spans="1:8" x14ac:dyDescent="0.25">
      <c r="D1187">
        <v>108.291485957801</v>
      </c>
    </row>
    <row r="1189" spans="1:8" x14ac:dyDescent="0.25">
      <c r="A1189" s="29" t="s">
        <v>221</v>
      </c>
      <c r="B1189" s="29" t="s">
        <v>222</v>
      </c>
      <c r="C1189" s="29"/>
      <c r="D1189" s="29"/>
      <c r="E1189" s="29"/>
      <c r="F1189" s="29"/>
      <c r="G1189" s="29"/>
      <c r="H1189" s="29"/>
    </row>
    <row r="1190" spans="1:8" x14ac:dyDescent="0.25">
      <c r="A1190" s="29" t="s">
        <v>217</v>
      </c>
      <c r="B1190" s="29" t="s">
        <v>208</v>
      </c>
      <c r="C1190" s="29"/>
      <c r="D1190" s="29"/>
      <c r="E1190" s="29"/>
      <c r="F1190" s="29"/>
      <c r="G1190" s="29"/>
      <c r="H1190" s="29"/>
    </row>
    <row r="1191" spans="1:8" x14ac:dyDescent="0.25">
      <c r="A1191" t="s">
        <v>209</v>
      </c>
      <c r="B1191" t="s">
        <v>210</v>
      </c>
      <c r="C1191" t="s">
        <v>211</v>
      </c>
      <c r="D1191" t="s">
        <v>212</v>
      </c>
      <c r="E1191" t="s">
        <v>213</v>
      </c>
      <c r="F1191" t="s">
        <v>214</v>
      </c>
      <c r="G1191" t="s">
        <v>215</v>
      </c>
      <c r="H1191" t="s">
        <v>216</v>
      </c>
    </row>
    <row r="1192" spans="1:8" x14ac:dyDescent="0.25">
      <c r="A1192">
        <v>0</v>
      </c>
      <c r="B1192">
        <v>5</v>
      </c>
      <c r="C1192">
        <v>22</v>
      </c>
      <c r="D1192">
        <v>3.67</v>
      </c>
      <c r="E1192">
        <v>2</v>
      </c>
      <c r="F1192">
        <v>1.67</v>
      </c>
      <c r="G1192">
        <v>1.67</v>
      </c>
    </row>
    <row r="1193" spans="1:8" x14ac:dyDescent="0.25">
      <c r="E1193">
        <v>2</v>
      </c>
      <c r="F1193">
        <v>1.67</v>
      </c>
      <c r="G1193">
        <v>1.67</v>
      </c>
    </row>
    <row r="1194" spans="1:8" x14ac:dyDescent="0.25">
      <c r="E1194">
        <v>4</v>
      </c>
      <c r="F1194">
        <v>0.33</v>
      </c>
      <c r="G1194">
        <v>0.33</v>
      </c>
    </row>
    <row r="1195" spans="1:8" x14ac:dyDescent="0.25">
      <c r="E1195">
        <v>3</v>
      </c>
      <c r="F1195">
        <v>0.67</v>
      </c>
      <c r="G1195">
        <v>0.67</v>
      </c>
    </row>
    <row r="1196" spans="1:8" x14ac:dyDescent="0.25">
      <c r="E1196">
        <v>3</v>
      </c>
      <c r="F1196">
        <v>0.67</v>
      </c>
      <c r="G1196">
        <v>0.67</v>
      </c>
    </row>
    <row r="1197" spans="1:8" x14ac:dyDescent="0.25">
      <c r="E1197">
        <v>8</v>
      </c>
      <c r="F1197">
        <v>4.33</v>
      </c>
      <c r="G1197">
        <v>4.33</v>
      </c>
      <c r="H1197">
        <v>9.33</v>
      </c>
    </row>
    <row r="1199" spans="1:8" x14ac:dyDescent="0.25">
      <c r="A1199">
        <v>6</v>
      </c>
      <c r="B1199">
        <v>7</v>
      </c>
      <c r="C1199">
        <v>1</v>
      </c>
      <c r="D1199">
        <v>0.5</v>
      </c>
      <c r="E1199">
        <v>1</v>
      </c>
      <c r="F1199">
        <v>0.5</v>
      </c>
      <c r="G1199">
        <v>0.5</v>
      </c>
    </row>
    <row r="1200" spans="1:8" x14ac:dyDescent="0.25">
      <c r="E1200">
        <v>0</v>
      </c>
      <c r="F1200">
        <v>0.5</v>
      </c>
      <c r="G1200">
        <v>0.5</v>
      </c>
      <c r="H1200">
        <v>1</v>
      </c>
    </row>
    <row r="1202" spans="1:8" x14ac:dyDescent="0.25">
      <c r="A1202">
        <v>8</v>
      </c>
      <c r="B1202">
        <v>13</v>
      </c>
      <c r="C1202">
        <v>15</v>
      </c>
      <c r="D1202">
        <v>2.5</v>
      </c>
      <c r="E1202">
        <v>7</v>
      </c>
      <c r="F1202">
        <v>4.5</v>
      </c>
      <c r="G1202">
        <v>4.5</v>
      </c>
    </row>
    <row r="1203" spans="1:8" x14ac:dyDescent="0.25">
      <c r="E1203">
        <v>2</v>
      </c>
      <c r="F1203">
        <v>0.5</v>
      </c>
      <c r="G1203">
        <v>0.5</v>
      </c>
    </row>
    <row r="1204" spans="1:8" x14ac:dyDescent="0.25">
      <c r="E1204">
        <v>1</v>
      </c>
      <c r="F1204">
        <v>1.5</v>
      </c>
      <c r="G1204">
        <v>1.5</v>
      </c>
    </row>
    <row r="1205" spans="1:8" x14ac:dyDescent="0.25">
      <c r="E1205">
        <v>1</v>
      </c>
      <c r="F1205">
        <v>1.5</v>
      </c>
      <c r="G1205">
        <v>1.5</v>
      </c>
    </row>
    <row r="1206" spans="1:8" x14ac:dyDescent="0.25">
      <c r="E1206">
        <v>1</v>
      </c>
      <c r="F1206">
        <v>1.5</v>
      </c>
      <c r="G1206">
        <v>1.5</v>
      </c>
    </row>
    <row r="1207" spans="1:8" x14ac:dyDescent="0.25">
      <c r="E1207">
        <v>3</v>
      </c>
      <c r="F1207">
        <v>0.5</v>
      </c>
      <c r="G1207">
        <v>0.5</v>
      </c>
      <c r="H1207">
        <v>10</v>
      </c>
    </row>
    <row r="1209" spans="1:8" x14ac:dyDescent="0.25">
      <c r="A1209">
        <v>14</v>
      </c>
      <c r="B1209">
        <v>14</v>
      </c>
      <c r="C1209">
        <v>2</v>
      </c>
      <c r="D1209">
        <v>2</v>
      </c>
      <c r="E1209">
        <v>2</v>
      </c>
      <c r="F1209">
        <v>0</v>
      </c>
      <c r="G1209">
        <v>0</v>
      </c>
      <c r="H1209">
        <v>0</v>
      </c>
    </row>
    <row r="1211" spans="1:8" x14ac:dyDescent="0.25">
      <c r="A1211">
        <v>15</v>
      </c>
      <c r="B1211">
        <v>26</v>
      </c>
      <c r="C1211">
        <v>37</v>
      </c>
      <c r="D1211">
        <v>3.08</v>
      </c>
      <c r="E1211">
        <v>10</v>
      </c>
      <c r="F1211">
        <v>6.92</v>
      </c>
      <c r="G1211">
        <v>6.92</v>
      </c>
    </row>
    <row r="1212" spans="1:8" x14ac:dyDescent="0.25">
      <c r="E1212">
        <v>1</v>
      </c>
      <c r="F1212">
        <v>2.08</v>
      </c>
      <c r="G1212">
        <v>2.08</v>
      </c>
    </row>
    <row r="1213" spans="1:8" x14ac:dyDescent="0.25">
      <c r="E1213">
        <v>0</v>
      </c>
      <c r="F1213">
        <v>3.08</v>
      </c>
      <c r="G1213">
        <v>3.08</v>
      </c>
    </row>
    <row r="1214" spans="1:8" x14ac:dyDescent="0.25">
      <c r="E1214">
        <v>1</v>
      </c>
      <c r="F1214">
        <v>2.08</v>
      </c>
      <c r="G1214">
        <v>2.08</v>
      </c>
    </row>
    <row r="1215" spans="1:8" x14ac:dyDescent="0.25">
      <c r="E1215">
        <v>4</v>
      </c>
      <c r="F1215">
        <v>0.92</v>
      </c>
      <c r="G1215">
        <v>0.92</v>
      </c>
    </row>
    <row r="1216" spans="1:8" x14ac:dyDescent="0.25">
      <c r="E1216">
        <v>1</v>
      </c>
      <c r="F1216">
        <v>2.08</v>
      </c>
      <c r="G1216">
        <v>2.08</v>
      </c>
    </row>
    <row r="1217" spans="1:8" x14ac:dyDescent="0.25">
      <c r="E1217">
        <v>0</v>
      </c>
      <c r="F1217">
        <v>3.08</v>
      </c>
      <c r="G1217">
        <v>3.08</v>
      </c>
    </row>
    <row r="1218" spans="1:8" x14ac:dyDescent="0.25">
      <c r="E1218">
        <v>0</v>
      </c>
      <c r="F1218">
        <v>3.08</v>
      </c>
      <c r="G1218">
        <v>3.08</v>
      </c>
    </row>
    <row r="1219" spans="1:8" x14ac:dyDescent="0.25">
      <c r="E1219">
        <v>1</v>
      </c>
      <c r="F1219">
        <v>2.08</v>
      </c>
      <c r="G1219">
        <v>2.08</v>
      </c>
    </row>
    <row r="1220" spans="1:8" x14ac:dyDescent="0.25">
      <c r="E1220">
        <v>1</v>
      </c>
      <c r="F1220">
        <v>2.08</v>
      </c>
      <c r="G1220">
        <v>2.08</v>
      </c>
    </row>
    <row r="1221" spans="1:8" x14ac:dyDescent="0.25">
      <c r="E1221">
        <v>2</v>
      </c>
      <c r="F1221">
        <v>1.08</v>
      </c>
      <c r="G1221">
        <v>1.08</v>
      </c>
    </row>
    <row r="1222" spans="1:8" x14ac:dyDescent="0.25">
      <c r="E1222">
        <v>16</v>
      </c>
      <c r="F1222">
        <v>12.92</v>
      </c>
      <c r="G1222">
        <v>12.92</v>
      </c>
      <c r="H1222">
        <v>41.5</v>
      </c>
    </row>
    <row r="1224" spans="1:8" x14ac:dyDescent="0.25">
      <c r="A1224">
        <v>27</v>
      </c>
      <c r="B1224">
        <v>32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8" x14ac:dyDescent="0.25">
      <c r="E1225">
        <v>0</v>
      </c>
      <c r="F1225">
        <v>0</v>
      </c>
      <c r="G1225">
        <v>0</v>
      </c>
    </row>
    <row r="1226" spans="1:8" x14ac:dyDescent="0.25">
      <c r="E1226">
        <v>0</v>
      </c>
      <c r="F1226">
        <v>0</v>
      </c>
      <c r="G1226">
        <v>0</v>
      </c>
    </row>
    <row r="1227" spans="1:8" x14ac:dyDescent="0.25">
      <c r="E1227">
        <v>0</v>
      </c>
      <c r="F1227">
        <v>0</v>
      </c>
      <c r="G1227">
        <v>0</v>
      </c>
    </row>
    <row r="1228" spans="1:8" x14ac:dyDescent="0.25">
      <c r="E1228">
        <v>0</v>
      </c>
      <c r="F1228">
        <v>0</v>
      </c>
      <c r="G1228">
        <v>0</v>
      </c>
    </row>
    <row r="1229" spans="1:8" x14ac:dyDescent="0.25">
      <c r="E1229">
        <v>0</v>
      </c>
      <c r="F1229">
        <v>0</v>
      </c>
      <c r="G1229">
        <v>0</v>
      </c>
      <c r="H1229">
        <v>0</v>
      </c>
    </row>
    <row r="1231" spans="1:8" x14ac:dyDescent="0.25">
      <c r="A1231">
        <v>33</v>
      </c>
      <c r="B1231">
        <v>68</v>
      </c>
      <c r="C1231">
        <v>35</v>
      </c>
      <c r="D1231">
        <v>0.97</v>
      </c>
      <c r="E1231">
        <v>3</v>
      </c>
      <c r="F1231">
        <v>2.0299999999999998</v>
      </c>
      <c r="G1231">
        <v>2.0299999999999998</v>
      </c>
    </row>
    <row r="1232" spans="1:8" x14ac:dyDescent="0.25">
      <c r="E1232">
        <v>4</v>
      </c>
      <c r="F1232">
        <v>3.03</v>
      </c>
      <c r="G1232">
        <v>3.03</v>
      </c>
    </row>
    <row r="1233" spans="5:7" x14ac:dyDescent="0.25">
      <c r="E1233">
        <v>1</v>
      </c>
      <c r="F1233">
        <v>0.03</v>
      </c>
      <c r="G1233">
        <v>0.03</v>
      </c>
    </row>
    <row r="1234" spans="5:7" x14ac:dyDescent="0.25">
      <c r="E1234">
        <v>2</v>
      </c>
      <c r="F1234">
        <v>1.03</v>
      </c>
      <c r="G1234">
        <v>1.03</v>
      </c>
    </row>
    <row r="1235" spans="5:7" x14ac:dyDescent="0.25">
      <c r="E1235">
        <v>5</v>
      </c>
      <c r="F1235">
        <v>4.03</v>
      </c>
      <c r="G1235">
        <v>4.03</v>
      </c>
    </row>
    <row r="1236" spans="5:7" x14ac:dyDescent="0.25">
      <c r="E1236">
        <v>1</v>
      </c>
      <c r="F1236">
        <v>0.03</v>
      </c>
      <c r="G1236">
        <v>0.03</v>
      </c>
    </row>
    <row r="1237" spans="5:7" x14ac:dyDescent="0.25">
      <c r="E1237">
        <v>0</v>
      </c>
      <c r="F1237">
        <v>0.97</v>
      </c>
      <c r="G1237">
        <v>0.97</v>
      </c>
    </row>
    <row r="1238" spans="5:7" x14ac:dyDescent="0.25">
      <c r="E1238">
        <v>0</v>
      </c>
      <c r="F1238">
        <v>0.97</v>
      </c>
      <c r="G1238">
        <v>0.97</v>
      </c>
    </row>
    <row r="1239" spans="5:7" x14ac:dyDescent="0.25">
      <c r="E1239">
        <v>0</v>
      </c>
      <c r="F1239">
        <v>0.97</v>
      </c>
      <c r="G1239">
        <v>0.97</v>
      </c>
    </row>
    <row r="1240" spans="5:7" x14ac:dyDescent="0.25">
      <c r="E1240">
        <v>0</v>
      </c>
      <c r="F1240">
        <v>0.97</v>
      </c>
      <c r="G1240">
        <v>0.97</v>
      </c>
    </row>
    <row r="1241" spans="5:7" x14ac:dyDescent="0.25">
      <c r="E1241">
        <v>0</v>
      </c>
      <c r="F1241">
        <v>0.97</v>
      </c>
      <c r="G1241">
        <v>0.97</v>
      </c>
    </row>
    <row r="1242" spans="5:7" x14ac:dyDescent="0.25">
      <c r="E1242">
        <v>0</v>
      </c>
      <c r="F1242">
        <v>0.97</v>
      </c>
      <c r="G1242">
        <v>0.97</v>
      </c>
    </row>
    <row r="1243" spans="5:7" x14ac:dyDescent="0.25">
      <c r="E1243">
        <v>1</v>
      </c>
      <c r="F1243">
        <v>0.03</v>
      </c>
      <c r="G1243">
        <v>0.03</v>
      </c>
    </row>
    <row r="1244" spans="5:7" x14ac:dyDescent="0.25">
      <c r="E1244">
        <v>0</v>
      </c>
      <c r="F1244">
        <v>0.97</v>
      </c>
      <c r="G1244">
        <v>0.97</v>
      </c>
    </row>
    <row r="1245" spans="5:7" x14ac:dyDescent="0.25">
      <c r="E1245">
        <v>0</v>
      </c>
      <c r="F1245">
        <v>0.97</v>
      </c>
      <c r="G1245">
        <v>0.97</v>
      </c>
    </row>
    <row r="1246" spans="5:7" x14ac:dyDescent="0.25">
      <c r="E1246">
        <v>0</v>
      </c>
      <c r="F1246">
        <v>0.97</v>
      </c>
      <c r="G1246">
        <v>0.97</v>
      </c>
    </row>
    <row r="1247" spans="5:7" x14ac:dyDescent="0.25">
      <c r="E1247">
        <v>0</v>
      </c>
      <c r="F1247">
        <v>0.97</v>
      </c>
      <c r="G1247">
        <v>0.97</v>
      </c>
    </row>
    <row r="1248" spans="5:7" x14ac:dyDescent="0.25">
      <c r="E1248">
        <v>1</v>
      </c>
      <c r="F1248">
        <v>0.03</v>
      </c>
      <c r="G1248">
        <v>0.03</v>
      </c>
    </row>
    <row r="1249" spans="5:7" x14ac:dyDescent="0.25">
      <c r="E1249">
        <v>0</v>
      </c>
      <c r="F1249">
        <v>0.97</v>
      </c>
      <c r="G1249">
        <v>0.97</v>
      </c>
    </row>
    <row r="1250" spans="5:7" x14ac:dyDescent="0.25">
      <c r="E1250">
        <v>1</v>
      </c>
      <c r="F1250">
        <v>0.03</v>
      </c>
      <c r="G1250">
        <v>0.03</v>
      </c>
    </row>
    <row r="1251" spans="5:7" x14ac:dyDescent="0.25">
      <c r="E1251">
        <v>0</v>
      </c>
      <c r="F1251">
        <v>0.97</v>
      </c>
      <c r="G1251">
        <v>0.97</v>
      </c>
    </row>
    <row r="1252" spans="5:7" x14ac:dyDescent="0.25">
      <c r="E1252">
        <v>1</v>
      </c>
      <c r="F1252">
        <v>0.03</v>
      </c>
      <c r="G1252">
        <v>0.03</v>
      </c>
    </row>
    <row r="1253" spans="5:7" x14ac:dyDescent="0.25">
      <c r="E1253">
        <v>4</v>
      </c>
      <c r="F1253">
        <v>3.03</v>
      </c>
      <c r="G1253">
        <v>3.03</v>
      </c>
    </row>
    <row r="1254" spans="5:7" x14ac:dyDescent="0.25">
      <c r="E1254">
        <v>1</v>
      </c>
      <c r="F1254">
        <v>0.03</v>
      </c>
      <c r="G1254">
        <v>0.03</v>
      </c>
    </row>
    <row r="1255" spans="5:7" x14ac:dyDescent="0.25">
      <c r="E1255">
        <v>0</v>
      </c>
      <c r="F1255">
        <v>0.97</v>
      </c>
      <c r="G1255">
        <v>0.97</v>
      </c>
    </row>
    <row r="1256" spans="5:7" x14ac:dyDescent="0.25">
      <c r="E1256">
        <v>0</v>
      </c>
      <c r="F1256">
        <v>0.97</v>
      </c>
      <c r="G1256">
        <v>0.97</v>
      </c>
    </row>
    <row r="1257" spans="5:7" x14ac:dyDescent="0.25">
      <c r="E1257">
        <v>0</v>
      </c>
      <c r="F1257">
        <v>0.97</v>
      </c>
      <c r="G1257">
        <v>0.97</v>
      </c>
    </row>
    <row r="1258" spans="5:7" x14ac:dyDescent="0.25">
      <c r="E1258">
        <v>0</v>
      </c>
      <c r="F1258">
        <v>0.97</v>
      </c>
      <c r="G1258">
        <v>0.97</v>
      </c>
    </row>
    <row r="1259" spans="5:7" x14ac:dyDescent="0.25">
      <c r="E1259">
        <v>0</v>
      </c>
      <c r="F1259">
        <v>0.97</v>
      </c>
      <c r="G1259">
        <v>0.97</v>
      </c>
    </row>
    <row r="1260" spans="5:7" x14ac:dyDescent="0.25">
      <c r="E1260">
        <v>1</v>
      </c>
      <c r="F1260">
        <v>0.03</v>
      </c>
      <c r="G1260">
        <v>0.03</v>
      </c>
    </row>
    <row r="1261" spans="5:7" x14ac:dyDescent="0.25">
      <c r="E1261">
        <v>1</v>
      </c>
      <c r="F1261">
        <v>0.03</v>
      </c>
      <c r="G1261">
        <v>0.03</v>
      </c>
    </row>
    <row r="1262" spans="5:7" x14ac:dyDescent="0.25">
      <c r="E1262">
        <v>4</v>
      </c>
      <c r="F1262">
        <v>3.03</v>
      </c>
      <c r="G1262">
        <v>3.03</v>
      </c>
    </row>
    <row r="1263" spans="5:7" x14ac:dyDescent="0.25">
      <c r="E1263">
        <v>0</v>
      </c>
      <c r="F1263">
        <v>0.97</v>
      </c>
      <c r="G1263">
        <v>0.97</v>
      </c>
    </row>
    <row r="1264" spans="5:7" x14ac:dyDescent="0.25">
      <c r="E1264">
        <v>0</v>
      </c>
      <c r="F1264">
        <v>0.97</v>
      </c>
      <c r="G1264">
        <v>0.97</v>
      </c>
    </row>
    <row r="1265" spans="1:8" x14ac:dyDescent="0.25">
      <c r="E1265">
        <v>1</v>
      </c>
      <c r="F1265">
        <v>0.03</v>
      </c>
      <c r="G1265">
        <v>0.03</v>
      </c>
    </row>
    <row r="1266" spans="1:8" x14ac:dyDescent="0.25">
      <c r="E1266">
        <v>3</v>
      </c>
      <c r="F1266">
        <v>2.0299999999999998</v>
      </c>
      <c r="G1266">
        <v>2.0299999999999998</v>
      </c>
      <c r="H1266">
        <v>36.94</v>
      </c>
    </row>
    <row r="1268" spans="1:8" x14ac:dyDescent="0.25">
      <c r="A1268">
        <v>69</v>
      </c>
      <c r="B1268">
        <v>76</v>
      </c>
      <c r="C1268">
        <v>16</v>
      </c>
      <c r="D1268">
        <v>2</v>
      </c>
      <c r="E1268">
        <v>1</v>
      </c>
      <c r="F1268">
        <v>1</v>
      </c>
      <c r="G1268">
        <v>1</v>
      </c>
    </row>
    <row r="1269" spans="1:8" x14ac:dyDescent="0.25">
      <c r="E1269">
        <v>8</v>
      </c>
      <c r="F1269">
        <v>6</v>
      </c>
      <c r="G1269">
        <v>6</v>
      </c>
    </row>
    <row r="1270" spans="1:8" x14ac:dyDescent="0.25">
      <c r="E1270">
        <v>0</v>
      </c>
      <c r="F1270">
        <v>2</v>
      </c>
      <c r="G1270">
        <v>2</v>
      </c>
    </row>
    <row r="1271" spans="1:8" x14ac:dyDescent="0.25">
      <c r="E1271">
        <v>1</v>
      </c>
      <c r="F1271">
        <v>1</v>
      </c>
      <c r="G1271">
        <v>1</v>
      </c>
    </row>
    <row r="1272" spans="1:8" x14ac:dyDescent="0.25">
      <c r="E1272">
        <v>1</v>
      </c>
      <c r="F1272">
        <v>1</v>
      </c>
      <c r="G1272">
        <v>1</v>
      </c>
    </row>
    <row r="1273" spans="1:8" x14ac:dyDescent="0.25">
      <c r="E1273">
        <v>2</v>
      </c>
      <c r="F1273">
        <v>0</v>
      </c>
      <c r="G1273">
        <v>0</v>
      </c>
    </row>
    <row r="1274" spans="1:8" x14ac:dyDescent="0.25">
      <c r="E1274">
        <v>1</v>
      </c>
      <c r="F1274">
        <v>1</v>
      </c>
      <c r="G1274">
        <v>1</v>
      </c>
    </row>
    <row r="1275" spans="1:8" x14ac:dyDescent="0.25">
      <c r="E1275">
        <v>2</v>
      </c>
      <c r="F1275">
        <v>0</v>
      </c>
      <c r="G1275">
        <v>0</v>
      </c>
      <c r="H1275">
        <v>12</v>
      </c>
    </row>
    <row r="1277" spans="1:8" x14ac:dyDescent="0.25">
      <c r="A1277">
        <v>77</v>
      </c>
      <c r="B1277">
        <v>77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9" spans="1:8" x14ac:dyDescent="0.25">
      <c r="A1279">
        <v>78</v>
      </c>
      <c r="B1279">
        <v>116</v>
      </c>
      <c r="C1279">
        <v>16</v>
      </c>
      <c r="D1279">
        <v>0.41</v>
      </c>
      <c r="E1279">
        <v>2</v>
      </c>
      <c r="F1279">
        <v>1.59</v>
      </c>
      <c r="G1279">
        <v>1.59</v>
      </c>
    </row>
    <row r="1280" spans="1:8" x14ac:dyDescent="0.25">
      <c r="E1280">
        <v>0</v>
      </c>
      <c r="F1280">
        <v>0.41</v>
      </c>
      <c r="G1280">
        <v>0.41</v>
      </c>
    </row>
    <row r="1281" spans="5:7" x14ac:dyDescent="0.25">
      <c r="E1281">
        <v>0</v>
      </c>
      <c r="F1281">
        <v>0.41</v>
      </c>
      <c r="G1281">
        <v>0.41</v>
      </c>
    </row>
    <row r="1282" spans="5:7" x14ac:dyDescent="0.25">
      <c r="E1282">
        <v>0</v>
      </c>
      <c r="F1282">
        <v>0.41</v>
      </c>
      <c r="G1282">
        <v>0.41</v>
      </c>
    </row>
    <row r="1283" spans="5:7" x14ac:dyDescent="0.25">
      <c r="E1283">
        <v>0</v>
      </c>
      <c r="F1283">
        <v>0.41</v>
      </c>
      <c r="G1283">
        <v>0.41</v>
      </c>
    </row>
    <row r="1284" spans="5:7" x14ac:dyDescent="0.25">
      <c r="E1284">
        <v>1</v>
      </c>
      <c r="F1284">
        <v>0.59</v>
      </c>
      <c r="G1284">
        <v>0.59</v>
      </c>
    </row>
    <row r="1285" spans="5:7" x14ac:dyDescent="0.25">
      <c r="E1285">
        <v>2</v>
      </c>
      <c r="F1285">
        <v>1.59</v>
      </c>
      <c r="G1285">
        <v>1.59</v>
      </c>
    </row>
    <row r="1286" spans="5:7" x14ac:dyDescent="0.25">
      <c r="E1286">
        <v>0</v>
      </c>
      <c r="F1286">
        <v>0.41</v>
      </c>
      <c r="G1286">
        <v>0.41</v>
      </c>
    </row>
    <row r="1287" spans="5:7" x14ac:dyDescent="0.25">
      <c r="E1287">
        <v>1</v>
      </c>
      <c r="F1287">
        <v>0.59</v>
      </c>
      <c r="G1287">
        <v>0.59</v>
      </c>
    </row>
    <row r="1288" spans="5:7" x14ac:dyDescent="0.25">
      <c r="E1288">
        <v>3</v>
      </c>
      <c r="F1288">
        <v>2.59</v>
      </c>
      <c r="G1288">
        <v>2.59</v>
      </c>
    </row>
    <row r="1289" spans="5:7" x14ac:dyDescent="0.25">
      <c r="E1289">
        <v>4</v>
      </c>
      <c r="F1289">
        <v>3.59</v>
      </c>
      <c r="G1289">
        <v>3.59</v>
      </c>
    </row>
    <row r="1290" spans="5:7" x14ac:dyDescent="0.25">
      <c r="E1290">
        <v>0</v>
      </c>
      <c r="F1290">
        <v>0.41</v>
      </c>
      <c r="G1290">
        <v>0.41</v>
      </c>
    </row>
    <row r="1291" spans="5:7" x14ac:dyDescent="0.25">
      <c r="E1291">
        <v>1</v>
      </c>
      <c r="F1291">
        <v>0.59</v>
      </c>
      <c r="G1291">
        <v>0.59</v>
      </c>
    </row>
    <row r="1292" spans="5:7" x14ac:dyDescent="0.25">
      <c r="E1292">
        <v>0</v>
      </c>
      <c r="F1292">
        <v>0.41</v>
      </c>
      <c r="G1292">
        <v>0.41</v>
      </c>
    </row>
    <row r="1293" spans="5:7" x14ac:dyDescent="0.25">
      <c r="E1293">
        <v>0</v>
      </c>
      <c r="F1293">
        <v>0.41</v>
      </c>
      <c r="G1293">
        <v>0.41</v>
      </c>
    </row>
    <row r="1294" spans="5:7" x14ac:dyDescent="0.25">
      <c r="E1294">
        <v>0</v>
      </c>
      <c r="F1294">
        <v>0.41</v>
      </c>
      <c r="G1294">
        <v>0.41</v>
      </c>
    </row>
    <row r="1295" spans="5:7" x14ac:dyDescent="0.25">
      <c r="E1295">
        <v>0</v>
      </c>
      <c r="F1295">
        <v>0.41</v>
      </c>
      <c r="G1295">
        <v>0.41</v>
      </c>
    </row>
    <row r="1296" spans="5:7" x14ac:dyDescent="0.25">
      <c r="E1296">
        <v>0</v>
      </c>
      <c r="F1296">
        <v>0.41</v>
      </c>
      <c r="G1296">
        <v>0.41</v>
      </c>
    </row>
    <row r="1297" spans="5:7" x14ac:dyDescent="0.25">
      <c r="E1297">
        <v>0</v>
      </c>
      <c r="F1297">
        <v>0.41</v>
      </c>
      <c r="G1297">
        <v>0.41</v>
      </c>
    </row>
    <row r="1298" spans="5:7" x14ac:dyDescent="0.25">
      <c r="E1298">
        <v>0</v>
      </c>
      <c r="F1298">
        <v>0.41</v>
      </c>
      <c r="G1298">
        <v>0.41</v>
      </c>
    </row>
    <row r="1299" spans="5:7" x14ac:dyDescent="0.25">
      <c r="E1299">
        <v>1</v>
      </c>
      <c r="F1299">
        <v>0.59</v>
      </c>
      <c r="G1299">
        <v>0.59</v>
      </c>
    </row>
    <row r="1300" spans="5:7" x14ac:dyDescent="0.25">
      <c r="E1300">
        <v>0</v>
      </c>
      <c r="F1300">
        <v>0.41</v>
      </c>
      <c r="G1300">
        <v>0.41</v>
      </c>
    </row>
    <row r="1301" spans="5:7" x14ac:dyDescent="0.25">
      <c r="E1301">
        <v>0</v>
      </c>
      <c r="F1301">
        <v>0.41</v>
      </c>
      <c r="G1301">
        <v>0.41</v>
      </c>
    </row>
    <row r="1302" spans="5:7" x14ac:dyDescent="0.25">
      <c r="E1302">
        <v>0</v>
      </c>
      <c r="F1302">
        <v>0.41</v>
      </c>
      <c r="G1302">
        <v>0.41</v>
      </c>
    </row>
    <row r="1303" spans="5:7" x14ac:dyDescent="0.25">
      <c r="E1303">
        <v>0</v>
      </c>
      <c r="F1303">
        <v>0.41</v>
      </c>
      <c r="G1303">
        <v>0.41</v>
      </c>
    </row>
    <row r="1304" spans="5:7" x14ac:dyDescent="0.25">
      <c r="E1304">
        <v>1</v>
      </c>
      <c r="F1304">
        <v>0.59</v>
      </c>
      <c r="G1304">
        <v>0.59</v>
      </c>
    </row>
    <row r="1305" spans="5:7" x14ac:dyDescent="0.25">
      <c r="E1305">
        <v>0</v>
      </c>
      <c r="F1305">
        <v>0.41</v>
      </c>
      <c r="G1305">
        <v>0.41</v>
      </c>
    </row>
    <row r="1306" spans="5:7" x14ac:dyDescent="0.25">
      <c r="E1306">
        <v>0</v>
      </c>
      <c r="F1306">
        <v>0.41</v>
      </c>
      <c r="G1306">
        <v>0.41</v>
      </c>
    </row>
    <row r="1307" spans="5:7" x14ac:dyDescent="0.25">
      <c r="E1307">
        <v>0</v>
      </c>
      <c r="F1307">
        <v>0.41</v>
      </c>
      <c r="G1307">
        <v>0.41</v>
      </c>
    </row>
    <row r="1308" spans="5:7" x14ac:dyDescent="0.25">
      <c r="E1308">
        <v>0</v>
      </c>
      <c r="F1308">
        <v>0.41</v>
      </c>
      <c r="G1308">
        <v>0.41</v>
      </c>
    </row>
    <row r="1309" spans="5:7" x14ac:dyDescent="0.25">
      <c r="E1309">
        <v>0</v>
      </c>
      <c r="F1309">
        <v>0.41</v>
      </c>
      <c r="G1309">
        <v>0.41</v>
      </c>
    </row>
    <row r="1310" spans="5:7" x14ac:dyDescent="0.25">
      <c r="E1310">
        <v>0</v>
      </c>
      <c r="F1310">
        <v>0.41</v>
      </c>
      <c r="G1310">
        <v>0.41</v>
      </c>
    </row>
    <row r="1311" spans="5:7" x14ac:dyDescent="0.25">
      <c r="E1311">
        <v>0</v>
      </c>
      <c r="F1311">
        <v>0.41</v>
      </c>
      <c r="G1311">
        <v>0.41</v>
      </c>
    </row>
    <row r="1312" spans="5:7" x14ac:dyDescent="0.25">
      <c r="E1312">
        <v>0</v>
      </c>
      <c r="F1312">
        <v>0.41</v>
      </c>
      <c r="G1312">
        <v>0.41</v>
      </c>
    </row>
    <row r="1313" spans="1:8" x14ac:dyDescent="0.25">
      <c r="E1313">
        <v>0</v>
      </c>
      <c r="F1313">
        <v>0.41</v>
      </c>
      <c r="G1313">
        <v>0.41</v>
      </c>
    </row>
    <row r="1314" spans="1:8" x14ac:dyDescent="0.25">
      <c r="E1314">
        <v>0</v>
      </c>
      <c r="F1314">
        <v>0.41</v>
      </c>
      <c r="G1314">
        <v>0.41</v>
      </c>
    </row>
    <row r="1315" spans="1:8" x14ac:dyDescent="0.25">
      <c r="E1315">
        <v>0</v>
      </c>
      <c r="F1315">
        <v>0.41</v>
      </c>
      <c r="G1315">
        <v>0.41</v>
      </c>
    </row>
    <row r="1316" spans="1:8" x14ac:dyDescent="0.25">
      <c r="E1316">
        <v>0</v>
      </c>
      <c r="F1316">
        <v>0.41</v>
      </c>
      <c r="G1316">
        <v>0.41</v>
      </c>
    </row>
    <row r="1317" spans="1:8" x14ac:dyDescent="0.25">
      <c r="E1317">
        <v>0</v>
      </c>
      <c r="F1317">
        <v>0.41</v>
      </c>
      <c r="G1317">
        <v>0.41</v>
      </c>
      <c r="H1317">
        <v>24.62</v>
      </c>
    </row>
    <row r="1319" spans="1:8" x14ac:dyDescent="0.25">
      <c r="D1319">
        <v>135.39316195249501</v>
      </c>
    </row>
    <row r="1321" spans="1:8" x14ac:dyDescent="0.25">
      <c r="A1321" s="29" t="s">
        <v>221</v>
      </c>
      <c r="B1321" s="29" t="s">
        <v>222</v>
      </c>
      <c r="C1321" s="29"/>
      <c r="D1321" s="29"/>
      <c r="E1321" s="29"/>
      <c r="F1321" s="29"/>
      <c r="G1321" s="29"/>
      <c r="H1321" s="29"/>
    </row>
    <row r="1322" spans="1:8" x14ac:dyDescent="0.25">
      <c r="A1322" s="29" t="s">
        <v>207</v>
      </c>
      <c r="B1322" s="29" t="s">
        <v>218</v>
      </c>
      <c r="C1322" s="29"/>
      <c r="D1322" s="29"/>
      <c r="E1322" s="29"/>
      <c r="F1322" s="29"/>
      <c r="G1322" s="29"/>
      <c r="H1322" s="29"/>
    </row>
    <row r="1323" spans="1:8" x14ac:dyDescent="0.25">
      <c r="A1323" t="s">
        <v>209</v>
      </c>
      <c r="B1323" t="s">
        <v>210</v>
      </c>
      <c r="C1323" t="s">
        <v>211</v>
      </c>
      <c r="D1323" t="s">
        <v>212</v>
      </c>
      <c r="E1323" t="s">
        <v>213</v>
      </c>
      <c r="F1323" t="s">
        <v>214</v>
      </c>
      <c r="G1323" t="s">
        <v>215</v>
      </c>
      <c r="H1323" t="s">
        <v>216</v>
      </c>
    </row>
    <row r="1324" spans="1:8" x14ac:dyDescent="0.25">
      <c r="A1324">
        <v>0</v>
      </c>
      <c r="B1324">
        <v>0</v>
      </c>
      <c r="C1324">
        <v>2</v>
      </c>
      <c r="D1324">
        <v>2</v>
      </c>
      <c r="E1324">
        <v>2</v>
      </c>
      <c r="F1324">
        <v>0</v>
      </c>
      <c r="G1324">
        <v>0</v>
      </c>
      <c r="H1324">
        <v>0</v>
      </c>
    </row>
    <row r="1326" spans="1:8" x14ac:dyDescent="0.25">
      <c r="A1326">
        <v>1</v>
      </c>
      <c r="B1326">
        <v>6</v>
      </c>
      <c r="C1326">
        <v>21</v>
      </c>
      <c r="D1326">
        <v>3.5</v>
      </c>
      <c r="E1326">
        <v>2</v>
      </c>
      <c r="F1326">
        <v>1.5</v>
      </c>
      <c r="G1326">
        <v>1.5</v>
      </c>
    </row>
    <row r="1327" spans="1:8" x14ac:dyDescent="0.25">
      <c r="E1327">
        <v>4</v>
      </c>
      <c r="F1327">
        <v>0.5</v>
      </c>
      <c r="G1327">
        <v>0.5</v>
      </c>
    </row>
    <row r="1328" spans="1:8" x14ac:dyDescent="0.25">
      <c r="E1328">
        <v>3</v>
      </c>
      <c r="F1328">
        <v>0.5</v>
      </c>
      <c r="G1328">
        <v>0.5</v>
      </c>
    </row>
    <row r="1329" spans="1:8" x14ac:dyDescent="0.25">
      <c r="E1329">
        <v>3</v>
      </c>
      <c r="F1329">
        <v>0.5</v>
      </c>
      <c r="G1329">
        <v>0.5</v>
      </c>
    </row>
    <row r="1330" spans="1:8" x14ac:dyDescent="0.25">
      <c r="E1330">
        <v>8</v>
      </c>
      <c r="F1330">
        <v>4.5</v>
      </c>
      <c r="G1330">
        <v>4.5</v>
      </c>
    </row>
    <row r="1331" spans="1:8" x14ac:dyDescent="0.25">
      <c r="E1331">
        <v>1</v>
      </c>
      <c r="F1331">
        <v>2.5</v>
      </c>
      <c r="G1331">
        <v>2.5</v>
      </c>
      <c r="H1331">
        <v>10</v>
      </c>
    </row>
    <row r="1333" spans="1:8" x14ac:dyDescent="0.25">
      <c r="A1333">
        <v>7</v>
      </c>
      <c r="B1333">
        <v>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5" spans="1:8" x14ac:dyDescent="0.25">
      <c r="A1335">
        <v>8</v>
      </c>
      <c r="B1335">
        <v>28</v>
      </c>
      <c r="C1335">
        <v>54</v>
      </c>
      <c r="D1335">
        <v>2.57</v>
      </c>
      <c r="E1335">
        <v>7</v>
      </c>
      <c r="F1335">
        <v>4.43</v>
      </c>
      <c r="G1335">
        <v>4.43</v>
      </c>
    </row>
    <row r="1336" spans="1:8" x14ac:dyDescent="0.25">
      <c r="E1336">
        <v>2</v>
      </c>
      <c r="F1336">
        <v>0.56999999999999995</v>
      </c>
      <c r="G1336">
        <v>0.56999999999999995</v>
      </c>
    </row>
    <row r="1337" spans="1:8" x14ac:dyDescent="0.25">
      <c r="E1337">
        <v>1</v>
      </c>
      <c r="F1337">
        <v>1.57</v>
      </c>
      <c r="G1337">
        <v>1.57</v>
      </c>
    </row>
    <row r="1338" spans="1:8" x14ac:dyDescent="0.25">
      <c r="E1338">
        <v>1</v>
      </c>
      <c r="F1338">
        <v>1.57</v>
      </c>
      <c r="G1338">
        <v>1.57</v>
      </c>
    </row>
    <row r="1339" spans="1:8" x14ac:dyDescent="0.25">
      <c r="E1339">
        <v>1</v>
      </c>
      <c r="F1339">
        <v>1.57</v>
      </c>
      <c r="G1339">
        <v>1.57</v>
      </c>
    </row>
    <row r="1340" spans="1:8" x14ac:dyDescent="0.25">
      <c r="E1340">
        <v>3</v>
      </c>
      <c r="F1340">
        <v>0.43</v>
      </c>
      <c r="G1340">
        <v>0.43</v>
      </c>
    </row>
    <row r="1341" spans="1:8" x14ac:dyDescent="0.25">
      <c r="E1341">
        <v>2</v>
      </c>
      <c r="F1341">
        <v>0.56999999999999995</v>
      </c>
      <c r="G1341">
        <v>0.56999999999999995</v>
      </c>
    </row>
    <row r="1342" spans="1:8" x14ac:dyDescent="0.25">
      <c r="E1342">
        <v>10</v>
      </c>
      <c r="F1342">
        <v>7.43</v>
      </c>
      <c r="G1342">
        <v>7.43</v>
      </c>
    </row>
    <row r="1343" spans="1:8" x14ac:dyDescent="0.25">
      <c r="E1343">
        <v>1</v>
      </c>
      <c r="F1343">
        <v>1.57</v>
      </c>
      <c r="G1343">
        <v>1.57</v>
      </c>
    </row>
    <row r="1344" spans="1:8" x14ac:dyDescent="0.25">
      <c r="E1344">
        <v>0</v>
      </c>
      <c r="F1344">
        <v>2.57</v>
      </c>
      <c r="G1344">
        <v>2.57</v>
      </c>
    </row>
    <row r="1345" spans="1:8" x14ac:dyDescent="0.25">
      <c r="E1345">
        <v>1</v>
      </c>
      <c r="F1345">
        <v>1.57</v>
      </c>
      <c r="G1345">
        <v>1.57</v>
      </c>
    </row>
    <row r="1346" spans="1:8" x14ac:dyDescent="0.25">
      <c r="E1346">
        <v>4</v>
      </c>
      <c r="F1346">
        <v>1.43</v>
      </c>
      <c r="G1346">
        <v>1.43</v>
      </c>
    </row>
    <row r="1347" spans="1:8" x14ac:dyDescent="0.25">
      <c r="E1347">
        <v>1</v>
      </c>
      <c r="F1347">
        <v>1.57</v>
      </c>
      <c r="G1347">
        <v>1.57</v>
      </c>
    </row>
    <row r="1348" spans="1:8" x14ac:dyDescent="0.25">
      <c r="E1348">
        <v>0</v>
      </c>
      <c r="F1348">
        <v>2.57</v>
      </c>
      <c r="G1348">
        <v>2.57</v>
      </c>
    </row>
    <row r="1349" spans="1:8" x14ac:dyDescent="0.25">
      <c r="E1349">
        <v>0</v>
      </c>
      <c r="F1349">
        <v>2.57</v>
      </c>
      <c r="G1349">
        <v>2.57</v>
      </c>
    </row>
    <row r="1350" spans="1:8" x14ac:dyDescent="0.25">
      <c r="E1350">
        <v>1</v>
      </c>
      <c r="F1350">
        <v>1.57</v>
      </c>
      <c r="G1350">
        <v>1.57</v>
      </c>
    </row>
    <row r="1351" spans="1:8" x14ac:dyDescent="0.25">
      <c r="E1351">
        <v>1</v>
      </c>
      <c r="F1351">
        <v>1.57</v>
      </c>
      <c r="G1351">
        <v>1.57</v>
      </c>
    </row>
    <row r="1352" spans="1:8" x14ac:dyDescent="0.25">
      <c r="E1352">
        <v>2</v>
      </c>
      <c r="F1352">
        <v>0.56999999999999995</v>
      </c>
      <c r="G1352">
        <v>0.56999999999999995</v>
      </c>
    </row>
    <row r="1353" spans="1:8" x14ac:dyDescent="0.25">
      <c r="E1353">
        <v>16</v>
      </c>
      <c r="F1353">
        <v>13.43</v>
      </c>
      <c r="G1353">
        <v>13.43</v>
      </c>
    </row>
    <row r="1354" spans="1:8" x14ac:dyDescent="0.25">
      <c r="E1354">
        <v>0</v>
      </c>
      <c r="F1354">
        <v>2.57</v>
      </c>
      <c r="G1354">
        <v>2.57</v>
      </c>
    </row>
    <row r="1355" spans="1:8" x14ac:dyDescent="0.25">
      <c r="E1355">
        <v>0</v>
      </c>
      <c r="F1355">
        <v>2.57</v>
      </c>
      <c r="G1355">
        <v>2.57</v>
      </c>
      <c r="H1355">
        <v>54.29</v>
      </c>
    </row>
    <row r="1357" spans="1:8" x14ac:dyDescent="0.25">
      <c r="A1357">
        <v>29</v>
      </c>
      <c r="B1357">
        <v>32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8" x14ac:dyDescent="0.25">
      <c r="E1358">
        <v>0</v>
      </c>
      <c r="F1358">
        <v>0</v>
      </c>
      <c r="G1358">
        <v>0</v>
      </c>
    </row>
    <row r="1359" spans="1:8" x14ac:dyDescent="0.25">
      <c r="E1359">
        <v>0</v>
      </c>
      <c r="F1359">
        <v>0</v>
      </c>
      <c r="G1359">
        <v>0</v>
      </c>
    </row>
    <row r="1360" spans="1:8" x14ac:dyDescent="0.25">
      <c r="E1360">
        <v>0</v>
      </c>
      <c r="F1360">
        <v>0</v>
      </c>
      <c r="G1360">
        <v>0</v>
      </c>
      <c r="H1360">
        <v>0</v>
      </c>
    </row>
    <row r="1362" spans="1:7" x14ac:dyDescent="0.25">
      <c r="A1362">
        <v>33</v>
      </c>
      <c r="B1362">
        <v>68</v>
      </c>
      <c r="C1362">
        <v>35</v>
      </c>
      <c r="D1362">
        <v>0.97</v>
      </c>
      <c r="E1362">
        <v>3</v>
      </c>
      <c r="F1362">
        <v>2.0299999999999998</v>
      </c>
      <c r="G1362">
        <v>2.0299999999999998</v>
      </c>
    </row>
    <row r="1363" spans="1:7" x14ac:dyDescent="0.25">
      <c r="E1363">
        <v>4</v>
      </c>
      <c r="F1363">
        <v>3.03</v>
      </c>
      <c r="G1363">
        <v>3.03</v>
      </c>
    </row>
    <row r="1364" spans="1:7" x14ac:dyDescent="0.25">
      <c r="E1364">
        <v>1</v>
      </c>
      <c r="F1364">
        <v>0.03</v>
      </c>
      <c r="G1364">
        <v>0.03</v>
      </c>
    </row>
    <row r="1365" spans="1:7" x14ac:dyDescent="0.25">
      <c r="E1365">
        <v>2</v>
      </c>
      <c r="F1365">
        <v>1.03</v>
      </c>
      <c r="G1365">
        <v>1.03</v>
      </c>
    </row>
    <row r="1366" spans="1:7" x14ac:dyDescent="0.25">
      <c r="E1366">
        <v>5</v>
      </c>
      <c r="F1366">
        <v>4.03</v>
      </c>
      <c r="G1366">
        <v>4.03</v>
      </c>
    </row>
    <row r="1367" spans="1:7" x14ac:dyDescent="0.25">
      <c r="E1367">
        <v>1</v>
      </c>
      <c r="F1367">
        <v>0.03</v>
      </c>
      <c r="G1367">
        <v>0.03</v>
      </c>
    </row>
    <row r="1368" spans="1:7" x14ac:dyDescent="0.25">
      <c r="E1368">
        <v>0</v>
      </c>
      <c r="F1368">
        <v>0.97</v>
      </c>
      <c r="G1368">
        <v>0.97</v>
      </c>
    </row>
    <row r="1369" spans="1:7" x14ac:dyDescent="0.25">
      <c r="E1369">
        <v>0</v>
      </c>
      <c r="F1369">
        <v>0.97</v>
      </c>
      <c r="G1369">
        <v>0.97</v>
      </c>
    </row>
    <row r="1370" spans="1:7" x14ac:dyDescent="0.25">
      <c r="E1370">
        <v>0</v>
      </c>
      <c r="F1370">
        <v>0.97</v>
      </c>
      <c r="G1370">
        <v>0.97</v>
      </c>
    </row>
    <row r="1371" spans="1:7" x14ac:dyDescent="0.25">
      <c r="E1371">
        <v>0</v>
      </c>
      <c r="F1371">
        <v>0.97</v>
      </c>
      <c r="G1371">
        <v>0.97</v>
      </c>
    </row>
    <row r="1372" spans="1:7" x14ac:dyDescent="0.25">
      <c r="E1372">
        <v>0</v>
      </c>
      <c r="F1372">
        <v>0.97</v>
      </c>
      <c r="G1372">
        <v>0.97</v>
      </c>
    </row>
    <row r="1373" spans="1:7" x14ac:dyDescent="0.25">
      <c r="E1373">
        <v>0</v>
      </c>
      <c r="F1373">
        <v>0.97</v>
      </c>
      <c r="G1373">
        <v>0.97</v>
      </c>
    </row>
    <row r="1374" spans="1:7" x14ac:dyDescent="0.25">
      <c r="E1374">
        <v>1</v>
      </c>
      <c r="F1374">
        <v>0.03</v>
      </c>
      <c r="G1374">
        <v>0.03</v>
      </c>
    </row>
    <row r="1375" spans="1:7" x14ac:dyDescent="0.25">
      <c r="E1375">
        <v>0</v>
      </c>
      <c r="F1375">
        <v>0.97</v>
      </c>
      <c r="G1375">
        <v>0.97</v>
      </c>
    </row>
    <row r="1376" spans="1:7" x14ac:dyDescent="0.25">
      <c r="E1376">
        <v>0</v>
      </c>
      <c r="F1376">
        <v>0.97</v>
      </c>
      <c r="G1376">
        <v>0.97</v>
      </c>
    </row>
    <row r="1377" spans="5:7" x14ac:dyDescent="0.25">
      <c r="E1377">
        <v>0</v>
      </c>
      <c r="F1377">
        <v>0.97</v>
      </c>
      <c r="G1377">
        <v>0.97</v>
      </c>
    </row>
    <row r="1378" spans="5:7" x14ac:dyDescent="0.25">
      <c r="E1378">
        <v>0</v>
      </c>
      <c r="F1378">
        <v>0.97</v>
      </c>
      <c r="G1378">
        <v>0.97</v>
      </c>
    </row>
    <row r="1379" spans="5:7" x14ac:dyDescent="0.25">
      <c r="E1379">
        <v>1</v>
      </c>
      <c r="F1379">
        <v>0.03</v>
      </c>
      <c r="G1379">
        <v>0.03</v>
      </c>
    </row>
    <row r="1380" spans="5:7" x14ac:dyDescent="0.25">
      <c r="E1380">
        <v>0</v>
      </c>
      <c r="F1380">
        <v>0.97</v>
      </c>
      <c r="G1380">
        <v>0.97</v>
      </c>
    </row>
    <row r="1381" spans="5:7" x14ac:dyDescent="0.25">
      <c r="E1381">
        <v>1</v>
      </c>
      <c r="F1381">
        <v>0.03</v>
      </c>
      <c r="G1381">
        <v>0.03</v>
      </c>
    </row>
    <row r="1382" spans="5:7" x14ac:dyDescent="0.25">
      <c r="E1382">
        <v>0</v>
      </c>
      <c r="F1382">
        <v>0.97</v>
      </c>
      <c r="G1382">
        <v>0.97</v>
      </c>
    </row>
    <row r="1383" spans="5:7" x14ac:dyDescent="0.25">
      <c r="E1383">
        <v>1</v>
      </c>
      <c r="F1383">
        <v>0.03</v>
      </c>
      <c r="G1383">
        <v>0.03</v>
      </c>
    </row>
    <row r="1384" spans="5:7" x14ac:dyDescent="0.25">
      <c r="E1384">
        <v>4</v>
      </c>
      <c r="F1384">
        <v>3.03</v>
      </c>
      <c r="G1384">
        <v>3.03</v>
      </c>
    </row>
    <row r="1385" spans="5:7" x14ac:dyDescent="0.25">
      <c r="E1385">
        <v>1</v>
      </c>
      <c r="F1385">
        <v>0.03</v>
      </c>
      <c r="G1385">
        <v>0.03</v>
      </c>
    </row>
    <row r="1386" spans="5:7" x14ac:dyDescent="0.25">
      <c r="E1386">
        <v>0</v>
      </c>
      <c r="F1386">
        <v>0.97</v>
      </c>
      <c r="G1386">
        <v>0.97</v>
      </c>
    </row>
    <row r="1387" spans="5:7" x14ac:dyDescent="0.25">
      <c r="E1387">
        <v>0</v>
      </c>
      <c r="F1387">
        <v>0.97</v>
      </c>
      <c r="G1387">
        <v>0.97</v>
      </c>
    </row>
    <row r="1388" spans="5:7" x14ac:dyDescent="0.25">
      <c r="E1388">
        <v>0</v>
      </c>
      <c r="F1388">
        <v>0.97</v>
      </c>
      <c r="G1388">
        <v>0.97</v>
      </c>
    </row>
    <row r="1389" spans="5:7" x14ac:dyDescent="0.25">
      <c r="E1389">
        <v>0</v>
      </c>
      <c r="F1389">
        <v>0.97</v>
      </c>
      <c r="G1389">
        <v>0.97</v>
      </c>
    </row>
    <row r="1390" spans="5:7" x14ac:dyDescent="0.25">
      <c r="E1390">
        <v>0</v>
      </c>
      <c r="F1390">
        <v>0.97</v>
      </c>
      <c r="G1390">
        <v>0.97</v>
      </c>
    </row>
    <row r="1391" spans="5:7" x14ac:dyDescent="0.25">
      <c r="E1391">
        <v>1</v>
      </c>
      <c r="F1391">
        <v>0.03</v>
      </c>
      <c r="G1391">
        <v>0.03</v>
      </c>
    </row>
    <row r="1392" spans="5:7" x14ac:dyDescent="0.25">
      <c r="E1392">
        <v>1</v>
      </c>
      <c r="F1392">
        <v>0.03</v>
      </c>
      <c r="G1392">
        <v>0.03</v>
      </c>
    </row>
    <row r="1393" spans="1:8" x14ac:dyDescent="0.25">
      <c r="E1393">
        <v>4</v>
      </c>
      <c r="F1393">
        <v>3.03</v>
      </c>
      <c r="G1393">
        <v>3.03</v>
      </c>
    </row>
    <row r="1394" spans="1:8" x14ac:dyDescent="0.25">
      <c r="E1394">
        <v>0</v>
      </c>
      <c r="F1394">
        <v>0.97</v>
      </c>
      <c r="G1394">
        <v>0.97</v>
      </c>
    </row>
    <row r="1395" spans="1:8" x14ac:dyDescent="0.25">
      <c r="E1395">
        <v>0</v>
      </c>
      <c r="F1395">
        <v>0.97</v>
      </c>
      <c r="G1395">
        <v>0.97</v>
      </c>
    </row>
    <row r="1396" spans="1:8" x14ac:dyDescent="0.25">
      <c r="E1396">
        <v>1</v>
      </c>
      <c r="F1396">
        <v>0.03</v>
      </c>
      <c r="G1396">
        <v>0.03</v>
      </c>
    </row>
    <row r="1397" spans="1:8" x14ac:dyDescent="0.25">
      <c r="E1397">
        <v>3</v>
      </c>
      <c r="F1397">
        <v>2.0299999999999998</v>
      </c>
      <c r="G1397">
        <v>2.0299999999999998</v>
      </c>
      <c r="H1397">
        <v>36.94</v>
      </c>
    </row>
    <row r="1399" spans="1:8" x14ac:dyDescent="0.25">
      <c r="A1399">
        <v>69</v>
      </c>
      <c r="B1399">
        <v>71</v>
      </c>
      <c r="C1399">
        <v>9</v>
      </c>
      <c r="D1399">
        <v>3</v>
      </c>
      <c r="E1399">
        <v>1</v>
      </c>
      <c r="F1399">
        <v>2</v>
      </c>
      <c r="G1399">
        <v>2</v>
      </c>
    </row>
    <row r="1400" spans="1:8" x14ac:dyDescent="0.25">
      <c r="E1400">
        <v>8</v>
      </c>
      <c r="F1400">
        <v>5</v>
      </c>
      <c r="G1400">
        <v>5</v>
      </c>
    </row>
    <row r="1401" spans="1:8" x14ac:dyDescent="0.25">
      <c r="E1401">
        <v>0</v>
      </c>
      <c r="F1401">
        <v>3</v>
      </c>
      <c r="G1401">
        <v>3</v>
      </c>
      <c r="H1401">
        <v>10</v>
      </c>
    </row>
    <row r="1403" spans="1:8" x14ac:dyDescent="0.25">
      <c r="A1403">
        <v>72</v>
      </c>
      <c r="B1403">
        <v>84</v>
      </c>
      <c r="C1403">
        <v>12</v>
      </c>
      <c r="D1403">
        <v>0.92</v>
      </c>
      <c r="E1403">
        <v>1</v>
      </c>
      <c r="F1403">
        <v>0.08</v>
      </c>
      <c r="G1403">
        <v>0.08</v>
      </c>
    </row>
    <row r="1404" spans="1:8" x14ac:dyDescent="0.25">
      <c r="E1404">
        <v>1</v>
      </c>
      <c r="F1404">
        <v>0.08</v>
      </c>
      <c r="G1404">
        <v>0.08</v>
      </c>
    </row>
    <row r="1405" spans="1:8" x14ac:dyDescent="0.25">
      <c r="E1405">
        <v>2</v>
      </c>
      <c r="F1405">
        <v>1.08</v>
      </c>
      <c r="G1405">
        <v>1.08</v>
      </c>
    </row>
    <row r="1406" spans="1:8" x14ac:dyDescent="0.25">
      <c r="E1406">
        <v>1</v>
      </c>
      <c r="F1406">
        <v>0.08</v>
      </c>
      <c r="G1406">
        <v>0.08</v>
      </c>
    </row>
    <row r="1407" spans="1:8" x14ac:dyDescent="0.25">
      <c r="E1407">
        <v>2</v>
      </c>
      <c r="F1407">
        <v>1.08</v>
      </c>
      <c r="G1407">
        <v>1.08</v>
      </c>
    </row>
    <row r="1408" spans="1:8" x14ac:dyDescent="0.25">
      <c r="E1408">
        <v>0</v>
      </c>
      <c r="F1408">
        <v>0.92</v>
      </c>
      <c r="G1408">
        <v>0.92</v>
      </c>
    </row>
    <row r="1409" spans="1:8" x14ac:dyDescent="0.25">
      <c r="E1409">
        <v>2</v>
      </c>
      <c r="F1409">
        <v>1.08</v>
      </c>
      <c r="G1409">
        <v>1.08</v>
      </c>
    </row>
    <row r="1410" spans="1:8" x14ac:dyDescent="0.25">
      <c r="E1410">
        <v>0</v>
      </c>
      <c r="F1410">
        <v>0.92</v>
      </c>
      <c r="G1410">
        <v>0.92</v>
      </c>
    </row>
    <row r="1411" spans="1:8" x14ac:dyDescent="0.25">
      <c r="E1411">
        <v>0</v>
      </c>
      <c r="F1411">
        <v>0.92</v>
      </c>
      <c r="G1411">
        <v>0.92</v>
      </c>
    </row>
    <row r="1412" spans="1:8" x14ac:dyDescent="0.25">
      <c r="E1412">
        <v>0</v>
      </c>
      <c r="F1412">
        <v>0.92</v>
      </c>
      <c r="G1412">
        <v>0.92</v>
      </c>
    </row>
    <row r="1413" spans="1:8" x14ac:dyDescent="0.25">
      <c r="E1413">
        <v>0</v>
      </c>
      <c r="F1413">
        <v>0.92</v>
      </c>
      <c r="G1413">
        <v>0.92</v>
      </c>
    </row>
    <row r="1414" spans="1:8" x14ac:dyDescent="0.25">
      <c r="E1414">
        <v>1</v>
      </c>
      <c r="F1414">
        <v>0.08</v>
      </c>
      <c r="G1414">
        <v>0.08</v>
      </c>
    </row>
    <row r="1415" spans="1:8" x14ac:dyDescent="0.25">
      <c r="E1415">
        <v>2</v>
      </c>
      <c r="F1415">
        <v>1.08</v>
      </c>
      <c r="G1415">
        <v>1.08</v>
      </c>
      <c r="H1415">
        <v>9.23</v>
      </c>
    </row>
    <row r="1417" spans="1:8" x14ac:dyDescent="0.25">
      <c r="A1417">
        <v>85</v>
      </c>
      <c r="B1417">
        <v>85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9" spans="1:8" x14ac:dyDescent="0.25">
      <c r="A1419">
        <v>86</v>
      </c>
      <c r="B1419">
        <v>116</v>
      </c>
      <c r="C1419">
        <v>11</v>
      </c>
      <c r="D1419">
        <v>0.35</v>
      </c>
      <c r="E1419">
        <v>1</v>
      </c>
      <c r="F1419">
        <v>0.65</v>
      </c>
      <c r="G1419">
        <v>0.65</v>
      </c>
    </row>
    <row r="1420" spans="1:8" x14ac:dyDescent="0.25">
      <c r="E1420">
        <v>3</v>
      </c>
      <c r="F1420">
        <v>2.65</v>
      </c>
      <c r="G1420">
        <v>2.65</v>
      </c>
    </row>
    <row r="1421" spans="1:8" x14ac:dyDescent="0.25">
      <c r="E1421">
        <v>4</v>
      </c>
      <c r="F1421">
        <v>3.65</v>
      </c>
      <c r="G1421">
        <v>3.65</v>
      </c>
    </row>
    <row r="1422" spans="1:8" x14ac:dyDescent="0.25">
      <c r="E1422">
        <v>0</v>
      </c>
      <c r="F1422">
        <v>0.35</v>
      </c>
      <c r="G1422">
        <v>0.35</v>
      </c>
    </row>
    <row r="1423" spans="1:8" x14ac:dyDescent="0.25">
      <c r="E1423">
        <v>1</v>
      </c>
      <c r="F1423">
        <v>0.65</v>
      </c>
      <c r="G1423">
        <v>0.65</v>
      </c>
    </row>
    <row r="1424" spans="1:8" x14ac:dyDescent="0.25">
      <c r="E1424">
        <v>0</v>
      </c>
      <c r="F1424">
        <v>0.35</v>
      </c>
      <c r="G1424">
        <v>0.35</v>
      </c>
    </row>
    <row r="1425" spans="5:7" x14ac:dyDescent="0.25">
      <c r="E1425">
        <v>0</v>
      </c>
      <c r="F1425">
        <v>0.35</v>
      </c>
      <c r="G1425">
        <v>0.35</v>
      </c>
    </row>
    <row r="1426" spans="5:7" x14ac:dyDescent="0.25">
      <c r="E1426">
        <v>0</v>
      </c>
      <c r="F1426">
        <v>0.35</v>
      </c>
      <c r="G1426">
        <v>0.35</v>
      </c>
    </row>
    <row r="1427" spans="5:7" x14ac:dyDescent="0.25">
      <c r="E1427">
        <v>0</v>
      </c>
      <c r="F1427">
        <v>0.35</v>
      </c>
      <c r="G1427">
        <v>0.35</v>
      </c>
    </row>
    <row r="1428" spans="5:7" x14ac:dyDescent="0.25">
      <c r="E1428">
        <v>0</v>
      </c>
      <c r="F1428">
        <v>0.35</v>
      </c>
      <c r="G1428">
        <v>0.35</v>
      </c>
    </row>
    <row r="1429" spans="5:7" x14ac:dyDescent="0.25">
      <c r="E1429">
        <v>0</v>
      </c>
      <c r="F1429">
        <v>0.35</v>
      </c>
      <c r="G1429">
        <v>0.35</v>
      </c>
    </row>
    <row r="1430" spans="5:7" x14ac:dyDescent="0.25">
      <c r="E1430">
        <v>0</v>
      </c>
      <c r="F1430">
        <v>0.35</v>
      </c>
      <c r="G1430">
        <v>0.35</v>
      </c>
    </row>
    <row r="1431" spans="5:7" x14ac:dyDescent="0.25">
      <c r="E1431">
        <v>1</v>
      </c>
      <c r="F1431">
        <v>0.65</v>
      </c>
      <c r="G1431">
        <v>0.65</v>
      </c>
    </row>
    <row r="1432" spans="5:7" x14ac:dyDescent="0.25">
      <c r="E1432">
        <v>0</v>
      </c>
      <c r="F1432">
        <v>0.35</v>
      </c>
      <c r="G1432">
        <v>0.35</v>
      </c>
    </row>
    <row r="1433" spans="5:7" x14ac:dyDescent="0.25">
      <c r="E1433">
        <v>0</v>
      </c>
      <c r="F1433">
        <v>0.35</v>
      </c>
      <c r="G1433">
        <v>0.35</v>
      </c>
    </row>
    <row r="1434" spans="5:7" x14ac:dyDescent="0.25">
      <c r="E1434">
        <v>0</v>
      </c>
      <c r="F1434">
        <v>0.35</v>
      </c>
      <c r="G1434">
        <v>0.35</v>
      </c>
    </row>
    <row r="1435" spans="5:7" x14ac:dyDescent="0.25">
      <c r="E1435">
        <v>0</v>
      </c>
      <c r="F1435">
        <v>0.35</v>
      </c>
      <c r="G1435">
        <v>0.35</v>
      </c>
    </row>
    <row r="1436" spans="5:7" x14ac:dyDescent="0.25">
      <c r="E1436">
        <v>1</v>
      </c>
      <c r="F1436">
        <v>0.65</v>
      </c>
      <c r="G1436">
        <v>0.65</v>
      </c>
    </row>
    <row r="1437" spans="5:7" x14ac:dyDescent="0.25">
      <c r="E1437">
        <v>0</v>
      </c>
      <c r="F1437">
        <v>0.35</v>
      </c>
      <c r="G1437">
        <v>0.35</v>
      </c>
    </row>
    <row r="1438" spans="5:7" x14ac:dyDescent="0.25">
      <c r="E1438">
        <v>0</v>
      </c>
      <c r="F1438">
        <v>0.35</v>
      </c>
      <c r="G1438">
        <v>0.35</v>
      </c>
    </row>
    <row r="1439" spans="5:7" x14ac:dyDescent="0.25">
      <c r="E1439">
        <v>0</v>
      </c>
      <c r="F1439">
        <v>0.35</v>
      </c>
      <c r="G1439">
        <v>0.35</v>
      </c>
    </row>
    <row r="1440" spans="5:7" x14ac:dyDescent="0.25">
      <c r="E1440">
        <v>0</v>
      </c>
      <c r="F1440">
        <v>0.35</v>
      </c>
      <c r="G1440">
        <v>0.35</v>
      </c>
    </row>
    <row r="1441" spans="1:8" x14ac:dyDescent="0.25">
      <c r="E1441">
        <v>0</v>
      </c>
      <c r="F1441">
        <v>0.35</v>
      </c>
      <c r="G1441">
        <v>0.35</v>
      </c>
    </row>
    <row r="1442" spans="1:8" x14ac:dyDescent="0.25">
      <c r="E1442">
        <v>0</v>
      </c>
      <c r="F1442">
        <v>0.35</v>
      </c>
      <c r="G1442">
        <v>0.35</v>
      </c>
    </row>
    <row r="1443" spans="1:8" x14ac:dyDescent="0.25">
      <c r="E1443">
        <v>0</v>
      </c>
      <c r="F1443">
        <v>0.35</v>
      </c>
      <c r="G1443">
        <v>0.35</v>
      </c>
    </row>
    <row r="1444" spans="1:8" x14ac:dyDescent="0.25">
      <c r="E1444">
        <v>0</v>
      </c>
      <c r="F1444">
        <v>0.35</v>
      </c>
      <c r="G1444">
        <v>0.35</v>
      </c>
    </row>
    <row r="1445" spans="1:8" x14ac:dyDescent="0.25">
      <c r="E1445">
        <v>0</v>
      </c>
      <c r="F1445">
        <v>0.35</v>
      </c>
      <c r="G1445">
        <v>0.35</v>
      </c>
    </row>
    <row r="1446" spans="1:8" x14ac:dyDescent="0.25">
      <c r="E1446">
        <v>0</v>
      </c>
      <c r="F1446">
        <v>0.35</v>
      </c>
      <c r="G1446">
        <v>0.35</v>
      </c>
    </row>
    <row r="1447" spans="1:8" x14ac:dyDescent="0.25">
      <c r="E1447">
        <v>0</v>
      </c>
      <c r="F1447">
        <v>0.35</v>
      </c>
      <c r="G1447">
        <v>0.35</v>
      </c>
    </row>
    <row r="1448" spans="1:8" x14ac:dyDescent="0.25">
      <c r="E1448">
        <v>0</v>
      </c>
      <c r="F1448">
        <v>0.35</v>
      </c>
      <c r="G1448">
        <v>0.35</v>
      </c>
    </row>
    <row r="1449" spans="1:8" x14ac:dyDescent="0.25">
      <c r="E1449">
        <v>0</v>
      </c>
      <c r="F1449">
        <v>0.35</v>
      </c>
      <c r="G1449">
        <v>0.35</v>
      </c>
      <c r="H1449">
        <v>17.739999999999998</v>
      </c>
    </row>
    <row r="1451" spans="1:8" x14ac:dyDescent="0.25">
      <c r="D1451">
        <v>138.20286312699301</v>
      </c>
    </row>
    <row r="1453" spans="1:8" x14ac:dyDescent="0.25">
      <c r="A1453" s="29" t="s">
        <v>221</v>
      </c>
      <c r="B1453" s="29" t="s">
        <v>222</v>
      </c>
      <c r="C1453" s="29"/>
      <c r="D1453" s="29"/>
      <c r="E1453" s="29"/>
      <c r="F1453" s="29"/>
      <c r="G1453" s="29"/>
      <c r="H1453" s="29"/>
    </row>
    <row r="1454" spans="1:8" x14ac:dyDescent="0.25">
      <c r="A1454" s="29" t="s">
        <v>217</v>
      </c>
      <c r="B1454" s="29" t="s">
        <v>218</v>
      </c>
      <c r="C1454" s="29"/>
      <c r="D1454" s="29"/>
      <c r="E1454" s="29"/>
      <c r="F1454" s="29"/>
      <c r="G1454" s="29"/>
      <c r="H1454" s="29"/>
    </row>
    <row r="1455" spans="1:8" x14ac:dyDescent="0.25">
      <c r="A1455" t="s">
        <v>209</v>
      </c>
      <c r="B1455" t="s">
        <v>210</v>
      </c>
      <c r="C1455" t="s">
        <v>211</v>
      </c>
      <c r="D1455" t="s">
        <v>212</v>
      </c>
      <c r="E1455" t="s">
        <v>213</v>
      </c>
      <c r="F1455" t="s">
        <v>214</v>
      </c>
      <c r="G1455" t="s">
        <v>215</v>
      </c>
      <c r="H1455" t="s">
        <v>216</v>
      </c>
    </row>
    <row r="1456" spans="1:8" x14ac:dyDescent="0.25">
      <c r="A1456">
        <v>0</v>
      </c>
      <c r="B1456">
        <v>6</v>
      </c>
      <c r="C1456">
        <v>23</v>
      </c>
      <c r="D1456">
        <v>3.29</v>
      </c>
      <c r="E1456">
        <v>2</v>
      </c>
      <c r="F1456">
        <v>1.29</v>
      </c>
      <c r="G1456">
        <v>1.29</v>
      </c>
    </row>
    <row r="1457" spans="1:8" x14ac:dyDescent="0.25">
      <c r="E1457">
        <v>2</v>
      </c>
      <c r="F1457">
        <v>1.29</v>
      </c>
      <c r="G1457">
        <v>1.29</v>
      </c>
    </row>
    <row r="1458" spans="1:8" x14ac:dyDescent="0.25">
      <c r="E1458">
        <v>4</v>
      </c>
      <c r="F1458">
        <v>0.71</v>
      </c>
      <c r="G1458">
        <v>0.71</v>
      </c>
    </row>
    <row r="1459" spans="1:8" x14ac:dyDescent="0.25">
      <c r="E1459">
        <v>3</v>
      </c>
      <c r="F1459">
        <v>0.28999999999999998</v>
      </c>
      <c r="G1459">
        <v>0.28999999999999998</v>
      </c>
    </row>
    <row r="1460" spans="1:8" x14ac:dyDescent="0.25">
      <c r="E1460">
        <v>3</v>
      </c>
      <c r="F1460">
        <v>0.28999999999999998</v>
      </c>
      <c r="G1460">
        <v>0.28999999999999998</v>
      </c>
    </row>
    <row r="1461" spans="1:8" x14ac:dyDescent="0.25">
      <c r="E1461">
        <v>8</v>
      </c>
      <c r="F1461">
        <v>4.71</v>
      </c>
      <c r="G1461">
        <v>4.71</v>
      </c>
    </row>
    <row r="1462" spans="1:8" x14ac:dyDescent="0.25">
      <c r="E1462">
        <v>1</v>
      </c>
      <c r="F1462">
        <v>2.29</v>
      </c>
      <c r="G1462">
        <v>2.29</v>
      </c>
      <c r="H1462">
        <v>10.86</v>
      </c>
    </row>
    <row r="1464" spans="1:8" x14ac:dyDescent="0.25">
      <c r="A1464">
        <v>7</v>
      </c>
      <c r="B1464">
        <v>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6" spans="1:8" x14ac:dyDescent="0.25">
      <c r="A1466">
        <v>8</v>
      </c>
      <c r="B1466">
        <v>9</v>
      </c>
      <c r="C1466">
        <v>9</v>
      </c>
      <c r="D1466">
        <v>4.5</v>
      </c>
      <c r="E1466">
        <v>7</v>
      </c>
      <c r="F1466">
        <v>2.5</v>
      </c>
      <c r="G1466">
        <v>2.5</v>
      </c>
    </row>
    <row r="1467" spans="1:8" x14ac:dyDescent="0.25">
      <c r="E1467">
        <v>2</v>
      </c>
      <c r="F1467">
        <v>2.5</v>
      </c>
      <c r="G1467">
        <v>2.5</v>
      </c>
      <c r="H1467">
        <v>5</v>
      </c>
    </row>
    <row r="1469" spans="1:8" x14ac:dyDescent="0.25">
      <c r="A1469">
        <v>10</v>
      </c>
      <c r="B1469">
        <v>37</v>
      </c>
      <c r="C1469">
        <v>60</v>
      </c>
      <c r="D1469">
        <v>2.14</v>
      </c>
      <c r="E1469">
        <v>1</v>
      </c>
      <c r="F1469">
        <v>1.1399999999999999</v>
      </c>
      <c r="G1469">
        <v>1.1399999999999999</v>
      </c>
    </row>
    <row r="1470" spans="1:8" x14ac:dyDescent="0.25">
      <c r="E1470">
        <v>1</v>
      </c>
      <c r="F1470">
        <v>1.1399999999999999</v>
      </c>
      <c r="G1470">
        <v>1.1399999999999999</v>
      </c>
    </row>
    <row r="1471" spans="1:8" x14ac:dyDescent="0.25">
      <c r="E1471">
        <v>1</v>
      </c>
      <c r="F1471">
        <v>1.1399999999999999</v>
      </c>
      <c r="G1471">
        <v>1.1399999999999999</v>
      </c>
    </row>
    <row r="1472" spans="1:8" x14ac:dyDescent="0.25">
      <c r="E1472">
        <v>3</v>
      </c>
      <c r="F1472">
        <v>0.86</v>
      </c>
      <c r="G1472">
        <v>0.86</v>
      </c>
    </row>
    <row r="1473" spans="5:7" x14ac:dyDescent="0.25">
      <c r="E1473">
        <v>2</v>
      </c>
      <c r="F1473">
        <v>0.14000000000000001</v>
      </c>
      <c r="G1473">
        <v>0.14000000000000001</v>
      </c>
    </row>
    <row r="1474" spans="5:7" x14ac:dyDescent="0.25">
      <c r="E1474">
        <v>10</v>
      </c>
      <c r="F1474">
        <v>7.86</v>
      </c>
      <c r="G1474">
        <v>7.86</v>
      </c>
    </row>
    <row r="1475" spans="5:7" x14ac:dyDescent="0.25">
      <c r="E1475">
        <v>1</v>
      </c>
      <c r="F1475">
        <v>1.1399999999999999</v>
      </c>
      <c r="G1475">
        <v>1.1399999999999999</v>
      </c>
    </row>
    <row r="1476" spans="5:7" x14ac:dyDescent="0.25">
      <c r="E1476">
        <v>0</v>
      </c>
      <c r="F1476">
        <v>2.14</v>
      </c>
      <c r="G1476">
        <v>2.14</v>
      </c>
    </row>
    <row r="1477" spans="5:7" x14ac:dyDescent="0.25">
      <c r="E1477">
        <v>1</v>
      </c>
      <c r="F1477">
        <v>1.1399999999999999</v>
      </c>
      <c r="G1477">
        <v>1.1399999999999999</v>
      </c>
    </row>
    <row r="1478" spans="5:7" x14ac:dyDescent="0.25">
      <c r="E1478">
        <v>4</v>
      </c>
      <c r="F1478">
        <v>1.86</v>
      </c>
      <c r="G1478">
        <v>1.86</v>
      </c>
    </row>
    <row r="1479" spans="5:7" x14ac:dyDescent="0.25">
      <c r="E1479">
        <v>1</v>
      </c>
      <c r="F1479">
        <v>1.1399999999999999</v>
      </c>
      <c r="G1479">
        <v>1.1399999999999999</v>
      </c>
    </row>
    <row r="1480" spans="5:7" x14ac:dyDescent="0.25">
      <c r="E1480">
        <v>0</v>
      </c>
      <c r="F1480">
        <v>2.14</v>
      </c>
      <c r="G1480">
        <v>2.14</v>
      </c>
    </row>
    <row r="1481" spans="5:7" x14ac:dyDescent="0.25">
      <c r="E1481">
        <v>0</v>
      </c>
      <c r="F1481">
        <v>2.14</v>
      </c>
      <c r="G1481">
        <v>2.14</v>
      </c>
    </row>
    <row r="1482" spans="5:7" x14ac:dyDescent="0.25">
      <c r="E1482">
        <v>1</v>
      </c>
      <c r="F1482">
        <v>1.1399999999999999</v>
      </c>
      <c r="G1482">
        <v>1.1399999999999999</v>
      </c>
    </row>
    <row r="1483" spans="5:7" x14ac:dyDescent="0.25">
      <c r="E1483">
        <v>1</v>
      </c>
      <c r="F1483">
        <v>1.1399999999999999</v>
      </c>
      <c r="G1483">
        <v>1.1399999999999999</v>
      </c>
    </row>
    <row r="1484" spans="5:7" x14ac:dyDescent="0.25">
      <c r="E1484">
        <v>2</v>
      </c>
      <c r="F1484">
        <v>0.14000000000000001</v>
      </c>
      <c r="G1484">
        <v>0.14000000000000001</v>
      </c>
    </row>
    <row r="1485" spans="5:7" x14ac:dyDescent="0.25">
      <c r="E1485">
        <v>16</v>
      </c>
      <c r="F1485">
        <v>13.86</v>
      </c>
      <c r="G1485">
        <v>13.86</v>
      </c>
    </row>
    <row r="1486" spans="5:7" x14ac:dyDescent="0.25">
      <c r="E1486">
        <v>0</v>
      </c>
      <c r="F1486">
        <v>2.14</v>
      </c>
      <c r="G1486">
        <v>2.14</v>
      </c>
    </row>
    <row r="1487" spans="5:7" x14ac:dyDescent="0.25">
      <c r="E1487">
        <v>0</v>
      </c>
      <c r="F1487">
        <v>2.14</v>
      </c>
      <c r="G1487">
        <v>2.14</v>
      </c>
    </row>
    <row r="1488" spans="5:7" x14ac:dyDescent="0.25">
      <c r="E1488">
        <v>0</v>
      </c>
      <c r="F1488">
        <v>2.14</v>
      </c>
      <c r="G1488">
        <v>2.14</v>
      </c>
    </row>
    <row r="1489" spans="1:8" x14ac:dyDescent="0.25">
      <c r="E1489">
        <v>0</v>
      </c>
      <c r="F1489">
        <v>2.14</v>
      </c>
      <c r="G1489">
        <v>2.14</v>
      </c>
    </row>
    <row r="1490" spans="1:8" x14ac:dyDescent="0.25">
      <c r="E1490">
        <v>0</v>
      </c>
      <c r="F1490">
        <v>2.14</v>
      </c>
      <c r="G1490">
        <v>2.14</v>
      </c>
    </row>
    <row r="1491" spans="1:8" x14ac:dyDescent="0.25">
      <c r="E1491">
        <v>0</v>
      </c>
      <c r="F1491">
        <v>2.14</v>
      </c>
      <c r="G1491">
        <v>2.14</v>
      </c>
    </row>
    <row r="1492" spans="1:8" x14ac:dyDescent="0.25">
      <c r="E1492">
        <v>3</v>
      </c>
      <c r="F1492">
        <v>0.86</v>
      </c>
      <c r="G1492">
        <v>0.86</v>
      </c>
    </row>
    <row r="1493" spans="1:8" x14ac:dyDescent="0.25">
      <c r="E1493">
        <v>4</v>
      </c>
      <c r="F1493">
        <v>1.86</v>
      </c>
      <c r="G1493">
        <v>1.86</v>
      </c>
    </row>
    <row r="1494" spans="1:8" x14ac:dyDescent="0.25">
      <c r="E1494">
        <v>1</v>
      </c>
      <c r="F1494">
        <v>1.1399999999999999</v>
      </c>
      <c r="G1494">
        <v>1.1399999999999999</v>
      </c>
    </row>
    <row r="1495" spans="1:8" x14ac:dyDescent="0.25">
      <c r="E1495">
        <v>2</v>
      </c>
      <c r="F1495">
        <v>0.14000000000000001</v>
      </c>
      <c r="G1495">
        <v>0.14000000000000001</v>
      </c>
    </row>
    <row r="1496" spans="1:8" x14ac:dyDescent="0.25">
      <c r="E1496">
        <v>5</v>
      </c>
      <c r="F1496">
        <v>2.86</v>
      </c>
      <c r="G1496">
        <v>2.86</v>
      </c>
      <c r="H1496">
        <v>60</v>
      </c>
    </row>
    <row r="1498" spans="1:8" x14ac:dyDescent="0.25">
      <c r="A1498">
        <v>38</v>
      </c>
      <c r="B1498">
        <v>68</v>
      </c>
      <c r="C1498">
        <v>20</v>
      </c>
      <c r="D1498">
        <v>0.65</v>
      </c>
      <c r="E1498">
        <v>1</v>
      </c>
      <c r="F1498">
        <v>0.35</v>
      </c>
      <c r="G1498">
        <v>0.35</v>
      </c>
    </row>
    <row r="1499" spans="1:8" x14ac:dyDescent="0.25">
      <c r="E1499">
        <v>0</v>
      </c>
      <c r="F1499">
        <v>0.65</v>
      </c>
      <c r="G1499">
        <v>0.65</v>
      </c>
    </row>
    <row r="1500" spans="1:8" x14ac:dyDescent="0.25">
      <c r="E1500">
        <v>0</v>
      </c>
      <c r="F1500">
        <v>0.65</v>
      </c>
      <c r="G1500">
        <v>0.65</v>
      </c>
    </row>
    <row r="1501" spans="1:8" x14ac:dyDescent="0.25">
      <c r="E1501">
        <v>0</v>
      </c>
      <c r="F1501">
        <v>0.65</v>
      </c>
      <c r="G1501">
        <v>0.65</v>
      </c>
    </row>
    <row r="1502" spans="1:8" x14ac:dyDescent="0.25">
      <c r="E1502">
        <v>0</v>
      </c>
      <c r="F1502">
        <v>0.65</v>
      </c>
      <c r="G1502">
        <v>0.65</v>
      </c>
    </row>
    <row r="1503" spans="1:8" x14ac:dyDescent="0.25">
      <c r="E1503">
        <v>0</v>
      </c>
      <c r="F1503">
        <v>0.65</v>
      </c>
      <c r="G1503">
        <v>0.65</v>
      </c>
    </row>
    <row r="1504" spans="1:8" x14ac:dyDescent="0.25">
      <c r="E1504">
        <v>0</v>
      </c>
      <c r="F1504">
        <v>0.65</v>
      </c>
      <c r="G1504">
        <v>0.65</v>
      </c>
    </row>
    <row r="1505" spans="5:7" x14ac:dyDescent="0.25">
      <c r="E1505">
        <v>1</v>
      </c>
      <c r="F1505">
        <v>0.35</v>
      </c>
      <c r="G1505">
        <v>0.35</v>
      </c>
    </row>
    <row r="1506" spans="5:7" x14ac:dyDescent="0.25">
      <c r="E1506">
        <v>0</v>
      </c>
      <c r="F1506">
        <v>0.65</v>
      </c>
      <c r="G1506">
        <v>0.65</v>
      </c>
    </row>
    <row r="1507" spans="5:7" x14ac:dyDescent="0.25">
      <c r="E1507">
        <v>0</v>
      </c>
      <c r="F1507">
        <v>0.65</v>
      </c>
      <c r="G1507">
        <v>0.65</v>
      </c>
    </row>
    <row r="1508" spans="5:7" x14ac:dyDescent="0.25">
      <c r="E1508">
        <v>0</v>
      </c>
      <c r="F1508">
        <v>0.65</v>
      </c>
      <c r="G1508">
        <v>0.65</v>
      </c>
    </row>
    <row r="1509" spans="5:7" x14ac:dyDescent="0.25">
      <c r="E1509">
        <v>0</v>
      </c>
      <c r="F1509">
        <v>0.65</v>
      </c>
      <c r="G1509">
        <v>0.65</v>
      </c>
    </row>
    <row r="1510" spans="5:7" x14ac:dyDescent="0.25">
      <c r="E1510">
        <v>1</v>
      </c>
      <c r="F1510">
        <v>0.35</v>
      </c>
      <c r="G1510">
        <v>0.35</v>
      </c>
    </row>
    <row r="1511" spans="5:7" x14ac:dyDescent="0.25">
      <c r="E1511">
        <v>0</v>
      </c>
      <c r="F1511">
        <v>0.65</v>
      </c>
      <c r="G1511">
        <v>0.65</v>
      </c>
    </row>
    <row r="1512" spans="5:7" x14ac:dyDescent="0.25">
      <c r="E1512">
        <v>1</v>
      </c>
      <c r="F1512">
        <v>0.35</v>
      </c>
      <c r="G1512">
        <v>0.35</v>
      </c>
    </row>
    <row r="1513" spans="5:7" x14ac:dyDescent="0.25">
      <c r="E1513">
        <v>0</v>
      </c>
      <c r="F1513">
        <v>0.65</v>
      </c>
      <c r="G1513">
        <v>0.65</v>
      </c>
    </row>
    <row r="1514" spans="5:7" x14ac:dyDescent="0.25">
      <c r="E1514">
        <v>1</v>
      </c>
      <c r="F1514">
        <v>0.35</v>
      </c>
      <c r="G1514">
        <v>0.35</v>
      </c>
    </row>
    <row r="1515" spans="5:7" x14ac:dyDescent="0.25">
      <c r="E1515">
        <v>4</v>
      </c>
      <c r="F1515">
        <v>3.35</v>
      </c>
      <c r="G1515">
        <v>3.35</v>
      </c>
    </row>
    <row r="1516" spans="5:7" x14ac:dyDescent="0.25">
      <c r="E1516">
        <v>1</v>
      </c>
      <c r="F1516">
        <v>0.35</v>
      </c>
      <c r="G1516">
        <v>0.35</v>
      </c>
    </row>
    <row r="1517" spans="5:7" x14ac:dyDescent="0.25">
      <c r="E1517">
        <v>0</v>
      </c>
      <c r="F1517">
        <v>0.65</v>
      </c>
      <c r="G1517">
        <v>0.65</v>
      </c>
    </row>
    <row r="1518" spans="5:7" x14ac:dyDescent="0.25">
      <c r="E1518">
        <v>0</v>
      </c>
      <c r="F1518">
        <v>0.65</v>
      </c>
      <c r="G1518">
        <v>0.65</v>
      </c>
    </row>
    <row r="1519" spans="5:7" x14ac:dyDescent="0.25">
      <c r="E1519">
        <v>0</v>
      </c>
      <c r="F1519">
        <v>0.65</v>
      </c>
      <c r="G1519">
        <v>0.65</v>
      </c>
    </row>
    <row r="1520" spans="5:7" x14ac:dyDescent="0.25">
      <c r="E1520">
        <v>0</v>
      </c>
      <c r="F1520">
        <v>0.65</v>
      </c>
      <c r="G1520">
        <v>0.65</v>
      </c>
    </row>
    <row r="1521" spans="1:8" x14ac:dyDescent="0.25">
      <c r="E1521">
        <v>0</v>
      </c>
      <c r="F1521">
        <v>0.65</v>
      </c>
      <c r="G1521">
        <v>0.65</v>
      </c>
    </row>
    <row r="1522" spans="1:8" x14ac:dyDescent="0.25">
      <c r="E1522">
        <v>1</v>
      </c>
      <c r="F1522">
        <v>0.35</v>
      </c>
      <c r="G1522">
        <v>0.35</v>
      </c>
    </row>
    <row r="1523" spans="1:8" x14ac:dyDescent="0.25">
      <c r="E1523">
        <v>1</v>
      </c>
      <c r="F1523">
        <v>0.35</v>
      </c>
      <c r="G1523">
        <v>0.35</v>
      </c>
    </row>
    <row r="1524" spans="1:8" x14ac:dyDescent="0.25">
      <c r="E1524">
        <v>4</v>
      </c>
      <c r="F1524">
        <v>3.35</v>
      </c>
      <c r="G1524">
        <v>3.35</v>
      </c>
    </row>
    <row r="1525" spans="1:8" x14ac:dyDescent="0.25">
      <c r="E1525">
        <v>0</v>
      </c>
      <c r="F1525">
        <v>0.65</v>
      </c>
      <c r="G1525">
        <v>0.65</v>
      </c>
    </row>
    <row r="1526" spans="1:8" x14ac:dyDescent="0.25">
      <c r="E1526">
        <v>0</v>
      </c>
      <c r="F1526">
        <v>0.65</v>
      </c>
      <c r="G1526">
        <v>0.65</v>
      </c>
    </row>
    <row r="1527" spans="1:8" x14ac:dyDescent="0.25">
      <c r="E1527">
        <v>1</v>
      </c>
      <c r="F1527">
        <v>0.35</v>
      </c>
      <c r="G1527">
        <v>0.35</v>
      </c>
    </row>
    <row r="1528" spans="1:8" x14ac:dyDescent="0.25">
      <c r="E1528">
        <v>3</v>
      </c>
      <c r="F1528">
        <v>2.35</v>
      </c>
      <c r="G1528">
        <v>2.35</v>
      </c>
      <c r="H1528">
        <v>24.52</v>
      </c>
    </row>
    <row r="1530" spans="1:8" x14ac:dyDescent="0.25">
      <c r="A1530">
        <v>69</v>
      </c>
      <c r="B1530">
        <v>70</v>
      </c>
      <c r="C1530">
        <v>9</v>
      </c>
      <c r="D1530">
        <v>4.5</v>
      </c>
      <c r="E1530">
        <v>1</v>
      </c>
      <c r="F1530">
        <v>3.5</v>
      </c>
      <c r="G1530">
        <v>3.5</v>
      </c>
    </row>
    <row r="1531" spans="1:8" x14ac:dyDescent="0.25">
      <c r="E1531">
        <v>8</v>
      </c>
      <c r="F1531">
        <v>3.5</v>
      </c>
      <c r="G1531">
        <v>3.5</v>
      </c>
      <c r="H1531">
        <v>7</v>
      </c>
    </row>
    <row r="1533" spans="1:8" x14ac:dyDescent="0.25">
      <c r="A1533">
        <v>71</v>
      </c>
      <c r="B1533">
        <v>71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5" spans="1:8" x14ac:dyDescent="0.25">
      <c r="A1535">
        <v>72</v>
      </c>
      <c r="B1535">
        <v>84</v>
      </c>
      <c r="C1535">
        <v>12</v>
      </c>
      <c r="D1535">
        <v>0.92</v>
      </c>
      <c r="E1535">
        <v>1</v>
      </c>
      <c r="F1535">
        <v>0.08</v>
      </c>
      <c r="G1535">
        <v>0.08</v>
      </c>
    </row>
    <row r="1536" spans="1:8" x14ac:dyDescent="0.25">
      <c r="E1536">
        <v>1</v>
      </c>
      <c r="F1536">
        <v>0.08</v>
      </c>
      <c r="G1536">
        <v>0.08</v>
      </c>
    </row>
    <row r="1537" spans="1:8" x14ac:dyDescent="0.25">
      <c r="E1537">
        <v>2</v>
      </c>
      <c r="F1537">
        <v>1.08</v>
      </c>
      <c r="G1537">
        <v>1.08</v>
      </c>
    </row>
    <row r="1538" spans="1:8" x14ac:dyDescent="0.25">
      <c r="E1538">
        <v>1</v>
      </c>
      <c r="F1538">
        <v>0.08</v>
      </c>
      <c r="G1538">
        <v>0.08</v>
      </c>
    </row>
    <row r="1539" spans="1:8" x14ac:dyDescent="0.25">
      <c r="E1539">
        <v>2</v>
      </c>
      <c r="F1539">
        <v>1.08</v>
      </c>
      <c r="G1539">
        <v>1.08</v>
      </c>
    </row>
    <row r="1540" spans="1:8" x14ac:dyDescent="0.25">
      <c r="E1540">
        <v>0</v>
      </c>
      <c r="F1540">
        <v>0.92</v>
      </c>
      <c r="G1540">
        <v>0.92</v>
      </c>
    </row>
    <row r="1541" spans="1:8" x14ac:dyDescent="0.25">
      <c r="E1541">
        <v>2</v>
      </c>
      <c r="F1541">
        <v>1.08</v>
      </c>
      <c r="G1541">
        <v>1.08</v>
      </c>
    </row>
    <row r="1542" spans="1:8" x14ac:dyDescent="0.25">
      <c r="E1542">
        <v>0</v>
      </c>
      <c r="F1542">
        <v>0.92</v>
      </c>
      <c r="G1542">
        <v>0.92</v>
      </c>
    </row>
    <row r="1543" spans="1:8" x14ac:dyDescent="0.25">
      <c r="E1543">
        <v>0</v>
      </c>
      <c r="F1543">
        <v>0.92</v>
      </c>
      <c r="G1543">
        <v>0.92</v>
      </c>
    </row>
    <row r="1544" spans="1:8" x14ac:dyDescent="0.25">
      <c r="E1544">
        <v>0</v>
      </c>
      <c r="F1544">
        <v>0.92</v>
      </c>
      <c r="G1544">
        <v>0.92</v>
      </c>
    </row>
    <row r="1545" spans="1:8" x14ac:dyDescent="0.25">
      <c r="E1545">
        <v>0</v>
      </c>
      <c r="F1545">
        <v>0.92</v>
      </c>
      <c r="G1545">
        <v>0.92</v>
      </c>
    </row>
    <row r="1546" spans="1:8" x14ac:dyDescent="0.25">
      <c r="E1546">
        <v>1</v>
      </c>
      <c r="F1546">
        <v>0.08</v>
      </c>
      <c r="G1546">
        <v>0.08</v>
      </c>
    </row>
    <row r="1547" spans="1:8" x14ac:dyDescent="0.25">
      <c r="E1547">
        <v>2</v>
      </c>
      <c r="F1547">
        <v>1.08</v>
      </c>
      <c r="G1547">
        <v>1.08</v>
      </c>
      <c r="H1547">
        <v>9.23</v>
      </c>
    </row>
    <row r="1549" spans="1:8" x14ac:dyDescent="0.25">
      <c r="A1549">
        <v>85</v>
      </c>
      <c r="B1549">
        <v>85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1" spans="1:8" x14ac:dyDescent="0.25">
      <c r="A1551">
        <v>86</v>
      </c>
      <c r="B1551">
        <v>116</v>
      </c>
      <c r="C1551">
        <v>11</v>
      </c>
      <c r="D1551">
        <v>0.35</v>
      </c>
      <c r="E1551">
        <v>1</v>
      </c>
      <c r="F1551">
        <v>0.65</v>
      </c>
      <c r="G1551">
        <v>0.65</v>
      </c>
    </row>
    <row r="1552" spans="1:8" x14ac:dyDescent="0.25">
      <c r="E1552">
        <v>3</v>
      </c>
      <c r="F1552">
        <v>2.65</v>
      </c>
      <c r="G1552">
        <v>2.65</v>
      </c>
    </row>
    <row r="1553" spans="5:7" x14ac:dyDescent="0.25">
      <c r="E1553">
        <v>4</v>
      </c>
      <c r="F1553">
        <v>3.65</v>
      </c>
      <c r="G1553">
        <v>3.65</v>
      </c>
    </row>
    <row r="1554" spans="5:7" x14ac:dyDescent="0.25">
      <c r="E1554">
        <v>0</v>
      </c>
      <c r="F1554">
        <v>0.35</v>
      </c>
      <c r="G1554">
        <v>0.35</v>
      </c>
    </row>
    <row r="1555" spans="5:7" x14ac:dyDescent="0.25">
      <c r="E1555">
        <v>1</v>
      </c>
      <c r="F1555">
        <v>0.65</v>
      </c>
      <c r="G1555">
        <v>0.65</v>
      </c>
    </row>
    <row r="1556" spans="5:7" x14ac:dyDescent="0.25">
      <c r="E1556">
        <v>0</v>
      </c>
      <c r="F1556">
        <v>0.35</v>
      </c>
      <c r="G1556">
        <v>0.35</v>
      </c>
    </row>
    <row r="1557" spans="5:7" x14ac:dyDescent="0.25">
      <c r="E1557">
        <v>0</v>
      </c>
      <c r="F1557">
        <v>0.35</v>
      </c>
      <c r="G1557">
        <v>0.35</v>
      </c>
    </row>
    <row r="1558" spans="5:7" x14ac:dyDescent="0.25">
      <c r="E1558">
        <v>0</v>
      </c>
      <c r="F1558">
        <v>0.35</v>
      </c>
      <c r="G1558">
        <v>0.35</v>
      </c>
    </row>
    <row r="1559" spans="5:7" x14ac:dyDescent="0.25">
      <c r="E1559">
        <v>0</v>
      </c>
      <c r="F1559">
        <v>0.35</v>
      </c>
      <c r="G1559">
        <v>0.35</v>
      </c>
    </row>
    <row r="1560" spans="5:7" x14ac:dyDescent="0.25">
      <c r="E1560">
        <v>0</v>
      </c>
      <c r="F1560">
        <v>0.35</v>
      </c>
      <c r="G1560">
        <v>0.35</v>
      </c>
    </row>
    <row r="1561" spans="5:7" x14ac:dyDescent="0.25">
      <c r="E1561">
        <v>0</v>
      </c>
      <c r="F1561">
        <v>0.35</v>
      </c>
      <c r="G1561">
        <v>0.35</v>
      </c>
    </row>
    <row r="1562" spans="5:7" x14ac:dyDescent="0.25">
      <c r="E1562">
        <v>0</v>
      </c>
      <c r="F1562">
        <v>0.35</v>
      </c>
      <c r="G1562">
        <v>0.35</v>
      </c>
    </row>
    <row r="1563" spans="5:7" x14ac:dyDescent="0.25">
      <c r="E1563">
        <v>1</v>
      </c>
      <c r="F1563">
        <v>0.65</v>
      </c>
      <c r="G1563">
        <v>0.65</v>
      </c>
    </row>
    <row r="1564" spans="5:7" x14ac:dyDescent="0.25">
      <c r="E1564">
        <v>0</v>
      </c>
      <c r="F1564">
        <v>0.35</v>
      </c>
      <c r="G1564">
        <v>0.35</v>
      </c>
    </row>
    <row r="1565" spans="5:7" x14ac:dyDescent="0.25">
      <c r="E1565">
        <v>0</v>
      </c>
      <c r="F1565">
        <v>0.35</v>
      </c>
      <c r="G1565">
        <v>0.35</v>
      </c>
    </row>
    <row r="1566" spans="5:7" x14ac:dyDescent="0.25">
      <c r="E1566">
        <v>0</v>
      </c>
      <c r="F1566">
        <v>0.35</v>
      </c>
      <c r="G1566">
        <v>0.35</v>
      </c>
    </row>
    <row r="1567" spans="5:7" x14ac:dyDescent="0.25">
      <c r="E1567">
        <v>0</v>
      </c>
      <c r="F1567">
        <v>0.35</v>
      </c>
      <c r="G1567">
        <v>0.35</v>
      </c>
    </row>
    <row r="1568" spans="5:7" x14ac:dyDescent="0.25">
      <c r="E1568">
        <v>1</v>
      </c>
      <c r="F1568">
        <v>0.65</v>
      </c>
      <c r="G1568">
        <v>0.65</v>
      </c>
    </row>
    <row r="1569" spans="4:8" x14ac:dyDescent="0.25">
      <c r="E1569">
        <v>0</v>
      </c>
      <c r="F1569">
        <v>0.35</v>
      </c>
      <c r="G1569">
        <v>0.35</v>
      </c>
    </row>
    <row r="1570" spans="4:8" x14ac:dyDescent="0.25">
      <c r="E1570">
        <v>0</v>
      </c>
      <c r="F1570">
        <v>0.35</v>
      </c>
      <c r="G1570">
        <v>0.35</v>
      </c>
    </row>
    <row r="1571" spans="4:8" x14ac:dyDescent="0.25">
      <c r="E1571">
        <v>0</v>
      </c>
      <c r="F1571">
        <v>0.35</v>
      </c>
      <c r="G1571">
        <v>0.35</v>
      </c>
    </row>
    <row r="1572" spans="4:8" x14ac:dyDescent="0.25">
      <c r="E1572">
        <v>0</v>
      </c>
      <c r="F1572">
        <v>0.35</v>
      </c>
      <c r="G1572">
        <v>0.35</v>
      </c>
    </row>
    <row r="1573" spans="4:8" x14ac:dyDescent="0.25">
      <c r="E1573">
        <v>0</v>
      </c>
      <c r="F1573">
        <v>0.35</v>
      </c>
      <c r="G1573">
        <v>0.35</v>
      </c>
    </row>
    <row r="1574" spans="4:8" x14ac:dyDescent="0.25">
      <c r="E1574">
        <v>0</v>
      </c>
      <c r="F1574">
        <v>0.35</v>
      </c>
      <c r="G1574">
        <v>0.35</v>
      </c>
    </row>
    <row r="1575" spans="4:8" x14ac:dyDescent="0.25">
      <c r="E1575">
        <v>0</v>
      </c>
      <c r="F1575">
        <v>0.35</v>
      </c>
      <c r="G1575">
        <v>0.35</v>
      </c>
    </row>
    <row r="1576" spans="4:8" x14ac:dyDescent="0.25">
      <c r="E1576">
        <v>0</v>
      </c>
      <c r="F1576">
        <v>0.35</v>
      </c>
      <c r="G1576">
        <v>0.35</v>
      </c>
    </row>
    <row r="1577" spans="4:8" x14ac:dyDescent="0.25">
      <c r="E1577">
        <v>0</v>
      </c>
      <c r="F1577">
        <v>0.35</v>
      </c>
      <c r="G1577">
        <v>0.35</v>
      </c>
    </row>
    <row r="1578" spans="4:8" x14ac:dyDescent="0.25">
      <c r="E1578">
        <v>0</v>
      </c>
      <c r="F1578">
        <v>0.35</v>
      </c>
      <c r="G1578">
        <v>0.35</v>
      </c>
    </row>
    <row r="1579" spans="4:8" x14ac:dyDescent="0.25">
      <c r="E1579">
        <v>0</v>
      </c>
      <c r="F1579">
        <v>0.35</v>
      </c>
      <c r="G1579">
        <v>0.35</v>
      </c>
    </row>
    <row r="1580" spans="4:8" x14ac:dyDescent="0.25">
      <c r="E1580">
        <v>0</v>
      </c>
      <c r="F1580">
        <v>0.35</v>
      </c>
      <c r="G1580">
        <v>0.35</v>
      </c>
    </row>
    <row r="1581" spans="4:8" x14ac:dyDescent="0.25">
      <c r="E1581">
        <v>0</v>
      </c>
      <c r="F1581">
        <v>0.35</v>
      </c>
      <c r="G1581">
        <v>0.35</v>
      </c>
      <c r="H1581">
        <v>17.739999999999998</v>
      </c>
    </row>
    <row r="1583" spans="4:8" x14ac:dyDescent="0.25">
      <c r="D1583">
        <v>134.34597697853999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abSelected="1" workbookViewId="0">
      <selection activeCell="S9" sqref="S9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8" bestFit="1" customWidth="1"/>
    <col min="4" max="4" width="11.875" bestFit="1" customWidth="1"/>
  </cols>
  <sheetData>
    <row r="1" spans="1:4" x14ac:dyDescent="0.25">
      <c r="A1" t="s">
        <v>223</v>
      </c>
    </row>
    <row r="2" spans="1:4" x14ac:dyDescent="0.25">
      <c r="A2" s="29" t="s">
        <v>205</v>
      </c>
      <c r="B2" s="29" t="s">
        <v>206</v>
      </c>
      <c r="C2" s="29"/>
      <c r="D2" s="29"/>
    </row>
    <row r="3" spans="1:4" x14ac:dyDescent="0.25">
      <c r="A3" s="29" t="s">
        <v>207</v>
      </c>
      <c r="B3" s="29" t="s">
        <v>208</v>
      </c>
      <c r="C3" s="29"/>
      <c r="D3" s="29"/>
    </row>
    <row r="4" spans="1:4" x14ac:dyDescent="0.25">
      <c r="A4" t="s">
        <v>189</v>
      </c>
      <c r="B4" t="s">
        <v>224</v>
      </c>
      <c r="C4" t="s">
        <v>225</v>
      </c>
      <c r="D4" t="s">
        <v>226</v>
      </c>
    </row>
    <row r="5" spans="1:4" x14ac:dyDescent="0.25">
      <c r="A5" t="s">
        <v>227</v>
      </c>
      <c r="B5">
        <v>110.49909</v>
      </c>
      <c r="C5">
        <v>0</v>
      </c>
      <c r="D5">
        <v>0</v>
      </c>
    </row>
    <row r="6" spans="1:4" x14ac:dyDescent="0.25">
      <c r="A6" t="s">
        <v>228</v>
      </c>
      <c r="B6">
        <v>84.728030000000004</v>
      </c>
      <c r="C6">
        <v>4</v>
      </c>
      <c r="D6">
        <v>1.3888889E-2</v>
      </c>
    </row>
    <row r="7" spans="1:4" x14ac:dyDescent="0.25">
      <c r="A7" t="s">
        <v>229</v>
      </c>
      <c r="B7">
        <v>90.136215000000007</v>
      </c>
      <c r="C7">
        <v>0</v>
      </c>
      <c r="D7">
        <v>0</v>
      </c>
    </row>
    <row r="8" spans="1:4" x14ac:dyDescent="0.25">
      <c r="A8" t="s">
        <v>230</v>
      </c>
      <c r="B8">
        <v>86.634159999999994</v>
      </c>
      <c r="C8">
        <v>3</v>
      </c>
      <c r="D8">
        <v>6.9444444999999999E-3</v>
      </c>
    </row>
    <row r="9" spans="1:4" x14ac:dyDescent="0.25">
      <c r="A9" t="s">
        <v>231</v>
      </c>
      <c r="B9">
        <v>128.52645999999999</v>
      </c>
      <c r="C9">
        <v>2</v>
      </c>
      <c r="D9">
        <v>0</v>
      </c>
    </row>
    <row r="10" spans="1:4" x14ac:dyDescent="0.25">
      <c r="A10" t="s">
        <v>232</v>
      </c>
      <c r="B10">
        <v>132.30122</v>
      </c>
      <c r="C10">
        <v>0</v>
      </c>
      <c r="D10">
        <v>6.9444444999999999E-3</v>
      </c>
    </row>
    <row r="11" spans="1:4" x14ac:dyDescent="0.25">
      <c r="A11" t="s">
        <v>233</v>
      </c>
      <c r="B11">
        <v>214.35096999999999</v>
      </c>
      <c r="C11">
        <v>0</v>
      </c>
      <c r="D11">
        <v>0</v>
      </c>
    </row>
    <row r="12" spans="1:4" x14ac:dyDescent="0.25">
      <c r="A12" t="s">
        <v>234</v>
      </c>
      <c r="B12">
        <v>133.66783000000001</v>
      </c>
      <c r="C12">
        <v>0</v>
      </c>
      <c r="D12">
        <v>0</v>
      </c>
    </row>
    <row r="13" spans="1:4" x14ac:dyDescent="0.25">
      <c r="A13" t="s">
        <v>235</v>
      </c>
      <c r="B13">
        <v>80.627319999999997</v>
      </c>
      <c r="C13">
        <v>0</v>
      </c>
      <c r="D13">
        <v>0</v>
      </c>
    </row>
    <row r="16" spans="1:4" x14ac:dyDescent="0.25">
      <c r="A16" s="29" t="s">
        <v>205</v>
      </c>
      <c r="B16" s="29" t="s">
        <v>206</v>
      </c>
      <c r="C16" s="29"/>
      <c r="D16" s="29"/>
    </row>
    <row r="17" spans="1:4" x14ac:dyDescent="0.25">
      <c r="A17" s="29" t="s">
        <v>217</v>
      </c>
      <c r="B17" s="29" t="s">
        <v>208</v>
      </c>
      <c r="C17" s="29"/>
      <c r="D17" s="29"/>
    </row>
    <row r="18" spans="1:4" x14ac:dyDescent="0.25">
      <c r="A18" t="s">
        <v>189</v>
      </c>
      <c r="B18" t="s">
        <v>224</v>
      </c>
      <c r="C18" t="s">
        <v>225</v>
      </c>
      <c r="D18" t="s">
        <v>226</v>
      </c>
    </row>
    <row r="19" spans="1:4" x14ac:dyDescent="0.25">
      <c r="A19" t="s">
        <v>227</v>
      </c>
      <c r="B19">
        <v>66.906949999999995</v>
      </c>
      <c r="C19">
        <v>5</v>
      </c>
      <c r="D19">
        <v>6.9444444999999999E-3</v>
      </c>
    </row>
    <row r="20" spans="1:4" x14ac:dyDescent="0.25">
      <c r="A20" t="s">
        <v>228</v>
      </c>
      <c r="B20">
        <v>84.728030000000004</v>
      </c>
      <c r="C20">
        <v>4</v>
      </c>
      <c r="D20">
        <v>6.9444444999999999E-3</v>
      </c>
    </row>
    <row r="21" spans="1:4" x14ac:dyDescent="0.25">
      <c r="A21" t="s">
        <v>229</v>
      </c>
      <c r="B21">
        <v>80.072295999999994</v>
      </c>
      <c r="C21">
        <v>1</v>
      </c>
      <c r="D21">
        <v>6.9444444999999999E-3</v>
      </c>
    </row>
    <row r="22" spans="1:4" x14ac:dyDescent="0.25">
      <c r="A22" t="s">
        <v>230</v>
      </c>
      <c r="B22">
        <v>86.634159999999994</v>
      </c>
      <c r="C22">
        <v>3</v>
      </c>
      <c r="D22">
        <v>6.9444444999999999E-3</v>
      </c>
    </row>
    <row r="23" spans="1:4" x14ac:dyDescent="0.25">
      <c r="A23" t="s">
        <v>231</v>
      </c>
      <c r="B23">
        <v>128.52645999999999</v>
      </c>
      <c r="C23">
        <v>2</v>
      </c>
      <c r="D23">
        <v>6.9444444999999999E-3</v>
      </c>
    </row>
    <row r="24" spans="1:4" x14ac:dyDescent="0.25">
      <c r="A24" t="s">
        <v>232</v>
      </c>
      <c r="B24">
        <v>63.757423000000003</v>
      </c>
      <c r="C24">
        <v>7</v>
      </c>
      <c r="D24">
        <v>6.9444444999999999E-3</v>
      </c>
    </row>
    <row r="25" spans="1:4" x14ac:dyDescent="0.25">
      <c r="A25" t="s">
        <v>233</v>
      </c>
      <c r="B25">
        <v>66.458370000000002</v>
      </c>
      <c r="C25">
        <v>1</v>
      </c>
      <c r="D25">
        <v>6.9444444999999999E-3</v>
      </c>
    </row>
    <row r="26" spans="1:4" x14ac:dyDescent="0.25">
      <c r="A26" t="s">
        <v>234</v>
      </c>
      <c r="B26">
        <v>62.448300000000003</v>
      </c>
      <c r="C26">
        <v>1</v>
      </c>
      <c r="D26">
        <v>1.3888889E-2</v>
      </c>
    </row>
    <row r="27" spans="1:4" x14ac:dyDescent="0.25">
      <c r="A27" t="s">
        <v>235</v>
      </c>
      <c r="B27">
        <v>56.495438</v>
      </c>
      <c r="C27">
        <v>1</v>
      </c>
      <c r="D27">
        <v>0</v>
      </c>
    </row>
    <row r="30" spans="1:4" x14ac:dyDescent="0.25">
      <c r="A30" s="29" t="s">
        <v>205</v>
      </c>
      <c r="B30" s="29" t="s">
        <v>206</v>
      </c>
      <c r="C30" s="29"/>
      <c r="D30" s="29"/>
    </row>
    <row r="31" spans="1:4" x14ac:dyDescent="0.25">
      <c r="A31" s="29" t="s">
        <v>207</v>
      </c>
      <c r="B31" s="29" t="s">
        <v>218</v>
      </c>
      <c r="C31" s="29"/>
      <c r="D31" s="29"/>
    </row>
    <row r="32" spans="1:4" x14ac:dyDescent="0.25">
      <c r="A32" t="s">
        <v>189</v>
      </c>
      <c r="B32" t="s">
        <v>224</v>
      </c>
      <c r="C32" t="s">
        <v>225</v>
      </c>
      <c r="D32" t="s">
        <v>226</v>
      </c>
    </row>
    <row r="33" spans="1:4" x14ac:dyDescent="0.25">
      <c r="A33" t="s">
        <v>227</v>
      </c>
      <c r="B33">
        <v>110.49909</v>
      </c>
      <c r="C33">
        <v>0</v>
      </c>
      <c r="D33">
        <v>0</v>
      </c>
    </row>
    <row r="34" spans="1:4" x14ac:dyDescent="0.25">
      <c r="A34" t="s">
        <v>228</v>
      </c>
      <c r="B34">
        <v>84.728030000000004</v>
      </c>
      <c r="C34">
        <v>4</v>
      </c>
      <c r="D34">
        <v>1.3888889E-2</v>
      </c>
    </row>
    <row r="35" spans="1:4" x14ac:dyDescent="0.25">
      <c r="A35" t="s">
        <v>229</v>
      </c>
      <c r="B35">
        <v>90.136215000000007</v>
      </c>
      <c r="C35">
        <v>0</v>
      </c>
      <c r="D35">
        <v>0</v>
      </c>
    </row>
    <row r="36" spans="1:4" x14ac:dyDescent="0.25">
      <c r="A36" t="s">
        <v>230</v>
      </c>
      <c r="B36">
        <v>86.634159999999994</v>
      </c>
      <c r="C36">
        <v>3</v>
      </c>
      <c r="D36">
        <v>6.9444444999999999E-3</v>
      </c>
    </row>
    <row r="37" spans="1:4" x14ac:dyDescent="0.25">
      <c r="A37" t="s">
        <v>231</v>
      </c>
      <c r="B37">
        <v>128.52645999999999</v>
      </c>
      <c r="C37">
        <v>2</v>
      </c>
      <c r="D37">
        <v>0</v>
      </c>
    </row>
    <row r="38" spans="1:4" x14ac:dyDescent="0.25">
      <c r="A38" t="s">
        <v>232</v>
      </c>
      <c r="B38">
        <v>132.30122</v>
      </c>
      <c r="C38">
        <v>0</v>
      </c>
      <c r="D38">
        <v>6.9444444999999999E-3</v>
      </c>
    </row>
    <row r="39" spans="1:4" x14ac:dyDescent="0.25">
      <c r="A39" t="s">
        <v>233</v>
      </c>
      <c r="B39">
        <v>214.35096999999999</v>
      </c>
      <c r="C39">
        <v>0</v>
      </c>
      <c r="D39">
        <v>0</v>
      </c>
    </row>
    <row r="40" spans="1:4" x14ac:dyDescent="0.25">
      <c r="A40" t="s">
        <v>234</v>
      </c>
      <c r="B40">
        <v>133.66783000000001</v>
      </c>
      <c r="C40">
        <v>0</v>
      </c>
      <c r="D40">
        <v>0</v>
      </c>
    </row>
    <row r="41" spans="1:4" x14ac:dyDescent="0.25">
      <c r="A41" t="s">
        <v>235</v>
      </c>
      <c r="B41">
        <v>80.627319999999997</v>
      </c>
      <c r="C41">
        <v>0</v>
      </c>
      <c r="D41">
        <v>0</v>
      </c>
    </row>
    <row r="44" spans="1:4" x14ac:dyDescent="0.25">
      <c r="A44" s="29" t="s">
        <v>205</v>
      </c>
      <c r="B44" s="29" t="s">
        <v>206</v>
      </c>
      <c r="C44" s="29"/>
      <c r="D44" s="29"/>
    </row>
    <row r="45" spans="1:4" x14ac:dyDescent="0.25">
      <c r="A45" s="29" t="s">
        <v>217</v>
      </c>
      <c r="B45" s="29" t="s">
        <v>218</v>
      </c>
      <c r="C45" s="29"/>
      <c r="D45" s="29"/>
    </row>
    <row r="46" spans="1:4" x14ac:dyDescent="0.25">
      <c r="A46" t="s">
        <v>189</v>
      </c>
      <c r="B46" t="s">
        <v>224</v>
      </c>
      <c r="C46" t="s">
        <v>225</v>
      </c>
      <c r="D46" t="s">
        <v>226</v>
      </c>
    </row>
    <row r="47" spans="1:4" x14ac:dyDescent="0.25">
      <c r="A47" t="s">
        <v>227</v>
      </c>
      <c r="B47">
        <v>66.906949999999995</v>
      </c>
      <c r="C47">
        <v>5</v>
      </c>
      <c r="D47">
        <v>6.9444444999999999E-3</v>
      </c>
    </row>
    <row r="48" spans="1:4" x14ac:dyDescent="0.25">
      <c r="A48" t="s">
        <v>228</v>
      </c>
      <c r="B48">
        <v>84.728030000000004</v>
      </c>
      <c r="C48">
        <v>4</v>
      </c>
      <c r="D48">
        <v>6.9444444999999999E-3</v>
      </c>
    </row>
    <row r="49" spans="1:4" x14ac:dyDescent="0.25">
      <c r="A49" t="s">
        <v>229</v>
      </c>
      <c r="B49">
        <v>80.072295999999994</v>
      </c>
      <c r="C49">
        <v>1</v>
      </c>
      <c r="D49">
        <v>6.9444444999999999E-3</v>
      </c>
    </row>
    <row r="50" spans="1:4" x14ac:dyDescent="0.25">
      <c r="A50" t="s">
        <v>230</v>
      </c>
      <c r="B50">
        <v>86.634159999999994</v>
      </c>
      <c r="C50">
        <v>3</v>
      </c>
      <c r="D50">
        <v>6.9444444999999999E-3</v>
      </c>
    </row>
    <row r="51" spans="1:4" x14ac:dyDescent="0.25">
      <c r="A51" t="s">
        <v>231</v>
      </c>
      <c r="B51">
        <v>128.52645999999999</v>
      </c>
      <c r="C51">
        <v>2</v>
      </c>
      <c r="D51">
        <v>6.9444444999999999E-3</v>
      </c>
    </row>
    <row r="52" spans="1:4" x14ac:dyDescent="0.25">
      <c r="A52" t="s">
        <v>232</v>
      </c>
      <c r="B52">
        <v>63.757423000000003</v>
      </c>
      <c r="C52">
        <v>7</v>
      </c>
      <c r="D52">
        <v>6.9444444999999999E-3</v>
      </c>
    </row>
    <row r="53" spans="1:4" x14ac:dyDescent="0.25">
      <c r="A53" t="s">
        <v>233</v>
      </c>
      <c r="B53">
        <v>66.458370000000002</v>
      </c>
      <c r="C53">
        <v>1</v>
      </c>
      <c r="D53">
        <v>6.9444444999999999E-3</v>
      </c>
    </row>
    <row r="54" spans="1:4" x14ac:dyDescent="0.25">
      <c r="A54" t="s">
        <v>234</v>
      </c>
      <c r="B54">
        <v>62.448300000000003</v>
      </c>
      <c r="C54">
        <v>1</v>
      </c>
      <c r="D54">
        <v>1.3888889E-2</v>
      </c>
    </row>
    <row r="55" spans="1:4" x14ac:dyDescent="0.25">
      <c r="A55" t="s">
        <v>235</v>
      </c>
      <c r="B55">
        <v>56.495438</v>
      </c>
      <c r="C55">
        <v>1</v>
      </c>
      <c r="D55">
        <v>0</v>
      </c>
    </row>
    <row r="58" spans="1:4" x14ac:dyDescent="0.25">
      <c r="A58" s="29" t="s">
        <v>219</v>
      </c>
      <c r="B58" s="29" t="s">
        <v>220</v>
      </c>
      <c r="C58" s="29"/>
      <c r="D58" s="29"/>
    </row>
    <row r="59" spans="1:4" x14ac:dyDescent="0.25">
      <c r="A59" s="29" t="s">
        <v>207</v>
      </c>
      <c r="B59" s="29" t="s">
        <v>208</v>
      </c>
      <c r="C59" s="29"/>
      <c r="D59" s="29"/>
    </row>
    <row r="60" spans="1:4" x14ac:dyDescent="0.25">
      <c r="A60" t="s">
        <v>189</v>
      </c>
      <c r="B60" t="s">
        <v>224</v>
      </c>
      <c r="C60" t="s">
        <v>225</v>
      </c>
      <c r="D60" t="s">
        <v>226</v>
      </c>
    </row>
    <row r="61" spans="1:4" x14ac:dyDescent="0.25">
      <c r="A61" t="s">
        <v>227</v>
      </c>
      <c r="B61">
        <v>1.8339951999999999</v>
      </c>
      <c r="C61">
        <v>1</v>
      </c>
      <c r="D61">
        <v>0</v>
      </c>
    </row>
    <row r="62" spans="1:4" x14ac:dyDescent="0.25">
      <c r="A62" t="s">
        <v>228</v>
      </c>
      <c r="B62">
        <v>0.1360402</v>
      </c>
      <c r="C62">
        <v>8</v>
      </c>
      <c r="D62">
        <v>6.9444444999999999E-3</v>
      </c>
    </row>
    <row r="63" spans="1:4" x14ac:dyDescent="0.25">
      <c r="A63" t="s">
        <v>229</v>
      </c>
      <c r="B63">
        <v>27.555662000000002</v>
      </c>
      <c r="C63">
        <v>1</v>
      </c>
      <c r="D63">
        <v>6.9444444999999999E-3</v>
      </c>
    </row>
    <row r="64" spans="1:4" x14ac:dyDescent="0.25">
      <c r="A64" t="s">
        <v>230</v>
      </c>
      <c r="B64">
        <v>26.896630999999999</v>
      </c>
      <c r="C64">
        <v>14</v>
      </c>
      <c r="D64">
        <v>9.7222223999999996E-2</v>
      </c>
    </row>
    <row r="65" spans="1:4" x14ac:dyDescent="0.25">
      <c r="A65" t="s">
        <v>231</v>
      </c>
      <c r="B65">
        <v>2.0375532999999999</v>
      </c>
      <c r="C65">
        <v>16</v>
      </c>
      <c r="D65">
        <v>0.11111111</v>
      </c>
    </row>
    <row r="66" spans="1:4" x14ac:dyDescent="0.25">
      <c r="A66" t="s">
        <v>232</v>
      </c>
      <c r="B66">
        <v>27.392482999999999</v>
      </c>
      <c r="C66">
        <v>3</v>
      </c>
      <c r="D66">
        <v>6.9444444999999999E-3</v>
      </c>
    </row>
    <row r="67" spans="1:4" x14ac:dyDescent="0.25">
      <c r="A67" t="s">
        <v>233</v>
      </c>
      <c r="B67">
        <v>16.042504999999998</v>
      </c>
      <c r="C67">
        <v>8</v>
      </c>
      <c r="D67">
        <v>6.9444444999999999E-3</v>
      </c>
    </row>
    <row r="68" spans="1:4" x14ac:dyDescent="0.25">
      <c r="A68" t="s">
        <v>234</v>
      </c>
      <c r="B68">
        <v>5.9861110000000002</v>
      </c>
      <c r="C68">
        <v>1</v>
      </c>
      <c r="D68">
        <v>6.9444444999999999E-3</v>
      </c>
    </row>
    <row r="69" spans="1:4" x14ac:dyDescent="0.25">
      <c r="A69" t="s">
        <v>235</v>
      </c>
      <c r="B69">
        <v>6.9901657000000004</v>
      </c>
      <c r="C69">
        <v>4</v>
      </c>
      <c r="D69">
        <v>6.9444444999999999E-3</v>
      </c>
    </row>
    <row r="72" spans="1:4" x14ac:dyDescent="0.25">
      <c r="A72" s="29" t="s">
        <v>219</v>
      </c>
      <c r="B72" s="29" t="s">
        <v>220</v>
      </c>
      <c r="C72" s="29"/>
      <c r="D72" s="29"/>
    </row>
    <row r="73" spans="1:4" x14ac:dyDescent="0.25">
      <c r="A73" s="29" t="s">
        <v>217</v>
      </c>
      <c r="B73" s="29" t="s">
        <v>208</v>
      </c>
      <c r="C73" s="29"/>
      <c r="D73" s="29"/>
    </row>
    <row r="74" spans="1:4" x14ac:dyDescent="0.25">
      <c r="A74" t="s">
        <v>189</v>
      </c>
      <c r="B74" t="s">
        <v>224</v>
      </c>
      <c r="C74" t="s">
        <v>225</v>
      </c>
      <c r="D74" t="s">
        <v>226</v>
      </c>
    </row>
    <row r="75" spans="1:4" x14ac:dyDescent="0.25">
      <c r="A75" t="s">
        <v>227</v>
      </c>
      <c r="B75">
        <v>66.906949999999995</v>
      </c>
      <c r="C75">
        <v>5</v>
      </c>
      <c r="D75">
        <v>6.9444444999999999E-3</v>
      </c>
    </row>
    <row r="76" spans="1:4" x14ac:dyDescent="0.25">
      <c r="A76" t="s">
        <v>228</v>
      </c>
      <c r="B76">
        <v>5.6621866000000001</v>
      </c>
      <c r="C76">
        <v>1</v>
      </c>
      <c r="D76">
        <v>0</v>
      </c>
    </row>
    <row r="77" spans="1:4" x14ac:dyDescent="0.25">
      <c r="A77" t="s">
        <v>229</v>
      </c>
      <c r="B77">
        <v>2.0375532999999999</v>
      </c>
      <c r="C77">
        <v>16</v>
      </c>
      <c r="D77">
        <v>1.3888889E-2</v>
      </c>
    </row>
    <row r="78" spans="1:4" x14ac:dyDescent="0.25">
      <c r="A78" t="s">
        <v>230</v>
      </c>
      <c r="B78">
        <v>27.392482999999999</v>
      </c>
      <c r="C78">
        <v>3</v>
      </c>
      <c r="D78">
        <v>2.0833333999999998E-2</v>
      </c>
    </row>
    <row r="79" spans="1:4" x14ac:dyDescent="0.25">
      <c r="A79" t="s">
        <v>231</v>
      </c>
      <c r="B79">
        <v>84.728030000000004</v>
      </c>
      <c r="C79">
        <v>4</v>
      </c>
      <c r="D79">
        <v>2.0833333999999998E-2</v>
      </c>
    </row>
    <row r="80" spans="1:4" x14ac:dyDescent="0.25">
      <c r="A80" t="s">
        <v>232</v>
      </c>
      <c r="B80">
        <v>43.086309999999997</v>
      </c>
      <c r="C80">
        <v>1</v>
      </c>
      <c r="D80">
        <v>6.9444444999999999E-3</v>
      </c>
    </row>
    <row r="81" spans="1:4" x14ac:dyDescent="0.25">
      <c r="A81" t="s">
        <v>233</v>
      </c>
      <c r="B81">
        <v>16.042504999999998</v>
      </c>
      <c r="C81">
        <v>8</v>
      </c>
      <c r="D81">
        <v>6.9444444999999999E-3</v>
      </c>
    </row>
    <row r="82" spans="1:4" x14ac:dyDescent="0.25">
      <c r="A82" t="s">
        <v>234</v>
      </c>
      <c r="B82">
        <v>5.9861110000000002</v>
      </c>
      <c r="C82">
        <v>1</v>
      </c>
      <c r="D82">
        <v>6.9444444999999999E-3</v>
      </c>
    </row>
    <row r="83" spans="1:4" x14ac:dyDescent="0.25">
      <c r="A83" t="s">
        <v>235</v>
      </c>
      <c r="B83">
        <v>6.9901657000000004</v>
      </c>
      <c r="C83">
        <v>4</v>
      </c>
      <c r="D83">
        <v>6.9444444999999999E-3</v>
      </c>
    </row>
    <row r="86" spans="1:4" x14ac:dyDescent="0.25">
      <c r="A86" s="29" t="s">
        <v>219</v>
      </c>
      <c r="B86" s="29" t="s">
        <v>220</v>
      </c>
      <c r="C86" s="29"/>
      <c r="D86" s="29"/>
    </row>
    <row r="87" spans="1:4" x14ac:dyDescent="0.25">
      <c r="A87" s="29" t="s">
        <v>207</v>
      </c>
      <c r="B87" s="29" t="s">
        <v>218</v>
      </c>
      <c r="C87" s="29"/>
      <c r="D87" s="29"/>
    </row>
    <row r="88" spans="1:4" x14ac:dyDescent="0.25">
      <c r="A88" t="s">
        <v>189</v>
      </c>
      <c r="B88" t="s">
        <v>224</v>
      </c>
      <c r="C88" t="s">
        <v>225</v>
      </c>
      <c r="D88" t="s">
        <v>226</v>
      </c>
    </row>
    <row r="89" spans="1:4" x14ac:dyDescent="0.25">
      <c r="A89" t="s">
        <v>227</v>
      </c>
      <c r="B89">
        <v>21.061288999999999</v>
      </c>
      <c r="C89">
        <v>1</v>
      </c>
      <c r="D89">
        <v>2.0833333999999998E-2</v>
      </c>
    </row>
    <row r="90" spans="1:4" x14ac:dyDescent="0.25">
      <c r="A90" t="s">
        <v>228</v>
      </c>
      <c r="B90">
        <v>9.4727069999999998</v>
      </c>
      <c r="C90">
        <v>7</v>
      </c>
      <c r="D90">
        <v>1.3888889E-2</v>
      </c>
    </row>
    <row r="91" spans="1:4" x14ac:dyDescent="0.25">
      <c r="A91" t="s">
        <v>229</v>
      </c>
      <c r="B91">
        <v>24.450415</v>
      </c>
      <c r="C91">
        <v>0</v>
      </c>
      <c r="D91">
        <v>1.3888889E-2</v>
      </c>
    </row>
    <row r="92" spans="1:4" x14ac:dyDescent="0.25">
      <c r="A92" t="s">
        <v>230</v>
      </c>
      <c r="B92">
        <v>27.392482999999999</v>
      </c>
      <c r="C92">
        <v>3</v>
      </c>
      <c r="D92">
        <v>2.0833333999999998E-2</v>
      </c>
    </row>
    <row r="93" spans="1:4" x14ac:dyDescent="0.25">
      <c r="A93" t="s">
        <v>231</v>
      </c>
      <c r="B93">
        <v>84.728030000000004</v>
      </c>
      <c r="C93">
        <v>4</v>
      </c>
      <c r="D93">
        <v>2.0833333999999998E-2</v>
      </c>
    </row>
    <row r="94" spans="1:4" x14ac:dyDescent="0.25">
      <c r="A94" t="s">
        <v>232</v>
      </c>
      <c r="B94">
        <v>86.634159999999994</v>
      </c>
      <c r="C94">
        <v>3</v>
      </c>
      <c r="D94">
        <v>1.3888889E-2</v>
      </c>
    </row>
    <row r="95" spans="1:4" x14ac:dyDescent="0.25">
      <c r="A95" t="s">
        <v>233</v>
      </c>
      <c r="B95">
        <v>16.042504999999998</v>
      </c>
      <c r="C95">
        <v>8</v>
      </c>
      <c r="D95">
        <v>1.3888889E-2</v>
      </c>
    </row>
    <row r="96" spans="1:4" x14ac:dyDescent="0.25">
      <c r="A96" t="s">
        <v>234</v>
      </c>
      <c r="B96">
        <v>5.9861110000000002</v>
      </c>
      <c r="C96">
        <v>1</v>
      </c>
      <c r="D96">
        <v>0</v>
      </c>
    </row>
    <row r="97" spans="1:4" x14ac:dyDescent="0.25">
      <c r="A97" t="s">
        <v>235</v>
      </c>
      <c r="B97">
        <v>214.35096999999999</v>
      </c>
      <c r="C97">
        <v>0</v>
      </c>
      <c r="D97">
        <v>0</v>
      </c>
    </row>
    <row r="100" spans="1:4" x14ac:dyDescent="0.25">
      <c r="A100" s="29" t="s">
        <v>219</v>
      </c>
      <c r="B100" s="29" t="s">
        <v>220</v>
      </c>
      <c r="C100" s="29"/>
      <c r="D100" s="29"/>
    </row>
    <row r="101" spans="1:4" x14ac:dyDescent="0.25">
      <c r="A101" s="29" t="s">
        <v>217</v>
      </c>
      <c r="B101" s="29" t="s">
        <v>218</v>
      </c>
      <c r="C101" s="29"/>
      <c r="D101" s="29"/>
    </row>
    <row r="102" spans="1:4" x14ac:dyDescent="0.25">
      <c r="A102" t="s">
        <v>189</v>
      </c>
      <c r="B102" t="s">
        <v>224</v>
      </c>
      <c r="C102" t="s">
        <v>225</v>
      </c>
      <c r="D102" t="s">
        <v>226</v>
      </c>
    </row>
    <row r="103" spans="1:4" x14ac:dyDescent="0.25">
      <c r="A103" t="s">
        <v>227</v>
      </c>
      <c r="B103">
        <v>21.061288999999999</v>
      </c>
      <c r="C103">
        <v>1</v>
      </c>
      <c r="D103">
        <v>0</v>
      </c>
    </row>
    <row r="104" spans="1:4" x14ac:dyDescent="0.25">
      <c r="A104" t="s">
        <v>228</v>
      </c>
      <c r="B104">
        <v>5.6621866000000001</v>
      </c>
      <c r="C104">
        <v>1</v>
      </c>
      <c r="D104">
        <v>6.9444444999999999E-3</v>
      </c>
    </row>
    <row r="105" spans="1:4" x14ac:dyDescent="0.25">
      <c r="A105" t="s">
        <v>229</v>
      </c>
      <c r="B105">
        <v>84.728030000000004</v>
      </c>
      <c r="C105">
        <v>4</v>
      </c>
      <c r="D105">
        <v>1.3888889E-2</v>
      </c>
    </row>
    <row r="106" spans="1:4" x14ac:dyDescent="0.25">
      <c r="A106" t="s">
        <v>230</v>
      </c>
      <c r="B106">
        <v>43.086309999999997</v>
      </c>
      <c r="C106">
        <v>1</v>
      </c>
      <c r="D106">
        <v>0</v>
      </c>
    </row>
    <row r="107" spans="1:4" x14ac:dyDescent="0.25">
      <c r="A107" t="s">
        <v>231</v>
      </c>
      <c r="B107">
        <v>86.634159999999994</v>
      </c>
      <c r="C107">
        <v>3</v>
      </c>
      <c r="D107">
        <v>1.3888889E-2</v>
      </c>
    </row>
    <row r="108" spans="1:4" x14ac:dyDescent="0.25">
      <c r="A108" t="s">
        <v>232</v>
      </c>
      <c r="B108">
        <v>16.042504999999998</v>
      </c>
      <c r="C108">
        <v>8</v>
      </c>
      <c r="D108">
        <v>1.3888889E-2</v>
      </c>
    </row>
    <row r="109" spans="1:4" x14ac:dyDescent="0.25">
      <c r="A109" t="s">
        <v>233</v>
      </c>
      <c r="B109">
        <v>5.9861110000000002</v>
      </c>
      <c r="C109">
        <v>1</v>
      </c>
      <c r="D109">
        <v>0</v>
      </c>
    </row>
    <row r="110" spans="1:4" x14ac:dyDescent="0.25">
      <c r="A110" t="s">
        <v>234</v>
      </c>
      <c r="B110">
        <v>4.1084160000000001</v>
      </c>
      <c r="C110">
        <v>2</v>
      </c>
      <c r="D110">
        <v>0</v>
      </c>
    </row>
    <row r="111" spans="1:4" x14ac:dyDescent="0.25">
      <c r="A111" t="s">
        <v>235</v>
      </c>
      <c r="B111">
        <v>66.458370000000002</v>
      </c>
      <c r="C111">
        <v>1</v>
      </c>
      <c r="D111">
        <v>0</v>
      </c>
    </row>
    <row r="114" spans="1:4" x14ac:dyDescent="0.25">
      <c r="A114" s="29" t="s">
        <v>221</v>
      </c>
      <c r="B114" s="29" t="s">
        <v>222</v>
      </c>
      <c r="C114" s="29"/>
      <c r="D114" s="29"/>
    </row>
    <row r="115" spans="1:4" x14ac:dyDescent="0.25">
      <c r="A115" s="29" t="s">
        <v>207</v>
      </c>
      <c r="B115" s="29" t="s">
        <v>208</v>
      </c>
      <c r="C115" s="29"/>
      <c r="D115" s="29"/>
    </row>
    <row r="116" spans="1:4" x14ac:dyDescent="0.25">
      <c r="A116" t="s">
        <v>189</v>
      </c>
      <c r="B116" t="s">
        <v>224</v>
      </c>
      <c r="C116" t="s">
        <v>225</v>
      </c>
      <c r="D116" t="s">
        <v>226</v>
      </c>
    </row>
    <row r="117" spans="1:4" x14ac:dyDescent="0.25">
      <c r="A117" t="s">
        <v>227</v>
      </c>
      <c r="B117">
        <v>0.71953900000000004</v>
      </c>
      <c r="C117">
        <v>7</v>
      </c>
      <c r="D117">
        <v>2.0833333999999998E-2</v>
      </c>
    </row>
    <row r="118" spans="1:4" x14ac:dyDescent="0.25">
      <c r="A118" t="s">
        <v>228</v>
      </c>
      <c r="B118">
        <v>9.4727069999999998</v>
      </c>
      <c r="C118">
        <v>7</v>
      </c>
      <c r="D118">
        <v>1.3888889E-2</v>
      </c>
    </row>
    <row r="119" spans="1:4" x14ac:dyDescent="0.25">
      <c r="A119" t="s">
        <v>229</v>
      </c>
      <c r="B119">
        <v>26.896630999999999</v>
      </c>
      <c r="C119">
        <v>14</v>
      </c>
      <c r="D119">
        <v>9.7222223999999996E-2</v>
      </c>
    </row>
    <row r="120" spans="1:4" x14ac:dyDescent="0.25">
      <c r="A120" t="s">
        <v>230</v>
      </c>
      <c r="B120">
        <v>2.0375532999999999</v>
      </c>
      <c r="C120">
        <v>16</v>
      </c>
      <c r="D120">
        <v>0.11111111</v>
      </c>
    </row>
    <row r="121" spans="1:4" x14ac:dyDescent="0.25">
      <c r="A121" t="s">
        <v>231</v>
      </c>
      <c r="B121">
        <v>27.392482999999999</v>
      </c>
      <c r="C121">
        <v>3</v>
      </c>
      <c r="D121">
        <v>0</v>
      </c>
    </row>
    <row r="122" spans="1:4" x14ac:dyDescent="0.25">
      <c r="A122" t="s">
        <v>232</v>
      </c>
      <c r="B122">
        <v>47.446820000000002</v>
      </c>
      <c r="C122">
        <v>2</v>
      </c>
      <c r="D122">
        <v>1.3888889E-2</v>
      </c>
    </row>
    <row r="123" spans="1:4" x14ac:dyDescent="0.25">
      <c r="A123" t="s">
        <v>233</v>
      </c>
      <c r="B123">
        <v>0.55490539999999999</v>
      </c>
      <c r="C123">
        <v>2</v>
      </c>
      <c r="D123">
        <v>1.3888889E-2</v>
      </c>
    </row>
    <row r="124" spans="1:4" x14ac:dyDescent="0.25">
      <c r="A124" t="s">
        <v>234</v>
      </c>
      <c r="B124">
        <v>3.4278959999999997E-2</v>
      </c>
      <c r="C124">
        <v>2</v>
      </c>
      <c r="D124">
        <v>6.9444444999999999E-3</v>
      </c>
    </row>
    <row r="125" spans="1:4" x14ac:dyDescent="0.25">
      <c r="A125" t="s">
        <v>235</v>
      </c>
      <c r="B125">
        <v>6.9901657000000004</v>
      </c>
      <c r="C125">
        <v>4</v>
      </c>
      <c r="D125">
        <v>6.9444444999999999E-3</v>
      </c>
    </row>
    <row r="128" spans="1:4" x14ac:dyDescent="0.25">
      <c r="A128" s="29" t="s">
        <v>221</v>
      </c>
      <c r="B128" s="29" t="s">
        <v>222</v>
      </c>
      <c r="C128" s="29"/>
      <c r="D128" s="29"/>
    </row>
    <row r="129" spans="1:4" x14ac:dyDescent="0.25">
      <c r="A129" s="29" t="s">
        <v>217</v>
      </c>
      <c r="B129" s="29" t="s">
        <v>208</v>
      </c>
      <c r="C129" s="29"/>
      <c r="D129" s="29"/>
    </row>
    <row r="130" spans="1:4" x14ac:dyDescent="0.25">
      <c r="A130" t="s">
        <v>189</v>
      </c>
      <c r="B130" t="s">
        <v>224</v>
      </c>
      <c r="C130" t="s">
        <v>225</v>
      </c>
      <c r="D130" t="s">
        <v>226</v>
      </c>
    </row>
    <row r="131" spans="1:4" x14ac:dyDescent="0.25">
      <c r="A131" t="s">
        <v>227</v>
      </c>
      <c r="B131">
        <v>0.71953900000000004</v>
      </c>
      <c r="C131">
        <v>7</v>
      </c>
      <c r="D131">
        <v>2.0833333999999998E-2</v>
      </c>
    </row>
    <row r="132" spans="1:4" x14ac:dyDescent="0.25">
      <c r="A132" t="s">
        <v>228</v>
      </c>
      <c r="B132">
        <v>9.4727069999999998</v>
      </c>
      <c r="C132">
        <v>7</v>
      </c>
      <c r="D132">
        <v>1.3888889E-2</v>
      </c>
    </row>
    <row r="133" spans="1:4" x14ac:dyDescent="0.25">
      <c r="A133" t="s">
        <v>229</v>
      </c>
      <c r="B133">
        <v>1.8339951999999999</v>
      </c>
      <c r="C133">
        <v>1</v>
      </c>
      <c r="D133">
        <v>0</v>
      </c>
    </row>
    <row r="134" spans="1:4" x14ac:dyDescent="0.25">
      <c r="A134" t="s">
        <v>230</v>
      </c>
      <c r="B134">
        <v>0.1360402</v>
      </c>
      <c r="C134">
        <v>8</v>
      </c>
      <c r="D134">
        <v>6.9444444999999999E-3</v>
      </c>
    </row>
    <row r="135" spans="1:4" x14ac:dyDescent="0.25">
      <c r="A135" t="s">
        <v>231</v>
      </c>
      <c r="B135">
        <v>2.0375532999999999</v>
      </c>
      <c r="C135">
        <v>16</v>
      </c>
      <c r="D135">
        <v>2.0833333999999998E-2</v>
      </c>
    </row>
    <row r="136" spans="1:4" x14ac:dyDescent="0.25">
      <c r="A136" t="s">
        <v>232</v>
      </c>
      <c r="B136">
        <v>27.392482999999999</v>
      </c>
      <c r="C136">
        <v>3</v>
      </c>
      <c r="D136">
        <v>0</v>
      </c>
    </row>
    <row r="137" spans="1:4" x14ac:dyDescent="0.25">
      <c r="A137" t="s">
        <v>233</v>
      </c>
      <c r="B137">
        <v>47.446820000000002</v>
      </c>
      <c r="C137">
        <v>2</v>
      </c>
      <c r="D137">
        <v>1.3888889E-2</v>
      </c>
    </row>
    <row r="138" spans="1:4" x14ac:dyDescent="0.25">
      <c r="A138" t="s">
        <v>234</v>
      </c>
      <c r="B138">
        <v>0.55490539999999999</v>
      </c>
      <c r="C138">
        <v>2</v>
      </c>
      <c r="D138">
        <v>1.3888889E-2</v>
      </c>
    </row>
    <row r="139" spans="1:4" x14ac:dyDescent="0.25">
      <c r="A139" t="s">
        <v>235</v>
      </c>
      <c r="B139">
        <v>3.4278959999999997E-2</v>
      </c>
      <c r="C139">
        <v>2</v>
      </c>
      <c r="D139">
        <v>0</v>
      </c>
    </row>
    <row r="142" spans="1:4" x14ac:dyDescent="0.25">
      <c r="A142" s="29" t="s">
        <v>221</v>
      </c>
      <c r="B142" s="29" t="s">
        <v>222</v>
      </c>
      <c r="C142" s="29"/>
      <c r="D142" s="29"/>
    </row>
    <row r="143" spans="1:4" x14ac:dyDescent="0.25">
      <c r="A143" s="29" t="s">
        <v>207</v>
      </c>
      <c r="B143" s="29" t="s">
        <v>218</v>
      </c>
      <c r="C143" s="29"/>
      <c r="D143" s="29"/>
    </row>
    <row r="144" spans="1:4" x14ac:dyDescent="0.25">
      <c r="A144" t="s">
        <v>189</v>
      </c>
      <c r="B144" t="s">
        <v>224</v>
      </c>
      <c r="C144" t="s">
        <v>225</v>
      </c>
      <c r="D144" t="s">
        <v>226</v>
      </c>
    </row>
    <row r="145" spans="1:4" x14ac:dyDescent="0.25">
      <c r="A145" t="s">
        <v>227</v>
      </c>
      <c r="B145">
        <v>12.337351999999999</v>
      </c>
      <c r="C145">
        <v>0</v>
      </c>
      <c r="D145">
        <v>6.9444444999999999E-3</v>
      </c>
    </row>
    <row r="146" spans="1:4" x14ac:dyDescent="0.25">
      <c r="A146" t="s">
        <v>228</v>
      </c>
      <c r="B146">
        <v>21.061288999999999</v>
      </c>
      <c r="C146">
        <v>1</v>
      </c>
      <c r="D146">
        <v>2.0833333999999998E-2</v>
      </c>
    </row>
    <row r="147" spans="1:4" x14ac:dyDescent="0.25">
      <c r="A147" t="s">
        <v>229</v>
      </c>
      <c r="B147">
        <v>9.4727069999999998</v>
      </c>
      <c r="C147">
        <v>7</v>
      </c>
      <c r="D147">
        <v>1.3888889E-2</v>
      </c>
    </row>
    <row r="148" spans="1:4" x14ac:dyDescent="0.25">
      <c r="A148" t="s">
        <v>230</v>
      </c>
      <c r="B148">
        <v>24.450415</v>
      </c>
      <c r="C148">
        <v>0</v>
      </c>
      <c r="D148">
        <v>1.3888889E-2</v>
      </c>
    </row>
    <row r="149" spans="1:4" x14ac:dyDescent="0.25">
      <c r="A149" t="s">
        <v>231</v>
      </c>
      <c r="B149">
        <v>27.392482999999999</v>
      </c>
      <c r="C149">
        <v>3</v>
      </c>
      <c r="D149">
        <v>0</v>
      </c>
    </row>
    <row r="150" spans="1:4" x14ac:dyDescent="0.25">
      <c r="A150" t="s">
        <v>232</v>
      </c>
      <c r="B150">
        <v>47.446820000000002</v>
      </c>
      <c r="C150">
        <v>2</v>
      </c>
      <c r="D150">
        <v>2.0833333999999998E-2</v>
      </c>
    </row>
    <row r="151" spans="1:4" x14ac:dyDescent="0.25">
      <c r="A151" t="s">
        <v>233</v>
      </c>
      <c r="B151">
        <v>5.9861110000000002</v>
      </c>
      <c r="C151">
        <v>1</v>
      </c>
      <c r="D151">
        <v>2.0833333999999998E-2</v>
      </c>
    </row>
    <row r="152" spans="1:4" x14ac:dyDescent="0.25">
      <c r="A152" t="s">
        <v>234</v>
      </c>
      <c r="B152">
        <v>4.1084160000000001</v>
      </c>
      <c r="C152">
        <v>2</v>
      </c>
      <c r="D152">
        <v>0</v>
      </c>
    </row>
    <row r="153" spans="1:4" x14ac:dyDescent="0.25">
      <c r="A153" t="s">
        <v>235</v>
      </c>
      <c r="B153">
        <v>66.458370000000002</v>
      </c>
      <c r="C153">
        <v>1</v>
      </c>
      <c r="D153">
        <v>0</v>
      </c>
    </row>
    <row r="156" spans="1:4" x14ac:dyDescent="0.25">
      <c r="A156" s="29" t="s">
        <v>221</v>
      </c>
      <c r="B156" s="29" t="s">
        <v>222</v>
      </c>
      <c r="C156" s="29"/>
      <c r="D156" s="29"/>
    </row>
    <row r="157" spans="1:4" x14ac:dyDescent="0.25">
      <c r="A157" s="29" t="s">
        <v>217</v>
      </c>
      <c r="B157" s="29" t="s">
        <v>218</v>
      </c>
      <c r="C157" s="29"/>
      <c r="D157" s="29"/>
    </row>
    <row r="158" spans="1:4" x14ac:dyDescent="0.25">
      <c r="A158" t="s">
        <v>189</v>
      </c>
      <c r="B158" t="s">
        <v>224</v>
      </c>
      <c r="C158" t="s">
        <v>225</v>
      </c>
      <c r="D158" t="s">
        <v>226</v>
      </c>
    </row>
    <row r="159" spans="1:4" x14ac:dyDescent="0.25">
      <c r="A159" t="s">
        <v>227</v>
      </c>
      <c r="B159">
        <v>21.061288999999999</v>
      </c>
      <c r="C159">
        <v>1</v>
      </c>
      <c r="D159">
        <v>2.0833333999999998E-2</v>
      </c>
    </row>
    <row r="160" spans="1:4" x14ac:dyDescent="0.25">
      <c r="A160" t="s">
        <v>228</v>
      </c>
      <c r="B160">
        <v>9.4727069999999998</v>
      </c>
      <c r="C160">
        <v>7</v>
      </c>
      <c r="D160">
        <v>2.7777777999999999E-2</v>
      </c>
    </row>
    <row r="161" spans="1:4" x14ac:dyDescent="0.25">
      <c r="A161" t="s">
        <v>229</v>
      </c>
      <c r="B161">
        <v>5.6621866000000001</v>
      </c>
      <c r="C161">
        <v>1</v>
      </c>
      <c r="D161">
        <v>1.3888889E-2</v>
      </c>
    </row>
    <row r="162" spans="1:4" x14ac:dyDescent="0.25">
      <c r="A162" t="s">
        <v>230</v>
      </c>
      <c r="B162">
        <v>84.728030000000004</v>
      </c>
      <c r="C162">
        <v>4</v>
      </c>
      <c r="D162">
        <v>1.3888889E-2</v>
      </c>
    </row>
    <row r="163" spans="1:4" x14ac:dyDescent="0.25">
      <c r="A163" t="s">
        <v>231</v>
      </c>
      <c r="B163">
        <v>47.446820000000002</v>
      </c>
      <c r="C163">
        <v>2</v>
      </c>
      <c r="D163">
        <v>2.7777777999999999E-2</v>
      </c>
    </row>
    <row r="164" spans="1:4" x14ac:dyDescent="0.25">
      <c r="A164" t="s">
        <v>232</v>
      </c>
      <c r="B164">
        <v>16.042504999999998</v>
      </c>
      <c r="C164">
        <v>8</v>
      </c>
      <c r="D164">
        <v>2.7777777999999999E-2</v>
      </c>
    </row>
    <row r="165" spans="1:4" x14ac:dyDescent="0.25">
      <c r="A165" t="s">
        <v>233</v>
      </c>
      <c r="B165">
        <v>5.9861110000000002</v>
      </c>
      <c r="C165">
        <v>1</v>
      </c>
      <c r="D165">
        <v>0</v>
      </c>
    </row>
    <row r="166" spans="1:4" x14ac:dyDescent="0.25">
      <c r="A166" t="s">
        <v>234</v>
      </c>
      <c r="B166">
        <v>4.1084160000000001</v>
      </c>
      <c r="C166">
        <v>2</v>
      </c>
      <c r="D166">
        <v>0</v>
      </c>
    </row>
    <row r="167" spans="1:4" x14ac:dyDescent="0.25">
      <c r="A167" t="s">
        <v>235</v>
      </c>
      <c r="B167">
        <v>66.458370000000002</v>
      </c>
      <c r="C167">
        <v>1</v>
      </c>
      <c r="D1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Sheet2</vt:lpstr>
      <vt:lpstr>Coppermine Short 1</vt:lpstr>
      <vt:lpstr>Coppermine Short 2</vt:lpstr>
      <vt:lpstr>Assessment 1</vt:lpstr>
      <vt:lpstr>Assessment 2</vt:lpstr>
      <vt:lpstr>'Coppermine Short 2'!cop_Short_2</vt:lpstr>
      <vt:lpstr>'Assessment 1'!coppermine</vt:lpstr>
      <vt:lpstr>Sheet1!coppermine</vt:lpstr>
      <vt:lpstr>'Assessment 2'!coppermineassessment2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Hoya21</dc:creator>
  <cp:lastModifiedBy>Hoya21</cp:lastModifiedBy>
  <cp:lastPrinted>2015-05-12T13:40:07Z</cp:lastPrinted>
  <dcterms:created xsi:type="dcterms:W3CDTF">2015-05-12T12:47:44Z</dcterms:created>
  <dcterms:modified xsi:type="dcterms:W3CDTF">2015-06-07T17:21:36Z</dcterms:modified>
</cp:coreProperties>
</file>