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79140\Desktop\"/>
    </mc:Choice>
  </mc:AlternateContent>
  <xr:revisionPtr revIDLastSave="0" documentId="13_ncr:1_{B5507119-1D2D-47CC-8CBA-D47F78A382C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рост-вес" sheetId="2" r:id="rId1"/>
    <sheet name="стоимость-расстояние" sheetId="1" r:id="rId2"/>
  </sheets>
  <definedNames>
    <definedName name="solver_adj" localSheetId="0" hidden="1">'рост-вес'!$E$2:$G$3</definedName>
    <definedName name="solver_adj" localSheetId="1" hidden="1">'стоимость-расстояние'!$E$2:$G$3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'рост-вес'!$E$2:$G$2</definedName>
    <definedName name="solver_lhs1" localSheetId="1" hidden="1">'стоимость-расстояние'!$E$2:$G$2</definedName>
    <definedName name="solver_lhs2" localSheetId="0" hidden="1">'рост-вес'!$E$2:$G$2</definedName>
    <definedName name="solver_lhs2" localSheetId="1" hidden="1">'стоимость-расстояние'!$E$2:$G$2</definedName>
    <definedName name="solver_lhs3" localSheetId="0" hidden="1">'рост-вес'!$E$3:$G$3</definedName>
    <definedName name="solver_lhs3" localSheetId="1" hidden="1">'стоимость-расстояние'!$E$3:$G$3</definedName>
    <definedName name="solver_lhs4" localSheetId="0" hidden="1">'рост-вес'!$E$3:$G$3</definedName>
    <definedName name="solver_lhs4" localSheetId="1" hidden="1">'стоимость-расстояние'!$E$3:$G$3</definedName>
    <definedName name="solver_lhs5" localSheetId="0" hidden="1">'рост-вес'!$D$5:$D$11</definedName>
    <definedName name="solver_lhs5" localSheetId="1" hidden="1">'стоимость-расстояние'!$D$5:$D$11</definedName>
    <definedName name="solver_lhs6" localSheetId="0" hidden="1">'рост-вес'!$D$5:$D$19</definedName>
    <definedName name="solver_lhs6" localSheetId="1" hidden="1">'стоимость-расстояние'!$D$5:$D$19</definedName>
    <definedName name="solver_lhs7" localSheetId="0" hidden="1">'рост-вес'!$D$5:$D$19</definedName>
    <definedName name="solver_lhs7" localSheetId="1" hidden="1">'стоимость-расстояние'!$D$5:$D$19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'рост-вес'!$J$2</definedName>
    <definedName name="solver_opt" localSheetId="1" hidden="1">'стоимость-расстояние'!$J$2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3</definedName>
    <definedName name="solver_rel5" localSheetId="1" hidden="1">3</definedName>
    <definedName name="solver_rel6" localSheetId="0" hidden="1">3</definedName>
    <definedName name="solver_rel6" localSheetId="1" hidden="1">3</definedName>
    <definedName name="solver_rel7" localSheetId="0" hidden="1">3</definedName>
    <definedName name="solver_rel7" localSheetId="1" hidden="1">3</definedName>
    <definedName name="solver_rhs1" localSheetId="0" hidden="1">200</definedName>
    <definedName name="solver_rhs1" localSheetId="1" hidden="1">3100</definedName>
    <definedName name="solver_rhs2" localSheetId="0" hidden="1">120</definedName>
    <definedName name="solver_rhs2" localSheetId="1" hidden="1">400</definedName>
    <definedName name="solver_rhs3" localSheetId="0" hidden="1">100</definedName>
    <definedName name="solver_rhs3" localSheetId="1" hidden="1">80000</definedName>
    <definedName name="solver_rhs4" localSheetId="0" hidden="1">40</definedName>
    <definedName name="solver_rhs4" localSheetId="1" hidden="1">25000</definedName>
    <definedName name="solver_rhs5" localSheetId="0" hidden="1">40</definedName>
    <definedName name="solver_rhs5" localSheetId="1" hidden="1">40</definedName>
    <definedName name="solver_rhs6" localSheetId="0" hidden="1">20000</definedName>
    <definedName name="solver_rhs6" localSheetId="1" hidden="1">20000</definedName>
    <definedName name="solver_rhs7" localSheetId="0" hidden="1">20000</definedName>
    <definedName name="solver_rhs7" localSheetId="1" hidden="1">20000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2" l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E5" i="2"/>
  <c r="G19" i="2"/>
  <c r="F19" i="2"/>
  <c r="E19" i="2"/>
  <c r="H19" i="2" s="1"/>
  <c r="G18" i="2"/>
  <c r="F18" i="2"/>
  <c r="E18" i="2"/>
  <c r="H18" i="2" s="1"/>
  <c r="G17" i="2"/>
  <c r="F17" i="2"/>
  <c r="E17" i="2"/>
  <c r="H17" i="2" s="1"/>
  <c r="G16" i="2"/>
  <c r="F16" i="2"/>
  <c r="E16" i="2"/>
  <c r="H16" i="2" s="1"/>
  <c r="G15" i="2"/>
  <c r="F15" i="2"/>
  <c r="E15" i="2"/>
  <c r="H15" i="2" s="1"/>
  <c r="G14" i="2"/>
  <c r="F14" i="2"/>
  <c r="E14" i="2"/>
  <c r="H14" i="2" s="1"/>
  <c r="G13" i="2"/>
  <c r="F13" i="2"/>
  <c r="E13" i="2"/>
  <c r="H13" i="2" s="1"/>
  <c r="G12" i="2"/>
  <c r="F12" i="2"/>
  <c r="E12" i="2"/>
  <c r="H12" i="2" s="1"/>
  <c r="G11" i="2"/>
  <c r="F11" i="2"/>
  <c r="E11" i="2"/>
  <c r="H11" i="2" s="1"/>
  <c r="G10" i="2"/>
  <c r="F10" i="2"/>
  <c r="E10" i="2"/>
  <c r="H10" i="2" s="1"/>
  <c r="G9" i="2"/>
  <c r="F9" i="2"/>
  <c r="E9" i="2"/>
  <c r="H9" i="2" s="1"/>
  <c r="G8" i="2"/>
  <c r="F8" i="2"/>
  <c r="E8" i="2"/>
  <c r="H8" i="2" s="1"/>
  <c r="G7" i="2"/>
  <c r="F7" i="2"/>
  <c r="E7" i="2"/>
  <c r="H7" i="2" s="1"/>
  <c r="G6" i="2"/>
  <c r="F6" i="2"/>
  <c r="E6" i="2"/>
  <c r="H6" i="2" s="1"/>
  <c r="G5" i="2"/>
  <c r="F5" i="2"/>
  <c r="H5" i="2"/>
  <c r="Q3" i="2"/>
  <c r="P3" i="2"/>
  <c r="O3" i="2"/>
  <c r="N3" i="2"/>
  <c r="Q2" i="2"/>
  <c r="P2" i="2"/>
  <c r="O2" i="2"/>
  <c r="N2" i="2"/>
  <c r="N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6" i="1"/>
  <c r="H6" i="1" s="1"/>
  <c r="I6" i="1" s="1"/>
  <c r="E7" i="1"/>
  <c r="H7" i="1" s="1"/>
  <c r="I7" i="1" s="1"/>
  <c r="E8" i="1"/>
  <c r="H8" i="1" s="1"/>
  <c r="I8" i="1" s="1"/>
  <c r="E9" i="1"/>
  <c r="H9" i="1" s="1"/>
  <c r="I9" i="1" s="1"/>
  <c r="E10" i="1"/>
  <c r="H10" i="1" s="1"/>
  <c r="I10" i="1" s="1"/>
  <c r="E11" i="1"/>
  <c r="H11" i="1" s="1"/>
  <c r="I11" i="1" s="1"/>
  <c r="E12" i="1"/>
  <c r="H12" i="1" s="1"/>
  <c r="I12" i="1" s="1"/>
  <c r="E13" i="1"/>
  <c r="H13" i="1" s="1"/>
  <c r="I13" i="1" s="1"/>
  <c r="E14" i="1"/>
  <c r="H14" i="1" s="1"/>
  <c r="I14" i="1" s="1"/>
  <c r="E15" i="1"/>
  <c r="H15" i="1" s="1"/>
  <c r="I15" i="1" s="1"/>
  <c r="E16" i="1"/>
  <c r="H16" i="1" s="1"/>
  <c r="I16" i="1" s="1"/>
  <c r="E17" i="1"/>
  <c r="H17" i="1" s="1"/>
  <c r="I17" i="1" s="1"/>
  <c r="E18" i="1"/>
  <c r="H18" i="1" s="1"/>
  <c r="I18" i="1" s="1"/>
  <c r="E19" i="1"/>
  <c r="H19" i="1" s="1"/>
  <c r="I19" i="1" s="1"/>
  <c r="Q3" i="1"/>
  <c r="Q2" i="1"/>
  <c r="P3" i="1"/>
  <c r="P2" i="1"/>
  <c r="O3" i="1"/>
  <c r="O2" i="1"/>
  <c r="N3" i="1"/>
  <c r="E5" i="1"/>
  <c r="G5" i="1"/>
  <c r="F5" i="1"/>
  <c r="H5" i="1"/>
  <c r="J2" i="1" s="1"/>
  <c r="K19" i="2" l="1"/>
  <c r="I5" i="2"/>
  <c r="J2" i="2"/>
  <c r="O19" i="1"/>
  <c r="N19" i="1"/>
  <c r="M19" i="1"/>
  <c r="L19" i="1"/>
  <c r="K19" i="1"/>
  <c r="J19" i="1"/>
  <c r="O18" i="1"/>
  <c r="N18" i="1"/>
  <c r="M18" i="1"/>
  <c r="L18" i="1"/>
  <c r="K18" i="1"/>
  <c r="J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2"/>
  <c r="N5" i="2"/>
  <c r="M5" i="2"/>
  <c r="L5" i="2"/>
  <c r="K5" i="2"/>
  <c r="J5" i="2"/>
  <c r="I5" i="1"/>
  <c r="O5" i="1" l="1"/>
  <c r="N5" i="1"/>
  <c r="M5" i="1"/>
  <c r="L5" i="1"/>
  <c r="K5" i="1"/>
  <c r="J5" i="1"/>
</calcChain>
</file>

<file path=xl/sharedStrings.xml><?xml version="1.0" encoding="utf-8"?>
<sst xmlns="http://schemas.openxmlformats.org/spreadsheetml/2006/main" count="88" uniqueCount="12">
  <si>
    <t>Дальность</t>
  </si>
  <si>
    <t>Стоимость</t>
  </si>
  <si>
    <t>Кластер 1</t>
  </si>
  <si>
    <t>Кластер 2</t>
  </si>
  <si>
    <t>Кластер 3</t>
  </si>
  <si>
    <t>Расчеты</t>
  </si>
  <si>
    <t>Мин</t>
  </si>
  <si>
    <t>Минимум</t>
  </si>
  <si>
    <t>№ кл</t>
  </si>
  <si>
    <t/>
  </si>
  <si>
    <t>Рост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</si>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</sst>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202124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'рост-вес'!$E$1</c:f>
              <c:strCache>
                <c:ptCount val="1"/>
                <c:pt idx="0">
                  <c:v>Кластер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'рост-вес'!$J$21:$J$27</c:f>
              <c:numCache>
                <c:formatCode>General</c:formatCode>
                <c:ptCount val="7"/>
                <c:pt idx="0">
                  <c:v>119</c:v>
                </c:pt>
                <c:pt idx="1">
                  <c:v>119</c:v>
                </c:pt>
                <c:pt idx="2">
                  <c:v>120</c:v>
                </c:pt>
                <c:pt idx="3">
                  <c:v>129</c:v>
                </c:pt>
                <c:pt idx="4">
                  <c:v>129</c:v>
                </c:pt>
                <c:pt idx="5">
                  <c:v>131</c:v>
                </c:pt>
                <c:pt idx="6">
                  <c:v>139</c:v>
                </c:pt>
              </c:numCache>
            </c:numRef>
          </c:xVal>
          <c:yVal>
            <c:numRef>
              <c:f>'рост-вес'!$K$21:$K$27</c:f>
              <c:numCache>
                <c:formatCode>General</c:formatCode>
                <c:ptCount val="7"/>
                <c:pt idx="0">
                  <c:v>54</c:v>
                </c:pt>
                <c:pt idx="1">
                  <c:v>80</c:v>
                </c:pt>
                <c:pt idx="2">
                  <c:v>59</c:v>
                </c:pt>
                <c:pt idx="3">
                  <c:v>65</c:v>
                </c:pt>
                <c:pt idx="4">
                  <c:v>93</c:v>
                </c:pt>
                <c:pt idx="5">
                  <c:v>88</c:v>
                </c:pt>
                <c:pt idx="6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7-45BD-A9C9-9C89FB89138D}"/>
            </c:ext>
          </c:extLst>
        </c:ser>
        <c:ser>
          <c:idx val="1"/>
          <c:order val="1"/>
          <c:tx>
            <c:strRef>
              <c:f>'рост-вес'!$F$1</c:f>
              <c:strCache>
                <c:ptCount val="1"/>
                <c:pt idx="0">
                  <c:v>Кластер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'рост-вес'!$L$21:$L$23</c:f>
              <c:numCache>
                <c:formatCode>General</c:formatCode>
                <c:ptCount val="3"/>
                <c:pt idx="0">
                  <c:v>188</c:v>
                </c:pt>
                <c:pt idx="1">
                  <c:v>173</c:v>
                </c:pt>
                <c:pt idx="2">
                  <c:v>183</c:v>
                </c:pt>
              </c:numCache>
            </c:numRef>
          </c:xVal>
          <c:yVal>
            <c:numRef>
              <c:f>'рост-вес'!$M$21:$M$23</c:f>
              <c:numCache>
                <c:formatCode>General</c:formatCode>
                <c:ptCount val="3"/>
                <c:pt idx="0">
                  <c:v>43</c:v>
                </c:pt>
                <c:pt idx="1">
                  <c:v>42</c:v>
                </c:pt>
                <c:pt idx="2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F7-45BD-A9C9-9C89FB89138D}"/>
            </c:ext>
          </c:extLst>
        </c:ser>
        <c:ser>
          <c:idx val="2"/>
          <c:order val="2"/>
          <c:tx>
            <c:strRef>
              <c:f>'рост-вес'!$G$1</c:f>
              <c:strCache>
                <c:ptCount val="1"/>
                <c:pt idx="0">
                  <c:v>Кластер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'рост-вес'!$N$21:$N$25</c:f>
              <c:numCache>
                <c:formatCode>General</c:formatCode>
                <c:ptCount val="5"/>
                <c:pt idx="0">
                  <c:v>164</c:v>
                </c:pt>
                <c:pt idx="1">
                  <c:v>179</c:v>
                </c:pt>
                <c:pt idx="2">
                  <c:v>181</c:v>
                </c:pt>
                <c:pt idx="3">
                  <c:v>186</c:v>
                </c:pt>
                <c:pt idx="4">
                  <c:v>205</c:v>
                </c:pt>
              </c:numCache>
            </c:numRef>
          </c:xVal>
          <c:yVal>
            <c:numRef>
              <c:f>'рост-вес'!$O$21:$O$25</c:f>
              <c:numCache>
                <c:formatCode>General</c:formatCode>
                <c:ptCount val="5"/>
                <c:pt idx="0">
                  <c:v>85</c:v>
                </c:pt>
                <c:pt idx="1">
                  <c:v>76</c:v>
                </c:pt>
                <c:pt idx="2">
                  <c:v>96</c:v>
                </c:pt>
                <c:pt idx="3">
                  <c:v>81</c:v>
                </c:pt>
                <c:pt idx="4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F7-45BD-A9C9-9C89FB89138D}"/>
            </c:ext>
          </c:extLst>
        </c:ser>
        <c:ser>
          <c:idx val="3"/>
          <c:order val="3"/>
          <c:tx>
            <c:v>Ц1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'рост-вес'!$E$2</c:f>
              <c:numCache>
                <c:formatCode>General</c:formatCode>
                <c:ptCount val="1"/>
                <c:pt idx="0">
                  <c:v>126.87563103114022</c:v>
                </c:pt>
              </c:numCache>
            </c:numRef>
          </c:xVal>
          <c:yVal>
            <c:numRef>
              <c:f>'рост-вес'!$E$3</c:f>
              <c:numCache>
                <c:formatCode>General</c:formatCode>
                <c:ptCount val="1"/>
                <c:pt idx="0">
                  <c:v>74.856288440891859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F7-45BD-A9C9-9C89FB89138D}"/>
            </c:ext>
          </c:extLst>
        </c:ser>
        <c:ser>
          <c:idx val="4"/>
          <c:order val="4"/>
          <c:tx>
            <c:v>Ц2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'рост-вес'!$F$2</c:f>
              <c:numCache>
                <c:formatCode>General</c:formatCode>
                <c:ptCount val="1"/>
                <c:pt idx="0">
                  <c:v>183.00068511106917</c:v>
                </c:pt>
              </c:numCache>
            </c:numRef>
          </c:xVal>
          <c:yVal>
            <c:numRef>
              <c:f>'рост-вес'!$F$3</c:f>
              <c:numCache>
                <c:formatCode>General</c:formatCode>
                <c:ptCount val="1"/>
                <c:pt idx="0">
                  <c:v>42.001180723058155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F7-45BD-A9C9-9C89FB89138D}"/>
            </c:ext>
          </c:extLst>
        </c:ser>
        <c:ser>
          <c:idx val="5"/>
          <c:order val="5"/>
          <c:tx>
            <c:v>Ц3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9F7-45BD-A9C9-9C89FB89138D}"/>
              </c:ext>
            </c:extLst>
          </c:dPt>
          <c:xVal>
            <c:numRef>
              <c:f>'рост-вес'!$G$2</c:f>
              <c:numCache>
                <c:formatCode>General</c:formatCode>
                <c:ptCount val="1"/>
                <c:pt idx="0">
                  <c:v>183.57588317504215</c:v>
                </c:pt>
              </c:numCache>
            </c:numRef>
          </c:xVal>
          <c:yVal>
            <c:numRef>
              <c:f>'рост-вес'!$G$3</c:f>
              <c:numCache>
                <c:formatCode>General</c:formatCode>
                <c:ptCount val="1"/>
                <c:pt idx="0">
                  <c:v>82.836493776233198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F7-45BD-A9C9-9C89FB891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14383"/>
        <c:axId val="1695723535"/>
      </c:scatterChart>
      <c:scatterChart>
        <c:scatterStyle val="smoothMarker"/>
        <c:varyColors val="0"/>
        <c:ser>
          <c:idx val="6"/>
          <c:order val="6"/>
          <c:tx>
            <c:strRef>
              <c:f>'рост-вес'!$O$1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backward val="50"/>
            <c:dispRSqr val="0"/>
            <c:dispEq val="0"/>
          </c:trendline>
          <c:xVal>
            <c:numRef>
              <c:f>'рост-вес'!$N$2:$O$2</c:f>
              <c:numCache>
                <c:formatCode>General</c:formatCode>
                <c:ptCount val="2"/>
                <c:pt idx="0">
                  <c:v>164.48406643908382</c:v>
                </c:pt>
                <c:pt idx="1">
                  <c:v>154.93815807110468</c:v>
                </c:pt>
              </c:numCache>
            </c:numRef>
          </c:xVal>
          <c:yVal>
            <c:numRef>
              <c:f>'рост-вес'!$N$3:$O$3</c:f>
              <c:numCache>
                <c:formatCode>General</c:formatCode>
                <c:ptCount val="2"/>
                <c:pt idx="0">
                  <c:v>66.564654313394399</c:v>
                </c:pt>
                <c:pt idx="1">
                  <c:v>58.428734581975007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F7-45BD-A9C9-9C89FB89138D}"/>
            </c:ext>
          </c:extLst>
        </c:ser>
        <c:ser>
          <c:idx val="7"/>
          <c:order val="7"/>
          <c:tx>
            <c:strRef>
              <c:f>'рост-вес'!$P$1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backward val="50"/>
            <c:dispRSqr val="0"/>
            <c:dispEq val="0"/>
          </c:trendline>
          <c:xVal>
            <c:numRef>
              <c:f>('рост-вес'!$N$2,'рост-вес'!$P$2)</c:f>
              <c:numCache>
                <c:formatCode>General</c:formatCode>
                <c:ptCount val="2"/>
                <c:pt idx="0">
                  <c:v>164.48406643908382</c:v>
                </c:pt>
                <c:pt idx="1">
                  <c:v>155.22575710309118</c:v>
                </c:pt>
              </c:numCache>
            </c:numRef>
          </c:xVal>
          <c:yVal>
            <c:numRef>
              <c:f>('рост-вес'!$N$3,'рост-вес'!$P$3)</c:f>
              <c:numCache>
                <c:formatCode>General</c:formatCode>
                <c:ptCount val="2"/>
                <c:pt idx="0">
                  <c:v>66.564654313394399</c:v>
                </c:pt>
                <c:pt idx="1">
                  <c:v>78.846391108562528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9F7-45BD-A9C9-9C89FB89138D}"/>
            </c:ext>
          </c:extLst>
        </c:ser>
        <c:ser>
          <c:idx val="8"/>
          <c:order val="8"/>
          <c:tx>
            <c:strRef>
              <c:f>'рост-вес'!$Q$1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50"/>
            <c:dispRSqr val="0"/>
            <c:dispEq val="0"/>
          </c:trendline>
          <c:xVal>
            <c:numRef>
              <c:f>'рост-вес'!$N$2:$Q$2</c:f>
              <c:numCache>
                <c:formatCode>General</c:formatCode>
                <c:ptCount val="4"/>
                <c:pt idx="0">
                  <c:v>164.48406643908382</c:v>
                </c:pt>
                <c:pt idx="1">
                  <c:v>154.93815807110468</c:v>
                </c:pt>
                <c:pt idx="2">
                  <c:v>155.22575710309118</c:v>
                </c:pt>
                <c:pt idx="3">
                  <c:v>183.28828414305565</c:v>
                </c:pt>
              </c:numCache>
            </c:numRef>
          </c:xVal>
          <c:yVal>
            <c:numRef>
              <c:f>('рост-вес'!$N$3,'рост-вес'!$Q$3)</c:f>
              <c:numCache>
                <c:formatCode>General</c:formatCode>
                <c:ptCount val="2"/>
                <c:pt idx="0">
                  <c:v>66.564654313394399</c:v>
                </c:pt>
                <c:pt idx="1">
                  <c:v>62.418837249645676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9F7-45BD-A9C9-9C89FB891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14383"/>
        <c:axId val="1695723535"/>
      </c:scatterChart>
      <c:valAx>
        <c:axId val="169571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723535"/>
        <c:crosses val="autoZero"/>
        <c:crossBetween val="midCat"/>
      </c:valAx>
      <c:valAx>
        <c:axId val="16957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71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69653555781558"/>
          <c:y val="7.4074082239959996E-2"/>
          <c:w val="0.6418786771653544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'стоимость-расстояние'!$E$1</c:f>
              <c:strCache>
                <c:ptCount val="1"/>
                <c:pt idx="0">
                  <c:v>Кластер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'стоимость-расстояние'!$J$21:$J$27</c:f>
              <c:numCache>
                <c:formatCode>General</c:formatCode>
                <c:ptCount val="7"/>
                <c:pt idx="0">
                  <c:v>593</c:v>
                </c:pt>
                <c:pt idx="1">
                  <c:v>1070</c:v>
                </c:pt>
                <c:pt idx="2">
                  <c:v>1154</c:v>
                </c:pt>
                <c:pt idx="3">
                  <c:v>2811</c:v>
                </c:pt>
                <c:pt idx="4">
                  <c:v>2959</c:v>
                </c:pt>
                <c:pt idx="5">
                  <c:v>2983</c:v>
                </c:pt>
                <c:pt idx="6">
                  <c:v>3001</c:v>
                </c:pt>
              </c:numCache>
            </c:numRef>
          </c:xVal>
          <c:yVal>
            <c:numRef>
              <c:f>'стоимость-расстояние'!$K$21:$K$27</c:f>
              <c:numCache>
                <c:formatCode>General</c:formatCode>
                <c:ptCount val="7"/>
                <c:pt idx="0">
                  <c:v>46828</c:v>
                </c:pt>
                <c:pt idx="1">
                  <c:v>51455</c:v>
                </c:pt>
                <c:pt idx="2">
                  <c:v>48723</c:v>
                </c:pt>
                <c:pt idx="3">
                  <c:v>60042</c:v>
                </c:pt>
                <c:pt idx="4">
                  <c:v>62483</c:v>
                </c:pt>
                <c:pt idx="5">
                  <c:v>67625</c:v>
                </c:pt>
                <c:pt idx="6">
                  <c:v>77156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0-4FAD-B830-DD40DE960398}"/>
            </c:ext>
          </c:extLst>
        </c:ser>
        <c:ser>
          <c:idx val="1"/>
          <c:order val="1"/>
          <c:tx>
            <c:strRef>
              <c:f>'стоимость-расстояние'!$F$1</c:f>
              <c:strCache>
                <c:ptCount val="1"/>
                <c:pt idx="0">
                  <c:v>Кластер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'стоимость-расстояние'!$L$21:$L$24</c:f>
              <c:numCache>
                <c:formatCode>General</c:formatCode>
                <c:ptCount val="4"/>
                <c:pt idx="0">
                  <c:v>407</c:v>
                </c:pt>
                <c:pt idx="1">
                  <c:v>612</c:v>
                </c:pt>
                <c:pt idx="2">
                  <c:v>625</c:v>
                </c:pt>
                <c:pt idx="3">
                  <c:v>1166</c:v>
                </c:pt>
              </c:numCache>
            </c:numRef>
          </c:xVal>
          <c:yVal>
            <c:numRef>
              <c:f>'стоимость-расстояние'!$M$21:$M$24</c:f>
              <c:numCache>
                <c:formatCode>General</c:formatCode>
                <c:ptCount val="4"/>
                <c:pt idx="0">
                  <c:v>29944</c:v>
                </c:pt>
                <c:pt idx="1">
                  <c:v>26277</c:v>
                </c:pt>
                <c:pt idx="2">
                  <c:v>27877</c:v>
                </c:pt>
                <c:pt idx="3">
                  <c:v>32786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E0-4FAD-B830-DD40DE960398}"/>
            </c:ext>
          </c:extLst>
        </c:ser>
        <c:ser>
          <c:idx val="2"/>
          <c:order val="2"/>
          <c:tx>
            <c:strRef>
              <c:f>'стоимость-расстояние'!$G$1</c:f>
              <c:strCache>
                <c:ptCount val="1"/>
                <c:pt idx="0">
                  <c:v>Кластер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'стоимость-расстояние'!$N$21:$N$24</c:f>
              <c:numCache>
                <c:formatCode>General</c:formatCode>
                <c:ptCount val="4"/>
                <c:pt idx="0">
                  <c:v>487</c:v>
                </c:pt>
                <c:pt idx="1">
                  <c:v>1164</c:v>
                </c:pt>
                <c:pt idx="2">
                  <c:v>1197</c:v>
                </c:pt>
                <c:pt idx="3">
                  <c:v>2761</c:v>
                </c:pt>
              </c:numCache>
            </c:numRef>
          </c:xVal>
          <c:yVal>
            <c:numRef>
              <c:f>'стоимость-расстояние'!$O$21:$O$24</c:f>
              <c:numCache>
                <c:formatCode>General</c:formatCode>
                <c:ptCount val="4"/>
                <c:pt idx="0">
                  <c:v>40265</c:v>
                </c:pt>
                <c:pt idx="1">
                  <c:v>37049</c:v>
                </c:pt>
                <c:pt idx="2">
                  <c:v>41345</c:v>
                </c:pt>
                <c:pt idx="3">
                  <c:v>40668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E0-4FAD-B830-DD40DE960398}"/>
            </c:ext>
          </c:extLst>
        </c:ser>
        <c:ser>
          <c:idx val="3"/>
          <c:order val="3"/>
          <c:tx>
            <c:v>Ц 1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4"/>
              </a:solidFill>
              <a:ln w="9525">
                <a:solidFill>
                  <a:srgbClr val="FFFF00">
                    <a:alpha val="88000"/>
                  </a:srgbClr>
                </a:solidFill>
              </a:ln>
              <a:effectLst/>
            </c:spPr>
          </c:marker>
          <c:dPt>
            <c:idx val="0"/>
            <c:marker>
              <c:symbol val="triangle"/>
              <c:size val="10"/>
              <c:spPr>
                <a:solidFill>
                  <a:schemeClr val="accent4"/>
                </a:solidFill>
                <a:ln w="9525">
                  <a:solidFill>
                    <a:srgbClr val="FFC000">
                      <a:alpha val="88000"/>
                    </a:srgb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8E0-4FAD-B830-DD40DE960398}"/>
              </c:ext>
            </c:extLst>
          </c:dPt>
          <c:xVal>
            <c:numRef>
              <c:f>'стоимость-расстояние'!$E$2</c:f>
              <c:numCache>
                <c:formatCode>General</c:formatCode>
                <c:ptCount val="1"/>
                <c:pt idx="0">
                  <c:v>2956.5356184807406</c:v>
                </c:pt>
              </c:numCache>
            </c:numRef>
          </c:xVal>
          <c:yVal>
            <c:numRef>
              <c:f>'стоимость-расстояние'!$E$3</c:f>
              <c:numCache>
                <c:formatCode>General</c:formatCode>
                <c:ptCount val="1"/>
                <c:pt idx="0">
                  <c:v>65448.07114547128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E0-4FAD-B830-DD40DE960398}"/>
            </c:ext>
          </c:extLst>
        </c:ser>
        <c:ser>
          <c:idx val="4"/>
          <c:order val="4"/>
          <c:tx>
            <c:v>Ц 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'стоимость-расстояние'!$F$2</c:f>
              <c:numCache>
                <c:formatCode>General</c:formatCode>
                <c:ptCount val="1"/>
                <c:pt idx="0">
                  <c:v>1197.8567103721327</c:v>
                </c:pt>
              </c:numCache>
            </c:numRef>
          </c:xVal>
          <c:yVal>
            <c:numRef>
              <c:f>'стоимость-расстояние'!$F$3</c:f>
              <c:numCache>
                <c:formatCode>General</c:formatCode>
                <c:ptCount val="1"/>
                <c:pt idx="0">
                  <c:v>41346.663410175912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E0-4FAD-B830-DD40DE960398}"/>
            </c:ext>
          </c:extLst>
        </c:ser>
        <c:ser>
          <c:idx val="5"/>
          <c:order val="5"/>
          <c:tx>
            <c:v>Ц 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'стоимость-расстояние'!$G$2</c:f>
              <c:numCache>
                <c:formatCode>General</c:formatCode>
                <c:ptCount val="1"/>
                <c:pt idx="0">
                  <c:v>624.6246816778721</c:v>
                </c:pt>
              </c:numCache>
            </c:numRef>
          </c:xVal>
          <c:yVal>
            <c:numRef>
              <c:f>'стоимость-расстояние'!$G$3</c:f>
              <c:numCache>
                <c:formatCode>General</c:formatCode>
                <c:ptCount val="1"/>
                <c:pt idx="0">
                  <c:v>27885.71214210114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E0-4FAD-B830-DD40DE960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625455"/>
        <c:axId val="1537643343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37625455"/>
        <c:axId val="1537643343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6"/>
                <c:tx>
                  <c:v>12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backward val="50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backward val="1000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'стоимость-расстояние'!$N$2:$O$2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1593.0056701769151</c:v>
                      </c:pt>
                      <c:pt idx="1">
                        <c:v>2077.1961644264366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'стоимость-расстояние'!$N$3:$O$3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44893.482232582777</c:v>
                      </c:pt>
                      <c:pt idx="1">
                        <c:v>53397.367277823592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7-E8E0-4FAD-B830-DD40DE960398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v>13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forward val="500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('стоимость-расстояние'!$N$2,'стоимость-расстояние'!$P$2)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1593.0056701769151</c:v>
                      </c:pt>
                      <c:pt idx="1">
                        <c:v>1790.5801500793063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('стоимость-расстояние'!$N$3,'стоимость-расстояние'!$P$3)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44893.482232582777</c:v>
                      </c:pt>
                      <c:pt idx="1">
                        <c:v>46666.891643786206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9-E8E0-4FAD-B830-DD40DE960398}"/>
                  </c:ext>
                </c:extLst>
              </c15:ser>
            </c15:filteredScatterSeries>
            <c15:filteredScatterSeries>
              <c15:ser>
                <c:idx val="9"/>
                <c:order val="8"/>
                <c:tx>
                  <c:v>23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0"/>
                  <c:marker>
                    <c:symbol val="none"/>
                  </c:marker>
                  <c:bubble3D val="0"/>
                </c:dPt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forward val="550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('стоимость-расстояние'!$N$2,'стоимость-расстояние'!$Q$2)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1593.0056701769151</c:v>
                      </c:pt>
                      <c:pt idx="1">
                        <c:v>911.24069602500242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('стоимость-расстояние'!$N$3,'стоимость-расстояние'!$Q$3)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44893.482232582777</c:v>
                      </c:pt>
                      <c:pt idx="1">
                        <c:v>34616.187776138526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B-E8E0-4FAD-B830-DD40DE960398}"/>
                  </c:ext>
                </c:extLst>
              </c15:ser>
            </c15:filteredScatterSeries>
          </c:ext>
        </c:extLst>
      </c:scatterChart>
      <c:valAx>
        <c:axId val="153762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7643343"/>
        <c:crosses val="autoZero"/>
        <c:crossBetween val="midCat"/>
      </c:valAx>
      <c:valAx>
        <c:axId val="1537643343"/>
        <c:scaling>
          <c:orientation val="minMax"/>
          <c:max val="8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7625455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89066666666663"/>
          <c:y val="7.0309492563429568E-2"/>
          <c:w val="0.13528117557419567"/>
          <c:h val="0.84090870899634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338818</xdr:colOff>
      <xdr:row>6</xdr:row>
      <xdr:rowOff>38100</xdr:rowOff>
    </xdr:from>
    <xdr:to>
      <xdr:col>24</xdr:col>
      <xdr:colOff>12246</xdr:colOff>
      <xdr:row>21</xdr:row>
      <xdr:rowOff>112059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FACDE91-0084-9104-6D7E-321C4B8C0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438150</xdr:colOff>
      <xdr:row>4</xdr:row>
      <xdr:rowOff>85725</xdr:rowOff>
    </xdr:from>
    <xdr:to>
      <xdr:col>30</xdr:col>
      <xdr:colOff>149087</xdr:colOff>
      <xdr:row>28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C839E68-9B45-6FEB-6D5D-D80C22330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F2CE-DEB1-4747-A2CD-0D58050D637E}">
  <dimension ref="C1:Q35"/>
  <sheetViews>
    <sheetView tabSelected="1" topLeftCell="E4" zoomScale="85" zoomScaleNormal="85" workbookViewId="0">
      <selection activeCell="Z18" sqref="Z18"/>
    </sheetView>
  </sheetViews>
  <sheetFormatPr defaultRowHeight="15" x14ac:dyDescent="0.25"/>
  <cols>
    <col min="1" max="1" width="10.5703125" bestFit="1" customWidth="1"/>
    <col min="2" max="2" width="10.7109375" bestFit="1" customWidth="1"/>
    <col min="4" max="4" width="11.28515625" bestFit="1" customWidth="1"/>
    <col min="5" max="5" width="14.85546875" customWidth="1"/>
    <col min="6" max="6" width="9.7109375" bestFit="1" customWidth="1"/>
  </cols>
  <sheetData>
    <row r="1" spans="3:17" x14ac:dyDescent="0.25">
      <c r="E1" t="s">
        <v>2</v>
      </c>
      <c r="F1" t="s">
        <v>3</v>
      </c>
      <c r="G1" t="s">
        <v>4</v>
      </c>
      <c r="O1">
        <v>12</v>
      </c>
      <c r="P1">
        <v>13</v>
      </c>
      <c r="Q1">
        <v>23</v>
      </c>
    </row>
    <row r="2" spans="3:17" x14ac:dyDescent="0.25">
      <c r="D2" t="s">
        <v>10</v>
      </c>
      <c r="E2">
        <v>126.87563103114022</v>
      </c>
      <c r="F2">
        <v>183.00068511106917</v>
      </c>
      <c r="G2">
        <v>183.57588317504215</v>
      </c>
      <c r="I2" t="s">
        <v>7</v>
      </c>
      <c r="J2">
        <f>SUM(H5:H19)</f>
        <v>185.98813209628665</v>
      </c>
      <c r="N2">
        <f>AVERAGE(E2:G2)</f>
        <v>164.48406643908382</v>
      </c>
      <c r="O2">
        <f>AVERAGE(E2:F2)</f>
        <v>154.93815807110468</v>
      </c>
      <c r="P2">
        <f>AVERAGE(E2,G2)</f>
        <v>155.22575710309118</v>
      </c>
      <c r="Q2">
        <f>AVERAGE(F2,G2)</f>
        <v>183.28828414305565</v>
      </c>
    </row>
    <row r="3" spans="3:17" x14ac:dyDescent="0.25">
      <c r="D3" t="s">
        <v>11</v>
      </c>
      <c r="E3">
        <v>74.856288440891859</v>
      </c>
      <c r="F3">
        <v>42.001180723058155</v>
      </c>
      <c r="G3">
        <v>82.836493776233198</v>
      </c>
      <c r="N3">
        <f>AVERAGE(E3:G3)</f>
        <v>66.564654313394399</v>
      </c>
      <c r="O3">
        <f>AVERAGE(E3:F3)</f>
        <v>58.428734581975007</v>
      </c>
      <c r="P3">
        <f>AVERAGE(E3,G3)</f>
        <v>78.846391108562528</v>
      </c>
      <c r="Q3">
        <f>AVERAGE(F3:G3)</f>
        <v>62.418837249645676</v>
      </c>
    </row>
    <row r="4" spans="3:17" x14ac:dyDescent="0.25">
      <c r="C4" s="1" t="s">
        <v>10</v>
      </c>
      <c r="D4" s="1" t="s">
        <v>11</v>
      </c>
      <c r="E4" s="5" t="s">
        <v>5</v>
      </c>
      <c r="F4" s="4"/>
      <c r="G4" s="4"/>
      <c r="H4" t="s">
        <v>6</v>
      </c>
      <c r="I4" s="6" t="s">
        <v>8</v>
      </c>
      <c r="J4" s="4">
        <v>1</v>
      </c>
      <c r="K4" s="4"/>
      <c r="L4" s="4">
        <v>2</v>
      </c>
      <c r="M4" s="4"/>
      <c r="N4" s="4">
        <v>3</v>
      </c>
      <c r="O4" s="4"/>
    </row>
    <row r="5" spans="3:17" x14ac:dyDescent="0.25">
      <c r="C5" s="2">
        <v>186</v>
      </c>
      <c r="D5" s="2">
        <v>81</v>
      </c>
      <c r="E5">
        <f>SQRT((C5-$E$2)^2+(D5-$E$3)^2)</f>
        <v>59.442713579440408</v>
      </c>
      <c r="F5">
        <f>SQRT((C5-$F$2)^2+(D5-$F$3)^2)</f>
        <v>39.11398464486242</v>
      </c>
      <c r="G5">
        <f>SQRT((C5-$G$2)^2+(D5-$G$3)^2)</f>
        <v>3.0412253732972494</v>
      </c>
      <c r="H5">
        <f>MIN(E5:G5)</f>
        <v>3.0412253732972494</v>
      </c>
      <c r="I5">
        <f>MATCH(H5,E5:G5,0)</f>
        <v>3</v>
      </c>
      <c r="J5" t="str">
        <f>IF(I5=$J$4,C5,"")</f>
        <v/>
      </c>
      <c r="K5" t="str">
        <f>IF(I5=$J$4,D5,"")</f>
        <v/>
      </c>
      <c r="L5" t="str">
        <f>IF(I5=$L$4,C5,"")</f>
        <v/>
      </c>
      <c r="M5" t="str">
        <f>IF(I5=$L$4,D5,"")</f>
        <v/>
      </c>
      <c r="N5">
        <f>IF(I5=$N$4,C5,"")</f>
        <v>186</v>
      </c>
      <c r="O5">
        <f>IF(I5=$N$4,D5,"")</f>
        <v>81</v>
      </c>
    </row>
    <row r="6" spans="3:17" x14ac:dyDescent="0.25">
      <c r="C6" s="2">
        <v>164</v>
      </c>
      <c r="D6" s="2">
        <v>85</v>
      </c>
      <c r="E6">
        <f t="shared" ref="E6:E19" si="0">SQRT((C6-$E$2)^2+(D6-$E$3)^2)</f>
        <v>38.485239450085579</v>
      </c>
      <c r="F6">
        <f t="shared" ref="F6:F19" si="1">SQRT((C6-$F$2)^2+(D6-$F$3)^2)</f>
        <v>47.009834012694739</v>
      </c>
      <c r="G6">
        <f t="shared" ref="G6:G19" si="2">SQRT((C6-$G$2)^2+(D6-$G$3)^2)</f>
        <v>19.69507454322466</v>
      </c>
      <c r="H6">
        <f t="shared" ref="H6:H19" si="3">MIN(E6:G6)</f>
        <v>19.69507454322466</v>
      </c>
      <c r="I6">
        <f t="shared" ref="I6:I19" si="4">MATCH(H6,E6:G6,0)</f>
        <v>3</v>
      </c>
      <c r="J6" t="str">
        <f t="shared" ref="J6:J19" si="5">IF(I6=$J$4,C6,"")</f>
        <v/>
      </c>
      <c r="K6" t="str">
        <f t="shared" ref="K6:K18" si="6">IF(I6=$J$4,D6,"")</f>
        <v/>
      </c>
      <c r="L6" t="str">
        <f t="shared" ref="L6:L19" si="7">IF(I6=$L$4,C6,"")</f>
        <v/>
      </c>
      <c r="M6" t="str">
        <f t="shared" ref="M6:M19" si="8">IF(I6=$L$4,D6,"")</f>
        <v/>
      </c>
      <c r="N6">
        <f t="shared" ref="N6:N19" si="9">IF(I6=$N$4,C6,"")</f>
        <v>164</v>
      </c>
      <c r="O6">
        <f t="shared" ref="O6:O19" si="10">IF(I6=$N$4,D6,"")</f>
        <v>85</v>
      </c>
    </row>
    <row r="7" spans="3:17" x14ac:dyDescent="0.25">
      <c r="C7" s="2">
        <v>205</v>
      </c>
      <c r="D7" s="2">
        <v>90</v>
      </c>
      <c r="E7">
        <f t="shared" si="0"/>
        <v>79.578571403161078</v>
      </c>
      <c r="F7">
        <f t="shared" si="1"/>
        <v>52.800156321386567</v>
      </c>
      <c r="G7">
        <f t="shared" si="2"/>
        <v>22.590011136504287</v>
      </c>
      <c r="H7">
        <f t="shared" si="3"/>
        <v>22.590011136504287</v>
      </c>
      <c r="I7">
        <f t="shared" si="4"/>
        <v>3</v>
      </c>
      <c r="J7" t="str">
        <f t="shared" si="5"/>
        <v/>
      </c>
      <c r="K7" t="str">
        <f t="shared" si="6"/>
        <v/>
      </c>
      <c r="L7" t="str">
        <f t="shared" si="7"/>
        <v/>
      </c>
      <c r="M7" t="str">
        <f t="shared" si="8"/>
        <v/>
      </c>
      <c r="N7">
        <f t="shared" si="9"/>
        <v>205</v>
      </c>
      <c r="O7">
        <f t="shared" si="10"/>
        <v>90</v>
      </c>
    </row>
    <row r="8" spans="3:17" x14ac:dyDescent="0.25">
      <c r="C8" s="2">
        <v>119</v>
      </c>
      <c r="D8" s="2">
        <v>54</v>
      </c>
      <c r="E8">
        <f t="shared" si="0"/>
        <v>22.293728527734835</v>
      </c>
      <c r="F8">
        <f t="shared" si="1"/>
        <v>65.115738180004868</v>
      </c>
      <c r="G8">
        <f t="shared" si="2"/>
        <v>70.721906515191094</v>
      </c>
      <c r="H8">
        <f t="shared" si="3"/>
        <v>22.293728527734835</v>
      </c>
      <c r="I8">
        <f t="shared" si="4"/>
        <v>1</v>
      </c>
      <c r="J8">
        <f t="shared" si="5"/>
        <v>119</v>
      </c>
      <c r="K8">
        <f t="shared" si="6"/>
        <v>54</v>
      </c>
      <c r="L8" t="str">
        <f t="shared" si="7"/>
        <v/>
      </c>
      <c r="M8" t="str">
        <f t="shared" si="8"/>
        <v/>
      </c>
      <c r="N8" t="str">
        <f t="shared" si="9"/>
        <v/>
      </c>
      <c r="O8" t="str">
        <f t="shared" si="10"/>
        <v/>
      </c>
    </row>
    <row r="9" spans="3:17" x14ac:dyDescent="0.25">
      <c r="C9" s="2">
        <v>120</v>
      </c>
      <c r="D9" s="2">
        <v>59</v>
      </c>
      <c r="E9">
        <f t="shared" si="0"/>
        <v>17.282829201179393</v>
      </c>
      <c r="F9">
        <f t="shared" si="1"/>
        <v>65.253706264657666</v>
      </c>
      <c r="G9">
        <f t="shared" si="2"/>
        <v>67.897506265186294</v>
      </c>
      <c r="H9">
        <f t="shared" si="3"/>
        <v>17.282829201179393</v>
      </c>
      <c r="I9">
        <f t="shared" si="4"/>
        <v>1</v>
      </c>
      <c r="J9">
        <f t="shared" si="5"/>
        <v>120</v>
      </c>
      <c r="K9">
        <f t="shared" si="6"/>
        <v>59</v>
      </c>
      <c r="L9" t="str">
        <f t="shared" si="7"/>
        <v/>
      </c>
      <c r="M9" t="str">
        <f t="shared" si="8"/>
        <v/>
      </c>
      <c r="N9" t="str">
        <f t="shared" si="9"/>
        <v/>
      </c>
      <c r="O9" t="str">
        <f t="shared" si="10"/>
        <v/>
      </c>
    </row>
    <row r="10" spans="3:17" x14ac:dyDescent="0.25">
      <c r="C10" s="2">
        <v>188</v>
      </c>
      <c r="D10" s="2">
        <v>43</v>
      </c>
      <c r="E10">
        <f t="shared" si="0"/>
        <v>68.92758225174164</v>
      </c>
      <c r="F10">
        <f t="shared" si="1"/>
        <v>5.0981162508004916</v>
      </c>
      <c r="G10">
        <f t="shared" si="2"/>
        <v>40.081405240644216</v>
      </c>
      <c r="H10">
        <f t="shared" si="3"/>
        <v>5.0981162508004916</v>
      </c>
      <c r="I10">
        <f t="shared" si="4"/>
        <v>2</v>
      </c>
      <c r="J10" t="str">
        <f t="shared" si="5"/>
        <v/>
      </c>
      <c r="K10" t="str">
        <f t="shared" si="6"/>
        <v/>
      </c>
      <c r="L10">
        <f t="shared" si="7"/>
        <v>188</v>
      </c>
      <c r="M10">
        <f t="shared" si="8"/>
        <v>43</v>
      </c>
      <c r="N10" t="str">
        <f t="shared" si="9"/>
        <v/>
      </c>
      <c r="O10" t="str">
        <f t="shared" si="10"/>
        <v/>
      </c>
    </row>
    <row r="11" spans="3:17" x14ac:dyDescent="0.25">
      <c r="C11" s="2">
        <v>119</v>
      </c>
      <c r="D11" s="2">
        <v>80</v>
      </c>
      <c r="E11">
        <f t="shared" si="0"/>
        <v>9.4065579646309203</v>
      </c>
      <c r="F11">
        <f t="shared" si="1"/>
        <v>74.431162567354264</v>
      </c>
      <c r="G11">
        <f t="shared" si="2"/>
        <v>64.638149608256128</v>
      </c>
      <c r="H11">
        <f t="shared" si="3"/>
        <v>9.4065579646309203</v>
      </c>
      <c r="I11">
        <f t="shared" si="4"/>
        <v>1</v>
      </c>
      <c r="J11">
        <f t="shared" si="5"/>
        <v>119</v>
      </c>
      <c r="K11">
        <f t="shared" si="6"/>
        <v>80</v>
      </c>
      <c r="L11" t="str">
        <f t="shared" si="7"/>
        <v/>
      </c>
      <c r="M11" t="str">
        <f t="shared" si="8"/>
        <v/>
      </c>
      <c r="N11" t="str">
        <f t="shared" si="9"/>
        <v/>
      </c>
      <c r="O11" t="str">
        <f t="shared" si="10"/>
        <v/>
      </c>
    </row>
    <row r="12" spans="3:17" x14ac:dyDescent="0.25">
      <c r="C12" s="2">
        <v>183</v>
      </c>
      <c r="D12" s="2">
        <v>42</v>
      </c>
      <c r="E12">
        <f t="shared" si="0"/>
        <v>65.034456115691441</v>
      </c>
      <c r="F12">
        <f t="shared" si="1"/>
        <v>1.3650949114125872E-3</v>
      </c>
      <c r="G12">
        <f t="shared" si="2"/>
        <v>40.840554175569522</v>
      </c>
      <c r="H12">
        <f t="shared" si="3"/>
        <v>1.3650949114125872E-3</v>
      </c>
      <c r="I12">
        <f t="shared" si="4"/>
        <v>2</v>
      </c>
      <c r="J12" t="str">
        <f t="shared" si="5"/>
        <v/>
      </c>
      <c r="K12" t="str">
        <f t="shared" si="6"/>
        <v/>
      </c>
      <c r="L12">
        <f t="shared" si="7"/>
        <v>183</v>
      </c>
      <c r="M12">
        <f t="shared" si="8"/>
        <v>42</v>
      </c>
      <c r="N12" t="str">
        <f t="shared" si="9"/>
        <v/>
      </c>
      <c r="O12" t="str">
        <f t="shared" si="10"/>
        <v/>
      </c>
    </row>
    <row r="13" spans="3:17" x14ac:dyDescent="0.25">
      <c r="C13" s="2">
        <v>173</v>
      </c>
      <c r="D13" s="2">
        <v>42</v>
      </c>
      <c r="E13">
        <f t="shared" si="0"/>
        <v>56.630319643161116</v>
      </c>
      <c r="F13">
        <f t="shared" si="1"/>
        <v>10.000685180769745</v>
      </c>
      <c r="G13">
        <f t="shared" si="2"/>
        <v>42.183747212267335</v>
      </c>
      <c r="H13">
        <f t="shared" si="3"/>
        <v>10.000685180769745</v>
      </c>
      <c r="I13">
        <f t="shared" si="4"/>
        <v>2</v>
      </c>
      <c r="J13" t="str">
        <f t="shared" si="5"/>
        <v/>
      </c>
      <c r="K13" t="str">
        <f t="shared" si="6"/>
        <v/>
      </c>
      <c r="L13">
        <f t="shared" si="7"/>
        <v>173</v>
      </c>
      <c r="M13">
        <f t="shared" si="8"/>
        <v>42</v>
      </c>
      <c r="N13" t="str">
        <f t="shared" si="9"/>
        <v/>
      </c>
      <c r="O13" t="str">
        <f t="shared" si="10"/>
        <v/>
      </c>
    </row>
    <row r="14" spans="3:17" x14ac:dyDescent="0.25">
      <c r="C14" s="2">
        <v>129</v>
      </c>
      <c r="D14" s="2">
        <v>65</v>
      </c>
      <c r="E14">
        <f t="shared" si="0"/>
        <v>10.082626907007562</v>
      </c>
      <c r="F14">
        <f t="shared" si="1"/>
        <v>58.69429001698785</v>
      </c>
      <c r="G14">
        <f t="shared" si="2"/>
        <v>57.416613750424666</v>
      </c>
      <c r="H14">
        <f t="shared" si="3"/>
        <v>10.082626907007562</v>
      </c>
      <c r="I14">
        <f t="shared" si="4"/>
        <v>1</v>
      </c>
      <c r="J14">
        <f t="shared" si="5"/>
        <v>129</v>
      </c>
      <c r="K14">
        <f t="shared" si="6"/>
        <v>65</v>
      </c>
      <c r="L14" t="str">
        <f t="shared" si="7"/>
        <v/>
      </c>
      <c r="M14" t="str">
        <f t="shared" si="8"/>
        <v/>
      </c>
      <c r="N14" t="str">
        <f t="shared" si="9"/>
        <v/>
      </c>
      <c r="O14" t="str">
        <f t="shared" si="10"/>
        <v/>
      </c>
    </row>
    <row r="15" spans="3:17" ht="15.75" x14ac:dyDescent="0.25">
      <c r="C15" s="3">
        <v>131</v>
      </c>
      <c r="D15" s="2">
        <v>88</v>
      </c>
      <c r="E15">
        <f t="shared" si="0"/>
        <v>13.775615156512121</v>
      </c>
      <c r="F15">
        <f t="shared" si="1"/>
        <v>69.425950673313281</v>
      </c>
      <c r="G15">
        <f t="shared" si="2"/>
        <v>52.828830085082885</v>
      </c>
      <c r="H15">
        <f t="shared" si="3"/>
        <v>13.775615156512121</v>
      </c>
      <c r="I15">
        <f t="shared" si="4"/>
        <v>1</v>
      </c>
      <c r="J15">
        <f t="shared" si="5"/>
        <v>131</v>
      </c>
      <c r="K15">
        <f t="shared" si="6"/>
        <v>88</v>
      </c>
      <c r="L15" t="str">
        <f t="shared" si="7"/>
        <v/>
      </c>
      <c r="M15" t="str">
        <f t="shared" si="8"/>
        <v/>
      </c>
      <c r="N15" t="str">
        <f t="shared" si="9"/>
        <v/>
      </c>
      <c r="O15" t="str">
        <f t="shared" si="10"/>
        <v/>
      </c>
    </row>
    <row r="16" spans="3:17" x14ac:dyDescent="0.25">
      <c r="C16" s="2">
        <v>139</v>
      </c>
      <c r="D16" s="2">
        <v>79</v>
      </c>
      <c r="E16">
        <f t="shared" si="0"/>
        <v>12.812910222823559</v>
      </c>
      <c r="F16">
        <f t="shared" si="1"/>
        <v>57.488893867696461</v>
      </c>
      <c r="G16">
        <f t="shared" si="2"/>
        <v>44.740675512670592</v>
      </c>
      <c r="H16">
        <f t="shared" si="3"/>
        <v>12.812910222823559</v>
      </c>
      <c r="I16">
        <f t="shared" si="4"/>
        <v>1</v>
      </c>
      <c r="J16">
        <f t="shared" si="5"/>
        <v>139</v>
      </c>
      <c r="K16">
        <f t="shared" si="6"/>
        <v>79</v>
      </c>
      <c r="L16" t="str">
        <f t="shared" si="7"/>
        <v/>
      </c>
      <c r="M16" t="str">
        <f t="shared" si="8"/>
        <v/>
      </c>
      <c r="N16" t="str">
        <f t="shared" si="9"/>
        <v/>
      </c>
      <c r="O16" t="str">
        <f t="shared" si="10"/>
        <v/>
      </c>
    </row>
    <row r="17" spans="3:15" x14ac:dyDescent="0.25">
      <c r="C17" s="2">
        <v>179</v>
      </c>
      <c r="D17" s="2">
        <v>76</v>
      </c>
      <c r="E17">
        <f t="shared" si="0"/>
        <v>52.136915103717733</v>
      </c>
      <c r="F17">
        <f t="shared" si="1"/>
        <v>34.233392960442629</v>
      </c>
      <c r="G17">
        <f t="shared" si="2"/>
        <v>8.2265639232980554</v>
      </c>
      <c r="H17">
        <f t="shared" si="3"/>
        <v>8.2265639232980554</v>
      </c>
      <c r="I17">
        <f t="shared" si="4"/>
        <v>3</v>
      </c>
      <c r="J17" t="str">
        <f t="shared" si="5"/>
        <v/>
      </c>
      <c r="K17" t="str">
        <f t="shared" si="6"/>
        <v/>
      </c>
      <c r="L17" t="str">
        <f t="shared" si="7"/>
        <v/>
      </c>
      <c r="M17" t="str">
        <f t="shared" si="8"/>
        <v/>
      </c>
      <c r="N17">
        <f t="shared" si="9"/>
        <v>179</v>
      </c>
      <c r="O17">
        <f t="shared" si="10"/>
        <v>76</v>
      </c>
    </row>
    <row r="18" spans="3:15" x14ac:dyDescent="0.25">
      <c r="C18" s="2">
        <v>181</v>
      </c>
      <c r="D18" s="2">
        <v>96</v>
      </c>
      <c r="E18">
        <f t="shared" si="0"/>
        <v>58.107691872694744</v>
      </c>
      <c r="F18">
        <f t="shared" si="1"/>
        <v>54.035869792365517</v>
      </c>
      <c r="G18">
        <f t="shared" si="2"/>
        <v>13.413167792680913</v>
      </c>
      <c r="H18">
        <f t="shared" si="3"/>
        <v>13.413167792680913</v>
      </c>
      <c r="I18">
        <f t="shared" si="4"/>
        <v>3</v>
      </c>
      <c r="J18" t="str">
        <f t="shared" si="5"/>
        <v/>
      </c>
      <c r="K18" t="str">
        <f t="shared" si="6"/>
        <v/>
      </c>
      <c r="L18" t="str">
        <f t="shared" si="7"/>
        <v/>
      </c>
      <c r="M18" t="str">
        <f t="shared" si="8"/>
        <v/>
      </c>
      <c r="N18">
        <f t="shared" si="9"/>
        <v>181</v>
      </c>
      <c r="O18">
        <f t="shared" si="10"/>
        <v>96</v>
      </c>
    </row>
    <row r="19" spans="3:15" x14ac:dyDescent="0.25">
      <c r="C19" s="2">
        <v>129</v>
      </c>
      <c r="D19" s="2">
        <v>93</v>
      </c>
      <c r="E19">
        <f t="shared" si="0"/>
        <v>18.267654820911435</v>
      </c>
      <c r="F19">
        <f t="shared" si="1"/>
        <v>74.276197803246646</v>
      </c>
      <c r="G19">
        <f t="shared" si="2"/>
        <v>55.514177316217122</v>
      </c>
      <c r="H19">
        <f t="shared" si="3"/>
        <v>18.267654820911435</v>
      </c>
      <c r="I19">
        <f t="shared" si="4"/>
        <v>1</v>
      </c>
      <c r="J19">
        <f t="shared" si="5"/>
        <v>129</v>
      </c>
      <c r="K19">
        <f t="shared" ref="K6:K19" si="11">IF(I19=$J$4,D19,"")</f>
        <v>93</v>
      </c>
      <c r="L19" t="str">
        <f t="shared" si="7"/>
        <v/>
      </c>
      <c r="M19" t="str">
        <f t="shared" si="8"/>
        <v/>
      </c>
      <c r="N19" t="str">
        <f t="shared" si="9"/>
        <v/>
      </c>
      <c r="O19" t="str">
        <f t="shared" si="10"/>
        <v/>
      </c>
    </row>
    <row r="21" spans="3:15" x14ac:dyDescent="0.25">
      <c r="J21">
        <v>119</v>
      </c>
      <c r="K21">
        <v>54</v>
      </c>
      <c r="L21">
        <v>188</v>
      </c>
      <c r="M21">
        <v>43</v>
      </c>
      <c r="N21">
        <v>164</v>
      </c>
      <c r="O21">
        <v>85</v>
      </c>
    </row>
    <row r="22" spans="3:15" x14ac:dyDescent="0.25">
      <c r="J22">
        <v>119</v>
      </c>
      <c r="K22">
        <v>80</v>
      </c>
      <c r="L22">
        <v>173</v>
      </c>
      <c r="M22">
        <v>42</v>
      </c>
      <c r="N22">
        <v>179</v>
      </c>
      <c r="O22">
        <v>76</v>
      </c>
    </row>
    <row r="23" spans="3:15" x14ac:dyDescent="0.25">
      <c r="J23">
        <v>120</v>
      </c>
      <c r="K23">
        <v>59</v>
      </c>
      <c r="L23">
        <v>183</v>
      </c>
      <c r="M23">
        <v>42</v>
      </c>
      <c r="N23">
        <v>181</v>
      </c>
      <c r="O23">
        <v>96</v>
      </c>
    </row>
    <row r="24" spans="3:15" x14ac:dyDescent="0.25">
      <c r="J24">
        <v>129</v>
      </c>
      <c r="K24">
        <v>65</v>
      </c>
      <c r="L24" t="s">
        <v>9</v>
      </c>
      <c r="M24" t="s">
        <v>9</v>
      </c>
      <c r="N24">
        <v>186</v>
      </c>
      <c r="O24">
        <v>81</v>
      </c>
    </row>
    <row r="25" spans="3:15" x14ac:dyDescent="0.25">
      <c r="J25">
        <v>129</v>
      </c>
      <c r="K25">
        <v>93</v>
      </c>
      <c r="L25" t="s">
        <v>9</v>
      </c>
      <c r="M25" t="s">
        <v>9</v>
      </c>
      <c r="N25">
        <v>205</v>
      </c>
      <c r="O25">
        <v>90</v>
      </c>
    </row>
    <row r="26" spans="3:15" x14ac:dyDescent="0.25">
      <c r="J26">
        <v>131</v>
      </c>
      <c r="K26">
        <v>88</v>
      </c>
      <c r="L26" t="s">
        <v>9</v>
      </c>
      <c r="M26" t="s">
        <v>9</v>
      </c>
      <c r="N26" t="s">
        <v>9</v>
      </c>
      <c r="O26" t="s">
        <v>9</v>
      </c>
    </row>
    <row r="27" spans="3:15" x14ac:dyDescent="0.25">
      <c r="J27">
        <v>139</v>
      </c>
      <c r="K27">
        <v>79</v>
      </c>
      <c r="L27" t="s">
        <v>9</v>
      </c>
      <c r="M27" t="s">
        <v>9</v>
      </c>
      <c r="N27" t="s">
        <v>9</v>
      </c>
      <c r="O27" t="s">
        <v>9</v>
      </c>
    </row>
    <row r="28" spans="3:15" x14ac:dyDescent="0.25">
      <c r="J28" t="s">
        <v>9</v>
      </c>
      <c r="K28" t="s">
        <v>9</v>
      </c>
      <c r="N28" t="s">
        <v>9</v>
      </c>
      <c r="O28" t="s">
        <v>9</v>
      </c>
    </row>
    <row r="29" spans="3:15" x14ac:dyDescent="0.25">
      <c r="J29" t="s">
        <v>9</v>
      </c>
      <c r="K29" t="s">
        <v>9</v>
      </c>
      <c r="N29" t="s">
        <v>9</v>
      </c>
      <c r="O29" t="s">
        <v>9</v>
      </c>
    </row>
    <row r="30" spans="3:15" x14ac:dyDescent="0.25">
      <c r="J30" t="s">
        <v>9</v>
      </c>
      <c r="K30" t="s">
        <v>9</v>
      </c>
      <c r="N30" t="s">
        <v>9</v>
      </c>
      <c r="O30" t="s">
        <v>9</v>
      </c>
    </row>
    <row r="31" spans="3:15" x14ac:dyDescent="0.25">
      <c r="J31" t="s">
        <v>9</v>
      </c>
      <c r="K31" t="s">
        <v>9</v>
      </c>
      <c r="N31" t="s">
        <v>9</v>
      </c>
      <c r="O31" t="s">
        <v>9</v>
      </c>
    </row>
    <row r="32" spans="3:15" x14ac:dyDescent="0.25">
      <c r="J32" t="s">
        <v>9</v>
      </c>
      <c r="K32" t="s">
        <v>9</v>
      </c>
      <c r="N32" t="s">
        <v>9</v>
      </c>
      <c r="O32" t="s">
        <v>9</v>
      </c>
    </row>
    <row r="33" spans="14:15" x14ac:dyDescent="0.25">
      <c r="N33" t="s">
        <v>9</v>
      </c>
      <c r="O33" t="s">
        <v>9</v>
      </c>
    </row>
    <row r="34" spans="14:15" x14ac:dyDescent="0.25">
      <c r="N34" t="s">
        <v>9</v>
      </c>
      <c r="O34" t="s">
        <v>9</v>
      </c>
    </row>
    <row r="35" spans="14:15" x14ac:dyDescent="0.25">
      <c r="N35" t="s">
        <v>9</v>
      </c>
      <c r="O35" t="s">
        <v>9</v>
      </c>
    </row>
  </sheetData>
  <sortState xmlns:xlrd2="http://schemas.microsoft.com/office/spreadsheetml/2017/richdata2" ref="N21:O35">
    <sortCondition ref="N21:N35"/>
  </sortState>
  <mergeCells count="4">
    <mergeCell ref="E4:G4"/>
    <mergeCell ref="J4:K4"/>
    <mergeCell ref="L4:M4"/>
    <mergeCell ref="N4:O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32"/>
  <sheetViews>
    <sheetView topLeftCell="H1" zoomScale="85" zoomScaleNormal="85" workbookViewId="0">
      <selection activeCell="X31" sqref="X31"/>
    </sheetView>
  </sheetViews>
  <sheetFormatPr defaultRowHeight="15" x14ac:dyDescent="0.25"/>
  <cols>
    <col min="1" max="1" width="10.5703125" bestFit="1" customWidth="1"/>
    <col min="2" max="2" width="10.7109375" bestFit="1" customWidth="1"/>
    <col min="4" max="4" width="11.28515625" bestFit="1" customWidth="1"/>
    <col min="5" max="5" width="14.85546875" customWidth="1"/>
    <col min="6" max="6" width="9.7109375" bestFit="1" customWidth="1"/>
  </cols>
  <sheetData>
    <row r="1" spans="3:17" x14ac:dyDescent="0.25">
      <c r="E1" t="s">
        <v>2</v>
      </c>
      <c r="F1" t="s">
        <v>3</v>
      </c>
      <c r="G1" t="s">
        <v>4</v>
      </c>
      <c r="O1">
        <v>12</v>
      </c>
      <c r="P1">
        <v>13</v>
      </c>
      <c r="Q1">
        <v>23</v>
      </c>
    </row>
    <row r="2" spans="3:17" x14ac:dyDescent="0.25">
      <c r="D2" t="s">
        <v>0</v>
      </c>
      <c r="E2">
        <v>2956.5356184807406</v>
      </c>
      <c r="F2">
        <v>1197.8567103721327</v>
      </c>
      <c r="G2">
        <v>624.6246816778721</v>
      </c>
      <c r="I2" t="s">
        <v>7</v>
      </c>
      <c r="J2">
        <f>SUM(H5:H19)</f>
        <v>61173.889642017821</v>
      </c>
      <c r="N2">
        <f>AVERAGE(E2:G2)</f>
        <v>1593.0056701769151</v>
      </c>
      <c r="O2">
        <f>AVERAGE(E2:F2)</f>
        <v>2077.1961644264366</v>
      </c>
      <c r="P2">
        <f>AVERAGE(E2,G2)</f>
        <v>1790.5801500793063</v>
      </c>
      <c r="Q2">
        <f>AVERAGE(F2,G2)</f>
        <v>911.24069602500242</v>
      </c>
    </row>
    <row r="3" spans="3:17" x14ac:dyDescent="0.25">
      <c r="D3" t="s">
        <v>1</v>
      </c>
      <c r="E3">
        <v>65448.07114547128</v>
      </c>
      <c r="F3">
        <v>41346.663410175912</v>
      </c>
      <c r="G3">
        <v>27885.71214210114</v>
      </c>
      <c r="N3">
        <f>AVERAGE(E3:G3)</f>
        <v>44893.482232582777</v>
      </c>
      <c r="O3">
        <f>AVERAGE(E3:F3)</f>
        <v>53397.367277823592</v>
      </c>
      <c r="P3">
        <f>AVERAGE(E3,G3)</f>
        <v>46666.891643786206</v>
      </c>
      <c r="Q3">
        <f>AVERAGE(F3:G3)</f>
        <v>34616.187776138526</v>
      </c>
    </row>
    <row r="4" spans="3:17" x14ac:dyDescent="0.25">
      <c r="C4" s="1" t="s">
        <v>0</v>
      </c>
      <c r="D4" s="1" t="s">
        <v>1</v>
      </c>
      <c r="E4" s="5" t="s">
        <v>5</v>
      </c>
      <c r="F4" s="4"/>
      <c r="G4" s="4"/>
      <c r="H4" t="s">
        <v>6</v>
      </c>
      <c r="I4" s="6" t="s">
        <v>8</v>
      </c>
      <c r="J4" s="4">
        <v>1</v>
      </c>
      <c r="K4" s="4"/>
      <c r="L4" s="4">
        <v>2</v>
      </c>
      <c r="M4" s="4"/>
      <c r="N4" s="4">
        <v>3</v>
      </c>
      <c r="O4" s="4"/>
    </row>
    <row r="5" spans="3:17" x14ac:dyDescent="0.25">
      <c r="C5" s="2">
        <v>407</v>
      </c>
      <c r="D5" s="2">
        <v>29944</v>
      </c>
      <c r="E5">
        <f>SQRT((C5-$E$2)^2+(D5-$E$3)^2)</f>
        <v>35595.494093671296</v>
      </c>
      <c r="F5">
        <f>SQRT((C5-$F$2)^2+(D5-$F$3)^2)</f>
        <v>11430.056307040013</v>
      </c>
      <c r="G5">
        <f>SQRT((C5-$G$2)^2+(D5-$G$3)^2)</f>
        <v>2069.760712751422</v>
      </c>
      <c r="H5">
        <f>MIN(E5:G5)</f>
        <v>2069.760712751422</v>
      </c>
      <c r="I5">
        <f>MATCH(H5,E5:G5,0)</f>
        <v>3</v>
      </c>
      <c r="J5" t="str">
        <f>IF(I5=$J$4,C5,"")</f>
        <v/>
      </c>
      <c r="K5" t="str">
        <f>IF(I5=$J$4,D5,"")</f>
        <v/>
      </c>
      <c r="L5" t="str">
        <f>IF(I5=$L$4,C5,"")</f>
        <v/>
      </c>
      <c r="M5" t="str">
        <f>IF(I5=$L$4,D5,"")</f>
        <v/>
      </c>
      <c r="N5">
        <f>IF(I5=$N$4,C5,"")</f>
        <v>407</v>
      </c>
      <c r="O5">
        <f>IF(I5=$N$4,D5,"")</f>
        <v>29944</v>
      </c>
    </row>
    <row r="6" spans="3:17" x14ac:dyDescent="0.25">
      <c r="C6" s="2">
        <v>487</v>
      </c>
      <c r="D6" s="2">
        <v>40265</v>
      </c>
      <c r="E6">
        <f t="shared" ref="E6:E19" si="0">SQRT((C6-$E$2)^2+(D6-$E$3)^2)</f>
        <v>25303.866868303216</v>
      </c>
      <c r="F6">
        <f t="shared" ref="F6:F19" si="1">SQRT((C6-$F$2)^2+(D6-$F$3)^2)</f>
        <v>1294.3388256536514</v>
      </c>
      <c r="G6">
        <f t="shared" ref="G6:G19" si="2">SQRT((C6-$G$2)^2+(D6-$G$3)^2)</f>
        <v>12380.052844060445</v>
      </c>
      <c r="H6">
        <f t="shared" ref="H6:H19" si="3">MIN(E6:G6)</f>
        <v>1294.3388256536514</v>
      </c>
      <c r="I6">
        <f t="shared" ref="I6:I19" si="4">MATCH(H6,E6:G6,0)</f>
        <v>2</v>
      </c>
      <c r="J6" t="str">
        <f t="shared" ref="J6:J19" si="5">IF(I6=$J$4,C6,"")</f>
        <v/>
      </c>
      <c r="K6" t="str">
        <f t="shared" ref="K6:K19" si="6">IF(I6=$J$4,D6,"")</f>
        <v/>
      </c>
      <c r="L6">
        <f t="shared" ref="L6:L19" si="7">IF(I6=$L$4,C6,"")</f>
        <v>487</v>
      </c>
      <c r="M6">
        <f t="shared" ref="M6:M19" si="8">IF(I6=$L$4,D6,"")</f>
        <v>40265</v>
      </c>
      <c r="N6" t="str">
        <f t="shared" ref="N6:N19" si="9">IF(I6=$N$4,C6,"")</f>
        <v/>
      </c>
      <c r="O6" t="str">
        <f t="shared" ref="O6:O19" si="10">IF(I6=$N$4,D6,"")</f>
        <v/>
      </c>
    </row>
    <row r="7" spans="3:17" x14ac:dyDescent="0.25">
      <c r="C7" s="2">
        <v>612</v>
      </c>
      <c r="D7" s="2">
        <v>26277</v>
      </c>
      <c r="E7">
        <f t="shared" si="0"/>
        <v>39241.173045028831</v>
      </c>
      <c r="F7">
        <f t="shared" si="1"/>
        <v>15081.047157975561</v>
      </c>
      <c r="G7">
        <f t="shared" si="2"/>
        <v>1608.7616786619158</v>
      </c>
      <c r="H7">
        <f t="shared" si="3"/>
        <v>1608.7616786619158</v>
      </c>
      <c r="I7">
        <f t="shared" si="4"/>
        <v>3</v>
      </c>
      <c r="J7" t="str">
        <f t="shared" si="5"/>
        <v/>
      </c>
      <c r="K7" t="str">
        <f t="shared" si="6"/>
        <v/>
      </c>
      <c r="L7" t="str">
        <f t="shared" si="7"/>
        <v/>
      </c>
      <c r="M7" t="str">
        <f t="shared" si="8"/>
        <v/>
      </c>
      <c r="N7">
        <f t="shared" si="9"/>
        <v>612</v>
      </c>
      <c r="O7">
        <f t="shared" si="10"/>
        <v>26277</v>
      </c>
    </row>
    <row r="8" spans="3:17" x14ac:dyDescent="0.25">
      <c r="C8" s="2">
        <v>593</v>
      </c>
      <c r="D8" s="2">
        <v>46828</v>
      </c>
      <c r="E8">
        <f t="shared" si="0"/>
        <v>18769.479217129046</v>
      </c>
      <c r="F8">
        <f t="shared" si="1"/>
        <v>5514.6080958692401</v>
      </c>
      <c r="G8">
        <f t="shared" si="2"/>
        <v>18942.314257027672</v>
      </c>
      <c r="H8">
        <f t="shared" si="3"/>
        <v>5514.6080958692401</v>
      </c>
      <c r="I8">
        <f t="shared" si="4"/>
        <v>2</v>
      </c>
      <c r="J8" t="str">
        <f t="shared" si="5"/>
        <v/>
      </c>
      <c r="K8" t="str">
        <f t="shared" si="6"/>
        <v/>
      </c>
      <c r="L8">
        <f t="shared" si="7"/>
        <v>593</v>
      </c>
      <c r="M8">
        <f t="shared" si="8"/>
        <v>46828</v>
      </c>
      <c r="N8" t="str">
        <f t="shared" si="9"/>
        <v/>
      </c>
      <c r="O8" t="str">
        <f t="shared" si="10"/>
        <v/>
      </c>
    </row>
    <row r="9" spans="3:17" x14ac:dyDescent="0.25">
      <c r="C9" s="2">
        <v>625</v>
      </c>
      <c r="D9" s="2">
        <v>27877</v>
      </c>
      <c r="E9">
        <f t="shared" si="0"/>
        <v>37643.345299777873</v>
      </c>
      <c r="F9">
        <f t="shared" si="1"/>
        <v>13481.839533018116</v>
      </c>
      <c r="G9">
        <f t="shared" si="2"/>
        <v>8.7202226940243239</v>
      </c>
      <c r="H9">
        <f t="shared" si="3"/>
        <v>8.7202226940243239</v>
      </c>
      <c r="I9">
        <f t="shared" si="4"/>
        <v>3</v>
      </c>
      <c r="J9" t="str">
        <f t="shared" si="5"/>
        <v/>
      </c>
      <c r="K9" t="str">
        <f t="shared" si="6"/>
        <v/>
      </c>
      <c r="L9" t="str">
        <f t="shared" si="7"/>
        <v/>
      </c>
      <c r="M9" t="str">
        <f t="shared" si="8"/>
        <v/>
      </c>
      <c r="N9">
        <f t="shared" si="9"/>
        <v>625</v>
      </c>
      <c r="O9">
        <f t="shared" si="10"/>
        <v>27877</v>
      </c>
    </row>
    <row r="10" spans="3:17" x14ac:dyDescent="0.25">
      <c r="C10" s="2">
        <v>1197</v>
      </c>
      <c r="D10" s="2">
        <v>41345</v>
      </c>
      <c r="E10">
        <f t="shared" si="0"/>
        <v>24167.209276959402</v>
      </c>
      <c r="F10">
        <f t="shared" si="1"/>
        <v>1.8710654919181491</v>
      </c>
      <c r="G10">
        <f t="shared" si="2"/>
        <v>13471.452896655506</v>
      </c>
      <c r="H10">
        <f t="shared" si="3"/>
        <v>1.8710654919181491</v>
      </c>
      <c r="I10">
        <f t="shared" si="4"/>
        <v>2</v>
      </c>
      <c r="J10" t="str">
        <f t="shared" si="5"/>
        <v/>
      </c>
      <c r="K10" t="str">
        <f t="shared" si="6"/>
        <v/>
      </c>
      <c r="L10">
        <f t="shared" si="7"/>
        <v>1197</v>
      </c>
      <c r="M10">
        <f t="shared" si="8"/>
        <v>41345</v>
      </c>
      <c r="N10" t="str">
        <f t="shared" si="9"/>
        <v/>
      </c>
      <c r="O10" t="str">
        <f t="shared" si="10"/>
        <v/>
      </c>
    </row>
    <row r="11" spans="3:17" x14ac:dyDescent="0.25">
      <c r="C11" s="2">
        <v>1166</v>
      </c>
      <c r="D11" s="2">
        <v>32786</v>
      </c>
      <c r="E11">
        <f t="shared" si="0"/>
        <v>32711.112932960194</v>
      </c>
      <c r="F11">
        <f t="shared" si="1"/>
        <v>8560.7226839981449</v>
      </c>
      <c r="G11">
        <f t="shared" si="2"/>
        <v>4930.1022631948908</v>
      </c>
      <c r="H11">
        <f t="shared" si="3"/>
        <v>4930.1022631948908</v>
      </c>
      <c r="I11">
        <f t="shared" si="4"/>
        <v>3</v>
      </c>
      <c r="J11" t="str">
        <f t="shared" si="5"/>
        <v/>
      </c>
      <c r="K11" t="str">
        <f t="shared" si="6"/>
        <v/>
      </c>
      <c r="L11" t="str">
        <f t="shared" si="7"/>
        <v/>
      </c>
      <c r="M11" t="str">
        <f t="shared" si="8"/>
        <v/>
      </c>
      <c r="N11">
        <f t="shared" si="9"/>
        <v>1166</v>
      </c>
      <c r="O11">
        <f t="shared" si="10"/>
        <v>32786</v>
      </c>
    </row>
    <row r="12" spans="3:17" x14ac:dyDescent="0.25">
      <c r="C12" s="2">
        <v>1070</v>
      </c>
      <c r="D12" s="2">
        <v>51455</v>
      </c>
      <c r="E12">
        <f t="shared" si="0"/>
        <v>14119.669143503945</v>
      </c>
      <c r="F12">
        <f t="shared" si="1"/>
        <v>10109.145164234395</v>
      </c>
      <c r="G12">
        <f t="shared" si="2"/>
        <v>23573.495483331892</v>
      </c>
      <c r="H12">
        <f t="shared" si="3"/>
        <v>10109.145164234395</v>
      </c>
      <c r="I12">
        <f t="shared" si="4"/>
        <v>2</v>
      </c>
      <c r="J12" t="str">
        <f t="shared" si="5"/>
        <v/>
      </c>
      <c r="K12" t="str">
        <f t="shared" si="6"/>
        <v/>
      </c>
      <c r="L12">
        <f t="shared" si="7"/>
        <v>1070</v>
      </c>
      <c r="M12">
        <f t="shared" si="8"/>
        <v>51455</v>
      </c>
      <c r="N12" t="str">
        <f t="shared" si="9"/>
        <v/>
      </c>
      <c r="O12" t="str">
        <f t="shared" si="10"/>
        <v/>
      </c>
    </row>
    <row r="13" spans="3:17" x14ac:dyDescent="0.25">
      <c r="C13" s="2">
        <v>1154</v>
      </c>
      <c r="D13" s="2">
        <v>48723</v>
      </c>
      <c r="E13">
        <f t="shared" si="0"/>
        <v>16821.924369018179</v>
      </c>
      <c r="F13">
        <f t="shared" si="1"/>
        <v>7376.466965792114</v>
      </c>
      <c r="G13">
        <f t="shared" si="2"/>
        <v>20844.011214269387</v>
      </c>
      <c r="H13">
        <f t="shared" si="3"/>
        <v>7376.466965792114</v>
      </c>
      <c r="I13">
        <f t="shared" si="4"/>
        <v>2</v>
      </c>
      <c r="J13" t="str">
        <f t="shared" si="5"/>
        <v/>
      </c>
      <c r="K13" t="str">
        <f t="shared" si="6"/>
        <v/>
      </c>
      <c r="L13">
        <f t="shared" si="7"/>
        <v>1154</v>
      </c>
      <c r="M13">
        <f t="shared" si="8"/>
        <v>48723</v>
      </c>
      <c r="N13" t="str">
        <f t="shared" si="9"/>
        <v/>
      </c>
      <c r="O13" t="str">
        <f t="shared" si="10"/>
        <v/>
      </c>
    </row>
    <row r="14" spans="3:17" x14ac:dyDescent="0.25">
      <c r="C14" s="2">
        <v>1164</v>
      </c>
      <c r="D14" s="2">
        <v>37049</v>
      </c>
      <c r="E14">
        <f t="shared" si="0"/>
        <v>28455.586900801423</v>
      </c>
      <c r="F14">
        <f t="shared" si="1"/>
        <v>4297.7967685782996</v>
      </c>
      <c r="G14">
        <f t="shared" si="2"/>
        <v>9179.1486588208045</v>
      </c>
      <c r="H14">
        <f t="shared" si="3"/>
        <v>4297.7967685782996</v>
      </c>
      <c r="I14">
        <f t="shared" si="4"/>
        <v>2</v>
      </c>
      <c r="J14" t="str">
        <f t="shared" si="5"/>
        <v/>
      </c>
      <c r="K14" t="str">
        <f t="shared" si="6"/>
        <v/>
      </c>
      <c r="L14">
        <f t="shared" si="7"/>
        <v>1164</v>
      </c>
      <c r="M14">
        <f t="shared" si="8"/>
        <v>37049</v>
      </c>
      <c r="N14" t="str">
        <f t="shared" si="9"/>
        <v/>
      </c>
      <c r="O14" t="str">
        <f t="shared" si="10"/>
        <v/>
      </c>
    </row>
    <row r="15" spans="3:17" ht="15.75" x14ac:dyDescent="0.25">
      <c r="C15" s="3">
        <v>2761</v>
      </c>
      <c r="D15" s="2">
        <v>40668</v>
      </c>
      <c r="E15">
        <f t="shared" si="0"/>
        <v>24780.842603767793</v>
      </c>
      <c r="F15">
        <f t="shared" si="1"/>
        <v>1704.1129564146352</v>
      </c>
      <c r="G15">
        <f t="shared" si="2"/>
        <v>12959.590363237743</v>
      </c>
      <c r="H15">
        <f t="shared" si="3"/>
        <v>1704.1129564146352</v>
      </c>
      <c r="I15">
        <f t="shared" si="4"/>
        <v>2</v>
      </c>
      <c r="J15" t="str">
        <f t="shared" si="5"/>
        <v/>
      </c>
      <c r="K15" t="str">
        <f t="shared" si="6"/>
        <v/>
      </c>
      <c r="L15">
        <f t="shared" si="7"/>
        <v>2761</v>
      </c>
      <c r="M15">
        <f t="shared" si="8"/>
        <v>40668</v>
      </c>
      <c r="N15" t="str">
        <f t="shared" si="9"/>
        <v/>
      </c>
      <c r="O15" t="str">
        <f t="shared" si="10"/>
        <v/>
      </c>
    </row>
    <row r="16" spans="3:17" x14ac:dyDescent="0.25">
      <c r="C16" s="2">
        <v>2811</v>
      </c>
      <c r="D16" s="2">
        <v>60042</v>
      </c>
      <c r="E16">
        <f t="shared" si="0"/>
        <v>5408.0297564033172</v>
      </c>
      <c r="F16">
        <f t="shared" si="1"/>
        <v>18764.803262482845</v>
      </c>
      <c r="G16">
        <f t="shared" si="2"/>
        <v>32230.530337439715</v>
      </c>
      <c r="H16">
        <f t="shared" si="3"/>
        <v>5408.0297564033172</v>
      </c>
      <c r="I16">
        <f t="shared" si="4"/>
        <v>1</v>
      </c>
      <c r="J16">
        <f t="shared" si="5"/>
        <v>2811</v>
      </c>
      <c r="K16">
        <f t="shared" si="6"/>
        <v>60042</v>
      </c>
      <c r="L16" t="str">
        <f t="shared" si="7"/>
        <v/>
      </c>
      <c r="M16" t="str">
        <f t="shared" si="8"/>
        <v/>
      </c>
      <c r="N16" t="str">
        <f t="shared" si="9"/>
        <v/>
      </c>
      <c r="O16" t="str">
        <f t="shared" si="10"/>
        <v/>
      </c>
    </row>
    <row r="17" spans="3:15" x14ac:dyDescent="0.25">
      <c r="C17" s="2">
        <v>2959</v>
      </c>
      <c r="D17" s="2">
        <v>62483</v>
      </c>
      <c r="E17">
        <f t="shared" si="0"/>
        <v>2965.072169590926</v>
      </c>
      <c r="F17">
        <f t="shared" si="1"/>
        <v>21209.581564117143</v>
      </c>
      <c r="G17">
        <f t="shared" si="2"/>
        <v>34675.951829028534</v>
      </c>
      <c r="H17">
        <f t="shared" si="3"/>
        <v>2965.072169590926</v>
      </c>
      <c r="I17">
        <f t="shared" si="4"/>
        <v>1</v>
      </c>
      <c r="J17">
        <f t="shared" si="5"/>
        <v>2959</v>
      </c>
      <c r="K17">
        <f t="shared" si="6"/>
        <v>62483</v>
      </c>
      <c r="L17" t="str">
        <f t="shared" si="7"/>
        <v/>
      </c>
      <c r="M17" t="str">
        <f t="shared" si="8"/>
        <v/>
      </c>
      <c r="N17" t="str">
        <f t="shared" si="9"/>
        <v/>
      </c>
      <c r="O17" t="str">
        <f t="shared" si="10"/>
        <v/>
      </c>
    </row>
    <row r="18" spans="3:15" x14ac:dyDescent="0.25">
      <c r="C18" s="2">
        <v>3001</v>
      </c>
      <c r="D18" s="2">
        <v>77156</v>
      </c>
      <c r="E18">
        <f t="shared" si="0"/>
        <v>11708.013287656026</v>
      </c>
      <c r="F18">
        <f t="shared" si="1"/>
        <v>35854.70558694136</v>
      </c>
      <c r="G18">
        <f t="shared" si="2"/>
        <v>49327.562531040865</v>
      </c>
      <c r="H18">
        <f t="shared" si="3"/>
        <v>11708.013287656026</v>
      </c>
      <c r="I18">
        <f t="shared" si="4"/>
        <v>1</v>
      </c>
      <c r="J18">
        <f t="shared" si="5"/>
        <v>3001</v>
      </c>
      <c r="K18">
        <f t="shared" si="6"/>
        <v>77156</v>
      </c>
      <c r="L18" t="str">
        <f t="shared" si="7"/>
        <v/>
      </c>
      <c r="M18" t="str">
        <f t="shared" si="8"/>
        <v/>
      </c>
      <c r="N18" t="str">
        <f t="shared" si="9"/>
        <v/>
      </c>
      <c r="O18" t="str">
        <f t="shared" si="10"/>
        <v/>
      </c>
    </row>
    <row r="19" spans="3:15" x14ac:dyDescent="0.25">
      <c r="C19" s="2">
        <v>2983</v>
      </c>
      <c r="D19" s="2">
        <v>67625</v>
      </c>
      <c r="E19">
        <f t="shared" si="0"/>
        <v>2177.0897090310546</v>
      </c>
      <c r="F19">
        <f t="shared" si="1"/>
        <v>26338.901087414237</v>
      </c>
      <c r="G19">
        <f t="shared" si="2"/>
        <v>39809.206643627287</v>
      </c>
      <c r="H19">
        <f t="shared" si="3"/>
        <v>2177.0897090310546</v>
      </c>
      <c r="I19">
        <f t="shared" si="4"/>
        <v>1</v>
      </c>
      <c r="J19">
        <f t="shared" si="5"/>
        <v>2983</v>
      </c>
      <c r="K19">
        <f t="shared" si="6"/>
        <v>67625</v>
      </c>
      <c r="L19" t="str">
        <f t="shared" si="7"/>
        <v/>
      </c>
      <c r="M19" t="str">
        <f t="shared" si="8"/>
        <v/>
      </c>
      <c r="N19" t="str">
        <f t="shared" si="9"/>
        <v/>
      </c>
      <c r="O19" t="str">
        <f t="shared" si="10"/>
        <v/>
      </c>
    </row>
    <row r="21" spans="3:15" x14ac:dyDescent="0.25">
      <c r="J21">
        <v>593</v>
      </c>
      <c r="K21">
        <v>46828</v>
      </c>
      <c r="L21">
        <v>407</v>
      </c>
      <c r="M21">
        <v>29944</v>
      </c>
      <c r="N21">
        <v>487</v>
      </c>
      <c r="O21">
        <v>40265</v>
      </c>
    </row>
    <row r="22" spans="3:15" x14ac:dyDescent="0.25">
      <c r="J22">
        <v>1070</v>
      </c>
      <c r="K22">
        <v>51455</v>
      </c>
      <c r="L22">
        <v>612</v>
      </c>
      <c r="M22">
        <v>26277</v>
      </c>
      <c r="N22">
        <v>1164</v>
      </c>
      <c r="O22">
        <v>37049</v>
      </c>
    </row>
    <row r="23" spans="3:15" x14ac:dyDescent="0.25">
      <c r="J23">
        <v>1154</v>
      </c>
      <c r="K23">
        <v>48723</v>
      </c>
      <c r="L23">
        <v>625</v>
      </c>
      <c r="M23">
        <v>27877</v>
      </c>
      <c r="N23">
        <v>1197</v>
      </c>
      <c r="O23">
        <v>41345</v>
      </c>
    </row>
    <row r="24" spans="3:15" x14ac:dyDescent="0.25">
      <c r="J24">
        <v>2811</v>
      </c>
      <c r="K24">
        <v>60042</v>
      </c>
      <c r="L24">
        <v>1166</v>
      </c>
      <c r="M24">
        <v>32786</v>
      </c>
      <c r="N24">
        <v>2761</v>
      </c>
      <c r="O24">
        <v>40668</v>
      </c>
    </row>
    <row r="25" spans="3:15" x14ac:dyDescent="0.25">
      <c r="J25">
        <v>2959</v>
      </c>
      <c r="K25">
        <v>62483</v>
      </c>
      <c r="L25" t="s">
        <v>9</v>
      </c>
      <c r="M25" t="s">
        <v>9</v>
      </c>
      <c r="N25" t="s">
        <v>9</v>
      </c>
      <c r="O25" t="s">
        <v>9</v>
      </c>
    </row>
    <row r="26" spans="3:15" x14ac:dyDescent="0.25">
      <c r="J26">
        <v>2983</v>
      </c>
      <c r="K26">
        <v>67625</v>
      </c>
      <c r="L26" t="s">
        <v>9</v>
      </c>
      <c r="M26" t="s">
        <v>9</v>
      </c>
      <c r="N26" t="s">
        <v>9</v>
      </c>
      <c r="O26" t="s">
        <v>9</v>
      </c>
    </row>
    <row r="27" spans="3:15" x14ac:dyDescent="0.25">
      <c r="J27">
        <v>3001</v>
      </c>
      <c r="K27">
        <v>77156</v>
      </c>
      <c r="L27" t="s">
        <v>9</v>
      </c>
      <c r="M27" t="s">
        <v>9</v>
      </c>
      <c r="N27" t="s">
        <v>9</v>
      </c>
      <c r="O27" t="s">
        <v>9</v>
      </c>
    </row>
    <row r="28" spans="3:15" x14ac:dyDescent="0.25">
      <c r="J28" t="s">
        <v>9</v>
      </c>
      <c r="K28" t="s">
        <v>9</v>
      </c>
      <c r="N28" t="s">
        <v>9</v>
      </c>
      <c r="O28" t="s">
        <v>9</v>
      </c>
    </row>
    <row r="29" spans="3:15" x14ac:dyDescent="0.25">
      <c r="J29" t="s">
        <v>9</v>
      </c>
      <c r="K29" t="s">
        <v>9</v>
      </c>
      <c r="N29" t="s">
        <v>9</v>
      </c>
      <c r="O29" t="s">
        <v>9</v>
      </c>
    </row>
    <row r="30" spans="3:15" x14ac:dyDescent="0.25">
      <c r="J30" t="s">
        <v>9</v>
      </c>
      <c r="K30" t="s">
        <v>9</v>
      </c>
      <c r="N30" t="s">
        <v>9</v>
      </c>
      <c r="O30" t="s">
        <v>9</v>
      </c>
    </row>
    <row r="31" spans="3:15" x14ac:dyDescent="0.25">
      <c r="J31" t="s">
        <v>9</v>
      </c>
      <c r="K31" t="s">
        <v>9</v>
      </c>
    </row>
    <row r="32" spans="3:15" x14ac:dyDescent="0.25">
      <c r="J32" t="s">
        <v>9</v>
      </c>
      <c r="K32" t="s">
        <v>9</v>
      </c>
    </row>
  </sheetData>
  <sortState xmlns:xlrd2="http://schemas.microsoft.com/office/spreadsheetml/2017/richdata2" ref="N21:O24">
    <sortCondition ref="N21:N24"/>
  </sortState>
  <mergeCells count="4">
    <mergeCell ref="E4:G4"/>
    <mergeCell ref="J4:K4"/>
    <mergeCell ref="L4:M4"/>
    <mergeCell ref="N4:O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рост-вес</vt:lpstr>
      <vt:lpstr>стоимость-расстояние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Мисайлова</dc:creator>
  <cp:lastModifiedBy>Настя Мисайлова</cp:lastModifiedBy>
  <dcterms:created xsi:type="dcterms:W3CDTF">2015-06-05T18:19:34Z</dcterms:created>
  <dcterms:modified xsi:type="dcterms:W3CDTF">2022-09-22T15:51:09Z</dcterms:modified>
</cp:coreProperties>
</file>