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queryTables/queryTable84.xml" ContentType="application/vnd.openxmlformats-officedocument.spreadsheetml.queryTable+xml"/>
  <Override PartName="/xl/queryTables/queryTable85.xml" ContentType="application/vnd.openxmlformats-officedocument.spreadsheetml.queryTable+xml"/>
  <Override PartName="/xl/queryTables/queryTable86.xml" ContentType="application/vnd.openxmlformats-officedocument.spreadsheetml.queryTable+xml"/>
  <Override PartName="/xl/queryTables/queryTable87.xml" ContentType="application/vnd.openxmlformats-officedocument.spreadsheetml.queryTable+xml"/>
  <Override PartName="/xl/queryTables/queryTable88.xml" ContentType="application/vnd.openxmlformats-officedocument.spreadsheetml.queryTable+xml"/>
  <Override PartName="/xl/queryTables/queryTable89.xml" ContentType="application/vnd.openxmlformats-officedocument.spreadsheetml.queryTable+xml"/>
  <Override PartName="/xl/queryTables/queryTable90.xml" ContentType="application/vnd.openxmlformats-officedocument.spreadsheetml.queryTable+xml"/>
  <Override PartName="/xl/queryTables/queryTable91.xml" ContentType="application/vnd.openxmlformats-officedocument.spreadsheetml.queryTable+xml"/>
  <Override PartName="/xl/queryTables/queryTable92.xml" ContentType="application/vnd.openxmlformats-officedocument.spreadsheetml.queryTable+xml"/>
  <Override PartName="/xl/queryTables/queryTable93.xml" ContentType="application/vnd.openxmlformats-officedocument.spreadsheetml.queryTable+xml"/>
  <Override PartName="/xl/queryTables/queryTable94.xml" ContentType="application/vnd.openxmlformats-officedocument.spreadsheetml.queryTable+xml"/>
  <Override PartName="/xl/queryTables/queryTable95.xml" ContentType="application/vnd.openxmlformats-officedocument.spreadsheetml.queryTable+xml"/>
  <Override PartName="/xl/queryTables/queryTable96.xml" ContentType="application/vnd.openxmlformats-officedocument.spreadsheetml.queryTable+xml"/>
  <Override PartName="/xl/queryTables/queryTable97.xml" ContentType="application/vnd.openxmlformats-officedocument.spreadsheetml.queryTable+xml"/>
  <Override PartName="/xl/queryTables/queryTable98.xml" ContentType="application/vnd.openxmlformats-officedocument.spreadsheetml.queryTable+xml"/>
  <Override PartName="/xl/queryTables/queryTable99.xml" ContentType="application/vnd.openxmlformats-officedocument.spreadsheetml.queryTable+xml"/>
  <Override PartName="/xl/queryTables/queryTable100.xml" ContentType="application/vnd.openxmlformats-officedocument.spreadsheetml.queryTable+xml"/>
  <Override PartName="/xl/queryTables/queryTable101.xml" ContentType="application/vnd.openxmlformats-officedocument.spreadsheetml.queryTable+xml"/>
  <Override PartName="/xl/queryTables/queryTable102.xml" ContentType="application/vnd.openxmlformats-officedocument.spreadsheetml.queryTable+xml"/>
  <Override PartName="/xl/queryTables/queryTable103.xml" ContentType="application/vnd.openxmlformats-officedocument.spreadsheetml.queryTable+xml"/>
  <Override PartName="/xl/queryTables/queryTable104.xml" ContentType="application/vnd.openxmlformats-officedocument.spreadsheetml.queryTable+xml"/>
  <Override PartName="/xl/queryTables/queryTable105.xml" ContentType="application/vnd.openxmlformats-officedocument.spreadsheetml.queryTable+xml"/>
  <Override PartName="/xl/queryTables/queryTable106.xml" ContentType="application/vnd.openxmlformats-officedocument.spreadsheetml.queryTable+xml"/>
  <Override PartName="/xl/queryTables/queryTable107.xml" ContentType="application/vnd.openxmlformats-officedocument.spreadsheetml.queryTable+xml"/>
  <Override PartName="/xl/queryTables/queryTable108.xml" ContentType="application/vnd.openxmlformats-officedocument.spreadsheetml.queryTable+xml"/>
  <Override PartName="/xl/queryTables/queryTable109.xml" ContentType="application/vnd.openxmlformats-officedocument.spreadsheetml.queryTable+xml"/>
  <Override PartName="/xl/queryTables/queryTable110.xml" ContentType="application/vnd.openxmlformats-officedocument.spreadsheetml.queryTable+xml"/>
  <Override PartName="/xl/queryTables/queryTable111.xml" ContentType="application/vnd.openxmlformats-officedocument.spreadsheetml.queryTable+xml"/>
  <Override PartName="/xl/queryTables/queryTable112.xml" ContentType="application/vnd.openxmlformats-officedocument.spreadsheetml.queryTable+xml"/>
  <Override PartName="/xl/queryTables/queryTable113.xml" ContentType="application/vnd.openxmlformats-officedocument.spreadsheetml.queryTable+xml"/>
  <Override PartName="/xl/queryTables/queryTable114.xml" ContentType="application/vnd.openxmlformats-officedocument.spreadsheetml.queryTable+xml"/>
  <Override PartName="/xl/queryTables/queryTable115.xml" ContentType="application/vnd.openxmlformats-officedocument.spreadsheetml.queryTable+xml"/>
  <Override PartName="/xl/queryTables/queryTable116.xml" ContentType="application/vnd.openxmlformats-officedocument.spreadsheetml.queryTable+xml"/>
  <Override PartName="/xl/queryTables/queryTable117.xml" ContentType="application/vnd.openxmlformats-officedocument.spreadsheetml.queryTable+xml"/>
  <Override PartName="/xl/queryTables/queryTable118.xml" ContentType="application/vnd.openxmlformats-officedocument.spreadsheetml.queryTable+xml"/>
  <Override PartName="/xl/queryTables/queryTable119.xml" ContentType="application/vnd.openxmlformats-officedocument.spreadsheetml.queryTable+xml"/>
  <Override PartName="/xl/queryTables/queryTable120.xml" ContentType="application/vnd.openxmlformats-officedocument.spreadsheetml.queryTable+xml"/>
  <Override PartName="/xl/queryTables/queryTable121.xml" ContentType="application/vnd.openxmlformats-officedocument.spreadsheetml.queryTable+xml"/>
  <Override PartName="/xl/queryTables/queryTable122.xml" ContentType="application/vnd.openxmlformats-officedocument.spreadsheetml.queryTable+xml"/>
  <Override PartName="/xl/queryTables/queryTable123.xml" ContentType="application/vnd.openxmlformats-officedocument.spreadsheetml.queryTable+xml"/>
  <Override PartName="/xl/queryTables/queryTable124.xml" ContentType="application/vnd.openxmlformats-officedocument.spreadsheetml.queryTable+xml"/>
  <Override PartName="/xl/queryTables/queryTable125.xml" ContentType="application/vnd.openxmlformats-officedocument.spreadsheetml.queryTable+xml"/>
  <Override PartName="/xl/queryTables/queryTable126.xml" ContentType="application/vnd.openxmlformats-officedocument.spreadsheetml.queryTable+xml"/>
  <Override PartName="/xl/queryTables/queryTable127.xml" ContentType="application/vnd.openxmlformats-officedocument.spreadsheetml.queryTable+xml"/>
  <Override PartName="/xl/queryTables/queryTable128.xml" ContentType="application/vnd.openxmlformats-officedocument.spreadsheetml.queryTable+xml"/>
  <Override PartName="/xl/queryTables/queryTable129.xml" ContentType="application/vnd.openxmlformats-officedocument.spreadsheetml.queryTable+xml"/>
  <Override PartName="/xl/queryTables/queryTable130.xml" ContentType="application/vnd.openxmlformats-officedocument.spreadsheetml.queryTable+xml"/>
  <Override PartName="/xl/queryTables/queryTable13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anastasiyapunko/Documents/HSE/Dashboard/"/>
    </mc:Choice>
  </mc:AlternateContent>
  <xr:revisionPtr revIDLastSave="0" documentId="13_ncr:1_{4B90D473-EE84-FB4D-BD06-CB7580DD477F}" xr6:coauthVersionLast="47" xr6:coauthVersionMax="47" xr10:uidLastSave="{00000000-0000-0000-0000-000000000000}"/>
  <bookViews>
    <workbookView xWindow="0" yWindow="720" windowWidth="29400" windowHeight="18400" activeTab="4" xr2:uid="{00000000-000D-0000-FFFF-FFFF00000000}"/>
  </bookViews>
  <sheets>
    <sheet name="Main" sheetId="1" r:id="rId1"/>
    <sheet name="Arms" sheetId="3" r:id="rId2"/>
    <sheet name="BL" sheetId="6" r:id="rId3"/>
    <sheet name="PK Individual" sheetId="8" r:id="rId4"/>
    <sheet name="PD Individual" sheetId="9" r:id="rId5"/>
    <sheet name="Annotation" sheetId="5" r:id="rId6"/>
  </sheets>
  <definedNames>
    <definedName name="_150" localSheetId="3">'PK Individual'!$F$1191:$F$1230</definedName>
    <definedName name="_26" localSheetId="3">'PK Individual'!$F$1142:$F$1159</definedName>
    <definedName name="_450" localSheetId="3">'PK Individual'!$F$1231:$F$1272</definedName>
    <definedName name="_50" localSheetId="3">'PK Individual'!$F$1160:$F$1190</definedName>
    <definedName name="_xlnm._FilterDatabase" localSheetId="1" hidden="1">Arms!$A$1:$K$2</definedName>
    <definedName name="_xlnm._FilterDatabase" localSheetId="2" hidden="1">BL!$B$1:$P$382</definedName>
    <definedName name="_xlnm._FilterDatabase" localSheetId="0" hidden="1">Main!$M$1:$M$27</definedName>
    <definedName name="BCMA_0_15_0_30" localSheetId="4">'PD Individual'!$G$1526:$G$1567</definedName>
    <definedName name="BCMA_0_15_0_30_2" localSheetId="4">'PD Individual'!$F$1526:$F$1567</definedName>
    <definedName name="BCMA_0_15_0_30_3" localSheetId="4">'PD Individual'!$F$1526:$F$1567</definedName>
    <definedName name="BCMA_0_15_200_300" localSheetId="4">'PD Individual'!$G$1568:$G$1623</definedName>
    <definedName name="BCMA_0_15_200_300_2" localSheetId="4">'PD Individual'!$F$1568:$F$1623</definedName>
    <definedName name="BCMA_0_15_200_300_3" localSheetId="4">'PD Individual'!$F$1568:$F$1623</definedName>
    <definedName name="BCMA_0_30_50_200" localSheetId="4">'PD Individual'!$F$1449:$F$1525</definedName>
    <definedName name="BCMA_101" localSheetId="4">'PD Individual'!$F$1276:$F$1284</definedName>
    <definedName name="BCMA_102" localSheetId="4">'PD Individual'!$F$1285:$F$1293</definedName>
    <definedName name="BCMA_102_2" localSheetId="4">'PD Individual'!$F$1294:$F$1295</definedName>
    <definedName name="BCMA_103" localSheetId="4">'PD Individual'!$F$1296:$F$1303</definedName>
    <definedName name="BCMA_103_2" localSheetId="4">'PD Individual'!$F$1304:$F$1308</definedName>
    <definedName name="BCMA_104" localSheetId="4">'PD Individual'!$F$1309:$F$1318</definedName>
    <definedName name="BCMA_104_2" localSheetId="4">'PD Individual'!$F$1319:$F$1320</definedName>
    <definedName name="BCMA_106" localSheetId="4">'PD Individual'!$F$1321:$F$1326</definedName>
    <definedName name="BCMA_106_2" localSheetId="4">'PD Individual'!$F$1327:$F$1330</definedName>
    <definedName name="BCMA_107" localSheetId="4">'PD Individual'!$F$1331:$F$1341</definedName>
    <definedName name="BCMA_108" localSheetId="4">'PD Individual'!$F$1342:$F$1349</definedName>
    <definedName name="BCMA_108_2" localSheetId="4">'PD Individual'!$F$1350:$F$1352</definedName>
    <definedName name="BCMA_109" localSheetId="4">'PD Individual'!$F$1353:$F$1360</definedName>
    <definedName name="BCMA_109_2" localSheetId="4">'PD Individual'!$F$1361:$F$1364</definedName>
    <definedName name="BCMA_110" localSheetId="4">'PD Individual'!$F$1365:$F$1375</definedName>
    <definedName name="BCMA_110_2" localSheetId="4">'PD Individual'!$F$1376:$F$1377</definedName>
    <definedName name="BCMA_111" localSheetId="4">'PD Individual'!$F$1378:$F$1389</definedName>
    <definedName name="BCMA_8" localSheetId="4">'PD Individual'!$F$1433:$F$1440</definedName>
    <definedName name="BM_0_120" localSheetId="3">'PK Individual'!$F$2813:$F$2834</definedName>
    <definedName name="BM_150_200" localSheetId="3">'PK Individual'!$F$2835:$F$2838</definedName>
    <definedName name="Default_Dataset" localSheetId="4">'PD Individual'!$F$1624:$F$1671</definedName>
    <definedName name="ExternalData_1" localSheetId="3">'PK Individual'!$F$1675:$F$1685</definedName>
    <definedName name="ExternalData_10" localSheetId="3">'PK Individual'!$F$1758:$F$1764</definedName>
    <definedName name="ExternalData_11" localSheetId="3">'PK Individual'!$F$1767:$F$1804</definedName>
    <definedName name="ExternalData_12" localSheetId="3">'PK Individual'!$F$1805:$F$1827</definedName>
    <definedName name="ExternalData_13" localSheetId="3">'PK Individual'!$F$2045:$F$2215</definedName>
    <definedName name="ExternalData_14" localSheetId="3">'PK Individual'!$F$2315:$F$2347</definedName>
    <definedName name="ExternalData_2" localSheetId="3">'PK Individual'!$F$1686:$F$1693</definedName>
    <definedName name="ExternalData_3" localSheetId="3">'PK Individual'!$F$1694:$F$1703</definedName>
    <definedName name="ExternalData_4" localSheetId="3">'PK Individual'!$F$1704:$F$1713</definedName>
    <definedName name="ExternalData_5" localSheetId="3">'PK Individual'!$F$1714:$F$1718</definedName>
    <definedName name="ExternalData_6" localSheetId="3">'PK Individual'!$F$1721:$F$1730</definedName>
    <definedName name="ExternalData_7" localSheetId="3">'PK Individual'!$F$1731:$F$1741</definedName>
    <definedName name="ExternalData_8" localSheetId="3">'PK Individual'!$F$1742:$F$1748</definedName>
    <definedName name="ExternalData_9" localSheetId="3">'PK Individual'!$F$1749:$F$1757</definedName>
    <definedName name="IFN_1" localSheetId="4">'PD Individual'!$F$1180:$F$1188</definedName>
    <definedName name="IL_2" localSheetId="4">'PD Individual'!$F$1401:$F$1419</definedName>
    <definedName name="IL_3" localSheetId="4">'PD Individual'!$F$1420:$F$1432</definedName>
    <definedName name="IL6_" localSheetId="4">'PD Individual'!$F$1191:$F$1233</definedName>
    <definedName name="IL6__1" localSheetId="4">'PD Individual'!$F$1171:$F$1179</definedName>
    <definedName name="M_protein" localSheetId="4">'PD Individual'!$F$1390:$F$1400</definedName>
    <definedName name="M_spike" localSheetId="4">'PD Individual'!$F$1189:$F$1190</definedName>
    <definedName name="Mprotein_11" localSheetId="4">'PD Individual'!$F$1441:$F$1448</definedName>
    <definedName name="Mspike_1" localSheetId="4">'PD Individual'!$F$1234:$F$1263</definedName>
    <definedName name="Mspike_5" localSheetId="4">'PD Individual'!$F$1264:$F$1275</definedName>
    <definedName name="PB_0_40" localSheetId="3">'PK Individual'!$F$2767:$F$2789</definedName>
    <definedName name="PB_60_180" localSheetId="3">'PK Individual'!$F$2790:$F$2812</definedName>
    <definedName name="sBCMA" localSheetId="4">'PD Individual'!$F$101:$F$204</definedName>
    <definedName name="sBCMA_1" localSheetId="4">'PD Individual'!#REF!</definedName>
    <definedName name="sBCMA_DL2_1" localSheetId="4">'PD Individual'!$F$69:$F$74</definedName>
    <definedName name="sBCMA_DL2_2" localSheetId="4">'PD Individual'!$F$75:$F$80</definedName>
    <definedName name="sBCMA_DL2_3" localSheetId="4">'PD Individual'!$F$81:$F$83</definedName>
    <definedName name="sBCMA_DL2_4" localSheetId="4">'PD Individual'!$F$84:$F$89</definedName>
    <definedName name="sBCMA_DL2_5" localSheetId="4">'PD Individual'!$F$90:$F$94</definedName>
    <definedName name="sBCMA_DL2_6" localSheetId="4">'PD Individual'!$F$95:$F$100</definedName>
    <definedName name="sBCMA2" localSheetId="4">'PD Individual'!#REF!</definedName>
    <definedName name="sBCMA3" localSheetId="4">'PD Individual'!#REF!</definedName>
    <definedName name="sBCMA4" localSheetId="4">'PD Individual'!#REF!</definedName>
    <definedName name="sBCMA5" localSheetId="4">'PD Individual'!#REF!</definedName>
    <definedName name="sBCMA6" localSheetId="4">'PD Individual'!#REF!</definedName>
    <definedName name="transgene" localSheetId="3">'PK Individual'!$F$1273:$F$1394</definedName>
    <definedName name="transgene_0_30d" localSheetId="3">'PK Individual'!$F$1395:$F$1461</definedName>
    <definedName name="transgene_0_30d_1" localSheetId="3">'PK Individual'!$F$2348:$F$2501</definedName>
    <definedName name="transgene_0_30d_3" localSheetId="3">'PK Individual'!$F$2553:$F$2662</definedName>
    <definedName name="transgene_0_30d_6" localSheetId="3">'PK Individual'!$F$2696:$F$2754</definedName>
    <definedName name="transgene_0_40_35_49" localSheetId="3">'PK Individual'!$F$677:$F$831</definedName>
    <definedName name="transgene_0_40d_1_34p" localSheetId="3">'PK Individual'!$F$545:$F$676</definedName>
    <definedName name="transgene_0_40d_3_48p" localSheetId="3">'PK Individual'!$F$904:$F$1089</definedName>
    <definedName name="transgene_1" localSheetId="3">'PK Individual'!$F$1509:$F$1517</definedName>
    <definedName name="transgene_10" localSheetId="3">'PK Individual'!$F$1590:$F$1594</definedName>
    <definedName name="transgene_10_2" localSheetId="3">'PK Individual'!$F$1765:$F$1766</definedName>
    <definedName name="transgene_100_300" localSheetId="3">'PK Individual'!$F$1462:$F$1508</definedName>
    <definedName name="transgene_101" localSheetId="3">'PK Individual'!$F$1828:$F$1835</definedName>
    <definedName name="transgene_102" localSheetId="3">'PK Individual'!$F$1846:$F$1855</definedName>
    <definedName name="transgene_102_2" localSheetId="3">'PK Individual'!$F$1856:$F$1865</definedName>
    <definedName name="transgene_103" localSheetId="3">'PK Individual'!$F$1866:$F$1873</definedName>
    <definedName name="transgene_103_2" localSheetId="3">'PK Individual'!$F$1874:$F$1884</definedName>
    <definedName name="transgene_104" localSheetId="3">'PK Individual'!$F$1885:$F$1893</definedName>
    <definedName name="transgene_104_2" localSheetId="3">'PK Individual'!$F$1894:$F$1905</definedName>
    <definedName name="transgene_106" localSheetId="3">'PK Individual'!$F$1906:$F$1914</definedName>
    <definedName name="transgene_106_2" localSheetId="3">'PK Individual'!$F$1915:$F$1921</definedName>
    <definedName name="transgene_107" localSheetId="3">'PK Individual'!$F$1922:$F$1932</definedName>
    <definedName name="transgene_107_2" localSheetId="3">'PK Individual'!$F$1933:$F$1944</definedName>
    <definedName name="transgene_108" localSheetId="3">'PK Individual'!$F$1945:$F$1954</definedName>
    <definedName name="transgene_108_2" localSheetId="3">'PK Individual'!$F$1955:$F$1962</definedName>
    <definedName name="transgene_109" localSheetId="3">'PK Individual'!$F$1963:$F$1971</definedName>
    <definedName name="transgene_109_2" localSheetId="3">'PK Individual'!$F$1972:$F$1981</definedName>
    <definedName name="transgene_11" localSheetId="3">'PK Individual'!$F$1595:$F$1606</definedName>
    <definedName name="transgene_110" localSheetId="3">'PK Individual'!$F$1982:$F$1989</definedName>
    <definedName name="transgene_110_2" localSheetId="3">'PK Individual'!$F$1990:$F$2000</definedName>
    <definedName name="transgene_111" localSheetId="3">'PK Individual'!$F$2001:$F$2009</definedName>
    <definedName name="transgene_111_2" localSheetId="3">'PK Individual'!$F$2010:$F$2019</definedName>
    <definedName name="transgene_12" localSheetId="3">'PK Individual'!$F$1607:$F$1616</definedName>
    <definedName name="transgene_13" localSheetId="3">'PK Individual'!$F$1617:$F$1623</definedName>
    <definedName name="transgene_14" localSheetId="3">'PK Individual'!$F$1624:$F$1631</definedName>
    <definedName name="transgene_15" localSheetId="3">'PK Individual'!$F$1632:$F$1638</definedName>
    <definedName name="transgene_16" localSheetId="3">'PK Individual'!$F$1639:$F$1645</definedName>
    <definedName name="transgene_17" localSheetId="3">'PK Individual'!$F$1646:$F$1653</definedName>
    <definedName name="transgene_18" localSheetId="3">'PK Individual'!$F$1654:$F$1661</definedName>
    <definedName name="transgene_19" localSheetId="3">'PK Individual'!$F$1662:$F$1665</definedName>
    <definedName name="transgene_2" localSheetId="3">'PK Individual'!$F$1518:$F$1528</definedName>
    <definedName name="transgene_20" localSheetId="3">'PK Individual'!$F$1666:$F$1674</definedName>
    <definedName name="transgene_200_600d_1" localSheetId="3">'PK Individual'!$F$2502:$F$2552</definedName>
    <definedName name="transgene_200_600d_3" localSheetId="3">'PK Individual'!$F$2663:$F$2695</definedName>
    <definedName name="transgene_200_600d_6" localSheetId="3">'PK Individual'!$F$2755:$F$2766</definedName>
    <definedName name="transgene_200_800_1_49" localSheetId="3">'PK Individual'!$F$832:$F$903</definedName>
    <definedName name="transgene_200_800_3_48" localSheetId="3">'PK Individual'!$F$1090:$F$1141</definedName>
    <definedName name="transgene_3" localSheetId="3">'PK Individual'!$F$1529:$F$1538</definedName>
    <definedName name="transgene_4" localSheetId="3">'PK Individual'!$F$1539:$F$1544</definedName>
    <definedName name="transgene_5" localSheetId="3">'PK Individual'!$F$1545:$F$1556</definedName>
    <definedName name="transgene_5_2" localSheetId="3">'PK Individual'!$F$1719:$F$1720</definedName>
    <definedName name="transgene_6" localSheetId="3">'PK Individual'!$F$1557:$F$1563</definedName>
    <definedName name="transgene_7" localSheetId="3">'PK Individual'!$F$1564:$F$1572</definedName>
    <definedName name="transgene_8" localSheetId="3">'PK Individual'!$F$1573:$F$1584</definedName>
    <definedName name="transgene_9" localSheetId="3">'PK Individual'!$F$1585:$F$1589</definedName>
    <definedName name="transgene_B" localSheetId="3">'PK Individual'!$F$2216:$F$2259</definedName>
    <definedName name="transgene_C" localSheetId="3">'PK Individual'!$F$2260:$F$2314</definedName>
    <definedName name="transgene_coh1_0_40d" localSheetId="3">'PK Individual'!$F$14:$F$122</definedName>
    <definedName name="transgene_coh1_250_859d" localSheetId="3">'PK Individual'!$F$172:$F$186</definedName>
    <definedName name="transgene_coh1_50_200" localSheetId="3">'PK Individual'!$F$123:$F$171</definedName>
    <definedName name="transgene_coh2_0_40d" localSheetId="3">'PK Individual'!$F$187:$F$220</definedName>
    <definedName name="transgene_coh2_250_650" localSheetId="3">'PK Individual'!$F$242:$F$248</definedName>
    <definedName name="transgene_coh2_50_200" localSheetId="3">'PK Individual'!$F$221:$F$241</definedName>
    <definedName name="transgene_coh3_0_40d" localSheetId="3">'PK Individual'!$F$249:$F$328</definedName>
    <definedName name="transgene_coh3_250_650" localSheetId="3">'PK Individual'!$F$389:$F$408</definedName>
    <definedName name="transgene_coh3_50_200" localSheetId="3">'PK Individual'!$F$329:$F$388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3" l="1"/>
  <c r="A42" i="3"/>
  <c r="C42" i="3" s="1"/>
  <c r="F40" i="3"/>
  <c r="F39" i="3"/>
  <c r="F8" i="3"/>
  <c r="H61" i="3"/>
  <c r="G61" i="3"/>
  <c r="A61" i="3"/>
  <c r="C61" i="3" s="1"/>
  <c r="A1679" i="9" s="1"/>
  <c r="C1679" i="9" s="1"/>
  <c r="F60" i="3"/>
  <c r="A60" i="3"/>
  <c r="C60" i="3" s="1"/>
  <c r="A2774" i="8" s="1"/>
  <c r="C2774" i="8" s="1"/>
  <c r="F59" i="3"/>
  <c r="F58" i="3"/>
  <c r="F57" i="3"/>
  <c r="F56" i="3"/>
  <c r="A59" i="3"/>
  <c r="C59" i="3" s="1"/>
  <c r="B358" i="6" s="1"/>
  <c r="A58" i="3"/>
  <c r="C58" i="3" s="1"/>
  <c r="A2705" i="8" s="1"/>
  <c r="C2705" i="8" s="1"/>
  <c r="A57" i="3"/>
  <c r="C57" i="3" s="1"/>
  <c r="A2567" i="8" s="1"/>
  <c r="C2567" i="8" s="1"/>
  <c r="A56" i="3"/>
  <c r="C56" i="3" s="1"/>
  <c r="A1535" i="9" s="1"/>
  <c r="C1535" i="9" s="1"/>
  <c r="F55" i="3"/>
  <c r="F54" i="3"/>
  <c r="A55" i="3"/>
  <c r="C55" i="3" s="1"/>
  <c r="A54" i="3"/>
  <c r="C54" i="3" s="1"/>
  <c r="H52" i="3"/>
  <c r="G52" i="3"/>
  <c r="A53" i="3"/>
  <c r="C53" i="3" s="1"/>
  <c r="A2266" i="8" s="1"/>
  <c r="C2266" i="8" s="1"/>
  <c r="G53" i="3"/>
  <c r="H53" i="3"/>
  <c r="A52" i="3"/>
  <c r="C52" i="3" s="1"/>
  <c r="H51" i="3"/>
  <c r="G51" i="3"/>
  <c r="A51" i="3"/>
  <c r="C51" i="3" s="1"/>
  <c r="A2088" i="8" s="1"/>
  <c r="C2088" i="8" s="1"/>
  <c r="A50" i="3"/>
  <c r="C50" i="3" s="1"/>
  <c r="A49" i="3"/>
  <c r="C49" i="3" s="1"/>
  <c r="A2042" i="8" s="1"/>
  <c r="C2042" i="8" s="1"/>
  <c r="A48" i="3"/>
  <c r="C48" i="3" s="1"/>
  <c r="A2032" i="8" s="1"/>
  <c r="C2032" i="8" s="1"/>
  <c r="F50" i="3"/>
  <c r="F49" i="3"/>
  <c r="F48" i="3"/>
  <c r="F47" i="3"/>
  <c r="A47" i="3"/>
  <c r="C47" i="3" s="1"/>
  <c r="A2024" i="8" s="1"/>
  <c r="C2024" i="8" s="1"/>
  <c r="F46" i="3"/>
  <c r="F45" i="3"/>
  <c r="F44" i="3"/>
  <c r="F43" i="3"/>
  <c r="A46" i="3"/>
  <c r="C46" i="3" s="1"/>
  <c r="A45" i="3"/>
  <c r="C45" i="3" s="1"/>
  <c r="A44" i="3"/>
  <c r="C44" i="3" s="1"/>
  <c r="A43" i="3"/>
  <c r="C43" i="3" s="1"/>
  <c r="F42" i="3"/>
  <c r="F41" i="3"/>
  <c r="A41" i="3"/>
  <c r="C41" i="3" s="1"/>
  <c r="H40" i="3"/>
  <c r="G40" i="3"/>
  <c r="A40" i="3"/>
  <c r="C40" i="3" s="1"/>
  <c r="B298" i="6" s="1"/>
  <c r="H39" i="3"/>
  <c r="G39" i="3"/>
  <c r="A39" i="3"/>
  <c r="C39" i="3" s="1"/>
  <c r="A38" i="3"/>
  <c r="C38" i="3" s="1"/>
  <c r="A37" i="3"/>
  <c r="C37" i="3" s="1"/>
  <c r="A36" i="3"/>
  <c r="C36" i="3" s="1"/>
  <c r="A1590" i="8" s="1"/>
  <c r="C1590" i="8" s="1"/>
  <c r="A35" i="3"/>
  <c r="C35" i="3" s="1"/>
  <c r="A1562" i="8" s="1"/>
  <c r="C1562" i="8" s="1"/>
  <c r="A34" i="3"/>
  <c r="C34" i="3" s="1"/>
  <c r="A1532" i="8" s="1"/>
  <c r="C1532" i="8" s="1"/>
  <c r="F37" i="3"/>
  <c r="F36" i="3"/>
  <c r="F35" i="3"/>
  <c r="F34" i="3"/>
  <c r="F33" i="3"/>
  <c r="A33" i="3"/>
  <c r="C33" i="3" s="1"/>
  <c r="H32" i="3"/>
  <c r="G32" i="3"/>
  <c r="F32" i="3"/>
  <c r="A32" i="3"/>
  <c r="C32" i="3" s="1"/>
  <c r="B248" i="6" s="1"/>
  <c r="F31" i="3"/>
  <c r="F30" i="3"/>
  <c r="F29" i="3"/>
  <c r="F28" i="3"/>
  <c r="A31" i="3"/>
  <c r="C31" i="3" s="1"/>
  <c r="A30" i="3"/>
  <c r="C30" i="3" s="1"/>
  <c r="A1507" i="8" s="1"/>
  <c r="C1507" i="8" s="1"/>
  <c r="A29" i="3"/>
  <c r="C29" i="3" s="1"/>
  <c r="A1489" i="8" s="1"/>
  <c r="C1489" i="8" s="1"/>
  <c r="A28" i="3"/>
  <c r="C28" i="3" s="1"/>
  <c r="A1465" i="8" s="1"/>
  <c r="C1465" i="8" s="1"/>
  <c r="F27" i="3"/>
  <c r="A27" i="3"/>
  <c r="C27" i="3" s="1"/>
  <c r="A1277" i="8" s="1"/>
  <c r="C1277" i="8" s="1"/>
  <c r="F26" i="3"/>
  <c r="F25" i="3"/>
  <c r="F24" i="3"/>
  <c r="F23" i="3"/>
  <c r="A26" i="3"/>
  <c r="C26" i="3" s="1"/>
  <c r="A25" i="3"/>
  <c r="C25" i="3" s="1"/>
  <c r="A24" i="3"/>
  <c r="C24" i="3" s="1"/>
  <c r="A23" i="3"/>
  <c r="C23" i="3" s="1"/>
  <c r="H8" i="3"/>
  <c r="G8" i="3"/>
  <c r="H9" i="3"/>
  <c r="G9" i="3"/>
  <c r="H22" i="3"/>
  <c r="G22" i="3"/>
  <c r="F22" i="3"/>
  <c r="A22" i="3"/>
  <c r="C22" i="3" s="1"/>
  <c r="F20" i="3"/>
  <c r="F21" i="3"/>
  <c r="A21" i="3"/>
  <c r="C21" i="3" s="1"/>
  <c r="A20" i="3"/>
  <c r="C20" i="3" s="1"/>
  <c r="A53" i="9" s="1"/>
  <c r="C53" i="9" s="1"/>
  <c r="H19" i="3"/>
  <c r="G19" i="3"/>
  <c r="F18" i="3"/>
  <c r="F17" i="3"/>
  <c r="A19" i="3"/>
  <c r="C19" i="3" s="1"/>
  <c r="A18" i="3"/>
  <c r="C18" i="3" s="1"/>
  <c r="A17" i="3"/>
  <c r="C17" i="3" s="1"/>
  <c r="F16" i="3"/>
  <c r="F15" i="3"/>
  <c r="A16" i="3"/>
  <c r="C16" i="3" s="1"/>
  <c r="A15" i="3"/>
  <c r="C15" i="3" s="1"/>
  <c r="B101" i="6" s="1"/>
  <c r="A14" i="3"/>
  <c r="C14" i="3" s="1"/>
  <c r="A13" i="3"/>
  <c r="C13" i="3" s="1"/>
  <c r="A12" i="3"/>
  <c r="C12" i="3" s="1"/>
  <c r="F14" i="3"/>
  <c r="F13" i="3"/>
  <c r="F11" i="3"/>
  <c r="F12" i="3"/>
  <c r="A11" i="3"/>
  <c r="C11" i="3" s="1"/>
  <c r="A1678" i="9" l="1"/>
  <c r="C1678" i="9" s="1"/>
  <c r="A1676" i="9"/>
  <c r="C1676" i="9" s="1"/>
  <c r="A1674" i="9"/>
  <c r="C1674" i="9" s="1"/>
  <c r="A1673" i="9"/>
  <c r="C1673" i="9" s="1"/>
  <c r="A1677" i="9"/>
  <c r="C1677" i="9" s="1"/>
  <c r="A1675" i="9"/>
  <c r="C1675" i="9" s="1"/>
  <c r="A1672" i="9"/>
  <c r="C1672" i="9" s="1"/>
  <c r="A1530" i="8"/>
  <c r="C1530" i="8" s="1"/>
  <c r="A1545" i="8"/>
  <c r="C1545" i="8" s="1"/>
  <c r="A1300" i="8"/>
  <c r="C1300" i="8" s="1"/>
  <c r="A2286" i="8"/>
  <c r="C2286" i="8" s="1"/>
  <c r="B324" i="6"/>
  <c r="A1803" i="8"/>
  <c r="C1803" i="8" s="1"/>
  <c r="A1774" i="8"/>
  <c r="C1774" i="8" s="1"/>
  <c r="A1808" i="8"/>
  <c r="C1808" i="8" s="1"/>
  <c r="B319" i="6"/>
  <c r="A2090" i="8"/>
  <c r="C2090" i="8" s="1"/>
  <c r="A2270" i="8"/>
  <c r="C2270" i="8" s="1"/>
  <c r="A1790" i="8"/>
  <c r="C1790" i="8" s="1"/>
  <c r="A1789" i="8"/>
  <c r="C1789" i="8" s="1"/>
  <c r="A1819" i="8"/>
  <c r="C1819" i="8" s="1"/>
  <c r="A1767" i="8"/>
  <c r="C1767" i="8" s="1"/>
  <c r="A1782" i="8"/>
  <c r="C1782" i="8" s="1"/>
  <c r="A1811" i="8"/>
  <c r="C1811" i="8" s="1"/>
  <c r="A1804" i="8"/>
  <c r="C1804" i="8" s="1"/>
  <c r="A1775" i="8"/>
  <c r="C1775" i="8" s="1"/>
  <c r="A1810" i="8"/>
  <c r="C1810" i="8" s="1"/>
  <c r="A2112" i="8"/>
  <c r="C2112" i="8" s="1"/>
  <c r="A2271" i="8"/>
  <c r="C2271" i="8" s="1"/>
  <c r="A1798" i="8"/>
  <c r="C1798" i="8" s="1"/>
  <c r="A1773" i="8"/>
  <c r="C1773" i="8" s="1"/>
  <c r="A2045" i="8"/>
  <c r="C2045" i="8" s="1"/>
  <c r="A2048" i="8"/>
  <c r="C2048" i="8" s="1"/>
  <c r="B330" i="6"/>
  <c r="A2114" i="8"/>
  <c r="C2114" i="8" s="1"/>
  <c r="A1791" i="8"/>
  <c r="C1791" i="8" s="1"/>
  <c r="A1771" i="8"/>
  <c r="C1771" i="8" s="1"/>
  <c r="A2200" i="8"/>
  <c r="C2200" i="8" s="1"/>
  <c r="A2047" i="8"/>
  <c r="C2047" i="8" s="1"/>
  <c r="B332" i="6"/>
  <c r="A1825" i="8"/>
  <c r="C1825" i="8" s="1"/>
  <c r="A2154" i="8"/>
  <c r="C2154" i="8" s="1"/>
  <c r="A2305" i="8"/>
  <c r="C2305" i="8" s="1"/>
  <c r="A2152" i="8"/>
  <c r="C2152" i="8" s="1"/>
  <c r="A2292" i="8"/>
  <c r="C2292" i="8" s="1"/>
  <c r="A1339" i="8"/>
  <c r="C1339" i="8" s="1"/>
  <c r="A1788" i="8"/>
  <c r="C1788" i="8" s="1"/>
  <c r="A1815" i="8"/>
  <c r="C1815" i="8" s="1"/>
  <c r="A2136" i="8"/>
  <c r="C2136" i="8" s="1"/>
  <c r="A2289" i="8"/>
  <c r="C2289" i="8" s="1"/>
  <c r="A1180" i="9"/>
  <c r="C1180" i="9" s="1"/>
  <c r="B292" i="6"/>
  <c r="A1189" i="9"/>
  <c r="C1189" i="9" s="1"/>
  <c r="B293" i="6"/>
  <c r="A1625" i="9"/>
  <c r="C1625" i="9" s="1"/>
  <c r="A1633" i="9"/>
  <c r="C1633" i="9" s="1"/>
  <c r="A1641" i="9"/>
  <c r="C1641" i="9" s="1"/>
  <c r="A1649" i="9"/>
  <c r="C1649" i="9" s="1"/>
  <c r="A1657" i="9"/>
  <c r="C1657" i="9" s="1"/>
  <c r="A1665" i="9"/>
  <c r="C1665" i="9" s="1"/>
  <c r="B375" i="6"/>
  <c r="B374" i="6"/>
  <c r="A1626" i="9"/>
  <c r="C1626" i="9" s="1"/>
  <c r="A1634" i="9"/>
  <c r="C1634" i="9" s="1"/>
  <c r="A1642" i="9"/>
  <c r="C1642" i="9" s="1"/>
  <c r="A1650" i="9"/>
  <c r="C1650" i="9" s="1"/>
  <c r="A1658" i="9"/>
  <c r="C1658" i="9" s="1"/>
  <c r="A1666" i="9"/>
  <c r="C1666" i="9" s="1"/>
  <c r="B376" i="6"/>
  <c r="A1627" i="9"/>
  <c r="C1627" i="9" s="1"/>
  <c r="A1635" i="9"/>
  <c r="C1635" i="9" s="1"/>
  <c r="A1643" i="9"/>
  <c r="C1643" i="9" s="1"/>
  <c r="A1651" i="9"/>
  <c r="C1651" i="9" s="1"/>
  <c r="A1659" i="9"/>
  <c r="C1659" i="9" s="1"/>
  <c r="A1667" i="9"/>
  <c r="C1667" i="9" s="1"/>
  <c r="B377" i="6"/>
  <c r="A1628" i="9"/>
  <c r="C1628" i="9" s="1"/>
  <c r="A1636" i="9"/>
  <c r="C1636" i="9" s="1"/>
  <c r="A1644" i="9"/>
  <c r="C1644" i="9" s="1"/>
  <c r="A1652" i="9"/>
  <c r="C1652" i="9" s="1"/>
  <c r="A1660" i="9"/>
  <c r="C1660" i="9" s="1"/>
  <c r="A1668" i="9"/>
  <c r="C1668" i="9" s="1"/>
  <c r="B378" i="6"/>
  <c r="A1629" i="9"/>
  <c r="C1629" i="9" s="1"/>
  <c r="A1637" i="9"/>
  <c r="C1637" i="9" s="1"/>
  <c r="A1645" i="9"/>
  <c r="C1645" i="9" s="1"/>
  <c r="A1653" i="9"/>
  <c r="C1653" i="9" s="1"/>
  <c r="A1661" i="9"/>
  <c r="C1661" i="9" s="1"/>
  <c r="A1669" i="9"/>
  <c r="C1669" i="9" s="1"/>
  <c r="B379" i="6"/>
  <c r="A1630" i="9"/>
  <c r="C1630" i="9" s="1"/>
  <c r="A1638" i="9"/>
  <c r="C1638" i="9" s="1"/>
  <c r="A1646" i="9"/>
  <c r="C1646" i="9" s="1"/>
  <c r="A1654" i="9"/>
  <c r="C1654" i="9" s="1"/>
  <c r="A1662" i="9"/>
  <c r="C1662" i="9" s="1"/>
  <c r="A1670" i="9"/>
  <c r="C1670" i="9" s="1"/>
  <c r="B380" i="6"/>
  <c r="A1631" i="9"/>
  <c r="C1631" i="9" s="1"/>
  <c r="A1639" i="9"/>
  <c r="C1639" i="9" s="1"/>
  <c r="A1647" i="9"/>
  <c r="C1647" i="9" s="1"/>
  <c r="A1655" i="9"/>
  <c r="C1655" i="9" s="1"/>
  <c r="A1663" i="9"/>
  <c r="C1663" i="9" s="1"/>
  <c r="A1671" i="9"/>
  <c r="C1671" i="9" s="1"/>
  <c r="B381" i="6"/>
  <c r="A1632" i="9"/>
  <c r="C1632" i="9" s="1"/>
  <c r="A1640" i="9"/>
  <c r="C1640" i="9" s="1"/>
  <c r="A1648" i="9"/>
  <c r="C1648" i="9" s="1"/>
  <c r="A1656" i="9"/>
  <c r="C1656" i="9" s="1"/>
  <c r="A1664" i="9"/>
  <c r="C1664" i="9" s="1"/>
  <c r="A1624" i="9"/>
  <c r="C1624" i="9" s="1"/>
  <c r="B382" i="6"/>
  <c r="A2023" i="8"/>
  <c r="C2023" i="8" s="1"/>
  <c r="A2260" i="8"/>
  <c r="C2260" i="8" s="1"/>
  <c r="A2288" i="8"/>
  <c r="C2288" i="8" s="1"/>
  <c r="A2262" i="8"/>
  <c r="C2262" i="8" s="1"/>
  <c r="B230" i="6"/>
  <c r="A1548" i="8"/>
  <c r="C1548" i="8" s="1"/>
  <c r="A1406" i="8"/>
  <c r="C1406" i="8" s="1"/>
  <c r="A1561" i="8"/>
  <c r="C1561" i="8" s="1"/>
  <c r="A1405" i="8"/>
  <c r="C1405" i="8" s="1"/>
  <c r="A1569" i="8"/>
  <c r="C1569" i="8" s="1"/>
  <c r="A1799" i="8"/>
  <c r="C1799" i="8" s="1"/>
  <c r="A1787" i="8"/>
  <c r="C1787" i="8" s="1"/>
  <c r="A1826" i="8"/>
  <c r="C1826" i="8" s="1"/>
  <c r="A1809" i="8"/>
  <c r="C1809" i="8" s="1"/>
  <c r="A2030" i="8"/>
  <c r="C2030" i="8" s="1"/>
  <c r="A2307" i="8"/>
  <c r="C2307" i="8" s="1"/>
  <c r="A2287" i="8"/>
  <c r="C2287" i="8" s="1"/>
  <c r="A2261" i="8"/>
  <c r="C2261" i="8" s="1"/>
  <c r="A1399" i="8"/>
  <c r="C1399" i="8" s="1"/>
  <c r="B253" i="6"/>
  <c r="A1568" i="8"/>
  <c r="C1568" i="8" s="1"/>
  <c r="A1398" i="8"/>
  <c r="C1398" i="8" s="1"/>
  <c r="B278" i="6"/>
  <c r="A1796" i="8"/>
  <c r="C1796" i="8" s="1"/>
  <c r="A1780" i="8"/>
  <c r="C1780" i="8" s="1"/>
  <c r="A1824" i="8"/>
  <c r="C1824" i="8" s="1"/>
  <c r="A2304" i="8"/>
  <c r="C2304" i="8" s="1"/>
  <c r="A2278" i="8"/>
  <c r="C2278" i="8" s="1"/>
  <c r="A2028" i="8"/>
  <c r="C2028" i="8" s="1"/>
  <c r="A2031" i="8"/>
  <c r="C2031" i="8" s="1"/>
  <c r="A1387" i="8"/>
  <c r="C1387" i="8" s="1"/>
  <c r="A1529" i="8"/>
  <c r="C1529" i="8" s="1"/>
  <c r="A1795" i="8"/>
  <c r="C1795" i="8" s="1"/>
  <c r="A1779" i="8"/>
  <c r="C1779" i="8" s="1"/>
  <c r="A1823" i="8"/>
  <c r="C1823" i="8" s="1"/>
  <c r="A2199" i="8"/>
  <c r="C2199" i="8" s="1"/>
  <c r="A2066" i="8"/>
  <c r="C2066" i="8" s="1"/>
  <c r="A2301" i="8"/>
  <c r="C2301" i="8" s="1"/>
  <c r="A2277" i="8"/>
  <c r="C2277" i="8" s="1"/>
  <c r="A2159" i="8"/>
  <c r="C2159" i="8" s="1"/>
  <c r="A2050" i="8"/>
  <c r="C2050" i="8" s="1"/>
  <c r="A2299" i="8"/>
  <c r="C2299" i="8" s="1"/>
  <c r="A2273" i="8"/>
  <c r="C2273" i="8" s="1"/>
  <c r="A1167" i="8"/>
  <c r="C1167" i="8" s="1"/>
  <c r="A1162" i="8"/>
  <c r="C1162" i="8" s="1"/>
  <c r="A1177" i="8"/>
  <c r="C1177" i="8" s="1"/>
  <c r="A1190" i="8"/>
  <c r="C1190" i="8" s="1"/>
  <c r="A1175" i="8"/>
  <c r="C1175" i="8" s="1"/>
  <c r="A1178" i="8"/>
  <c r="C1178" i="8" s="1"/>
  <c r="B186" i="6"/>
  <c r="A1176" i="8"/>
  <c r="C1176" i="8" s="1"/>
  <c r="B194" i="6"/>
  <c r="A1161" i="8"/>
  <c r="C1161" i="8" s="1"/>
  <c r="A1185" i="8"/>
  <c r="C1185" i="8" s="1"/>
  <c r="A1386" i="9"/>
  <c r="C1386" i="9" s="1"/>
  <c r="A1296" i="9"/>
  <c r="C1296" i="9" s="1"/>
  <c r="A1927" i="8"/>
  <c r="C1927" i="8" s="1"/>
  <c r="A1966" i="8"/>
  <c r="C1966" i="8" s="1"/>
  <c r="A1846" i="8"/>
  <c r="C1846" i="8" s="1"/>
  <c r="A1899" i="8"/>
  <c r="C1899" i="8" s="1"/>
  <c r="A1289" i="9"/>
  <c r="C1289" i="9" s="1"/>
  <c r="A1984" i="8"/>
  <c r="C1984" i="8" s="1"/>
  <c r="A1290" i="9"/>
  <c r="C1290" i="9" s="1"/>
  <c r="A2000" i="8"/>
  <c r="C2000" i="8" s="1"/>
  <c r="A1865" i="8"/>
  <c r="C1865" i="8" s="1"/>
  <c r="A1909" i="8"/>
  <c r="C1909" i="8" s="1"/>
  <c r="A2001" i="8"/>
  <c r="C2001" i="8" s="1"/>
  <c r="A2002" i="8"/>
  <c r="C2002" i="8" s="1"/>
  <c r="A1344" i="9"/>
  <c r="C1344" i="9" s="1"/>
  <c r="A1297" i="9"/>
  <c r="C1297" i="9" s="1"/>
  <c r="A1928" i="8"/>
  <c r="C1928" i="8" s="1"/>
  <c r="A1982" i="8"/>
  <c r="C1982" i="8" s="1"/>
  <c r="A1847" i="8"/>
  <c r="C1847" i="8" s="1"/>
  <c r="A1900" i="8"/>
  <c r="C1900" i="8" s="1"/>
  <c r="A1324" i="9"/>
  <c r="C1324" i="9" s="1"/>
  <c r="A1881" i="8"/>
  <c r="C1881" i="8" s="1"/>
  <c r="A1964" i="8"/>
  <c r="C1964" i="8" s="1"/>
  <c r="A1345" i="9"/>
  <c r="C1345" i="9" s="1"/>
  <c r="A1287" i="9"/>
  <c r="C1287" i="9" s="1"/>
  <c r="A1929" i="8"/>
  <c r="C1929" i="8" s="1"/>
  <c r="A1983" i="8"/>
  <c r="C1983" i="8" s="1"/>
  <c r="A1863" i="8"/>
  <c r="C1863" i="8" s="1"/>
  <c r="A1902" i="8"/>
  <c r="C1902" i="8" s="1"/>
  <c r="A1346" i="9"/>
  <c r="C1346" i="9" s="1"/>
  <c r="A1945" i="8"/>
  <c r="C1945" i="8" s="1"/>
  <c r="A1864" i="8"/>
  <c r="C1864" i="8" s="1"/>
  <c r="A1831" i="8"/>
  <c r="C1831" i="8" s="1"/>
  <c r="A1323" i="9"/>
  <c r="C1323" i="9" s="1"/>
  <c r="A1946" i="8"/>
  <c r="C1946" i="8" s="1"/>
  <c r="A1832" i="8"/>
  <c r="C1832" i="8" s="1"/>
  <c r="A1948" i="8"/>
  <c r="C1948" i="8" s="1"/>
  <c r="A1833" i="8"/>
  <c r="C1833" i="8" s="1"/>
  <c r="A1325" i="9"/>
  <c r="C1325" i="9" s="1"/>
  <c r="A1383" i="9"/>
  <c r="C1383" i="9" s="1"/>
  <c r="A1318" i="9"/>
  <c r="C1318" i="9" s="1"/>
  <c r="A1911" i="8"/>
  <c r="C1911" i="8" s="1"/>
  <c r="A1965" i="8"/>
  <c r="C1965" i="8" s="1"/>
  <c r="A2018" i="8"/>
  <c r="C2018" i="8" s="1"/>
  <c r="A1883" i="8"/>
  <c r="C1883" i="8" s="1"/>
  <c r="A1382" i="9"/>
  <c r="C1382" i="9" s="1"/>
  <c r="A1910" i="8"/>
  <c r="C1910" i="8" s="1"/>
  <c r="A1882" i="8"/>
  <c r="C1882" i="8" s="1"/>
  <c r="A1159" i="8"/>
  <c r="C1159" i="8" s="1"/>
  <c r="A1154" i="8"/>
  <c r="C1154" i="8" s="1"/>
  <c r="A1142" i="8"/>
  <c r="C1142" i="8" s="1"/>
  <c r="B193" i="6"/>
  <c r="A1158" i="8"/>
  <c r="C1158" i="8" s="1"/>
  <c r="A1441" i="9"/>
  <c r="C1441" i="9" s="1"/>
  <c r="A1421" i="9"/>
  <c r="C1421" i="9" s="1"/>
  <c r="A2796" i="8"/>
  <c r="C2796" i="8" s="1"/>
  <c r="A1338" i="8"/>
  <c r="C1338" i="8" s="1"/>
  <c r="A1388" i="8"/>
  <c r="C1388" i="8" s="1"/>
  <c r="A1349" i="8"/>
  <c r="C1349" i="8" s="1"/>
  <c r="A1309" i="8"/>
  <c r="C1309" i="8" s="1"/>
  <c r="A1498" i="8"/>
  <c r="C1498" i="8" s="1"/>
  <c r="A1190" i="9"/>
  <c r="C1190" i="9" s="1"/>
  <c r="A2837" i="8"/>
  <c r="C2837" i="8" s="1"/>
  <c r="A2829" i="8"/>
  <c r="C2829" i="8" s="1"/>
  <c r="A2821" i="8"/>
  <c r="C2821" i="8" s="1"/>
  <c r="A2813" i="8"/>
  <c r="C2813" i="8" s="1"/>
  <c r="A2805" i="8"/>
  <c r="C2805" i="8" s="1"/>
  <c r="A2797" i="8"/>
  <c r="C2797" i="8" s="1"/>
  <c r="A2789" i="8"/>
  <c r="C2789" i="8" s="1"/>
  <c r="A2781" i="8"/>
  <c r="C2781" i="8" s="1"/>
  <c r="A2773" i="8"/>
  <c r="C2773" i="8" s="1"/>
  <c r="A2836" i="8"/>
  <c r="C2836" i="8" s="1"/>
  <c r="A2804" i="8"/>
  <c r="C2804" i="8" s="1"/>
  <c r="A2780" i="8"/>
  <c r="C2780" i="8" s="1"/>
  <c r="A2772" i="8"/>
  <c r="C2772" i="8" s="1"/>
  <c r="A2771" i="8"/>
  <c r="C2771" i="8" s="1"/>
  <c r="A2809" i="8"/>
  <c r="C2809" i="8" s="1"/>
  <c r="A2769" i="8"/>
  <c r="C2769" i="8" s="1"/>
  <c r="A2828" i="8"/>
  <c r="C2828" i="8" s="1"/>
  <c r="A1374" i="8"/>
  <c r="C1374" i="8" s="1"/>
  <c r="A2827" i="8"/>
  <c r="C2827" i="8" s="1"/>
  <c r="A2779" i="8"/>
  <c r="C2779" i="8" s="1"/>
  <c r="A1373" i="8"/>
  <c r="C1373" i="8" s="1"/>
  <c r="A1298" i="8"/>
  <c r="C1298" i="8" s="1"/>
  <c r="A2826" i="8"/>
  <c r="C2826" i="8" s="1"/>
  <c r="A2778" i="8"/>
  <c r="C2778" i="8" s="1"/>
  <c r="B224" i="6"/>
  <c r="A1325" i="8"/>
  <c r="C1325" i="8" s="1"/>
  <c r="A2825" i="8"/>
  <c r="C2825" i="8" s="1"/>
  <c r="A2801" i="8"/>
  <c r="C2801" i="8" s="1"/>
  <c r="A2777" i="8"/>
  <c r="C2777" i="8" s="1"/>
  <c r="B223" i="6"/>
  <c r="A1363" i="8"/>
  <c r="C1363" i="8" s="1"/>
  <c r="A1324" i="8"/>
  <c r="C1324" i="8" s="1"/>
  <c r="A1285" i="8"/>
  <c r="C1285" i="8" s="1"/>
  <c r="A1466" i="8"/>
  <c r="C1466" i="8" s="1"/>
  <c r="A1541" i="8"/>
  <c r="C1541" i="8" s="1"/>
  <c r="A1567" i="8"/>
  <c r="C1567" i="8" s="1"/>
  <c r="A1175" i="9"/>
  <c r="C1175" i="9" s="1"/>
  <c r="A1797" i="8"/>
  <c r="C1797" i="8" s="1"/>
  <c r="A1783" i="8"/>
  <c r="C1783" i="8" s="1"/>
  <c r="A1772" i="8"/>
  <c r="C1772" i="8" s="1"/>
  <c r="A1818" i="8"/>
  <c r="C1818" i="8" s="1"/>
  <c r="A1807" i="8"/>
  <c r="C1807" i="8" s="1"/>
  <c r="A2176" i="8"/>
  <c r="C2176" i="8" s="1"/>
  <c r="A2111" i="8"/>
  <c r="C2111" i="8" s="1"/>
  <c r="A2313" i="8"/>
  <c r="C2313" i="8" s="1"/>
  <c r="A2297" i="8"/>
  <c r="C2297" i="8" s="1"/>
  <c r="A2283" i="8"/>
  <c r="C2283" i="8" s="1"/>
  <c r="A2269" i="8"/>
  <c r="C2269" i="8" s="1"/>
  <c r="B372" i="6"/>
  <c r="A2832" i="8"/>
  <c r="C2832" i="8" s="1"/>
  <c r="A2824" i="8"/>
  <c r="C2824" i="8" s="1"/>
  <c r="A2816" i="8"/>
  <c r="C2816" i="8" s="1"/>
  <c r="A2808" i="8"/>
  <c r="C2808" i="8" s="1"/>
  <c r="A2800" i="8"/>
  <c r="C2800" i="8" s="1"/>
  <c r="A2792" i="8"/>
  <c r="C2792" i="8" s="1"/>
  <c r="A2784" i="8"/>
  <c r="C2784" i="8" s="1"/>
  <c r="A2776" i="8"/>
  <c r="C2776" i="8" s="1"/>
  <c r="A2768" i="8"/>
  <c r="C2768" i="8" s="1"/>
  <c r="A2812" i="8"/>
  <c r="C2812" i="8" s="1"/>
  <c r="A2788" i="8"/>
  <c r="C2788" i="8" s="1"/>
  <c r="A2835" i="8"/>
  <c r="C2835" i="8" s="1"/>
  <c r="A2819" i="8"/>
  <c r="C2819" i="8" s="1"/>
  <c r="A2811" i="8"/>
  <c r="C2811" i="8" s="1"/>
  <c r="A2803" i="8"/>
  <c r="C2803" i="8" s="1"/>
  <c r="A2795" i="8"/>
  <c r="C2795" i="8" s="1"/>
  <c r="A1334" i="8"/>
  <c r="C1334" i="8" s="1"/>
  <c r="B294" i="6"/>
  <c r="A2834" i="8"/>
  <c r="C2834" i="8" s="1"/>
  <c r="A2802" i="8"/>
  <c r="C2802" i="8" s="1"/>
  <c r="A2770" i="8"/>
  <c r="C2770" i="8" s="1"/>
  <c r="A1176" i="9"/>
  <c r="C1176" i="9" s="1"/>
  <c r="B373" i="6"/>
  <c r="A2833" i="8"/>
  <c r="C2833" i="8" s="1"/>
  <c r="A2817" i="8"/>
  <c r="C2817" i="8" s="1"/>
  <c r="A2785" i="8"/>
  <c r="C2785" i="8" s="1"/>
  <c r="B219" i="6"/>
  <c r="A1362" i="8"/>
  <c r="C1362" i="8" s="1"/>
  <c r="A1323" i="8"/>
  <c r="C1323" i="8" s="1"/>
  <c r="A1284" i="8"/>
  <c r="C1284" i="8" s="1"/>
  <c r="A1464" i="8"/>
  <c r="C1464" i="8" s="1"/>
  <c r="A1540" i="8"/>
  <c r="C1540" i="8" s="1"/>
  <c r="A1566" i="8"/>
  <c r="C1566" i="8" s="1"/>
  <c r="A1184" i="9"/>
  <c r="C1184" i="9" s="1"/>
  <c r="A1817" i="8"/>
  <c r="C1817" i="8" s="1"/>
  <c r="A2175" i="8"/>
  <c r="C2175" i="8" s="1"/>
  <c r="A2095" i="8"/>
  <c r="C2095" i="8" s="1"/>
  <c r="A2310" i="8"/>
  <c r="C2310" i="8" s="1"/>
  <c r="A2296" i="8"/>
  <c r="C2296" i="8" s="1"/>
  <c r="A2280" i="8"/>
  <c r="C2280" i="8" s="1"/>
  <c r="A2268" i="8"/>
  <c r="C2268" i="8" s="1"/>
  <c r="A2767" i="8"/>
  <c r="C2767" i="8" s="1"/>
  <c r="A2831" i="8"/>
  <c r="C2831" i="8" s="1"/>
  <c r="A2823" i="8"/>
  <c r="C2823" i="8" s="1"/>
  <c r="A2815" i="8"/>
  <c r="C2815" i="8" s="1"/>
  <c r="A2807" i="8"/>
  <c r="C2807" i="8" s="1"/>
  <c r="A2799" i="8"/>
  <c r="C2799" i="8" s="1"/>
  <c r="A2791" i="8"/>
  <c r="C2791" i="8" s="1"/>
  <c r="A2783" i="8"/>
  <c r="C2783" i="8" s="1"/>
  <c r="A2775" i="8"/>
  <c r="C2775" i="8" s="1"/>
  <c r="A2820" i="8"/>
  <c r="C2820" i="8" s="1"/>
  <c r="A1299" i="8"/>
  <c r="C1299" i="8" s="1"/>
  <c r="A2787" i="8"/>
  <c r="C2787" i="8" s="1"/>
  <c r="B371" i="6"/>
  <c r="A2818" i="8"/>
  <c r="C2818" i="8" s="1"/>
  <c r="A2810" i="8"/>
  <c r="C2810" i="8" s="1"/>
  <c r="A2794" i="8"/>
  <c r="C2794" i="8" s="1"/>
  <c r="A2786" i="8"/>
  <c r="C2786" i="8" s="1"/>
  <c r="A1364" i="8"/>
  <c r="C1364" i="8" s="1"/>
  <c r="A1286" i="8"/>
  <c r="C1286" i="8" s="1"/>
  <c r="A2793" i="8"/>
  <c r="C2793" i="8" s="1"/>
  <c r="A1389" i="8"/>
  <c r="C1389" i="8" s="1"/>
  <c r="A1350" i="8"/>
  <c r="C1350" i="8" s="1"/>
  <c r="A1314" i="8"/>
  <c r="C1314" i="8" s="1"/>
  <c r="B232" i="6"/>
  <c r="A1463" i="8"/>
  <c r="C1463" i="8" s="1"/>
  <c r="A1539" i="8"/>
  <c r="C1539" i="8" s="1"/>
  <c r="A1183" i="9"/>
  <c r="C1183" i="9" s="1"/>
  <c r="A1781" i="8"/>
  <c r="C1781" i="8" s="1"/>
  <c r="A1827" i="8"/>
  <c r="C1827" i="8" s="1"/>
  <c r="A1816" i="8"/>
  <c r="C1816" i="8" s="1"/>
  <c r="A2308" i="8"/>
  <c r="C2308" i="8" s="1"/>
  <c r="A2295" i="8"/>
  <c r="C2295" i="8" s="1"/>
  <c r="A2279" i="8"/>
  <c r="C2279" i="8" s="1"/>
  <c r="A2264" i="8"/>
  <c r="C2264" i="8" s="1"/>
  <c r="A2838" i="8"/>
  <c r="C2838" i="8" s="1"/>
  <c r="A2830" i="8"/>
  <c r="C2830" i="8" s="1"/>
  <c r="A2822" i="8"/>
  <c r="C2822" i="8" s="1"/>
  <c r="A2814" i="8"/>
  <c r="C2814" i="8" s="1"/>
  <c r="A2806" i="8"/>
  <c r="C2806" i="8" s="1"/>
  <c r="A2798" i="8"/>
  <c r="C2798" i="8" s="1"/>
  <c r="A2790" i="8"/>
  <c r="C2790" i="8" s="1"/>
  <c r="A2782" i="8"/>
  <c r="C2782" i="8" s="1"/>
  <c r="B305" i="6"/>
  <c r="B313" i="6"/>
  <c r="B306" i="6"/>
  <c r="B314" i="6"/>
  <c r="B311" i="6"/>
  <c r="B312" i="6"/>
  <c r="B315" i="6"/>
  <c r="B316" i="6"/>
  <c r="B304" i="6"/>
  <c r="B310" i="6"/>
  <c r="B308" i="6"/>
  <c r="A1368" i="9"/>
  <c r="C1368" i="9" s="1"/>
  <c r="A1376" i="9"/>
  <c r="C1376" i="9" s="1"/>
  <c r="A1384" i="9"/>
  <c r="C1384" i="9" s="1"/>
  <c r="A1355" i="9"/>
  <c r="C1355" i="9" s="1"/>
  <c r="A1363" i="9"/>
  <c r="C1363" i="9" s="1"/>
  <c r="A1348" i="9"/>
  <c r="C1348" i="9" s="1"/>
  <c r="A1334" i="9"/>
  <c r="C1334" i="9" s="1"/>
  <c r="A1321" i="9"/>
  <c r="C1321" i="9" s="1"/>
  <c r="A1329" i="9"/>
  <c r="C1329" i="9" s="1"/>
  <c r="A1313" i="9"/>
  <c r="C1313" i="9" s="1"/>
  <c r="A1298" i="9"/>
  <c r="C1298" i="9" s="1"/>
  <c r="A1306" i="9"/>
  <c r="C1306" i="9" s="1"/>
  <c r="A1288" i="9"/>
  <c r="C1288" i="9" s="1"/>
  <c r="A1279" i="9"/>
  <c r="C1279" i="9" s="1"/>
  <c r="A1907" i="8"/>
  <c r="C1907" i="8" s="1"/>
  <c r="A1915" i="8"/>
  <c r="C1915" i="8" s="1"/>
  <c r="A1923" i="8"/>
  <c r="C1923" i="8" s="1"/>
  <c r="A1931" i="8"/>
  <c r="C1931" i="8" s="1"/>
  <c r="A1939" i="8"/>
  <c r="C1939" i="8" s="1"/>
  <c r="A1947" i="8"/>
  <c r="C1947" i="8" s="1"/>
  <c r="A1955" i="8"/>
  <c r="C1955" i="8" s="1"/>
  <c r="A1963" i="8"/>
  <c r="C1963" i="8" s="1"/>
  <c r="A1971" i="8"/>
  <c r="C1971" i="8" s="1"/>
  <c r="A1979" i="8"/>
  <c r="C1979" i="8" s="1"/>
  <c r="A1987" i="8"/>
  <c r="C1987" i="8" s="1"/>
  <c r="A1995" i="8"/>
  <c r="C1995" i="8" s="1"/>
  <c r="A2003" i="8"/>
  <c r="C2003" i="8" s="1"/>
  <c r="A2011" i="8"/>
  <c r="C2011" i="8" s="1"/>
  <c r="A2019" i="8"/>
  <c r="C2019" i="8" s="1"/>
  <c r="A1853" i="8"/>
  <c r="C1853" i="8" s="1"/>
  <c r="A1861" i="8"/>
  <c r="C1861" i="8" s="1"/>
  <c r="A1869" i="8"/>
  <c r="C1869" i="8" s="1"/>
  <c r="A1877" i="8"/>
  <c r="C1877" i="8" s="1"/>
  <c r="A1885" i="8"/>
  <c r="C1885" i="8" s="1"/>
  <c r="A1893" i="8"/>
  <c r="C1893" i="8" s="1"/>
  <c r="A1901" i="8"/>
  <c r="C1901" i="8" s="1"/>
  <c r="A1839" i="8"/>
  <c r="C1839" i="8" s="1"/>
  <c r="A1830" i="8"/>
  <c r="C1830" i="8" s="1"/>
  <c r="B303" i="6"/>
  <c r="A1369" i="9"/>
  <c r="C1369" i="9" s="1"/>
  <c r="A1377" i="9"/>
  <c r="C1377" i="9" s="1"/>
  <c r="A1385" i="9"/>
  <c r="C1385" i="9" s="1"/>
  <c r="A1356" i="9"/>
  <c r="C1356" i="9" s="1"/>
  <c r="A1364" i="9"/>
  <c r="C1364" i="9" s="1"/>
  <c r="A1349" i="9"/>
  <c r="C1349" i="9" s="1"/>
  <c r="A1335" i="9"/>
  <c r="C1335" i="9" s="1"/>
  <c r="A1322" i="9"/>
  <c r="C1322" i="9" s="1"/>
  <c r="A1330" i="9"/>
  <c r="C1330" i="9" s="1"/>
  <c r="A1367" i="9"/>
  <c r="C1367" i="9" s="1"/>
  <c r="A1379" i="9"/>
  <c r="C1379" i="9" s="1"/>
  <c r="A1389" i="9"/>
  <c r="C1389" i="9" s="1"/>
  <c r="A1362" i="9"/>
  <c r="C1362" i="9" s="1"/>
  <c r="A1351" i="9"/>
  <c r="C1351" i="9" s="1"/>
  <c r="A1339" i="9"/>
  <c r="C1339" i="9" s="1"/>
  <c r="A1328" i="9"/>
  <c r="C1328" i="9" s="1"/>
  <c r="A1315" i="9"/>
  <c r="C1315" i="9" s="1"/>
  <c r="A1301" i="9"/>
  <c r="C1301" i="9" s="1"/>
  <c r="A1295" i="9"/>
  <c r="C1295" i="9" s="1"/>
  <c r="A1293" i="9"/>
  <c r="C1293" i="9" s="1"/>
  <c r="A1276" i="9"/>
  <c r="C1276" i="9" s="1"/>
  <c r="A1914" i="8"/>
  <c r="C1914" i="8" s="1"/>
  <c r="A1924" i="8"/>
  <c r="C1924" i="8" s="1"/>
  <c r="A1933" i="8"/>
  <c r="C1933" i="8" s="1"/>
  <c r="A1942" i="8"/>
  <c r="C1942" i="8" s="1"/>
  <c r="A1951" i="8"/>
  <c r="C1951" i="8" s="1"/>
  <c r="A1960" i="8"/>
  <c r="C1960" i="8" s="1"/>
  <c r="A1969" i="8"/>
  <c r="C1969" i="8" s="1"/>
  <c r="A1978" i="8"/>
  <c r="C1978" i="8" s="1"/>
  <c r="A1988" i="8"/>
  <c r="C1988" i="8" s="1"/>
  <c r="A1997" i="8"/>
  <c r="C1997" i="8" s="1"/>
  <c r="A2006" i="8"/>
  <c r="C2006" i="8" s="1"/>
  <c r="A2015" i="8"/>
  <c r="C2015" i="8" s="1"/>
  <c r="A1850" i="8"/>
  <c r="C1850" i="8" s="1"/>
  <c r="A1859" i="8"/>
  <c r="C1859" i="8" s="1"/>
  <c r="A1868" i="8"/>
  <c r="C1868" i="8" s="1"/>
  <c r="A1878" i="8"/>
  <c r="C1878" i="8" s="1"/>
  <c r="A1887" i="8"/>
  <c r="C1887" i="8" s="1"/>
  <c r="A1896" i="8"/>
  <c r="C1896" i="8" s="1"/>
  <c r="A1905" i="8"/>
  <c r="C1905" i="8" s="1"/>
  <c r="A1844" i="8"/>
  <c r="C1844" i="8" s="1"/>
  <c r="A1828" i="8"/>
  <c r="C1828" i="8" s="1"/>
  <c r="A1370" i="9"/>
  <c r="C1370" i="9" s="1"/>
  <c r="A1380" i="9"/>
  <c r="C1380" i="9" s="1"/>
  <c r="A1353" i="9"/>
  <c r="C1353" i="9" s="1"/>
  <c r="A1342" i="9"/>
  <c r="C1342" i="9" s="1"/>
  <c r="A1352" i="9"/>
  <c r="C1352" i="9" s="1"/>
  <c r="A1340" i="9"/>
  <c r="C1340" i="9" s="1"/>
  <c r="A1319" i="9"/>
  <c r="C1319" i="9" s="1"/>
  <c r="A1316" i="9"/>
  <c r="C1316" i="9" s="1"/>
  <c r="A1302" i="9"/>
  <c r="C1302" i="9" s="1"/>
  <c r="A1285" i="9"/>
  <c r="C1285" i="9" s="1"/>
  <c r="A1277" i="9"/>
  <c r="C1277" i="9" s="1"/>
  <c r="A1906" i="8"/>
  <c r="C1906" i="8" s="1"/>
  <c r="A1916" i="8"/>
  <c r="C1916" i="8" s="1"/>
  <c r="A1925" i="8"/>
  <c r="C1925" i="8" s="1"/>
  <c r="A1934" i="8"/>
  <c r="C1934" i="8" s="1"/>
  <c r="A1943" i="8"/>
  <c r="C1943" i="8" s="1"/>
  <c r="A1952" i="8"/>
  <c r="C1952" i="8" s="1"/>
  <c r="A1961" i="8"/>
  <c r="C1961" i="8" s="1"/>
  <c r="A1970" i="8"/>
  <c r="C1970" i="8" s="1"/>
  <c r="A1980" i="8"/>
  <c r="C1980" i="8" s="1"/>
  <c r="A1989" i="8"/>
  <c r="C1989" i="8" s="1"/>
  <c r="A1998" i="8"/>
  <c r="C1998" i="8" s="1"/>
  <c r="A2007" i="8"/>
  <c r="C2007" i="8" s="1"/>
  <c r="A2016" i="8"/>
  <c r="C2016" i="8" s="1"/>
  <c r="A1851" i="8"/>
  <c r="C1851" i="8" s="1"/>
  <c r="A1860" i="8"/>
  <c r="C1860" i="8" s="1"/>
  <c r="A1870" i="8"/>
  <c r="C1870" i="8" s="1"/>
  <c r="A1879" i="8"/>
  <c r="C1879" i="8" s="1"/>
  <c r="A1888" i="8"/>
  <c r="C1888" i="8" s="1"/>
  <c r="A1897" i="8"/>
  <c r="C1897" i="8" s="1"/>
  <c r="A1836" i="8"/>
  <c r="C1836" i="8" s="1"/>
  <c r="A1845" i="8"/>
  <c r="C1845" i="8" s="1"/>
  <c r="B302" i="6"/>
  <c r="A1371" i="9"/>
  <c r="C1371" i="9" s="1"/>
  <c r="A1381" i="9"/>
  <c r="C1381" i="9" s="1"/>
  <c r="A1354" i="9"/>
  <c r="C1354" i="9" s="1"/>
  <c r="A1343" i="9"/>
  <c r="C1343" i="9" s="1"/>
  <c r="A1331" i="9"/>
  <c r="C1331" i="9" s="1"/>
  <c r="A1341" i="9"/>
  <c r="C1341" i="9" s="1"/>
  <c r="A1320" i="9"/>
  <c r="C1320" i="9" s="1"/>
  <c r="A1317" i="9"/>
  <c r="C1317" i="9" s="1"/>
  <c r="A1303" i="9"/>
  <c r="C1303" i="9" s="1"/>
  <c r="A1286" i="9"/>
  <c r="C1286" i="9" s="1"/>
  <c r="A1278" i="9"/>
  <c r="C1278" i="9" s="1"/>
  <c r="A1908" i="8"/>
  <c r="C1908" i="8" s="1"/>
  <c r="A1917" i="8"/>
  <c r="C1917" i="8" s="1"/>
  <c r="A1926" i="8"/>
  <c r="C1926" i="8" s="1"/>
  <c r="A1935" i="8"/>
  <c r="C1935" i="8" s="1"/>
  <c r="A1944" i="8"/>
  <c r="C1944" i="8" s="1"/>
  <c r="A1953" i="8"/>
  <c r="C1953" i="8" s="1"/>
  <c r="A1962" i="8"/>
  <c r="C1962" i="8" s="1"/>
  <c r="A1972" i="8"/>
  <c r="C1972" i="8" s="1"/>
  <c r="A1981" i="8"/>
  <c r="C1981" i="8" s="1"/>
  <c r="A1990" i="8"/>
  <c r="C1990" i="8" s="1"/>
  <c r="A1999" i="8"/>
  <c r="C1999" i="8" s="1"/>
  <c r="A2008" i="8"/>
  <c r="C2008" i="8" s="1"/>
  <c r="A2017" i="8"/>
  <c r="C2017" i="8" s="1"/>
  <c r="A1852" i="8"/>
  <c r="C1852" i="8" s="1"/>
  <c r="A1862" i="8"/>
  <c r="C1862" i="8" s="1"/>
  <c r="A1871" i="8"/>
  <c r="C1871" i="8" s="1"/>
  <c r="A1880" i="8"/>
  <c r="C1880" i="8" s="1"/>
  <c r="A1889" i="8"/>
  <c r="C1889" i="8" s="1"/>
  <c r="A1898" i="8"/>
  <c r="C1898" i="8" s="1"/>
  <c r="A1837" i="8"/>
  <c r="C1837" i="8" s="1"/>
  <c r="A1829" i="8"/>
  <c r="C1829" i="8" s="1"/>
  <c r="B301" i="6"/>
  <c r="A1366" i="9"/>
  <c r="C1366" i="9" s="1"/>
  <c r="A1378" i="9"/>
  <c r="C1378" i="9" s="1"/>
  <c r="A1388" i="9"/>
  <c r="C1388" i="9" s="1"/>
  <c r="A1361" i="9"/>
  <c r="C1361" i="9" s="1"/>
  <c r="A1350" i="9"/>
  <c r="C1350" i="9" s="1"/>
  <c r="A1338" i="9"/>
  <c r="C1338" i="9" s="1"/>
  <c r="A1327" i="9"/>
  <c r="C1327" i="9" s="1"/>
  <c r="A1314" i="9"/>
  <c r="C1314" i="9" s="1"/>
  <c r="A1300" i="9"/>
  <c r="C1300" i="9" s="1"/>
  <c r="A1294" i="9"/>
  <c r="C1294" i="9" s="1"/>
  <c r="A1292" i="9"/>
  <c r="C1292" i="9" s="1"/>
  <c r="A1284" i="9"/>
  <c r="C1284" i="9" s="1"/>
  <c r="A1913" i="8"/>
  <c r="C1913" i="8" s="1"/>
  <c r="A1922" i="8"/>
  <c r="C1922" i="8" s="1"/>
  <c r="A1932" i="8"/>
  <c r="C1932" i="8" s="1"/>
  <c r="A1941" i="8"/>
  <c r="C1941" i="8" s="1"/>
  <c r="A1950" i="8"/>
  <c r="C1950" i="8" s="1"/>
  <c r="A1959" i="8"/>
  <c r="C1959" i="8" s="1"/>
  <c r="A1968" i="8"/>
  <c r="C1968" i="8" s="1"/>
  <c r="A1977" i="8"/>
  <c r="C1977" i="8" s="1"/>
  <c r="A1986" i="8"/>
  <c r="C1986" i="8" s="1"/>
  <c r="A1996" i="8"/>
  <c r="C1996" i="8" s="1"/>
  <c r="A2005" i="8"/>
  <c r="C2005" i="8" s="1"/>
  <c r="A2014" i="8"/>
  <c r="C2014" i="8" s="1"/>
  <c r="A1849" i="8"/>
  <c r="C1849" i="8" s="1"/>
  <c r="A1858" i="8"/>
  <c r="C1858" i="8" s="1"/>
  <c r="A1867" i="8"/>
  <c r="C1867" i="8" s="1"/>
  <c r="A1876" i="8"/>
  <c r="C1876" i="8" s="1"/>
  <c r="A1886" i="8"/>
  <c r="C1886" i="8" s="1"/>
  <c r="A1895" i="8"/>
  <c r="C1895" i="8" s="1"/>
  <c r="A1904" i="8"/>
  <c r="C1904" i="8" s="1"/>
  <c r="A1843" i="8"/>
  <c r="C1843" i="8" s="1"/>
  <c r="A1835" i="8"/>
  <c r="C1835" i="8" s="1"/>
  <c r="A1875" i="8"/>
  <c r="C1875" i="8" s="1"/>
  <c r="A2013" i="8"/>
  <c r="C2013" i="8" s="1"/>
  <c r="A1958" i="8"/>
  <c r="C1958" i="8" s="1"/>
  <c r="A1940" i="8"/>
  <c r="C1940" i="8" s="1"/>
  <c r="A1312" i="9"/>
  <c r="C1312" i="9" s="1"/>
  <c r="A1360" i="9"/>
  <c r="C1360" i="9" s="1"/>
  <c r="B307" i="6"/>
  <c r="A1841" i="8"/>
  <c r="C1841" i="8" s="1"/>
  <c r="A1892" i="8"/>
  <c r="C1892" i="8" s="1"/>
  <c r="A1874" i="8"/>
  <c r="C1874" i="8" s="1"/>
  <c r="A1856" i="8"/>
  <c r="C1856" i="8" s="1"/>
  <c r="A2012" i="8"/>
  <c r="C2012" i="8" s="1"/>
  <c r="A1993" i="8"/>
  <c r="C1993" i="8" s="1"/>
  <c r="A1975" i="8"/>
  <c r="C1975" i="8" s="1"/>
  <c r="A1957" i="8"/>
  <c r="C1957" i="8" s="1"/>
  <c r="A1938" i="8"/>
  <c r="C1938" i="8" s="1"/>
  <c r="A1920" i="8"/>
  <c r="C1920" i="8" s="1"/>
  <c r="A1282" i="9"/>
  <c r="C1282" i="9" s="1"/>
  <c r="A1307" i="9"/>
  <c r="C1307" i="9" s="1"/>
  <c r="A1311" i="9"/>
  <c r="C1311" i="9" s="1"/>
  <c r="A1336" i="9"/>
  <c r="C1336" i="9" s="1"/>
  <c r="A1359" i="9"/>
  <c r="C1359" i="9" s="1"/>
  <c r="A1374" i="9"/>
  <c r="C1374" i="9" s="1"/>
  <c r="A1894" i="8"/>
  <c r="C1894" i="8" s="1"/>
  <c r="A1994" i="8"/>
  <c r="C1994" i="8" s="1"/>
  <c r="A1921" i="8"/>
  <c r="C1921" i="8" s="1"/>
  <c r="A1337" i="9"/>
  <c r="C1337" i="9" s="1"/>
  <c r="A1375" i="9"/>
  <c r="C1375" i="9" s="1"/>
  <c r="A1145" i="8"/>
  <c r="C1145" i="8" s="1"/>
  <c r="A1146" i="8"/>
  <c r="C1146" i="8" s="1"/>
  <c r="A1150" i="8"/>
  <c r="C1150" i="8" s="1"/>
  <c r="B205" i="6"/>
  <c r="B202" i="6"/>
  <c r="A1174" i="8"/>
  <c r="C1174" i="8" s="1"/>
  <c r="A1840" i="8"/>
  <c r="C1840" i="8" s="1"/>
  <c r="A1891" i="8"/>
  <c r="C1891" i="8" s="1"/>
  <c r="A1873" i="8"/>
  <c r="C1873" i="8" s="1"/>
  <c r="A1855" i="8"/>
  <c r="C1855" i="8" s="1"/>
  <c r="A2010" i="8"/>
  <c r="C2010" i="8" s="1"/>
  <c r="A1992" i="8"/>
  <c r="C1992" i="8" s="1"/>
  <c r="A1974" i="8"/>
  <c r="C1974" i="8" s="1"/>
  <c r="A1956" i="8"/>
  <c r="C1956" i="8" s="1"/>
  <c r="A1937" i="8"/>
  <c r="C1937" i="8" s="1"/>
  <c r="A1919" i="8"/>
  <c r="C1919" i="8" s="1"/>
  <c r="A1281" i="9"/>
  <c r="C1281" i="9" s="1"/>
  <c r="A1305" i="9"/>
  <c r="C1305" i="9" s="1"/>
  <c r="A1310" i="9"/>
  <c r="C1310" i="9" s="1"/>
  <c r="A1333" i="9"/>
  <c r="C1333" i="9" s="1"/>
  <c r="A1358" i="9"/>
  <c r="C1358" i="9" s="1"/>
  <c r="A1373" i="9"/>
  <c r="C1373" i="9" s="1"/>
  <c r="A1842" i="8"/>
  <c r="C1842" i="8" s="1"/>
  <c r="A1976" i="8"/>
  <c r="C1976" i="8" s="1"/>
  <c r="A1308" i="9"/>
  <c r="C1308" i="9" s="1"/>
  <c r="A1144" i="8"/>
  <c r="C1144" i="8" s="1"/>
  <c r="B206" i="6"/>
  <c r="A1160" i="8"/>
  <c r="C1160" i="8" s="1"/>
  <c r="B300" i="6"/>
  <c r="A1838" i="8"/>
  <c r="C1838" i="8" s="1"/>
  <c r="A1890" i="8"/>
  <c r="C1890" i="8" s="1"/>
  <c r="A1872" i="8"/>
  <c r="C1872" i="8" s="1"/>
  <c r="A1854" i="8"/>
  <c r="C1854" i="8" s="1"/>
  <c r="A2009" i="8"/>
  <c r="C2009" i="8" s="1"/>
  <c r="A1991" i="8"/>
  <c r="C1991" i="8" s="1"/>
  <c r="A1973" i="8"/>
  <c r="C1973" i="8" s="1"/>
  <c r="A1954" i="8"/>
  <c r="C1954" i="8" s="1"/>
  <c r="A1936" i="8"/>
  <c r="C1936" i="8" s="1"/>
  <c r="A1918" i="8"/>
  <c r="C1918" i="8" s="1"/>
  <c r="A1280" i="9"/>
  <c r="C1280" i="9" s="1"/>
  <c r="A1304" i="9"/>
  <c r="C1304" i="9" s="1"/>
  <c r="A1309" i="9"/>
  <c r="C1309" i="9" s="1"/>
  <c r="A1332" i="9"/>
  <c r="C1332" i="9" s="1"/>
  <c r="A1357" i="9"/>
  <c r="C1357" i="9" s="1"/>
  <c r="A1372" i="9"/>
  <c r="C1372" i="9" s="1"/>
  <c r="A2051" i="8"/>
  <c r="C2051" i="8" s="1"/>
  <c r="A2059" i="8"/>
  <c r="C2059" i="8" s="1"/>
  <c r="A2067" i="8"/>
  <c r="C2067" i="8" s="1"/>
  <c r="A2075" i="8"/>
  <c r="C2075" i="8" s="1"/>
  <c r="A2083" i="8"/>
  <c r="C2083" i="8" s="1"/>
  <c r="A2091" i="8"/>
  <c r="C2091" i="8" s="1"/>
  <c r="A2099" i="8"/>
  <c r="C2099" i="8" s="1"/>
  <c r="A2107" i="8"/>
  <c r="C2107" i="8" s="1"/>
  <c r="A2115" i="8"/>
  <c r="C2115" i="8" s="1"/>
  <c r="A2123" i="8"/>
  <c r="C2123" i="8" s="1"/>
  <c r="A2131" i="8"/>
  <c r="C2131" i="8" s="1"/>
  <c r="A2139" i="8"/>
  <c r="C2139" i="8" s="1"/>
  <c r="A2147" i="8"/>
  <c r="C2147" i="8" s="1"/>
  <c r="A2155" i="8"/>
  <c r="C2155" i="8" s="1"/>
  <c r="A2163" i="8"/>
  <c r="C2163" i="8" s="1"/>
  <c r="A2171" i="8"/>
  <c r="C2171" i="8" s="1"/>
  <c r="A2179" i="8"/>
  <c r="C2179" i="8" s="1"/>
  <c r="A2187" i="8"/>
  <c r="C2187" i="8" s="1"/>
  <c r="A2195" i="8"/>
  <c r="C2195" i="8" s="1"/>
  <c r="A2203" i="8"/>
  <c r="C2203" i="8" s="1"/>
  <c r="A2211" i="8"/>
  <c r="C2211" i="8" s="1"/>
  <c r="B320" i="6"/>
  <c r="B328" i="6"/>
  <c r="A2052" i="8"/>
  <c r="C2052" i="8" s="1"/>
  <c r="A2060" i="8"/>
  <c r="C2060" i="8" s="1"/>
  <c r="A2068" i="8"/>
  <c r="C2068" i="8" s="1"/>
  <c r="A2076" i="8"/>
  <c r="C2076" i="8" s="1"/>
  <c r="A2084" i="8"/>
  <c r="C2084" i="8" s="1"/>
  <c r="A2092" i="8"/>
  <c r="C2092" i="8" s="1"/>
  <c r="A2100" i="8"/>
  <c r="C2100" i="8" s="1"/>
  <c r="A2108" i="8"/>
  <c r="C2108" i="8" s="1"/>
  <c r="A2116" i="8"/>
  <c r="C2116" i="8" s="1"/>
  <c r="A2124" i="8"/>
  <c r="C2124" i="8" s="1"/>
  <c r="A2132" i="8"/>
  <c r="C2132" i="8" s="1"/>
  <c r="A2140" i="8"/>
  <c r="C2140" i="8" s="1"/>
  <c r="A2148" i="8"/>
  <c r="C2148" i="8" s="1"/>
  <c r="A2156" i="8"/>
  <c r="C2156" i="8" s="1"/>
  <c r="A2164" i="8"/>
  <c r="C2164" i="8" s="1"/>
  <c r="A2172" i="8"/>
  <c r="C2172" i="8" s="1"/>
  <c r="A2180" i="8"/>
  <c r="C2180" i="8" s="1"/>
  <c r="A2188" i="8"/>
  <c r="C2188" i="8" s="1"/>
  <c r="A2196" i="8"/>
  <c r="C2196" i="8" s="1"/>
  <c r="A2204" i="8"/>
  <c r="C2204" i="8" s="1"/>
  <c r="A2212" i="8"/>
  <c r="C2212" i="8" s="1"/>
  <c r="B321" i="6"/>
  <c r="B317" i="6"/>
  <c r="A2053" i="8"/>
  <c r="C2053" i="8" s="1"/>
  <c r="A2061" i="8"/>
  <c r="C2061" i="8" s="1"/>
  <c r="A2069" i="8"/>
  <c r="C2069" i="8" s="1"/>
  <c r="A2077" i="8"/>
  <c r="C2077" i="8" s="1"/>
  <c r="A2085" i="8"/>
  <c r="C2085" i="8" s="1"/>
  <c r="A2093" i="8"/>
  <c r="C2093" i="8" s="1"/>
  <c r="A2101" i="8"/>
  <c r="C2101" i="8" s="1"/>
  <c r="A2109" i="8"/>
  <c r="C2109" i="8" s="1"/>
  <c r="A2117" i="8"/>
  <c r="C2117" i="8" s="1"/>
  <c r="A2125" i="8"/>
  <c r="C2125" i="8" s="1"/>
  <c r="A2133" i="8"/>
  <c r="C2133" i="8" s="1"/>
  <c r="A2141" i="8"/>
  <c r="C2141" i="8" s="1"/>
  <c r="A2149" i="8"/>
  <c r="C2149" i="8" s="1"/>
  <c r="A2157" i="8"/>
  <c r="C2157" i="8" s="1"/>
  <c r="A2165" i="8"/>
  <c r="C2165" i="8" s="1"/>
  <c r="A2173" i="8"/>
  <c r="C2173" i="8" s="1"/>
  <c r="A2181" i="8"/>
  <c r="C2181" i="8" s="1"/>
  <c r="A2189" i="8"/>
  <c r="C2189" i="8" s="1"/>
  <c r="A2197" i="8"/>
  <c r="C2197" i="8" s="1"/>
  <c r="A2205" i="8"/>
  <c r="C2205" i="8" s="1"/>
  <c r="A2213" i="8"/>
  <c r="C2213" i="8" s="1"/>
  <c r="B322" i="6"/>
  <c r="A2046" i="8"/>
  <c r="C2046" i="8" s="1"/>
  <c r="A2054" i="8"/>
  <c r="C2054" i="8" s="1"/>
  <c r="A2062" i="8"/>
  <c r="C2062" i="8" s="1"/>
  <c r="A2070" i="8"/>
  <c r="C2070" i="8" s="1"/>
  <c r="A2078" i="8"/>
  <c r="C2078" i="8" s="1"/>
  <c r="A2086" i="8"/>
  <c r="C2086" i="8" s="1"/>
  <c r="A2094" i="8"/>
  <c r="C2094" i="8" s="1"/>
  <c r="A2102" i="8"/>
  <c r="C2102" i="8" s="1"/>
  <c r="A2110" i="8"/>
  <c r="C2110" i="8" s="1"/>
  <c r="A2118" i="8"/>
  <c r="C2118" i="8" s="1"/>
  <c r="A2126" i="8"/>
  <c r="C2126" i="8" s="1"/>
  <c r="A2134" i="8"/>
  <c r="C2134" i="8" s="1"/>
  <c r="A2142" i="8"/>
  <c r="C2142" i="8" s="1"/>
  <c r="A2150" i="8"/>
  <c r="C2150" i="8" s="1"/>
  <c r="A2158" i="8"/>
  <c r="C2158" i="8" s="1"/>
  <c r="A2166" i="8"/>
  <c r="C2166" i="8" s="1"/>
  <c r="A2174" i="8"/>
  <c r="C2174" i="8" s="1"/>
  <c r="A2182" i="8"/>
  <c r="C2182" i="8" s="1"/>
  <c r="A2190" i="8"/>
  <c r="C2190" i="8" s="1"/>
  <c r="A2198" i="8"/>
  <c r="C2198" i="8" s="1"/>
  <c r="A2206" i="8"/>
  <c r="C2206" i="8" s="1"/>
  <c r="A2214" i="8"/>
  <c r="C2214" i="8" s="1"/>
  <c r="B323" i="6"/>
  <c r="A2049" i="8"/>
  <c r="C2049" i="8" s="1"/>
  <c r="A2057" i="8"/>
  <c r="C2057" i="8" s="1"/>
  <c r="A2065" i="8"/>
  <c r="C2065" i="8" s="1"/>
  <c r="A2073" i="8"/>
  <c r="C2073" i="8" s="1"/>
  <c r="A2081" i="8"/>
  <c r="C2081" i="8" s="1"/>
  <c r="A2089" i="8"/>
  <c r="C2089" i="8" s="1"/>
  <c r="A2097" i="8"/>
  <c r="C2097" i="8" s="1"/>
  <c r="A2105" i="8"/>
  <c r="C2105" i="8" s="1"/>
  <c r="A2113" i="8"/>
  <c r="C2113" i="8" s="1"/>
  <c r="A2121" i="8"/>
  <c r="C2121" i="8" s="1"/>
  <c r="A2129" i="8"/>
  <c r="C2129" i="8" s="1"/>
  <c r="A2137" i="8"/>
  <c r="C2137" i="8" s="1"/>
  <c r="A2145" i="8"/>
  <c r="C2145" i="8" s="1"/>
  <c r="A2153" i="8"/>
  <c r="C2153" i="8" s="1"/>
  <c r="A2161" i="8"/>
  <c r="C2161" i="8" s="1"/>
  <c r="A2169" i="8"/>
  <c r="C2169" i="8" s="1"/>
  <c r="A2177" i="8"/>
  <c r="C2177" i="8" s="1"/>
  <c r="A2185" i="8"/>
  <c r="C2185" i="8" s="1"/>
  <c r="A2193" i="8"/>
  <c r="C2193" i="8" s="1"/>
  <c r="A2201" i="8"/>
  <c r="C2201" i="8" s="1"/>
  <c r="A2209" i="8"/>
  <c r="C2209" i="8" s="1"/>
  <c r="B318" i="6"/>
  <c r="B326" i="6"/>
  <c r="A2056" i="8"/>
  <c r="C2056" i="8" s="1"/>
  <c r="A2079" i="8"/>
  <c r="C2079" i="8" s="1"/>
  <c r="A2098" i="8"/>
  <c r="C2098" i="8" s="1"/>
  <c r="A2120" i="8"/>
  <c r="C2120" i="8" s="1"/>
  <c r="A2143" i="8"/>
  <c r="C2143" i="8" s="1"/>
  <c r="A2162" i="8"/>
  <c r="C2162" i="8" s="1"/>
  <c r="A2184" i="8"/>
  <c r="C2184" i="8" s="1"/>
  <c r="A2207" i="8"/>
  <c r="C2207" i="8" s="1"/>
  <c r="B327" i="6"/>
  <c r="A2058" i="8"/>
  <c r="C2058" i="8" s="1"/>
  <c r="A2080" i="8"/>
  <c r="C2080" i="8" s="1"/>
  <c r="A2103" i="8"/>
  <c r="C2103" i="8" s="1"/>
  <c r="A2122" i="8"/>
  <c r="C2122" i="8" s="1"/>
  <c r="A2144" i="8"/>
  <c r="C2144" i="8" s="1"/>
  <c r="A2167" i="8"/>
  <c r="C2167" i="8" s="1"/>
  <c r="A2186" i="8"/>
  <c r="C2186" i="8" s="1"/>
  <c r="A2208" i="8"/>
  <c r="C2208" i="8" s="1"/>
  <c r="A2063" i="8"/>
  <c r="C2063" i="8" s="1"/>
  <c r="A2082" i="8"/>
  <c r="C2082" i="8" s="1"/>
  <c r="A2104" i="8"/>
  <c r="C2104" i="8" s="1"/>
  <c r="A2127" i="8"/>
  <c r="C2127" i="8" s="1"/>
  <c r="A2146" i="8"/>
  <c r="C2146" i="8" s="1"/>
  <c r="A2168" i="8"/>
  <c r="C2168" i="8" s="1"/>
  <c r="A2191" i="8"/>
  <c r="C2191" i="8" s="1"/>
  <c r="A2210" i="8"/>
  <c r="C2210" i="8" s="1"/>
  <c r="A2064" i="8"/>
  <c r="C2064" i="8" s="1"/>
  <c r="A2087" i="8"/>
  <c r="C2087" i="8" s="1"/>
  <c r="A2106" i="8"/>
  <c r="C2106" i="8" s="1"/>
  <c r="A2128" i="8"/>
  <c r="C2128" i="8" s="1"/>
  <c r="A2151" i="8"/>
  <c r="C2151" i="8" s="1"/>
  <c r="A2170" i="8"/>
  <c r="C2170" i="8" s="1"/>
  <c r="A2192" i="8"/>
  <c r="C2192" i="8" s="1"/>
  <c r="A2215" i="8"/>
  <c r="C2215" i="8" s="1"/>
  <c r="A2055" i="8"/>
  <c r="C2055" i="8" s="1"/>
  <c r="A2074" i="8"/>
  <c r="C2074" i="8" s="1"/>
  <c r="A2096" i="8"/>
  <c r="C2096" i="8" s="1"/>
  <c r="A2119" i="8"/>
  <c r="C2119" i="8" s="1"/>
  <c r="A2138" i="8"/>
  <c r="C2138" i="8" s="1"/>
  <c r="A2160" i="8"/>
  <c r="C2160" i="8" s="1"/>
  <c r="A2183" i="8"/>
  <c r="C2183" i="8" s="1"/>
  <c r="A2202" i="8"/>
  <c r="C2202" i="8" s="1"/>
  <c r="B325" i="6"/>
  <c r="A2194" i="8"/>
  <c r="C2194" i="8" s="1"/>
  <c r="A2135" i="8"/>
  <c r="C2135" i="8" s="1"/>
  <c r="A2072" i="8"/>
  <c r="C2072" i="8" s="1"/>
  <c r="B309" i="6"/>
  <c r="B249" i="6"/>
  <c r="A1433" i="9"/>
  <c r="C1433" i="9" s="1"/>
  <c r="A2345" i="8"/>
  <c r="C2345" i="8" s="1"/>
  <c r="A2315" i="8"/>
  <c r="C2315" i="8" s="1"/>
  <c r="A2344" i="8"/>
  <c r="C2344" i="8" s="1"/>
  <c r="A1405" i="9"/>
  <c r="C1405" i="9" s="1"/>
  <c r="A2316" i="8"/>
  <c r="C2316" i="8" s="1"/>
  <c r="A1408" i="9"/>
  <c r="C1408" i="9" s="1"/>
  <c r="A2319" i="8"/>
  <c r="C2319" i="8" s="1"/>
  <c r="A1434" i="9"/>
  <c r="C1434" i="9" s="1"/>
  <c r="A1413" i="9"/>
  <c r="C1413" i="9" s="1"/>
  <c r="A2324" i="8"/>
  <c r="C2324" i="8" s="1"/>
  <c r="A1437" i="9"/>
  <c r="C1437" i="9" s="1"/>
  <c r="A1416" i="9"/>
  <c r="C1416" i="9" s="1"/>
  <c r="A2327" i="8"/>
  <c r="C2327" i="8" s="1"/>
  <c r="A1857" i="8"/>
  <c r="C1857" i="8" s="1"/>
  <c r="A1283" i="9"/>
  <c r="C1283" i="9" s="1"/>
  <c r="A1163" i="8"/>
  <c r="C1163" i="8" s="1"/>
  <c r="A1168" i="8"/>
  <c r="C1168" i="8" s="1"/>
  <c r="A1182" i="8"/>
  <c r="C1182" i="8" s="1"/>
  <c r="B210" i="6"/>
  <c r="A1183" i="8"/>
  <c r="C1183" i="8" s="1"/>
  <c r="B214" i="6"/>
  <c r="A1169" i="8"/>
  <c r="C1169" i="8" s="1"/>
  <c r="A1170" i="8"/>
  <c r="C1170" i="8" s="1"/>
  <c r="A1184" i="8"/>
  <c r="C1184" i="8" s="1"/>
  <c r="A1143" i="8"/>
  <c r="C1143" i="8" s="1"/>
  <c r="B209" i="6"/>
  <c r="A1186" i="8"/>
  <c r="C1186" i="8" s="1"/>
  <c r="A1166" i="8"/>
  <c r="C1166" i="8" s="1"/>
  <c r="B247" i="6"/>
  <c r="A1834" i="8"/>
  <c r="C1834" i="8" s="1"/>
  <c r="A1903" i="8"/>
  <c r="C1903" i="8" s="1"/>
  <c r="A1884" i="8"/>
  <c r="C1884" i="8" s="1"/>
  <c r="A1866" i="8"/>
  <c r="C1866" i="8" s="1"/>
  <c r="A1848" i="8"/>
  <c r="C1848" i="8" s="1"/>
  <c r="A2004" i="8"/>
  <c r="C2004" i="8" s="1"/>
  <c r="A1985" i="8"/>
  <c r="C1985" i="8" s="1"/>
  <c r="A1967" i="8"/>
  <c r="C1967" i="8" s="1"/>
  <c r="A1949" i="8"/>
  <c r="C1949" i="8" s="1"/>
  <c r="A1930" i="8"/>
  <c r="C1930" i="8" s="1"/>
  <c r="A1912" i="8"/>
  <c r="C1912" i="8" s="1"/>
  <c r="A1291" i="9"/>
  <c r="C1291" i="9" s="1"/>
  <c r="A1299" i="9"/>
  <c r="C1299" i="9" s="1"/>
  <c r="A1326" i="9"/>
  <c r="C1326" i="9" s="1"/>
  <c r="A1347" i="9"/>
  <c r="C1347" i="9" s="1"/>
  <c r="A1387" i="9"/>
  <c r="C1387" i="9" s="1"/>
  <c r="A1365" i="9"/>
  <c r="C1365" i="9" s="1"/>
  <c r="A2178" i="8"/>
  <c r="C2178" i="8" s="1"/>
  <c r="A2130" i="8"/>
  <c r="C2130" i="8" s="1"/>
  <c r="A2071" i="8"/>
  <c r="C2071" i="8" s="1"/>
  <c r="A2036" i="8"/>
  <c r="C2036" i="8" s="1"/>
  <c r="A2026" i="8"/>
  <c r="C2026" i="8" s="1"/>
  <c r="A2037" i="8"/>
  <c r="C2037" i="8" s="1"/>
  <c r="A2038" i="8"/>
  <c r="C2038" i="8" s="1"/>
  <c r="A2034" i="8"/>
  <c r="C2034" i="8" s="1"/>
  <c r="A2029" i="8"/>
  <c r="C2029" i="8" s="1"/>
  <c r="A2027" i="8"/>
  <c r="C2027" i="8" s="1"/>
  <c r="A1392" i="9"/>
  <c r="C1392" i="9" s="1"/>
  <c r="A1400" i="9"/>
  <c r="C1400" i="9" s="1"/>
  <c r="A2223" i="8"/>
  <c r="C2223" i="8" s="1"/>
  <c r="A2231" i="8"/>
  <c r="C2231" i="8" s="1"/>
  <c r="A2239" i="8"/>
  <c r="C2239" i="8" s="1"/>
  <c r="A2247" i="8"/>
  <c r="C2247" i="8" s="1"/>
  <c r="A2255" i="8"/>
  <c r="C2255" i="8" s="1"/>
  <c r="B333" i="6"/>
  <c r="A1393" i="9"/>
  <c r="C1393" i="9" s="1"/>
  <c r="A1390" i="9"/>
  <c r="C1390" i="9" s="1"/>
  <c r="A2224" i="8"/>
  <c r="C2224" i="8" s="1"/>
  <c r="A2232" i="8"/>
  <c r="C2232" i="8" s="1"/>
  <c r="A2240" i="8"/>
  <c r="C2240" i="8" s="1"/>
  <c r="A2248" i="8"/>
  <c r="C2248" i="8" s="1"/>
  <c r="A2256" i="8"/>
  <c r="C2256" i="8" s="1"/>
  <c r="A1394" i="9"/>
  <c r="C1394" i="9" s="1"/>
  <c r="A2217" i="8"/>
  <c r="C2217" i="8" s="1"/>
  <c r="A2225" i="8"/>
  <c r="C2225" i="8" s="1"/>
  <c r="A2233" i="8"/>
  <c r="C2233" i="8" s="1"/>
  <c r="A2241" i="8"/>
  <c r="C2241" i="8" s="1"/>
  <c r="A2249" i="8"/>
  <c r="C2249" i="8" s="1"/>
  <c r="A2257" i="8"/>
  <c r="C2257" i="8" s="1"/>
  <c r="B331" i="6"/>
  <c r="A1395" i="9"/>
  <c r="C1395" i="9" s="1"/>
  <c r="A2218" i="8"/>
  <c r="C2218" i="8" s="1"/>
  <c r="A2226" i="8"/>
  <c r="C2226" i="8" s="1"/>
  <c r="A2234" i="8"/>
  <c r="C2234" i="8" s="1"/>
  <c r="A2242" i="8"/>
  <c r="C2242" i="8" s="1"/>
  <c r="A2250" i="8"/>
  <c r="C2250" i="8" s="1"/>
  <c r="A2258" i="8"/>
  <c r="C2258" i="8" s="1"/>
  <c r="A1396" i="9"/>
  <c r="C1396" i="9" s="1"/>
  <c r="A2219" i="8"/>
  <c r="C2219" i="8" s="1"/>
  <c r="A2227" i="8"/>
  <c r="C2227" i="8" s="1"/>
  <c r="A2235" i="8"/>
  <c r="C2235" i="8" s="1"/>
  <c r="A2243" i="8"/>
  <c r="C2243" i="8" s="1"/>
  <c r="A2251" i="8"/>
  <c r="C2251" i="8" s="1"/>
  <c r="A2259" i="8"/>
  <c r="C2259" i="8" s="1"/>
  <c r="B329" i="6"/>
  <c r="A1397" i="9"/>
  <c r="C1397" i="9" s="1"/>
  <c r="A2220" i="8"/>
  <c r="C2220" i="8" s="1"/>
  <c r="A2228" i="8"/>
  <c r="C2228" i="8" s="1"/>
  <c r="A2236" i="8"/>
  <c r="C2236" i="8" s="1"/>
  <c r="A2244" i="8"/>
  <c r="C2244" i="8" s="1"/>
  <c r="A2252" i="8"/>
  <c r="C2252" i="8" s="1"/>
  <c r="A2216" i="8"/>
  <c r="C2216" i="8" s="1"/>
  <c r="A1398" i="9"/>
  <c r="C1398" i="9" s="1"/>
  <c r="A2221" i="8"/>
  <c r="C2221" i="8" s="1"/>
  <c r="A2229" i="8"/>
  <c r="C2229" i="8" s="1"/>
  <c r="A2237" i="8"/>
  <c r="C2237" i="8" s="1"/>
  <c r="A2245" i="8"/>
  <c r="C2245" i="8" s="1"/>
  <c r="A2253" i="8"/>
  <c r="C2253" i="8" s="1"/>
  <c r="A1391" i="9"/>
  <c r="C1391" i="9" s="1"/>
  <c r="A1399" i="9"/>
  <c r="C1399" i="9" s="1"/>
  <c r="A2222" i="8"/>
  <c r="C2222" i="8" s="1"/>
  <c r="A2230" i="8"/>
  <c r="C2230" i="8" s="1"/>
  <c r="A2238" i="8"/>
  <c r="C2238" i="8" s="1"/>
  <c r="A2246" i="8"/>
  <c r="C2246" i="8" s="1"/>
  <c r="A2254" i="8"/>
  <c r="C2254" i="8" s="1"/>
  <c r="B335" i="6"/>
  <c r="A1378" i="8"/>
  <c r="C1378" i="8" s="1"/>
  <c r="A1348" i="8"/>
  <c r="C1348" i="8" s="1"/>
  <c r="A1310" i="8"/>
  <c r="C1310" i="8" s="1"/>
  <c r="B233" i="6"/>
  <c r="A1449" i="8"/>
  <c r="C1449" i="8" s="1"/>
  <c r="A1538" i="8"/>
  <c r="C1538" i="8" s="1"/>
  <c r="A1549" i="8"/>
  <c r="C1549" i="8" s="1"/>
  <c r="A1174" i="9"/>
  <c r="C1174" i="9" s="1"/>
  <c r="A1802" i="8"/>
  <c r="C1802" i="8" s="1"/>
  <c r="A1794" i="8"/>
  <c r="C1794" i="8" s="1"/>
  <c r="A1786" i="8"/>
  <c r="C1786" i="8" s="1"/>
  <c r="A1778" i="8"/>
  <c r="C1778" i="8" s="1"/>
  <c r="A1770" i="8"/>
  <c r="C1770" i="8" s="1"/>
  <c r="A1822" i="8"/>
  <c r="C1822" i="8" s="1"/>
  <c r="A1814" i="8"/>
  <c r="C1814" i="8" s="1"/>
  <c r="A1806" i="8"/>
  <c r="C1806" i="8" s="1"/>
  <c r="A2039" i="8"/>
  <c r="C2039" i="8" s="1"/>
  <c r="A1534" i="8"/>
  <c r="C1534" i="8" s="1"/>
  <c r="A1173" i="9"/>
  <c r="C1173" i="9" s="1"/>
  <c r="A1801" i="8"/>
  <c r="C1801" i="8" s="1"/>
  <c r="A1793" i="8"/>
  <c r="C1793" i="8" s="1"/>
  <c r="A1785" i="8"/>
  <c r="C1785" i="8" s="1"/>
  <c r="A1777" i="8"/>
  <c r="C1777" i="8" s="1"/>
  <c r="A1769" i="8"/>
  <c r="C1769" i="8" s="1"/>
  <c r="A1821" i="8"/>
  <c r="C1821" i="8" s="1"/>
  <c r="A1813" i="8"/>
  <c r="C1813" i="8" s="1"/>
  <c r="A1805" i="8"/>
  <c r="C1805" i="8" s="1"/>
  <c r="A2021" i="8"/>
  <c r="C2021" i="8" s="1"/>
  <c r="A2022" i="8"/>
  <c r="C2022" i="8" s="1"/>
  <c r="A2020" i="8"/>
  <c r="C2020" i="8" s="1"/>
  <c r="A2035" i="8"/>
  <c r="C2035" i="8" s="1"/>
  <c r="B231" i="6"/>
  <c r="A1533" i="8"/>
  <c r="C1533" i="8" s="1"/>
  <c r="B291" i="6"/>
  <c r="A1185" i="9"/>
  <c r="C1185" i="9" s="1"/>
  <c r="A1800" i="8"/>
  <c r="C1800" i="8" s="1"/>
  <c r="A1792" i="8"/>
  <c r="C1792" i="8" s="1"/>
  <c r="A1784" i="8"/>
  <c r="C1784" i="8" s="1"/>
  <c r="A1776" i="8"/>
  <c r="C1776" i="8" s="1"/>
  <c r="A1768" i="8"/>
  <c r="C1768" i="8" s="1"/>
  <c r="A1820" i="8"/>
  <c r="C1820" i="8" s="1"/>
  <c r="A1812" i="8"/>
  <c r="C1812" i="8" s="1"/>
  <c r="B299" i="6"/>
  <c r="A2043" i="8"/>
  <c r="C2043" i="8" s="1"/>
  <c r="A2044" i="8"/>
  <c r="C2044" i="8" s="1"/>
  <c r="A2040" i="8"/>
  <c r="C2040" i="8" s="1"/>
  <c r="A2041" i="8"/>
  <c r="C2041" i="8" s="1"/>
  <c r="A2025" i="8"/>
  <c r="C2025" i="8" s="1"/>
  <c r="A2033" i="8"/>
  <c r="C2033" i="8" s="1"/>
  <c r="A2312" i="8"/>
  <c r="C2312" i="8" s="1"/>
  <c r="A2303" i="8"/>
  <c r="C2303" i="8" s="1"/>
  <c r="A2294" i="8"/>
  <c r="C2294" i="8" s="1"/>
  <c r="A2285" i="8"/>
  <c r="C2285" i="8" s="1"/>
  <c r="A2276" i="8"/>
  <c r="C2276" i="8" s="1"/>
  <c r="A2267" i="8"/>
  <c r="C2267" i="8" s="1"/>
  <c r="B336" i="6"/>
  <c r="A2311" i="8"/>
  <c r="C2311" i="8" s="1"/>
  <c r="A2302" i="8"/>
  <c r="C2302" i="8" s="1"/>
  <c r="A2293" i="8"/>
  <c r="C2293" i="8" s="1"/>
  <c r="A2284" i="8"/>
  <c r="C2284" i="8" s="1"/>
  <c r="A2275" i="8"/>
  <c r="C2275" i="8" s="1"/>
  <c r="A2265" i="8"/>
  <c r="C2265" i="8" s="1"/>
  <c r="A1445" i="9"/>
  <c r="C1445" i="9" s="1"/>
  <c r="A2309" i="8"/>
  <c r="C2309" i="8" s="1"/>
  <c r="A2300" i="8"/>
  <c r="C2300" i="8" s="1"/>
  <c r="A2291" i="8"/>
  <c r="C2291" i="8" s="1"/>
  <c r="A2281" i="8"/>
  <c r="C2281" i="8" s="1"/>
  <c r="A2272" i="8"/>
  <c r="C2272" i="8" s="1"/>
  <c r="A2263" i="8"/>
  <c r="C2263" i="8" s="1"/>
  <c r="A1442" i="9"/>
  <c r="C1442" i="9" s="1"/>
  <c r="A2340" i="8"/>
  <c r="C2340" i="8" s="1"/>
  <c r="A1432" i="9"/>
  <c r="C1432" i="9" s="1"/>
  <c r="A2337" i="8"/>
  <c r="C2337" i="8" s="1"/>
  <c r="A1429" i="9"/>
  <c r="C1429" i="9" s="1"/>
  <c r="A1424" i="9"/>
  <c r="C1424" i="9" s="1"/>
  <c r="A2330" i="8"/>
  <c r="C2330" i="8" s="1"/>
  <c r="A2322" i="8"/>
  <c r="C2322" i="8" s="1"/>
  <c r="A2343" i="8"/>
  <c r="C2343" i="8" s="1"/>
  <c r="A2335" i="8"/>
  <c r="C2335" i="8" s="1"/>
  <c r="A1419" i="9"/>
  <c r="C1419" i="9" s="1"/>
  <c r="A1411" i="9"/>
  <c r="C1411" i="9" s="1"/>
  <c r="A1403" i="9"/>
  <c r="C1403" i="9" s="1"/>
  <c r="A1427" i="9"/>
  <c r="C1427" i="9" s="1"/>
  <c r="A1440" i="9"/>
  <c r="C1440" i="9" s="1"/>
  <c r="A1448" i="9"/>
  <c r="C1448" i="9" s="1"/>
  <c r="B344" i="6"/>
  <c r="B352" i="6"/>
  <c r="B360" i="6"/>
  <c r="B368" i="6"/>
  <c r="A2496" i="8"/>
  <c r="C2496" i="8" s="1"/>
  <c r="A2487" i="8"/>
  <c r="C2487" i="8" s="1"/>
  <c r="A2478" i="8"/>
  <c r="C2478" i="8" s="1"/>
  <c r="A2469" i="8"/>
  <c r="C2469" i="8" s="1"/>
  <c r="A2460" i="8"/>
  <c r="C2460" i="8" s="1"/>
  <c r="A2451" i="8"/>
  <c r="C2451" i="8" s="1"/>
  <c r="A2441" i="8"/>
  <c r="C2441" i="8" s="1"/>
  <c r="A2432" i="8"/>
  <c r="C2432" i="8" s="1"/>
  <c r="A2423" i="8"/>
  <c r="C2423" i="8" s="1"/>
  <c r="A2414" i="8"/>
  <c r="C2414" i="8" s="1"/>
  <c r="A2400" i="8"/>
  <c r="C2400" i="8" s="1"/>
  <c r="A2384" i="8"/>
  <c r="C2384" i="8" s="1"/>
  <c r="A2368" i="8"/>
  <c r="C2368" i="8" s="1"/>
  <c r="A2352" i="8"/>
  <c r="C2352" i="8" s="1"/>
  <c r="A2540" i="8"/>
  <c r="C2540" i="8" s="1"/>
  <c r="A2524" i="8"/>
  <c r="C2524" i="8" s="1"/>
  <c r="A2508" i="8"/>
  <c r="C2508" i="8" s="1"/>
  <c r="A2687" i="8"/>
  <c r="C2687" i="8" s="1"/>
  <c r="A2671" i="8"/>
  <c r="C2671" i="8" s="1"/>
  <c r="A2655" i="8"/>
  <c r="C2655" i="8" s="1"/>
  <c r="A2639" i="8"/>
  <c r="C2639" i="8" s="1"/>
  <c r="A2623" i="8"/>
  <c r="C2623" i="8" s="1"/>
  <c r="A2607" i="8"/>
  <c r="C2607" i="8" s="1"/>
  <c r="A2591" i="8"/>
  <c r="C2591" i="8" s="1"/>
  <c r="A2575" i="8"/>
  <c r="C2575" i="8" s="1"/>
  <c r="A2559" i="8"/>
  <c r="C2559" i="8" s="1"/>
  <c r="A2757" i="8"/>
  <c r="C2757" i="8" s="1"/>
  <c r="A2741" i="8"/>
  <c r="C2741" i="8" s="1"/>
  <c r="A2725" i="8"/>
  <c r="C2725" i="8" s="1"/>
  <c r="A2709" i="8"/>
  <c r="C2709" i="8" s="1"/>
  <c r="A1514" i="9"/>
  <c r="C1514" i="9" s="1"/>
  <c r="A1498" i="9"/>
  <c r="C1498" i="9" s="1"/>
  <c r="A1482" i="9"/>
  <c r="C1482" i="9" s="1"/>
  <c r="A1466" i="9"/>
  <c r="C1466" i="9" s="1"/>
  <c r="A1450" i="9"/>
  <c r="C1450" i="9" s="1"/>
  <c r="A1608" i="9"/>
  <c r="C1608" i="9" s="1"/>
  <c r="A1592" i="9"/>
  <c r="C1592" i="9" s="1"/>
  <c r="A1576" i="9"/>
  <c r="C1576" i="9" s="1"/>
  <c r="A1560" i="9"/>
  <c r="C1560" i="9" s="1"/>
  <c r="A1544" i="9"/>
  <c r="C1544" i="9" s="1"/>
  <c r="A1528" i="9"/>
  <c r="C1528" i="9" s="1"/>
  <c r="A2329" i="8"/>
  <c r="C2329" i="8" s="1"/>
  <c r="A2321" i="8"/>
  <c r="C2321" i="8" s="1"/>
  <c r="A2342" i="8"/>
  <c r="C2342" i="8" s="1"/>
  <c r="A2334" i="8"/>
  <c r="C2334" i="8" s="1"/>
  <c r="A1418" i="9"/>
  <c r="C1418" i="9" s="1"/>
  <c r="A1410" i="9"/>
  <c r="C1410" i="9" s="1"/>
  <c r="A1402" i="9"/>
  <c r="C1402" i="9" s="1"/>
  <c r="A1426" i="9"/>
  <c r="C1426" i="9" s="1"/>
  <c r="A1439" i="9"/>
  <c r="C1439" i="9" s="1"/>
  <c r="A1447" i="9"/>
  <c r="C1447" i="9" s="1"/>
  <c r="B345" i="6"/>
  <c r="B353" i="6"/>
  <c r="B361" i="6"/>
  <c r="B369" i="6"/>
  <c r="A2495" i="8"/>
  <c r="C2495" i="8" s="1"/>
  <c r="A2486" i="8"/>
  <c r="C2486" i="8" s="1"/>
  <c r="A2477" i="8"/>
  <c r="C2477" i="8" s="1"/>
  <c r="A2468" i="8"/>
  <c r="C2468" i="8" s="1"/>
  <c r="A2459" i="8"/>
  <c r="C2459" i="8" s="1"/>
  <c r="A2449" i="8"/>
  <c r="C2449" i="8" s="1"/>
  <c r="A2440" i="8"/>
  <c r="C2440" i="8" s="1"/>
  <c r="A2431" i="8"/>
  <c r="C2431" i="8" s="1"/>
  <c r="A2422" i="8"/>
  <c r="C2422" i="8" s="1"/>
  <c r="A2413" i="8"/>
  <c r="C2413" i="8" s="1"/>
  <c r="A2399" i="8"/>
  <c r="C2399" i="8" s="1"/>
  <c r="A2383" i="8"/>
  <c r="C2383" i="8" s="1"/>
  <c r="A2367" i="8"/>
  <c r="C2367" i="8" s="1"/>
  <c r="A2351" i="8"/>
  <c r="C2351" i="8" s="1"/>
  <c r="A2539" i="8"/>
  <c r="C2539" i="8" s="1"/>
  <c r="A2523" i="8"/>
  <c r="C2523" i="8" s="1"/>
  <c r="A2507" i="8"/>
  <c r="C2507" i="8" s="1"/>
  <c r="A2686" i="8"/>
  <c r="C2686" i="8" s="1"/>
  <c r="A2670" i="8"/>
  <c r="C2670" i="8" s="1"/>
  <c r="A2654" i="8"/>
  <c r="C2654" i="8" s="1"/>
  <c r="A2638" i="8"/>
  <c r="C2638" i="8" s="1"/>
  <c r="A2622" i="8"/>
  <c r="C2622" i="8" s="1"/>
  <c r="A2606" i="8"/>
  <c r="C2606" i="8" s="1"/>
  <c r="A2590" i="8"/>
  <c r="C2590" i="8" s="1"/>
  <c r="A2574" i="8"/>
  <c r="C2574" i="8" s="1"/>
  <c r="A2558" i="8"/>
  <c r="C2558" i="8" s="1"/>
  <c r="A2756" i="8"/>
  <c r="C2756" i="8" s="1"/>
  <c r="A2740" i="8"/>
  <c r="C2740" i="8" s="1"/>
  <c r="A2724" i="8"/>
  <c r="C2724" i="8" s="1"/>
  <c r="A2708" i="8"/>
  <c r="C2708" i="8" s="1"/>
  <c r="A1513" i="9"/>
  <c r="C1513" i="9" s="1"/>
  <c r="A1497" i="9"/>
  <c r="C1497" i="9" s="1"/>
  <c r="A1481" i="9"/>
  <c r="C1481" i="9" s="1"/>
  <c r="A1465" i="9"/>
  <c r="C1465" i="9" s="1"/>
  <c r="A1623" i="9"/>
  <c r="C1623" i="9" s="1"/>
  <c r="A1607" i="9"/>
  <c r="C1607" i="9" s="1"/>
  <c r="A1591" i="9"/>
  <c r="C1591" i="9" s="1"/>
  <c r="A1575" i="9"/>
  <c r="C1575" i="9" s="1"/>
  <c r="A1559" i="9"/>
  <c r="C1559" i="9" s="1"/>
  <c r="A1543" i="9"/>
  <c r="C1543" i="9" s="1"/>
  <c r="A1527" i="9"/>
  <c r="C1527" i="9" s="1"/>
  <c r="A2328" i="8"/>
  <c r="C2328" i="8" s="1"/>
  <c r="A2320" i="8"/>
  <c r="C2320" i="8" s="1"/>
  <c r="A2341" i="8"/>
  <c r="C2341" i="8" s="1"/>
  <c r="A2333" i="8"/>
  <c r="C2333" i="8" s="1"/>
  <c r="A1417" i="9"/>
  <c r="C1417" i="9" s="1"/>
  <c r="A1409" i="9"/>
  <c r="C1409" i="9" s="1"/>
  <c r="A1420" i="9"/>
  <c r="C1420" i="9" s="1"/>
  <c r="A1425" i="9"/>
  <c r="C1425" i="9" s="1"/>
  <c r="A1438" i="9"/>
  <c r="C1438" i="9" s="1"/>
  <c r="A1446" i="9"/>
  <c r="C1446" i="9" s="1"/>
  <c r="B346" i="6"/>
  <c r="B354" i="6"/>
  <c r="B362" i="6"/>
  <c r="B370" i="6"/>
  <c r="A2494" i="8"/>
  <c r="C2494" i="8" s="1"/>
  <c r="A2485" i="8"/>
  <c r="C2485" i="8" s="1"/>
  <c r="A2476" i="8"/>
  <c r="C2476" i="8" s="1"/>
  <c r="A2467" i="8"/>
  <c r="C2467" i="8" s="1"/>
  <c r="A2457" i="8"/>
  <c r="C2457" i="8" s="1"/>
  <c r="A2448" i="8"/>
  <c r="C2448" i="8" s="1"/>
  <c r="A2439" i="8"/>
  <c r="C2439" i="8" s="1"/>
  <c r="A2430" i="8"/>
  <c r="C2430" i="8" s="1"/>
  <c r="A2421" i="8"/>
  <c r="C2421" i="8" s="1"/>
  <c r="A2412" i="8"/>
  <c r="C2412" i="8" s="1"/>
  <c r="A2397" i="8"/>
  <c r="C2397" i="8" s="1"/>
  <c r="A2381" i="8"/>
  <c r="C2381" i="8" s="1"/>
  <c r="A2365" i="8"/>
  <c r="C2365" i="8" s="1"/>
  <c r="A2349" i="8"/>
  <c r="C2349" i="8" s="1"/>
  <c r="A2537" i="8"/>
  <c r="C2537" i="8" s="1"/>
  <c r="A2521" i="8"/>
  <c r="C2521" i="8" s="1"/>
  <c r="A2505" i="8"/>
  <c r="C2505" i="8" s="1"/>
  <c r="A2684" i="8"/>
  <c r="C2684" i="8" s="1"/>
  <c r="A2668" i="8"/>
  <c r="C2668" i="8" s="1"/>
  <c r="A2652" i="8"/>
  <c r="C2652" i="8" s="1"/>
  <c r="A2636" i="8"/>
  <c r="C2636" i="8" s="1"/>
  <c r="A2620" i="8"/>
  <c r="C2620" i="8" s="1"/>
  <c r="A2604" i="8"/>
  <c r="C2604" i="8" s="1"/>
  <c r="A2588" i="8"/>
  <c r="C2588" i="8" s="1"/>
  <c r="A2572" i="8"/>
  <c r="C2572" i="8" s="1"/>
  <c r="A2556" i="8"/>
  <c r="C2556" i="8" s="1"/>
  <c r="A2754" i="8"/>
  <c r="C2754" i="8" s="1"/>
  <c r="A2738" i="8"/>
  <c r="C2738" i="8" s="1"/>
  <c r="A2722" i="8"/>
  <c r="C2722" i="8" s="1"/>
  <c r="A2706" i="8"/>
  <c r="C2706" i="8" s="1"/>
  <c r="A1511" i="9"/>
  <c r="C1511" i="9" s="1"/>
  <c r="A1495" i="9"/>
  <c r="C1495" i="9" s="1"/>
  <c r="A1479" i="9"/>
  <c r="C1479" i="9" s="1"/>
  <c r="A1463" i="9"/>
  <c r="C1463" i="9" s="1"/>
  <c r="A1621" i="9"/>
  <c r="C1621" i="9" s="1"/>
  <c r="A1605" i="9"/>
  <c r="C1605" i="9" s="1"/>
  <c r="A1589" i="9"/>
  <c r="C1589" i="9" s="1"/>
  <c r="A1573" i="9"/>
  <c r="C1573" i="9" s="1"/>
  <c r="A1557" i="9"/>
  <c r="C1557" i="9" s="1"/>
  <c r="A1541" i="9"/>
  <c r="C1541" i="9" s="1"/>
  <c r="B339" i="6"/>
  <c r="B347" i="6"/>
  <c r="B355" i="6"/>
  <c r="B363" i="6"/>
  <c r="A2348" i="8"/>
  <c r="C2348" i="8" s="1"/>
  <c r="A2493" i="8"/>
  <c r="C2493" i="8" s="1"/>
  <c r="A2484" i="8"/>
  <c r="C2484" i="8" s="1"/>
  <c r="A2475" i="8"/>
  <c r="C2475" i="8" s="1"/>
  <c r="A2465" i="8"/>
  <c r="C2465" i="8" s="1"/>
  <c r="A2456" i="8"/>
  <c r="C2456" i="8" s="1"/>
  <c r="A2447" i="8"/>
  <c r="C2447" i="8" s="1"/>
  <c r="A2438" i="8"/>
  <c r="C2438" i="8" s="1"/>
  <c r="A2429" i="8"/>
  <c r="C2429" i="8" s="1"/>
  <c r="A2420" i="8"/>
  <c r="C2420" i="8" s="1"/>
  <c r="A2411" i="8"/>
  <c r="C2411" i="8" s="1"/>
  <c r="A2396" i="8"/>
  <c r="C2396" i="8" s="1"/>
  <c r="A2380" i="8"/>
  <c r="C2380" i="8" s="1"/>
  <c r="A2364" i="8"/>
  <c r="C2364" i="8" s="1"/>
  <c r="A2552" i="8"/>
  <c r="C2552" i="8" s="1"/>
  <c r="A2536" i="8"/>
  <c r="C2536" i="8" s="1"/>
  <c r="A2520" i="8"/>
  <c r="C2520" i="8" s="1"/>
  <c r="A2504" i="8"/>
  <c r="C2504" i="8" s="1"/>
  <c r="A2683" i="8"/>
  <c r="C2683" i="8" s="1"/>
  <c r="A2667" i="8"/>
  <c r="C2667" i="8" s="1"/>
  <c r="A2651" i="8"/>
  <c r="C2651" i="8" s="1"/>
  <c r="A2635" i="8"/>
  <c r="C2635" i="8" s="1"/>
  <c r="A2619" i="8"/>
  <c r="C2619" i="8" s="1"/>
  <c r="A2603" i="8"/>
  <c r="C2603" i="8" s="1"/>
  <c r="A2587" i="8"/>
  <c r="C2587" i="8" s="1"/>
  <c r="A2571" i="8"/>
  <c r="C2571" i="8" s="1"/>
  <c r="A2555" i="8"/>
  <c r="C2555" i="8" s="1"/>
  <c r="A2753" i="8"/>
  <c r="C2753" i="8" s="1"/>
  <c r="A2737" i="8"/>
  <c r="C2737" i="8" s="1"/>
  <c r="A2721" i="8"/>
  <c r="C2721" i="8" s="1"/>
  <c r="A1449" i="9"/>
  <c r="C1449" i="9" s="1"/>
  <c r="A1510" i="9"/>
  <c r="C1510" i="9" s="1"/>
  <c r="A1494" i="9"/>
  <c r="C1494" i="9" s="1"/>
  <c r="A1478" i="9"/>
  <c r="C1478" i="9" s="1"/>
  <c r="A1462" i="9"/>
  <c r="C1462" i="9" s="1"/>
  <c r="A1620" i="9"/>
  <c r="C1620" i="9" s="1"/>
  <c r="A1604" i="9"/>
  <c r="C1604" i="9" s="1"/>
  <c r="A1588" i="9"/>
  <c r="C1588" i="9" s="1"/>
  <c r="A1572" i="9"/>
  <c r="C1572" i="9" s="1"/>
  <c r="A1556" i="9"/>
  <c r="C1556" i="9" s="1"/>
  <c r="A1540" i="9"/>
  <c r="C1540" i="9" s="1"/>
  <c r="B337" i="6"/>
  <c r="A2326" i="8"/>
  <c r="C2326" i="8" s="1"/>
  <c r="A2318" i="8"/>
  <c r="C2318" i="8" s="1"/>
  <c r="A2339" i="8"/>
  <c r="C2339" i="8" s="1"/>
  <c r="A2347" i="8"/>
  <c r="C2347" i="8" s="1"/>
  <c r="A1415" i="9"/>
  <c r="C1415" i="9" s="1"/>
  <c r="A1407" i="9"/>
  <c r="C1407" i="9" s="1"/>
  <c r="A1431" i="9"/>
  <c r="C1431" i="9" s="1"/>
  <c r="A1423" i="9"/>
  <c r="C1423" i="9" s="1"/>
  <c r="A1436" i="9"/>
  <c r="C1436" i="9" s="1"/>
  <c r="A1444" i="9"/>
  <c r="C1444" i="9" s="1"/>
  <c r="A2702" i="8"/>
  <c r="C2702" i="8" s="1"/>
  <c r="A2710" i="8"/>
  <c r="C2710" i="8" s="1"/>
  <c r="A2718" i="8"/>
  <c r="C2718" i="8" s="1"/>
  <c r="A2726" i="8"/>
  <c r="C2726" i="8" s="1"/>
  <c r="A2734" i="8"/>
  <c r="C2734" i="8" s="1"/>
  <c r="A2742" i="8"/>
  <c r="C2742" i="8" s="1"/>
  <c r="A2750" i="8"/>
  <c r="C2750" i="8" s="1"/>
  <c r="A2758" i="8"/>
  <c r="C2758" i="8" s="1"/>
  <c r="A2766" i="8"/>
  <c r="C2766" i="8" s="1"/>
  <c r="A2703" i="8"/>
  <c r="C2703" i="8" s="1"/>
  <c r="A2711" i="8"/>
  <c r="C2711" i="8" s="1"/>
  <c r="A2719" i="8"/>
  <c r="C2719" i="8" s="1"/>
  <c r="A2727" i="8"/>
  <c r="C2727" i="8" s="1"/>
  <c r="A2735" i="8"/>
  <c r="C2735" i="8" s="1"/>
  <c r="A2743" i="8"/>
  <c r="C2743" i="8" s="1"/>
  <c r="A2751" i="8"/>
  <c r="C2751" i="8" s="1"/>
  <c r="A2759" i="8"/>
  <c r="C2759" i="8" s="1"/>
  <c r="A2696" i="8"/>
  <c r="C2696" i="8" s="1"/>
  <c r="A2704" i="8"/>
  <c r="C2704" i="8" s="1"/>
  <c r="A2712" i="8"/>
  <c r="C2712" i="8" s="1"/>
  <c r="A2720" i="8"/>
  <c r="C2720" i="8" s="1"/>
  <c r="A2728" i="8"/>
  <c r="C2728" i="8" s="1"/>
  <c r="A2736" i="8"/>
  <c r="C2736" i="8" s="1"/>
  <c r="A2744" i="8"/>
  <c r="C2744" i="8" s="1"/>
  <c r="A2752" i="8"/>
  <c r="C2752" i="8" s="1"/>
  <c r="A2760" i="8"/>
  <c r="C2760" i="8" s="1"/>
  <c r="A2699" i="8"/>
  <c r="C2699" i="8" s="1"/>
  <c r="A2707" i="8"/>
  <c r="C2707" i="8" s="1"/>
  <c r="A2715" i="8"/>
  <c r="C2715" i="8" s="1"/>
  <c r="A2723" i="8"/>
  <c r="C2723" i="8" s="1"/>
  <c r="A2731" i="8"/>
  <c r="C2731" i="8" s="1"/>
  <c r="A2739" i="8"/>
  <c r="C2739" i="8" s="1"/>
  <c r="A2747" i="8"/>
  <c r="C2747" i="8" s="1"/>
  <c r="A2755" i="8"/>
  <c r="C2755" i="8" s="1"/>
  <c r="A2763" i="8"/>
  <c r="C2763" i="8" s="1"/>
  <c r="B340" i="6"/>
  <c r="B348" i="6"/>
  <c r="B356" i="6"/>
  <c r="B364" i="6"/>
  <c r="A2501" i="8"/>
  <c r="C2501" i="8" s="1"/>
  <c r="A2492" i="8"/>
  <c r="C2492" i="8" s="1"/>
  <c r="A2483" i="8"/>
  <c r="C2483" i="8" s="1"/>
  <c r="A2473" i="8"/>
  <c r="C2473" i="8" s="1"/>
  <c r="A2464" i="8"/>
  <c r="C2464" i="8" s="1"/>
  <c r="A2455" i="8"/>
  <c r="C2455" i="8" s="1"/>
  <c r="A2446" i="8"/>
  <c r="C2446" i="8" s="1"/>
  <c r="A2437" i="8"/>
  <c r="C2437" i="8" s="1"/>
  <c r="A2428" i="8"/>
  <c r="C2428" i="8" s="1"/>
  <c r="A2419" i="8"/>
  <c r="C2419" i="8" s="1"/>
  <c r="A2408" i="8"/>
  <c r="C2408" i="8" s="1"/>
  <c r="A2392" i="8"/>
  <c r="C2392" i="8" s="1"/>
  <c r="A2376" i="8"/>
  <c r="C2376" i="8" s="1"/>
  <c r="A2360" i="8"/>
  <c r="C2360" i="8" s="1"/>
  <c r="A2548" i="8"/>
  <c r="C2548" i="8" s="1"/>
  <c r="A2532" i="8"/>
  <c r="C2532" i="8" s="1"/>
  <c r="A2516" i="8"/>
  <c r="C2516" i="8" s="1"/>
  <c r="A2695" i="8"/>
  <c r="C2695" i="8" s="1"/>
  <c r="A2679" i="8"/>
  <c r="C2679" i="8" s="1"/>
  <c r="A2663" i="8"/>
  <c r="C2663" i="8" s="1"/>
  <c r="A2647" i="8"/>
  <c r="C2647" i="8" s="1"/>
  <c r="A2631" i="8"/>
  <c r="C2631" i="8" s="1"/>
  <c r="A2615" i="8"/>
  <c r="C2615" i="8" s="1"/>
  <c r="A2599" i="8"/>
  <c r="C2599" i="8" s="1"/>
  <c r="A2583" i="8"/>
  <c r="C2583" i="8" s="1"/>
  <c r="A2765" i="8"/>
  <c r="C2765" i="8" s="1"/>
  <c r="A2749" i="8"/>
  <c r="C2749" i="8" s="1"/>
  <c r="A2733" i="8"/>
  <c r="C2733" i="8" s="1"/>
  <c r="A2717" i="8"/>
  <c r="C2717" i="8" s="1"/>
  <c r="A2701" i="8"/>
  <c r="C2701" i="8" s="1"/>
  <c r="A1522" i="9"/>
  <c r="C1522" i="9" s="1"/>
  <c r="A1506" i="9"/>
  <c r="C1506" i="9" s="1"/>
  <c r="A1490" i="9"/>
  <c r="C1490" i="9" s="1"/>
  <c r="A1474" i="9"/>
  <c r="C1474" i="9" s="1"/>
  <c r="A1458" i="9"/>
  <c r="C1458" i="9" s="1"/>
  <c r="A1616" i="9"/>
  <c r="C1616" i="9" s="1"/>
  <c r="A1600" i="9"/>
  <c r="C1600" i="9" s="1"/>
  <c r="A1584" i="9"/>
  <c r="C1584" i="9" s="1"/>
  <c r="A1568" i="9"/>
  <c r="C1568" i="9" s="1"/>
  <c r="A1552" i="9"/>
  <c r="C1552" i="9" s="1"/>
  <c r="A1536" i="9"/>
  <c r="C1536" i="9" s="1"/>
  <c r="B334" i="6"/>
  <c r="A2314" i="8"/>
  <c r="C2314" i="8" s="1"/>
  <c r="A2306" i="8"/>
  <c r="C2306" i="8" s="1"/>
  <c r="A2298" i="8"/>
  <c r="C2298" i="8" s="1"/>
  <c r="A2290" i="8"/>
  <c r="C2290" i="8" s="1"/>
  <c r="A2282" i="8"/>
  <c r="C2282" i="8" s="1"/>
  <c r="A2274" i="8"/>
  <c r="C2274" i="8" s="1"/>
  <c r="B338" i="6"/>
  <c r="A2325" i="8"/>
  <c r="C2325" i="8" s="1"/>
  <c r="A2317" i="8"/>
  <c r="C2317" i="8" s="1"/>
  <c r="A2338" i="8"/>
  <c r="C2338" i="8" s="1"/>
  <c r="A2346" i="8"/>
  <c r="C2346" i="8" s="1"/>
  <c r="A1414" i="9"/>
  <c r="C1414" i="9" s="1"/>
  <c r="A1406" i="9"/>
  <c r="C1406" i="9" s="1"/>
  <c r="A1430" i="9"/>
  <c r="C1430" i="9" s="1"/>
  <c r="A1422" i="9"/>
  <c r="C1422" i="9" s="1"/>
  <c r="A1435" i="9"/>
  <c r="C1435" i="9" s="1"/>
  <c r="A1443" i="9"/>
  <c r="C1443" i="9" s="1"/>
  <c r="A2560" i="8"/>
  <c r="C2560" i="8" s="1"/>
  <c r="A2568" i="8"/>
  <c r="C2568" i="8" s="1"/>
  <c r="A2576" i="8"/>
  <c r="C2576" i="8" s="1"/>
  <c r="A2584" i="8"/>
  <c r="C2584" i="8" s="1"/>
  <c r="A2592" i="8"/>
  <c r="C2592" i="8" s="1"/>
  <c r="A2600" i="8"/>
  <c r="C2600" i="8" s="1"/>
  <c r="A2608" i="8"/>
  <c r="C2608" i="8" s="1"/>
  <c r="A2616" i="8"/>
  <c r="C2616" i="8" s="1"/>
  <c r="A2624" i="8"/>
  <c r="C2624" i="8" s="1"/>
  <c r="A2632" i="8"/>
  <c r="C2632" i="8" s="1"/>
  <c r="A2640" i="8"/>
  <c r="C2640" i="8" s="1"/>
  <c r="A2648" i="8"/>
  <c r="C2648" i="8" s="1"/>
  <c r="A2656" i="8"/>
  <c r="C2656" i="8" s="1"/>
  <c r="A2664" i="8"/>
  <c r="C2664" i="8" s="1"/>
  <c r="A2672" i="8"/>
  <c r="C2672" i="8" s="1"/>
  <c r="A2680" i="8"/>
  <c r="C2680" i="8" s="1"/>
  <c r="A2688" i="8"/>
  <c r="C2688" i="8" s="1"/>
  <c r="A2553" i="8"/>
  <c r="C2553" i="8" s="1"/>
  <c r="A2561" i="8"/>
  <c r="C2561" i="8" s="1"/>
  <c r="A2569" i="8"/>
  <c r="C2569" i="8" s="1"/>
  <c r="A2577" i="8"/>
  <c r="C2577" i="8" s="1"/>
  <c r="A2585" i="8"/>
  <c r="C2585" i="8" s="1"/>
  <c r="A2593" i="8"/>
  <c r="C2593" i="8" s="1"/>
  <c r="A2601" i="8"/>
  <c r="C2601" i="8" s="1"/>
  <c r="A2609" i="8"/>
  <c r="C2609" i="8" s="1"/>
  <c r="A2617" i="8"/>
  <c r="C2617" i="8" s="1"/>
  <c r="A2625" i="8"/>
  <c r="C2625" i="8" s="1"/>
  <c r="A2633" i="8"/>
  <c r="C2633" i="8" s="1"/>
  <c r="A2641" i="8"/>
  <c r="C2641" i="8" s="1"/>
  <c r="A2649" i="8"/>
  <c r="C2649" i="8" s="1"/>
  <c r="A2657" i="8"/>
  <c r="C2657" i="8" s="1"/>
  <c r="A2665" i="8"/>
  <c r="C2665" i="8" s="1"/>
  <c r="A2673" i="8"/>
  <c r="C2673" i="8" s="1"/>
  <c r="A2681" i="8"/>
  <c r="C2681" i="8" s="1"/>
  <c r="A2689" i="8"/>
  <c r="C2689" i="8" s="1"/>
  <c r="A2554" i="8"/>
  <c r="C2554" i="8" s="1"/>
  <c r="A2562" i="8"/>
  <c r="C2562" i="8" s="1"/>
  <c r="A2570" i="8"/>
  <c r="C2570" i="8" s="1"/>
  <c r="A2578" i="8"/>
  <c r="C2578" i="8" s="1"/>
  <c r="A2586" i="8"/>
  <c r="C2586" i="8" s="1"/>
  <c r="A2594" i="8"/>
  <c r="C2594" i="8" s="1"/>
  <c r="A2602" i="8"/>
  <c r="C2602" i="8" s="1"/>
  <c r="A2610" i="8"/>
  <c r="C2610" i="8" s="1"/>
  <c r="A2618" i="8"/>
  <c r="C2618" i="8" s="1"/>
  <c r="A2626" i="8"/>
  <c r="C2626" i="8" s="1"/>
  <c r="A2634" i="8"/>
  <c r="C2634" i="8" s="1"/>
  <c r="A2642" i="8"/>
  <c r="C2642" i="8" s="1"/>
  <c r="A2650" i="8"/>
  <c r="C2650" i="8" s="1"/>
  <c r="A2658" i="8"/>
  <c r="C2658" i="8" s="1"/>
  <c r="A2666" i="8"/>
  <c r="C2666" i="8" s="1"/>
  <c r="A2674" i="8"/>
  <c r="C2674" i="8" s="1"/>
  <c r="A2682" i="8"/>
  <c r="C2682" i="8" s="1"/>
  <c r="A2690" i="8"/>
  <c r="C2690" i="8" s="1"/>
  <c r="A2557" i="8"/>
  <c r="C2557" i="8" s="1"/>
  <c r="A2565" i="8"/>
  <c r="C2565" i="8" s="1"/>
  <c r="A2573" i="8"/>
  <c r="C2573" i="8" s="1"/>
  <c r="A2581" i="8"/>
  <c r="C2581" i="8" s="1"/>
  <c r="A2589" i="8"/>
  <c r="C2589" i="8" s="1"/>
  <c r="A2597" i="8"/>
  <c r="C2597" i="8" s="1"/>
  <c r="A2605" i="8"/>
  <c r="C2605" i="8" s="1"/>
  <c r="A2613" i="8"/>
  <c r="C2613" i="8" s="1"/>
  <c r="A2621" i="8"/>
  <c r="C2621" i="8" s="1"/>
  <c r="A2629" i="8"/>
  <c r="C2629" i="8" s="1"/>
  <c r="A2637" i="8"/>
  <c r="C2637" i="8" s="1"/>
  <c r="A2645" i="8"/>
  <c r="C2645" i="8" s="1"/>
  <c r="A2653" i="8"/>
  <c r="C2653" i="8" s="1"/>
  <c r="A2661" i="8"/>
  <c r="C2661" i="8" s="1"/>
  <c r="A2669" i="8"/>
  <c r="C2669" i="8" s="1"/>
  <c r="A2677" i="8"/>
  <c r="C2677" i="8" s="1"/>
  <c r="A2685" i="8"/>
  <c r="C2685" i="8" s="1"/>
  <c r="A2693" i="8"/>
  <c r="C2693" i="8" s="1"/>
  <c r="B341" i="6"/>
  <c r="B349" i="6"/>
  <c r="B357" i="6"/>
  <c r="B365" i="6"/>
  <c r="A2500" i="8"/>
  <c r="C2500" i="8" s="1"/>
  <c r="A2491" i="8"/>
  <c r="C2491" i="8" s="1"/>
  <c r="A2481" i="8"/>
  <c r="C2481" i="8" s="1"/>
  <c r="A2472" i="8"/>
  <c r="C2472" i="8" s="1"/>
  <c r="A2463" i="8"/>
  <c r="C2463" i="8" s="1"/>
  <c r="A2454" i="8"/>
  <c r="C2454" i="8" s="1"/>
  <c r="A2445" i="8"/>
  <c r="C2445" i="8" s="1"/>
  <c r="A2436" i="8"/>
  <c r="C2436" i="8" s="1"/>
  <c r="A2427" i="8"/>
  <c r="C2427" i="8" s="1"/>
  <c r="A2417" i="8"/>
  <c r="C2417" i="8" s="1"/>
  <c r="A2407" i="8"/>
  <c r="C2407" i="8" s="1"/>
  <c r="A2391" i="8"/>
  <c r="C2391" i="8" s="1"/>
  <c r="A2375" i="8"/>
  <c r="C2375" i="8" s="1"/>
  <c r="A2359" i="8"/>
  <c r="C2359" i="8" s="1"/>
  <c r="A2547" i="8"/>
  <c r="C2547" i="8" s="1"/>
  <c r="A2531" i="8"/>
  <c r="C2531" i="8" s="1"/>
  <c r="A2515" i="8"/>
  <c r="C2515" i="8" s="1"/>
  <c r="A2694" i="8"/>
  <c r="C2694" i="8" s="1"/>
  <c r="A2678" i="8"/>
  <c r="C2678" i="8" s="1"/>
  <c r="A2662" i="8"/>
  <c r="C2662" i="8" s="1"/>
  <c r="A2646" i="8"/>
  <c r="C2646" i="8" s="1"/>
  <c r="A2630" i="8"/>
  <c r="C2630" i="8" s="1"/>
  <c r="A2614" i="8"/>
  <c r="C2614" i="8" s="1"/>
  <c r="A2598" i="8"/>
  <c r="C2598" i="8" s="1"/>
  <c r="A2582" i="8"/>
  <c r="C2582" i="8" s="1"/>
  <c r="A2566" i="8"/>
  <c r="C2566" i="8" s="1"/>
  <c r="A2764" i="8"/>
  <c r="C2764" i="8" s="1"/>
  <c r="A2748" i="8"/>
  <c r="C2748" i="8" s="1"/>
  <c r="A2732" i="8"/>
  <c r="C2732" i="8" s="1"/>
  <c r="A2716" i="8"/>
  <c r="C2716" i="8" s="1"/>
  <c r="A2700" i="8"/>
  <c r="C2700" i="8" s="1"/>
  <c r="A1521" i="9"/>
  <c r="C1521" i="9" s="1"/>
  <c r="A1505" i="9"/>
  <c r="C1505" i="9" s="1"/>
  <c r="A1489" i="9"/>
  <c r="C1489" i="9" s="1"/>
  <c r="A1473" i="9"/>
  <c r="C1473" i="9" s="1"/>
  <c r="A1457" i="9"/>
  <c r="C1457" i="9" s="1"/>
  <c r="A1615" i="9"/>
  <c r="C1615" i="9" s="1"/>
  <c r="A1599" i="9"/>
  <c r="C1599" i="9" s="1"/>
  <c r="A1583" i="9"/>
  <c r="C1583" i="9" s="1"/>
  <c r="A1567" i="9"/>
  <c r="C1567" i="9" s="1"/>
  <c r="A1551" i="9"/>
  <c r="C1551" i="9" s="1"/>
  <c r="A1529" i="9"/>
  <c r="C1529" i="9" s="1"/>
  <c r="A1537" i="9"/>
  <c r="C1537" i="9" s="1"/>
  <c r="A1545" i="9"/>
  <c r="C1545" i="9" s="1"/>
  <c r="A1553" i="9"/>
  <c r="C1553" i="9" s="1"/>
  <c r="A1561" i="9"/>
  <c r="C1561" i="9" s="1"/>
  <c r="A1569" i="9"/>
  <c r="C1569" i="9" s="1"/>
  <c r="A1577" i="9"/>
  <c r="C1577" i="9" s="1"/>
  <c r="A1585" i="9"/>
  <c r="C1585" i="9" s="1"/>
  <c r="A1593" i="9"/>
  <c r="C1593" i="9" s="1"/>
  <c r="A1601" i="9"/>
  <c r="C1601" i="9" s="1"/>
  <c r="A1609" i="9"/>
  <c r="C1609" i="9" s="1"/>
  <c r="A1617" i="9"/>
  <c r="C1617" i="9" s="1"/>
  <c r="A1451" i="9"/>
  <c r="C1451" i="9" s="1"/>
  <c r="A1459" i="9"/>
  <c r="C1459" i="9" s="1"/>
  <c r="A1467" i="9"/>
  <c r="C1467" i="9" s="1"/>
  <c r="A1475" i="9"/>
  <c r="C1475" i="9" s="1"/>
  <c r="A1483" i="9"/>
  <c r="C1483" i="9" s="1"/>
  <c r="A1491" i="9"/>
  <c r="C1491" i="9" s="1"/>
  <c r="A1499" i="9"/>
  <c r="C1499" i="9" s="1"/>
  <c r="A1507" i="9"/>
  <c r="C1507" i="9" s="1"/>
  <c r="A1515" i="9"/>
  <c r="C1515" i="9" s="1"/>
  <c r="A1523" i="9"/>
  <c r="C1523" i="9" s="1"/>
  <c r="A2509" i="8"/>
  <c r="C2509" i="8" s="1"/>
  <c r="A2517" i="8"/>
  <c r="C2517" i="8" s="1"/>
  <c r="A2525" i="8"/>
  <c r="C2525" i="8" s="1"/>
  <c r="A2533" i="8"/>
  <c r="C2533" i="8" s="1"/>
  <c r="A2541" i="8"/>
  <c r="C2541" i="8" s="1"/>
  <c r="A2549" i="8"/>
  <c r="C2549" i="8" s="1"/>
  <c r="A2353" i="8"/>
  <c r="C2353" i="8" s="1"/>
  <c r="A2361" i="8"/>
  <c r="C2361" i="8" s="1"/>
  <c r="A2369" i="8"/>
  <c r="C2369" i="8" s="1"/>
  <c r="A2377" i="8"/>
  <c r="C2377" i="8" s="1"/>
  <c r="A2385" i="8"/>
  <c r="C2385" i="8" s="1"/>
  <c r="A2393" i="8"/>
  <c r="C2393" i="8" s="1"/>
  <c r="A2401" i="8"/>
  <c r="C2401" i="8" s="1"/>
  <c r="A2409" i="8"/>
  <c r="C2409" i="8" s="1"/>
  <c r="A1530" i="9"/>
  <c r="C1530" i="9" s="1"/>
  <c r="A1538" i="9"/>
  <c r="C1538" i="9" s="1"/>
  <c r="A1546" i="9"/>
  <c r="C1546" i="9" s="1"/>
  <c r="A1554" i="9"/>
  <c r="C1554" i="9" s="1"/>
  <c r="A1562" i="9"/>
  <c r="C1562" i="9" s="1"/>
  <c r="A1570" i="9"/>
  <c r="C1570" i="9" s="1"/>
  <c r="A1578" i="9"/>
  <c r="C1578" i="9" s="1"/>
  <c r="A1586" i="9"/>
  <c r="C1586" i="9" s="1"/>
  <c r="A1594" i="9"/>
  <c r="C1594" i="9" s="1"/>
  <c r="A1602" i="9"/>
  <c r="C1602" i="9" s="1"/>
  <c r="A1610" i="9"/>
  <c r="C1610" i="9" s="1"/>
  <c r="A1618" i="9"/>
  <c r="C1618" i="9" s="1"/>
  <c r="A1452" i="9"/>
  <c r="C1452" i="9" s="1"/>
  <c r="A1460" i="9"/>
  <c r="C1460" i="9" s="1"/>
  <c r="A1468" i="9"/>
  <c r="C1468" i="9" s="1"/>
  <c r="A1476" i="9"/>
  <c r="C1476" i="9" s="1"/>
  <c r="A1484" i="9"/>
  <c r="C1484" i="9" s="1"/>
  <c r="A1492" i="9"/>
  <c r="C1492" i="9" s="1"/>
  <c r="A1500" i="9"/>
  <c r="C1500" i="9" s="1"/>
  <c r="A1508" i="9"/>
  <c r="C1508" i="9" s="1"/>
  <c r="A1516" i="9"/>
  <c r="C1516" i="9" s="1"/>
  <c r="A1524" i="9"/>
  <c r="C1524" i="9" s="1"/>
  <c r="A2502" i="8"/>
  <c r="C2502" i="8" s="1"/>
  <c r="A2510" i="8"/>
  <c r="C2510" i="8" s="1"/>
  <c r="A2518" i="8"/>
  <c r="C2518" i="8" s="1"/>
  <c r="A2526" i="8"/>
  <c r="C2526" i="8" s="1"/>
  <c r="A2534" i="8"/>
  <c r="C2534" i="8" s="1"/>
  <c r="A2542" i="8"/>
  <c r="C2542" i="8" s="1"/>
  <c r="A2550" i="8"/>
  <c r="C2550" i="8" s="1"/>
  <c r="A2354" i="8"/>
  <c r="C2354" i="8" s="1"/>
  <c r="A2362" i="8"/>
  <c r="C2362" i="8" s="1"/>
  <c r="A2370" i="8"/>
  <c r="C2370" i="8" s="1"/>
  <c r="A2378" i="8"/>
  <c r="C2378" i="8" s="1"/>
  <c r="A2386" i="8"/>
  <c r="C2386" i="8" s="1"/>
  <c r="A2394" i="8"/>
  <c r="C2394" i="8" s="1"/>
  <c r="A2402" i="8"/>
  <c r="C2402" i="8" s="1"/>
  <c r="A2410" i="8"/>
  <c r="C2410" i="8" s="1"/>
  <c r="A2418" i="8"/>
  <c r="C2418" i="8" s="1"/>
  <c r="A2426" i="8"/>
  <c r="C2426" i="8" s="1"/>
  <c r="A2434" i="8"/>
  <c r="C2434" i="8" s="1"/>
  <c r="A2442" i="8"/>
  <c r="C2442" i="8" s="1"/>
  <c r="A2450" i="8"/>
  <c r="C2450" i="8" s="1"/>
  <c r="A2458" i="8"/>
  <c r="C2458" i="8" s="1"/>
  <c r="A2466" i="8"/>
  <c r="C2466" i="8" s="1"/>
  <c r="A2474" i="8"/>
  <c r="C2474" i="8" s="1"/>
  <c r="A2482" i="8"/>
  <c r="C2482" i="8" s="1"/>
  <c r="A2490" i="8"/>
  <c r="C2490" i="8" s="1"/>
  <c r="A2498" i="8"/>
  <c r="C2498" i="8" s="1"/>
  <c r="A1531" i="9"/>
  <c r="C1531" i="9" s="1"/>
  <c r="A1539" i="9"/>
  <c r="C1539" i="9" s="1"/>
  <c r="A1547" i="9"/>
  <c r="C1547" i="9" s="1"/>
  <c r="A1555" i="9"/>
  <c r="C1555" i="9" s="1"/>
  <c r="A1563" i="9"/>
  <c r="C1563" i="9" s="1"/>
  <c r="A1571" i="9"/>
  <c r="C1571" i="9" s="1"/>
  <c r="A1579" i="9"/>
  <c r="C1579" i="9" s="1"/>
  <c r="A1587" i="9"/>
  <c r="C1587" i="9" s="1"/>
  <c r="A1595" i="9"/>
  <c r="C1595" i="9" s="1"/>
  <c r="A1603" i="9"/>
  <c r="C1603" i="9" s="1"/>
  <c r="A1611" i="9"/>
  <c r="C1611" i="9" s="1"/>
  <c r="A1619" i="9"/>
  <c r="C1619" i="9" s="1"/>
  <c r="A1453" i="9"/>
  <c r="C1453" i="9" s="1"/>
  <c r="A1461" i="9"/>
  <c r="C1461" i="9" s="1"/>
  <c r="A1469" i="9"/>
  <c r="C1469" i="9" s="1"/>
  <c r="A1477" i="9"/>
  <c r="C1477" i="9" s="1"/>
  <c r="A1485" i="9"/>
  <c r="C1485" i="9" s="1"/>
  <c r="A1493" i="9"/>
  <c r="C1493" i="9" s="1"/>
  <c r="A1501" i="9"/>
  <c r="C1501" i="9" s="1"/>
  <c r="A1509" i="9"/>
  <c r="C1509" i="9" s="1"/>
  <c r="A1517" i="9"/>
  <c r="C1517" i="9" s="1"/>
  <c r="A1525" i="9"/>
  <c r="C1525" i="9" s="1"/>
  <c r="A2503" i="8"/>
  <c r="C2503" i="8" s="1"/>
  <c r="A2511" i="8"/>
  <c r="C2511" i="8" s="1"/>
  <c r="A2519" i="8"/>
  <c r="C2519" i="8" s="1"/>
  <c r="A2527" i="8"/>
  <c r="C2527" i="8" s="1"/>
  <c r="A2535" i="8"/>
  <c r="C2535" i="8" s="1"/>
  <c r="A2543" i="8"/>
  <c r="C2543" i="8" s="1"/>
  <c r="A2551" i="8"/>
  <c r="C2551" i="8" s="1"/>
  <c r="A2355" i="8"/>
  <c r="C2355" i="8" s="1"/>
  <c r="A2363" i="8"/>
  <c r="C2363" i="8" s="1"/>
  <c r="A2371" i="8"/>
  <c r="C2371" i="8" s="1"/>
  <c r="A2379" i="8"/>
  <c r="C2379" i="8" s="1"/>
  <c r="A2387" i="8"/>
  <c r="C2387" i="8" s="1"/>
  <c r="A2395" i="8"/>
  <c r="C2395" i="8" s="1"/>
  <c r="A2403" i="8"/>
  <c r="C2403" i="8" s="1"/>
  <c r="A1526" i="9"/>
  <c r="C1526" i="9" s="1"/>
  <c r="A1534" i="9"/>
  <c r="C1534" i="9" s="1"/>
  <c r="A1542" i="9"/>
  <c r="C1542" i="9" s="1"/>
  <c r="A1550" i="9"/>
  <c r="C1550" i="9" s="1"/>
  <c r="A1558" i="9"/>
  <c r="C1558" i="9" s="1"/>
  <c r="A1566" i="9"/>
  <c r="C1566" i="9" s="1"/>
  <c r="A1574" i="9"/>
  <c r="C1574" i="9" s="1"/>
  <c r="A1582" i="9"/>
  <c r="C1582" i="9" s="1"/>
  <c r="A1590" i="9"/>
  <c r="C1590" i="9" s="1"/>
  <c r="A1598" i="9"/>
  <c r="C1598" i="9" s="1"/>
  <c r="A1606" i="9"/>
  <c r="C1606" i="9" s="1"/>
  <c r="A1614" i="9"/>
  <c r="C1614" i="9" s="1"/>
  <c r="A1622" i="9"/>
  <c r="C1622" i="9" s="1"/>
  <c r="A1456" i="9"/>
  <c r="C1456" i="9" s="1"/>
  <c r="A1464" i="9"/>
  <c r="C1464" i="9" s="1"/>
  <c r="A1472" i="9"/>
  <c r="C1472" i="9" s="1"/>
  <c r="A1480" i="9"/>
  <c r="C1480" i="9" s="1"/>
  <c r="A1488" i="9"/>
  <c r="C1488" i="9" s="1"/>
  <c r="A1496" i="9"/>
  <c r="C1496" i="9" s="1"/>
  <c r="A1504" i="9"/>
  <c r="C1504" i="9" s="1"/>
  <c r="A1512" i="9"/>
  <c r="C1512" i="9" s="1"/>
  <c r="A1520" i="9"/>
  <c r="C1520" i="9" s="1"/>
  <c r="A2506" i="8"/>
  <c r="C2506" i="8" s="1"/>
  <c r="A2514" i="8"/>
  <c r="C2514" i="8" s="1"/>
  <c r="A2522" i="8"/>
  <c r="C2522" i="8" s="1"/>
  <c r="A2530" i="8"/>
  <c r="C2530" i="8" s="1"/>
  <c r="A2538" i="8"/>
  <c r="C2538" i="8" s="1"/>
  <c r="A2546" i="8"/>
  <c r="C2546" i="8" s="1"/>
  <c r="A2350" i="8"/>
  <c r="C2350" i="8" s="1"/>
  <c r="A2358" i="8"/>
  <c r="C2358" i="8" s="1"/>
  <c r="A2366" i="8"/>
  <c r="C2366" i="8" s="1"/>
  <c r="A2374" i="8"/>
  <c r="C2374" i="8" s="1"/>
  <c r="A2382" i="8"/>
  <c r="C2382" i="8" s="1"/>
  <c r="A2390" i="8"/>
  <c r="C2390" i="8" s="1"/>
  <c r="A2398" i="8"/>
  <c r="C2398" i="8" s="1"/>
  <c r="A2406" i="8"/>
  <c r="C2406" i="8" s="1"/>
  <c r="B342" i="6"/>
  <c r="B350" i="6"/>
  <c r="B366" i="6"/>
  <c r="A2499" i="8"/>
  <c r="C2499" i="8" s="1"/>
  <c r="A2489" i="8"/>
  <c r="C2489" i="8" s="1"/>
  <c r="A2480" i="8"/>
  <c r="C2480" i="8" s="1"/>
  <c r="A2471" i="8"/>
  <c r="C2471" i="8" s="1"/>
  <c r="A2462" i="8"/>
  <c r="C2462" i="8" s="1"/>
  <c r="A2453" i="8"/>
  <c r="C2453" i="8" s="1"/>
  <c r="A2444" i="8"/>
  <c r="C2444" i="8" s="1"/>
  <c r="A2435" i="8"/>
  <c r="C2435" i="8" s="1"/>
  <c r="A2425" i="8"/>
  <c r="C2425" i="8" s="1"/>
  <c r="A2416" i="8"/>
  <c r="C2416" i="8" s="1"/>
  <c r="A2405" i="8"/>
  <c r="C2405" i="8" s="1"/>
  <c r="A2389" i="8"/>
  <c r="C2389" i="8" s="1"/>
  <c r="A2373" i="8"/>
  <c r="C2373" i="8" s="1"/>
  <c r="A2357" i="8"/>
  <c r="C2357" i="8" s="1"/>
  <c r="A2545" i="8"/>
  <c r="C2545" i="8" s="1"/>
  <c r="A2529" i="8"/>
  <c r="C2529" i="8" s="1"/>
  <c r="A2513" i="8"/>
  <c r="C2513" i="8" s="1"/>
  <c r="A2692" i="8"/>
  <c r="C2692" i="8" s="1"/>
  <c r="A2676" i="8"/>
  <c r="C2676" i="8" s="1"/>
  <c r="A2660" i="8"/>
  <c r="C2660" i="8" s="1"/>
  <c r="A2644" i="8"/>
  <c r="C2644" i="8" s="1"/>
  <c r="A2628" i="8"/>
  <c r="C2628" i="8" s="1"/>
  <c r="A2612" i="8"/>
  <c r="C2612" i="8" s="1"/>
  <c r="A2596" i="8"/>
  <c r="C2596" i="8" s="1"/>
  <c r="A2580" i="8"/>
  <c r="C2580" i="8" s="1"/>
  <c r="A2564" i="8"/>
  <c r="C2564" i="8" s="1"/>
  <c r="A2762" i="8"/>
  <c r="C2762" i="8" s="1"/>
  <c r="A2746" i="8"/>
  <c r="C2746" i="8" s="1"/>
  <c r="A2730" i="8"/>
  <c r="C2730" i="8" s="1"/>
  <c r="A2714" i="8"/>
  <c r="C2714" i="8" s="1"/>
  <c r="A2698" i="8"/>
  <c r="C2698" i="8" s="1"/>
  <c r="A1519" i="9"/>
  <c r="C1519" i="9" s="1"/>
  <c r="A1503" i="9"/>
  <c r="C1503" i="9" s="1"/>
  <c r="A1487" i="9"/>
  <c r="C1487" i="9" s="1"/>
  <c r="A1471" i="9"/>
  <c r="C1471" i="9" s="1"/>
  <c r="A1455" i="9"/>
  <c r="C1455" i="9" s="1"/>
  <c r="A1613" i="9"/>
  <c r="C1613" i="9" s="1"/>
  <c r="A1597" i="9"/>
  <c r="C1597" i="9" s="1"/>
  <c r="A1581" i="9"/>
  <c r="C1581" i="9" s="1"/>
  <c r="A1565" i="9"/>
  <c r="C1565" i="9" s="1"/>
  <c r="A1549" i="9"/>
  <c r="C1549" i="9" s="1"/>
  <c r="A1533" i="9"/>
  <c r="C1533" i="9" s="1"/>
  <c r="A2331" i="8"/>
  <c r="C2331" i="8" s="1"/>
  <c r="A2323" i="8"/>
  <c r="C2323" i="8" s="1"/>
  <c r="A2332" i="8"/>
  <c r="C2332" i="8" s="1"/>
  <c r="A2336" i="8"/>
  <c r="C2336" i="8" s="1"/>
  <c r="A1401" i="9"/>
  <c r="C1401" i="9" s="1"/>
  <c r="A1412" i="9"/>
  <c r="C1412" i="9" s="1"/>
  <c r="A1404" i="9"/>
  <c r="C1404" i="9" s="1"/>
  <c r="A1428" i="9"/>
  <c r="C1428" i="9" s="1"/>
  <c r="B343" i="6"/>
  <c r="B351" i="6"/>
  <c r="B359" i="6"/>
  <c r="B367" i="6"/>
  <c r="A2497" i="8"/>
  <c r="C2497" i="8" s="1"/>
  <c r="A2488" i="8"/>
  <c r="C2488" i="8" s="1"/>
  <c r="A2479" i="8"/>
  <c r="C2479" i="8" s="1"/>
  <c r="A2470" i="8"/>
  <c r="C2470" i="8" s="1"/>
  <c r="A2461" i="8"/>
  <c r="C2461" i="8" s="1"/>
  <c r="A2452" i="8"/>
  <c r="C2452" i="8" s="1"/>
  <c r="A2443" i="8"/>
  <c r="C2443" i="8" s="1"/>
  <c r="A2433" i="8"/>
  <c r="C2433" i="8" s="1"/>
  <c r="A2424" i="8"/>
  <c r="C2424" i="8" s="1"/>
  <c r="A2415" i="8"/>
  <c r="C2415" i="8" s="1"/>
  <c r="A2404" i="8"/>
  <c r="C2404" i="8" s="1"/>
  <c r="A2388" i="8"/>
  <c r="C2388" i="8" s="1"/>
  <c r="A2372" i="8"/>
  <c r="C2372" i="8" s="1"/>
  <c r="A2356" i="8"/>
  <c r="C2356" i="8" s="1"/>
  <c r="A2544" i="8"/>
  <c r="C2544" i="8" s="1"/>
  <c r="A2528" i="8"/>
  <c r="C2528" i="8" s="1"/>
  <c r="A2512" i="8"/>
  <c r="C2512" i="8" s="1"/>
  <c r="A2691" i="8"/>
  <c r="C2691" i="8" s="1"/>
  <c r="A2675" i="8"/>
  <c r="C2675" i="8" s="1"/>
  <c r="A2659" i="8"/>
  <c r="C2659" i="8" s="1"/>
  <c r="A2643" i="8"/>
  <c r="C2643" i="8" s="1"/>
  <c r="A2627" i="8"/>
  <c r="C2627" i="8" s="1"/>
  <c r="A2611" i="8"/>
  <c r="C2611" i="8" s="1"/>
  <c r="A2595" i="8"/>
  <c r="C2595" i="8" s="1"/>
  <c r="A2579" i="8"/>
  <c r="C2579" i="8" s="1"/>
  <c r="A2563" i="8"/>
  <c r="C2563" i="8" s="1"/>
  <c r="A2761" i="8"/>
  <c r="C2761" i="8" s="1"/>
  <c r="A2745" i="8"/>
  <c r="C2745" i="8" s="1"/>
  <c r="A2729" i="8"/>
  <c r="C2729" i="8" s="1"/>
  <c r="A2713" i="8"/>
  <c r="C2713" i="8" s="1"/>
  <c r="A2697" i="8"/>
  <c r="C2697" i="8" s="1"/>
  <c r="A1518" i="9"/>
  <c r="C1518" i="9" s="1"/>
  <c r="A1502" i="9"/>
  <c r="C1502" i="9" s="1"/>
  <c r="A1486" i="9"/>
  <c r="C1486" i="9" s="1"/>
  <c r="A1470" i="9"/>
  <c r="C1470" i="9" s="1"/>
  <c r="A1454" i="9"/>
  <c r="C1454" i="9" s="1"/>
  <c r="A1612" i="9"/>
  <c r="C1612" i="9" s="1"/>
  <c r="A1596" i="9"/>
  <c r="C1596" i="9" s="1"/>
  <c r="A1580" i="9"/>
  <c r="C1580" i="9" s="1"/>
  <c r="A1564" i="9"/>
  <c r="C1564" i="9" s="1"/>
  <c r="A1548" i="9"/>
  <c r="C1548" i="9" s="1"/>
  <c r="A1532" i="9"/>
  <c r="C1532" i="9" s="1"/>
  <c r="A1265" i="9"/>
  <c r="C1265" i="9" s="1"/>
  <c r="A1273" i="9"/>
  <c r="C1273" i="9" s="1"/>
  <c r="A1246" i="9"/>
  <c r="C1246" i="9" s="1"/>
  <c r="A1252" i="9"/>
  <c r="C1252" i="9" s="1"/>
  <c r="A1259" i="9"/>
  <c r="C1259" i="9" s="1"/>
  <c r="A1194" i="9"/>
  <c r="C1194" i="9" s="1"/>
  <c r="A1202" i="9"/>
  <c r="C1202" i="9" s="1"/>
  <c r="A1210" i="9"/>
  <c r="C1210" i="9" s="1"/>
  <c r="A1218" i="9"/>
  <c r="C1218" i="9" s="1"/>
  <c r="A1226" i="9"/>
  <c r="C1226" i="9" s="1"/>
  <c r="A1191" i="9"/>
  <c r="C1191" i="9" s="1"/>
  <c r="A1764" i="8"/>
  <c r="C1764" i="8" s="1"/>
  <c r="A1754" i="8"/>
  <c r="C1754" i="8" s="1"/>
  <c r="A1746" i="8"/>
  <c r="C1746" i="8" s="1"/>
  <c r="A1736" i="8"/>
  <c r="C1736" i="8" s="1"/>
  <c r="A1723" i="8"/>
  <c r="C1723" i="8" s="1"/>
  <c r="A1714" i="8"/>
  <c r="C1714" i="8" s="1"/>
  <c r="A1705" i="8"/>
  <c r="C1705" i="8" s="1"/>
  <c r="A1704" i="8"/>
  <c r="C1704" i="8" s="1"/>
  <c r="A1701" i="8"/>
  <c r="C1701" i="8" s="1"/>
  <c r="A1691" i="8"/>
  <c r="C1691" i="8" s="1"/>
  <c r="A1681" i="8"/>
  <c r="C1681" i="8" s="1"/>
  <c r="B295" i="6"/>
  <c r="A1266" i="9"/>
  <c r="C1266" i="9" s="1"/>
  <c r="A1274" i="9"/>
  <c r="C1274" i="9" s="1"/>
  <c r="A1240" i="9"/>
  <c r="C1240" i="9" s="1"/>
  <c r="A1247" i="9"/>
  <c r="C1247" i="9" s="1"/>
  <c r="A1253" i="9"/>
  <c r="C1253" i="9" s="1"/>
  <c r="A1234" i="9"/>
  <c r="C1234" i="9" s="1"/>
  <c r="A1195" i="9"/>
  <c r="C1195" i="9" s="1"/>
  <c r="A1203" i="9"/>
  <c r="C1203" i="9" s="1"/>
  <c r="A1211" i="9"/>
  <c r="C1211" i="9" s="1"/>
  <c r="A1219" i="9"/>
  <c r="C1219" i="9" s="1"/>
  <c r="A1227" i="9"/>
  <c r="C1227" i="9" s="1"/>
  <c r="A1765" i="8"/>
  <c r="C1765" i="8" s="1"/>
  <c r="A1755" i="8"/>
  <c r="C1755" i="8" s="1"/>
  <c r="A1747" i="8"/>
  <c r="C1747" i="8" s="1"/>
  <c r="A1737" i="8"/>
  <c r="C1737" i="8" s="1"/>
  <c r="A1724" i="8"/>
  <c r="C1724" i="8" s="1"/>
  <c r="A1715" i="8"/>
  <c r="C1715" i="8" s="1"/>
  <c r="A1706" i="8"/>
  <c r="C1706" i="8" s="1"/>
  <c r="A1694" i="8"/>
  <c r="C1694" i="8" s="1"/>
  <c r="A1702" i="8"/>
  <c r="C1702" i="8" s="1"/>
  <c r="A1692" i="8"/>
  <c r="C1692" i="8" s="1"/>
  <c r="A1682" i="8"/>
  <c r="C1682" i="8" s="1"/>
  <c r="A1267" i="9"/>
  <c r="C1267" i="9" s="1"/>
  <c r="A1275" i="9"/>
  <c r="C1275" i="9" s="1"/>
  <c r="A1241" i="9"/>
  <c r="C1241" i="9" s="1"/>
  <c r="A1254" i="9"/>
  <c r="C1254" i="9" s="1"/>
  <c r="A1260" i="9"/>
  <c r="C1260" i="9" s="1"/>
  <c r="A1235" i="9"/>
  <c r="C1235" i="9" s="1"/>
  <c r="A1196" i="9"/>
  <c r="C1196" i="9" s="1"/>
  <c r="A1204" i="9"/>
  <c r="C1204" i="9" s="1"/>
  <c r="A1212" i="9"/>
  <c r="C1212" i="9" s="1"/>
  <c r="A1220" i="9"/>
  <c r="C1220" i="9" s="1"/>
  <c r="A1228" i="9"/>
  <c r="C1228" i="9" s="1"/>
  <c r="A1758" i="8"/>
  <c r="C1758" i="8" s="1"/>
  <c r="A1766" i="8"/>
  <c r="C1766" i="8" s="1"/>
  <c r="A1756" i="8"/>
  <c r="C1756" i="8" s="1"/>
  <c r="A1748" i="8"/>
  <c r="C1748" i="8" s="1"/>
  <c r="A1738" i="8"/>
  <c r="C1738" i="8" s="1"/>
  <c r="A1725" i="8"/>
  <c r="C1725" i="8" s="1"/>
  <c r="A1716" i="8"/>
  <c r="C1716" i="8" s="1"/>
  <c r="A1707" i="8"/>
  <c r="C1707" i="8" s="1"/>
  <c r="A1695" i="8"/>
  <c r="C1695" i="8" s="1"/>
  <c r="A1703" i="8"/>
  <c r="C1703" i="8" s="1"/>
  <c r="A1693" i="8"/>
  <c r="C1693" i="8" s="1"/>
  <c r="A1683" i="8"/>
  <c r="C1683" i="8" s="1"/>
  <c r="A1264" i="9"/>
  <c r="C1264" i="9" s="1"/>
  <c r="A1272" i="9"/>
  <c r="C1272" i="9" s="1"/>
  <c r="A1239" i="9"/>
  <c r="C1239" i="9" s="1"/>
  <c r="A1245" i="9"/>
  <c r="C1245" i="9" s="1"/>
  <c r="A1258" i="9"/>
  <c r="C1258" i="9" s="1"/>
  <c r="A1193" i="9"/>
  <c r="C1193" i="9" s="1"/>
  <c r="A1201" i="9"/>
  <c r="C1201" i="9" s="1"/>
  <c r="A1209" i="9"/>
  <c r="C1209" i="9" s="1"/>
  <c r="A1217" i="9"/>
  <c r="C1217" i="9" s="1"/>
  <c r="A1225" i="9"/>
  <c r="C1225" i="9" s="1"/>
  <c r="A1233" i="9"/>
  <c r="C1233" i="9" s="1"/>
  <c r="A1763" i="8"/>
  <c r="C1763" i="8" s="1"/>
  <c r="A1753" i="8"/>
  <c r="C1753" i="8" s="1"/>
  <c r="A1745" i="8"/>
  <c r="C1745" i="8" s="1"/>
  <c r="A1735" i="8"/>
  <c r="C1735" i="8" s="1"/>
  <c r="A1722" i="8"/>
  <c r="C1722" i="8" s="1"/>
  <c r="A1730" i="8"/>
  <c r="C1730" i="8" s="1"/>
  <c r="A1713" i="8"/>
  <c r="C1713" i="8" s="1"/>
  <c r="A1712" i="8"/>
  <c r="C1712" i="8" s="1"/>
  <c r="A1700" i="8"/>
  <c r="C1700" i="8" s="1"/>
  <c r="A1690" i="8"/>
  <c r="C1690" i="8" s="1"/>
  <c r="A1680" i="8"/>
  <c r="C1680" i="8" s="1"/>
  <c r="B296" i="6"/>
  <c r="A1238" i="9"/>
  <c r="C1238" i="9" s="1"/>
  <c r="A1251" i="9"/>
  <c r="C1251" i="9" s="1"/>
  <c r="A1192" i="9"/>
  <c r="C1192" i="9" s="1"/>
  <c r="A1208" i="9"/>
  <c r="C1208" i="9" s="1"/>
  <c r="A1224" i="9"/>
  <c r="C1224" i="9" s="1"/>
  <c r="A1752" i="8"/>
  <c r="C1752" i="8" s="1"/>
  <c r="A1734" i="8"/>
  <c r="C1734" i="8" s="1"/>
  <c r="A1729" i="8"/>
  <c r="C1729" i="8" s="1"/>
  <c r="A1711" i="8"/>
  <c r="C1711" i="8" s="1"/>
  <c r="A1689" i="8"/>
  <c r="C1689" i="8" s="1"/>
  <c r="B297" i="6"/>
  <c r="A1256" i="9"/>
  <c r="C1256" i="9" s="1"/>
  <c r="A1268" i="9"/>
  <c r="C1268" i="9" s="1"/>
  <c r="A1242" i="9"/>
  <c r="C1242" i="9" s="1"/>
  <c r="A1255" i="9"/>
  <c r="C1255" i="9" s="1"/>
  <c r="A1197" i="9"/>
  <c r="C1197" i="9" s="1"/>
  <c r="A1213" i="9"/>
  <c r="C1213" i="9" s="1"/>
  <c r="A1229" i="9"/>
  <c r="C1229" i="9" s="1"/>
  <c r="A1759" i="8"/>
  <c r="C1759" i="8" s="1"/>
  <c r="A1757" i="8"/>
  <c r="C1757" i="8" s="1"/>
  <c r="A1739" i="8"/>
  <c r="C1739" i="8" s="1"/>
  <c r="A1717" i="8"/>
  <c r="C1717" i="8" s="1"/>
  <c r="A1696" i="8"/>
  <c r="C1696" i="8" s="1"/>
  <c r="A1676" i="8"/>
  <c r="C1676" i="8" s="1"/>
  <c r="A1269" i="9"/>
  <c r="C1269" i="9" s="1"/>
  <c r="A1243" i="9"/>
  <c r="C1243" i="9" s="1"/>
  <c r="A1198" i="9"/>
  <c r="C1198" i="9" s="1"/>
  <c r="A1214" i="9"/>
  <c r="C1214" i="9" s="1"/>
  <c r="A1230" i="9"/>
  <c r="C1230" i="9" s="1"/>
  <c r="A1760" i="8"/>
  <c r="C1760" i="8" s="1"/>
  <c r="A1742" i="8"/>
  <c r="C1742" i="8" s="1"/>
  <c r="A1740" i="8"/>
  <c r="C1740" i="8" s="1"/>
  <c r="A1718" i="8"/>
  <c r="C1718" i="8" s="1"/>
  <c r="A1697" i="8"/>
  <c r="C1697" i="8" s="1"/>
  <c r="A1677" i="8"/>
  <c r="C1677" i="8" s="1"/>
  <c r="A1215" i="9"/>
  <c r="C1215" i="9" s="1"/>
  <c r="A1761" i="8"/>
  <c r="C1761" i="8" s="1"/>
  <c r="A1743" i="8"/>
  <c r="C1743" i="8" s="1"/>
  <c r="A1270" i="9"/>
  <c r="C1270" i="9" s="1"/>
  <c r="A1199" i="9"/>
  <c r="C1199" i="9" s="1"/>
  <c r="A1231" i="9"/>
  <c r="C1231" i="9" s="1"/>
  <c r="A1237" i="9"/>
  <c r="C1237" i="9" s="1"/>
  <c r="A1250" i="9"/>
  <c r="C1250" i="9" s="1"/>
  <c r="A1263" i="9"/>
  <c r="C1263" i="9" s="1"/>
  <c r="A1207" i="9"/>
  <c r="C1207" i="9" s="1"/>
  <c r="A1223" i="9"/>
  <c r="C1223" i="9" s="1"/>
  <c r="A1751" i="8"/>
  <c r="C1751" i="8" s="1"/>
  <c r="A1733" i="8"/>
  <c r="C1733" i="8" s="1"/>
  <c r="A1728" i="8"/>
  <c r="C1728" i="8" s="1"/>
  <c r="A1710" i="8"/>
  <c r="C1710" i="8" s="1"/>
  <c r="A1688" i="8"/>
  <c r="C1688" i="8" s="1"/>
  <c r="A1675" i="8"/>
  <c r="C1675" i="8" s="1"/>
  <c r="A1244" i="9"/>
  <c r="C1244" i="9" s="1"/>
  <c r="A1741" i="8"/>
  <c r="C1741" i="8" s="1"/>
  <c r="A1698" i="8"/>
  <c r="C1698" i="8" s="1"/>
  <c r="A1206" i="9"/>
  <c r="C1206" i="9" s="1"/>
  <c r="A1727" i="8"/>
  <c r="C1727" i="8" s="1"/>
  <c r="A1222" i="9"/>
  <c r="C1222" i="9" s="1"/>
  <c r="A1684" i="8"/>
  <c r="C1684" i="8" s="1"/>
  <c r="A1248" i="9"/>
  <c r="C1248" i="9" s="1"/>
  <c r="A1200" i="9"/>
  <c r="C1200" i="9" s="1"/>
  <c r="A1721" i="8"/>
  <c r="C1721" i="8" s="1"/>
  <c r="A1699" i="8"/>
  <c r="C1699" i="8" s="1"/>
  <c r="A1731" i="8"/>
  <c r="C1731" i="8" s="1"/>
  <c r="A1708" i="8"/>
  <c r="C1708" i="8" s="1"/>
  <c r="A1249" i="9"/>
  <c r="C1249" i="9" s="1"/>
  <c r="A1205" i="9"/>
  <c r="C1205" i="9" s="1"/>
  <c r="A1762" i="8"/>
  <c r="C1762" i="8" s="1"/>
  <c r="A1726" i="8"/>
  <c r="C1726" i="8" s="1"/>
  <c r="A1686" i="8"/>
  <c r="C1686" i="8" s="1"/>
  <c r="A1257" i="9"/>
  <c r="C1257" i="9" s="1"/>
  <c r="A1687" i="8"/>
  <c r="C1687" i="8" s="1"/>
  <c r="A1749" i="8"/>
  <c r="C1749" i="8" s="1"/>
  <c r="A1261" i="9"/>
  <c r="C1261" i="9" s="1"/>
  <c r="A1216" i="9"/>
  <c r="C1216" i="9" s="1"/>
  <c r="A1750" i="8"/>
  <c r="C1750" i="8" s="1"/>
  <c r="A1719" i="8"/>
  <c r="C1719" i="8" s="1"/>
  <c r="A1678" i="8"/>
  <c r="C1678" i="8" s="1"/>
  <c r="A1271" i="9"/>
  <c r="C1271" i="9" s="1"/>
  <c r="A1262" i="9"/>
  <c r="C1262" i="9" s="1"/>
  <c r="A1221" i="9"/>
  <c r="C1221" i="9" s="1"/>
  <c r="A1744" i="8"/>
  <c r="C1744" i="8" s="1"/>
  <c r="A1720" i="8"/>
  <c r="C1720" i="8" s="1"/>
  <c r="A1679" i="8"/>
  <c r="C1679" i="8" s="1"/>
  <c r="A1236" i="9"/>
  <c r="C1236" i="9" s="1"/>
  <c r="A1232" i="9"/>
  <c r="C1232" i="9" s="1"/>
  <c r="A1732" i="8"/>
  <c r="C1732" i="8" s="1"/>
  <c r="A1709" i="8"/>
  <c r="C1709" i="8" s="1"/>
  <c r="A1685" i="8"/>
  <c r="C1685" i="8" s="1"/>
  <c r="A1225" i="8"/>
  <c r="C1225" i="8" s="1"/>
  <c r="A1194" i="8"/>
  <c r="C1194" i="8" s="1"/>
  <c r="A1202" i="8"/>
  <c r="C1202" i="8" s="1"/>
  <c r="A1210" i="8"/>
  <c r="C1210" i="8" s="1"/>
  <c r="A1218" i="8"/>
  <c r="C1218" i="8" s="1"/>
  <c r="B211" i="6"/>
  <c r="B207" i="6"/>
  <c r="A1226" i="8"/>
  <c r="C1226" i="8" s="1"/>
  <c r="A1195" i="8"/>
  <c r="C1195" i="8" s="1"/>
  <c r="A1203" i="8"/>
  <c r="C1203" i="8" s="1"/>
  <c r="A1211" i="8"/>
  <c r="C1211" i="8" s="1"/>
  <c r="A1219" i="8"/>
  <c r="C1219" i="8" s="1"/>
  <c r="A1227" i="8"/>
  <c r="C1227" i="8" s="1"/>
  <c r="A1196" i="8"/>
  <c r="C1196" i="8" s="1"/>
  <c r="A1204" i="8"/>
  <c r="C1204" i="8" s="1"/>
  <c r="A1212" i="8"/>
  <c r="C1212" i="8" s="1"/>
  <c r="A1220" i="8"/>
  <c r="C1220" i="8" s="1"/>
  <c r="A1223" i="8"/>
  <c r="C1223" i="8" s="1"/>
  <c r="A1198" i="8"/>
  <c r="C1198" i="8" s="1"/>
  <c r="A1209" i="8"/>
  <c r="C1209" i="8" s="1"/>
  <c r="B187" i="6"/>
  <c r="A1205" i="8"/>
  <c r="C1205" i="8" s="1"/>
  <c r="A1224" i="8"/>
  <c r="C1224" i="8" s="1"/>
  <c r="A1199" i="8"/>
  <c r="C1199" i="8" s="1"/>
  <c r="A1213" i="8"/>
  <c r="C1213" i="8" s="1"/>
  <c r="A1229" i="8"/>
  <c r="C1229" i="8" s="1"/>
  <c r="A1201" i="8"/>
  <c r="C1201" i="8" s="1"/>
  <c r="A1206" i="8"/>
  <c r="C1206" i="8" s="1"/>
  <c r="A1193" i="8"/>
  <c r="C1193" i="8" s="1"/>
  <c r="A1228" i="8"/>
  <c r="C1228" i="8" s="1"/>
  <c r="A1200" i="8"/>
  <c r="C1200" i="8" s="1"/>
  <c r="A1214" i="8"/>
  <c r="C1214" i="8" s="1"/>
  <c r="B215" i="6"/>
  <c r="B199" i="6"/>
  <c r="A1215" i="8"/>
  <c r="C1215" i="8" s="1"/>
  <c r="B195" i="6"/>
  <c r="A1230" i="8"/>
  <c r="C1230" i="8" s="1"/>
  <c r="A1192" i="8"/>
  <c r="C1192" i="8" s="1"/>
  <c r="A1207" i="8"/>
  <c r="C1207" i="8" s="1"/>
  <c r="A1222" i="8"/>
  <c r="C1222" i="8" s="1"/>
  <c r="A1197" i="8"/>
  <c r="C1197" i="8" s="1"/>
  <c r="A1208" i="8"/>
  <c r="C1208" i="8" s="1"/>
  <c r="A1191" i="8"/>
  <c r="C1191" i="8" s="1"/>
  <c r="B203" i="6"/>
  <c r="B191" i="6"/>
  <c r="A1216" i="8"/>
  <c r="C1216" i="8" s="1"/>
  <c r="A1217" i="8"/>
  <c r="C1217" i="8" s="1"/>
  <c r="A1221" i="8"/>
  <c r="C1221" i="8" s="1"/>
  <c r="A1522" i="8"/>
  <c r="C1522" i="8" s="1"/>
  <c r="A1510" i="8"/>
  <c r="C1510" i="8" s="1"/>
  <c r="A1509" i="8"/>
  <c r="C1509" i="8" s="1"/>
  <c r="A1523" i="8"/>
  <c r="C1523" i="8" s="1"/>
  <c r="A1511" i="8"/>
  <c r="C1511" i="8" s="1"/>
  <c r="B290" i="6"/>
  <c r="B282" i="6"/>
  <c r="A1524" i="8"/>
  <c r="C1524" i="8" s="1"/>
  <c r="A1512" i="8"/>
  <c r="C1512" i="8" s="1"/>
  <c r="B289" i="6"/>
  <c r="B257" i="6"/>
  <c r="A1521" i="8"/>
  <c r="C1521" i="8" s="1"/>
  <c r="A1515" i="8"/>
  <c r="C1515" i="8" s="1"/>
  <c r="A1525" i="8"/>
  <c r="C1525" i="8" s="1"/>
  <c r="A1516" i="8"/>
  <c r="C1516" i="8" s="1"/>
  <c r="A1526" i="8"/>
  <c r="C1526" i="8" s="1"/>
  <c r="A1517" i="8"/>
  <c r="C1517" i="8" s="1"/>
  <c r="B264" i="6"/>
  <c r="A1520" i="8"/>
  <c r="C1520" i="8" s="1"/>
  <c r="A1514" i="8"/>
  <c r="C1514" i="8" s="1"/>
  <c r="A1527" i="8"/>
  <c r="C1527" i="8" s="1"/>
  <c r="B263" i="6"/>
  <c r="A1528" i="8"/>
  <c r="C1528" i="8" s="1"/>
  <c r="B277" i="6"/>
  <c r="A1513" i="8"/>
  <c r="C1513" i="8" s="1"/>
  <c r="B262" i="6"/>
  <c r="A1518" i="8"/>
  <c r="C1518" i="8" s="1"/>
  <c r="B252" i="6"/>
  <c r="B287" i="6"/>
  <c r="A1519" i="8"/>
  <c r="C1519" i="8" s="1"/>
  <c r="B288" i="6"/>
  <c r="A1237" i="8"/>
  <c r="C1237" i="8" s="1"/>
  <c r="A1245" i="8"/>
  <c r="C1245" i="8" s="1"/>
  <c r="A1253" i="8"/>
  <c r="C1253" i="8" s="1"/>
  <c r="A1261" i="8"/>
  <c r="C1261" i="8" s="1"/>
  <c r="A1269" i="8"/>
  <c r="C1269" i="8" s="1"/>
  <c r="A1238" i="8"/>
  <c r="C1238" i="8" s="1"/>
  <c r="A1246" i="8"/>
  <c r="C1246" i="8" s="1"/>
  <c r="A1254" i="8"/>
  <c r="C1254" i="8" s="1"/>
  <c r="A1262" i="8"/>
  <c r="C1262" i="8" s="1"/>
  <c r="A1270" i="8"/>
  <c r="C1270" i="8" s="1"/>
  <c r="B212" i="6"/>
  <c r="B208" i="6"/>
  <c r="A1239" i="8"/>
  <c r="C1239" i="8" s="1"/>
  <c r="A1247" i="8"/>
  <c r="C1247" i="8" s="1"/>
  <c r="A1255" i="8"/>
  <c r="C1255" i="8" s="1"/>
  <c r="A1263" i="8"/>
  <c r="C1263" i="8" s="1"/>
  <c r="A1271" i="8"/>
  <c r="C1271" i="8" s="1"/>
  <c r="B196" i="6"/>
  <c r="B188" i="6"/>
  <c r="A1236" i="8"/>
  <c r="C1236" i="8" s="1"/>
  <c r="A1250" i="8"/>
  <c r="C1250" i="8" s="1"/>
  <c r="A1264" i="8"/>
  <c r="C1264" i="8" s="1"/>
  <c r="A1243" i="8"/>
  <c r="C1243" i="8" s="1"/>
  <c r="A1248" i="8"/>
  <c r="C1248" i="8" s="1"/>
  <c r="A1231" i="8"/>
  <c r="C1231" i="8" s="1"/>
  <c r="B192" i="6"/>
  <c r="A1240" i="8"/>
  <c r="C1240" i="8" s="1"/>
  <c r="A1251" i="8"/>
  <c r="C1251" i="8" s="1"/>
  <c r="A1265" i="8"/>
  <c r="C1265" i="8" s="1"/>
  <c r="B200" i="6"/>
  <c r="A1242" i="8"/>
  <c r="C1242" i="8" s="1"/>
  <c r="A1256" i="8"/>
  <c r="C1256" i="8" s="1"/>
  <c r="A1268" i="8"/>
  <c r="C1268" i="8" s="1"/>
  <c r="A1244" i="8"/>
  <c r="C1244" i="8" s="1"/>
  <c r="A1259" i="8"/>
  <c r="C1259" i="8" s="1"/>
  <c r="A1241" i="8"/>
  <c r="C1241" i="8" s="1"/>
  <c r="A1252" i="8"/>
  <c r="C1252" i="8" s="1"/>
  <c r="A1266" i="8"/>
  <c r="C1266" i="8" s="1"/>
  <c r="A1267" i="8"/>
  <c r="C1267" i="8" s="1"/>
  <c r="B216" i="6"/>
  <c r="A1234" i="8"/>
  <c r="C1234" i="8" s="1"/>
  <c r="B204" i="6"/>
  <c r="A1235" i="8"/>
  <c r="C1235" i="8" s="1"/>
  <c r="A1249" i="8"/>
  <c r="C1249" i="8" s="1"/>
  <c r="A1260" i="8"/>
  <c r="C1260" i="8" s="1"/>
  <c r="A1232" i="8"/>
  <c r="C1232" i="8" s="1"/>
  <c r="A1257" i="8"/>
  <c r="C1257" i="8" s="1"/>
  <c r="A1233" i="8"/>
  <c r="C1233" i="8" s="1"/>
  <c r="A1258" i="8"/>
  <c r="C1258" i="8" s="1"/>
  <c r="A1272" i="8"/>
  <c r="C1272" i="8" s="1"/>
  <c r="A1169" i="9"/>
  <c r="C1169" i="9" s="1"/>
  <c r="A1651" i="8"/>
  <c r="C1651" i="8" s="1"/>
  <c r="A1659" i="8"/>
  <c r="C1659" i="8" s="1"/>
  <c r="A1667" i="8"/>
  <c r="C1667" i="8" s="1"/>
  <c r="A1607" i="8"/>
  <c r="C1607" i="8" s="1"/>
  <c r="A1615" i="8"/>
  <c r="C1615" i="8" s="1"/>
  <c r="A1623" i="8"/>
  <c r="C1623" i="8" s="1"/>
  <c r="A1631" i="8"/>
  <c r="C1631" i="8" s="1"/>
  <c r="A1639" i="8"/>
  <c r="C1639" i="8" s="1"/>
  <c r="A1597" i="8"/>
  <c r="C1597" i="8" s="1"/>
  <c r="A1605" i="8"/>
  <c r="C1605" i="8" s="1"/>
  <c r="B275" i="6"/>
  <c r="A1162" i="9"/>
  <c r="C1162" i="9" s="1"/>
  <c r="A1170" i="9"/>
  <c r="C1170" i="9" s="1"/>
  <c r="A1652" i="8"/>
  <c r="C1652" i="8" s="1"/>
  <c r="A1660" i="8"/>
  <c r="C1660" i="8" s="1"/>
  <c r="A1668" i="8"/>
  <c r="C1668" i="8" s="1"/>
  <c r="A1608" i="8"/>
  <c r="C1608" i="8" s="1"/>
  <c r="A1616" i="8"/>
  <c r="C1616" i="8" s="1"/>
  <c r="A1624" i="8"/>
  <c r="C1624" i="8" s="1"/>
  <c r="A1632" i="8"/>
  <c r="C1632" i="8" s="1"/>
  <c r="A1640" i="8"/>
  <c r="C1640" i="8" s="1"/>
  <c r="A1598" i="8"/>
  <c r="C1598" i="8" s="1"/>
  <c r="A1606" i="8"/>
  <c r="C1606" i="8" s="1"/>
  <c r="B274" i="6"/>
  <c r="A1163" i="9"/>
  <c r="C1163" i="9" s="1"/>
  <c r="A1161" i="9"/>
  <c r="C1161" i="9" s="1"/>
  <c r="A1653" i="8"/>
  <c r="C1653" i="8" s="1"/>
  <c r="A1661" i="8"/>
  <c r="C1661" i="8" s="1"/>
  <c r="A1669" i="8"/>
  <c r="C1669" i="8" s="1"/>
  <c r="A1609" i="8"/>
  <c r="C1609" i="8" s="1"/>
  <c r="A1617" i="8"/>
  <c r="C1617" i="8" s="1"/>
  <c r="A1625" i="8"/>
  <c r="C1625" i="8" s="1"/>
  <c r="A1633" i="8"/>
  <c r="C1633" i="8" s="1"/>
  <c r="A1641" i="8"/>
  <c r="C1641" i="8" s="1"/>
  <c r="A1599" i="8"/>
  <c r="C1599" i="8" s="1"/>
  <c r="A1595" i="8"/>
  <c r="C1595" i="8" s="1"/>
  <c r="B281" i="6"/>
  <c r="A1167" i="9"/>
  <c r="C1167" i="9" s="1"/>
  <c r="A1655" i="8"/>
  <c r="C1655" i="8" s="1"/>
  <c r="A1666" i="8"/>
  <c r="C1666" i="8" s="1"/>
  <c r="A1612" i="8"/>
  <c r="C1612" i="8" s="1"/>
  <c r="A1626" i="8"/>
  <c r="C1626" i="8" s="1"/>
  <c r="A1637" i="8"/>
  <c r="C1637" i="8" s="1"/>
  <c r="A1601" i="8"/>
  <c r="C1601" i="8" s="1"/>
  <c r="A1168" i="9"/>
  <c r="C1168" i="9" s="1"/>
  <c r="A1656" i="8"/>
  <c r="C1656" i="8" s="1"/>
  <c r="A1670" i="8"/>
  <c r="C1670" i="8" s="1"/>
  <c r="A1613" i="8"/>
  <c r="C1613" i="8" s="1"/>
  <c r="A1627" i="8"/>
  <c r="C1627" i="8" s="1"/>
  <c r="A1638" i="8"/>
  <c r="C1638" i="8" s="1"/>
  <c r="A1602" i="8"/>
  <c r="C1602" i="8" s="1"/>
  <c r="A1646" i="8"/>
  <c r="C1646" i="8" s="1"/>
  <c r="A1657" i="8"/>
  <c r="C1657" i="8" s="1"/>
  <c r="A1671" i="8"/>
  <c r="C1671" i="8" s="1"/>
  <c r="A1614" i="8"/>
  <c r="C1614" i="8" s="1"/>
  <c r="A1628" i="8"/>
  <c r="C1628" i="8" s="1"/>
  <c r="A1642" i="8"/>
  <c r="C1642" i="8" s="1"/>
  <c r="A1603" i="8"/>
  <c r="C1603" i="8" s="1"/>
  <c r="A1166" i="9"/>
  <c r="C1166" i="9" s="1"/>
  <c r="A1654" i="8"/>
  <c r="C1654" i="8" s="1"/>
  <c r="A1665" i="8"/>
  <c r="C1665" i="8" s="1"/>
  <c r="A1611" i="8"/>
  <c r="C1611" i="8" s="1"/>
  <c r="A1622" i="8"/>
  <c r="C1622" i="8" s="1"/>
  <c r="A1636" i="8"/>
  <c r="C1636" i="8" s="1"/>
  <c r="A1600" i="8"/>
  <c r="C1600" i="8" s="1"/>
  <c r="B256" i="6"/>
  <c r="A1649" i="8"/>
  <c r="C1649" i="8" s="1"/>
  <c r="A1674" i="8"/>
  <c r="C1674" i="8" s="1"/>
  <c r="A1634" i="8"/>
  <c r="C1634" i="8" s="1"/>
  <c r="A1663" i="8"/>
  <c r="C1663" i="8" s="1"/>
  <c r="A1645" i="8"/>
  <c r="C1645" i="8" s="1"/>
  <c r="A1629" i="8"/>
  <c r="C1629" i="8" s="1"/>
  <c r="A1650" i="8"/>
  <c r="C1650" i="8" s="1"/>
  <c r="A1610" i="8"/>
  <c r="C1610" i="8" s="1"/>
  <c r="A1635" i="8"/>
  <c r="C1635" i="8" s="1"/>
  <c r="A1644" i="8"/>
  <c r="C1644" i="8" s="1"/>
  <c r="A1164" i="9"/>
  <c r="C1164" i="9" s="1"/>
  <c r="A1165" i="9"/>
  <c r="C1165" i="9" s="1"/>
  <c r="A1596" i="8"/>
  <c r="C1596" i="8" s="1"/>
  <c r="A1647" i="8"/>
  <c r="C1647" i="8" s="1"/>
  <c r="A1604" i="8"/>
  <c r="C1604" i="8" s="1"/>
  <c r="B286" i="6"/>
  <c r="A1658" i="8"/>
  <c r="C1658" i="8" s="1"/>
  <c r="A1618" i="8"/>
  <c r="C1618" i="8" s="1"/>
  <c r="A1643" i="8"/>
  <c r="C1643" i="8" s="1"/>
  <c r="B276" i="6"/>
  <c r="A1662" i="8"/>
  <c r="C1662" i="8" s="1"/>
  <c r="A1619" i="8"/>
  <c r="C1619" i="8" s="1"/>
  <c r="A1620" i="8"/>
  <c r="C1620" i="8" s="1"/>
  <c r="A1621" i="8"/>
  <c r="C1621" i="8" s="1"/>
  <c r="A1648" i="8"/>
  <c r="C1648" i="8" s="1"/>
  <c r="A1673" i="8"/>
  <c r="C1673" i="8" s="1"/>
  <c r="A1630" i="8"/>
  <c r="C1630" i="8" s="1"/>
  <c r="B261" i="6"/>
  <c r="A1664" i="8"/>
  <c r="C1664" i="8" s="1"/>
  <c r="A1672" i="8"/>
  <c r="C1672" i="8" s="1"/>
  <c r="A1448" i="8"/>
  <c r="C1448" i="8" s="1"/>
  <c r="A1580" i="8"/>
  <c r="C1580" i="8" s="1"/>
  <c r="A1460" i="8"/>
  <c r="C1460" i="8" s="1"/>
  <c r="B225" i="6"/>
  <c r="A1390" i="8"/>
  <c r="C1390" i="8" s="1"/>
  <c r="A1379" i="8"/>
  <c r="C1379" i="8" s="1"/>
  <c r="A1365" i="8"/>
  <c r="C1365" i="8" s="1"/>
  <c r="A1354" i="8"/>
  <c r="C1354" i="8" s="1"/>
  <c r="A1340" i="8"/>
  <c r="C1340" i="8" s="1"/>
  <c r="A1326" i="8"/>
  <c r="C1326" i="8" s="1"/>
  <c r="A1315" i="8"/>
  <c r="C1315" i="8" s="1"/>
  <c r="A1301" i="8"/>
  <c r="C1301" i="8" s="1"/>
  <c r="A1290" i="8"/>
  <c r="C1290" i="8" s="1"/>
  <c r="A1467" i="8"/>
  <c r="C1467" i="8" s="1"/>
  <c r="A1475" i="8"/>
  <c r="C1475" i="8" s="1"/>
  <c r="A1400" i="8"/>
  <c r="C1400" i="8" s="1"/>
  <c r="A1408" i="8"/>
  <c r="C1408" i="8" s="1"/>
  <c r="B240" i="6"/>
  <c r="B236" i="6"/>
  <c r="A1468" i="8"/>
  <c r="C1468" i="8" s="1"/>
  <c r="A1476" i="8"/>
  <c r="C1476" i="8" s="1"/>
  <c r="A1401" i="8"/>
  <c r="C1401" i="8" s="1"/>
  <c r="A1409" i="8"/>
  <c r="C1409" i="8" s="1"/>
  <c r="B238" i="6"/>
  <c r="B237" i="6"/>
  <c r="A1469" i="8"/>
  <c r="C1469" i="8" s="1"/>
  <c r="A1402" i="8"/>
  <c r="C1402" i="8" s="1"/>
  <c r="A1412" i="8"/>
  <c r="C1412" i="8" s="1"/>
  <c r="B234" i="6"/>
  <c r="A1470" i="8"/>
  <c r="C1470" i="8" s="1"/>
  <c r="A1403" i="8"/>
  <c r="C1403" i="8" s="1"/>
  <c r="A1413" i="8"/>
  <c r="C1413" i="8" s="1"/>
  <c r="B235" i="6"/>
  <c r="A1471" i="8"/>
  <c r="C1471" i="8" s="1"/>
  <c r="A1404" i="8"/>
  <c r="C1404" i="8" s="1"/>
  <c r="A1395" i="8"/>
  <c r="C1395" i="8" s="1"/>
  <c r="B229" i="6"/>
  <c r="B228" i="6"/>
  <c r="A1407" i="8"/>
  <c r="C1407" i="8" s="1"/>
  <c r="A1435" i="8"/>
  <c r="C1435" i="8" s="1"/>
  <c r="A1420" i="8"/>
  <c r="C1420" i="8" s="1"/>
  <c r="A1450" i="8"/>
  <c r="C1450" i="8" s="1"/>
  <c r="A1472" i="8"/>
  <c r="C1472" i="8" s="1"/>
  <c r="A1487" i="8"/>
  <c r="C1487" i="8" s="1"/>
  <c r="A1499" i="8"/>
  <c r="C1499" i="8" s="1"/>
  <c r="B241" i="6"/>
  <c r="B285" i="6"/>
  <c r="A1486" i="8"/>
  <c r="C1486" i="8" s="1"/>
  <c r="A1433" i="8"/>
  <c r="C1433" i="8" s="1"/>
  <c r="A1483" i="8"/>
  <c r="C1483" i="8" s="1"/>
  <c r="A1585" i="8"/>
  <c r="C1585" i="8" s="1"/>
  <c r="A1577" i="8"/>
  <c r="C1577" i="8" s="1"/>
  <c r="A1573" i="8"/>
  <c r="C1573" i="8" s="1"/>
  <c r="A1586" i="8"/>
  <c r="C1586" i="8" s="1"/>
  <c r="A1578" i="8"/>
  <c r="C1578" i="8" s="1"/>
  <c r="A1587" i="8"/>
  <c r="C1587" i="8" s="1"/>
  <c r="A1579" i="8"/>
  <c r="C1579" i="8" s="1"/>
  <c r="B273" i="6"/>
  <c r="A1594" i="8"/>
  <c r="C1594" i="8" s="1"/>
  <c r="A1582" i="8"/>
  <c r="C1582" i="8" s="1"/>
  <c r="B280" i="6"/>
  <c r="B255" i="6"/>
  <c r="A1588" i="8"/>
  <c r="C1588" i="8" s="1"/>
  <c r="A1583" i="8"/>
  <c r="C1583" i="8" s="1"/>
  <c r="A1589" i="8"/>
  <c r="C1589" i="8" s="1"/>
  <c r="A1584" i="8"/>
  <c r="C1584" i="8" s="1"/>
  <c r="A1593" i="8"/>
  <c r="C1593" i="8" s="1"/>
  <c r="A1581" i="8"/>
  <c r="C1581" i="8" s="1"/>
  <c r="A1496" i="8"/>
  <c r="C1496" i="8" s="1"/>
  <c r="B218" i="6"/>
  <c r="A1372" i="8"/>
  <c r="C1372" i="8" s="1"/>
  <c r="A1347" i="8"/>
  <c r="C1347" i="8" s="1"/>
  <c r="A1322" i="8"/>
  <c r="C1322" i="8" s="1"/>
  <c r="A1294" i="8"/>
  <c r="C1294" i="8" s="1"/>
  <c r="B244" i="6"/>
  <c r="B245" i="6"/>
  <c r="B246" i="6"/>
  <c r="B250" i="6"/>
  <c r="B251" i="6"/>
  <c r="B242" i="6"/>
  <c r="A1575" i="8"/>
  <c r="C1575" i="8" s="1"/>
  <c r="A1147" i="8"/>
  <c r="C1147" i="8" s="1"/>
  <c r="A1155" i="8"/>
  <c r="C1155" i="8" s="1"/>
  <c r="A1148" i="8"/>
  <c r="C1148" i="8" s="1"/>
  <c r="A1156" i="8"/>
  <c r="C1156" i="8" s="1"/>
  <c r="B197" i="6"/>
  <c r="B189" i="6"/>
  <c r="A1149" i="8"/>
  <c r="C1149" i="8" s="1"/>
  <c r="A1157" i="8"/>
  <c r="C1157" i="8" s="1"/>
  <c r="B213" i="6"/>
  <c r="B201" i="6"/>
  <c r="B185" i="6"/>
  <c r="A1153" i="8"/>
  <c r="C1153" i="8" s="1"/>
  <c r="B227" i="6"/>
  <c r="A1382" i="8"/>
  <c r="C1382" i="8" s="1"/>
  <c r="A1371" i="8"/>
  <c r="C1371" i="8" s="1"/>
  <c r="A1357" i="8"/>
  <c r="C1357" i="8" s="1"/>
  <c r="A1346" i="8"/>
  <c r="C1346" i="8" s="1"/>
  <c r="A1332" i="8"/>
  <c r="C1332" i="8" s="1"/>
  <c r="A1318" i="8"/>
  <c r="C1318" i="8" s="1"/>
  <c r="A1307" i="8"/>
  <c r="C1307" i="8" s="1"/>
  <c r="A1293" i="8"/>
  <c r="C1293" i="8" s="1"/>
  <c r="A1281" i="8"/>
  <c r="C1281" i="8" s="1"/>
  <c r="B239" i="6"/>
  <c r="A1397" i="8"/>
  <c r="C1397" i="8" s="1"/>
  <c r="A1425" i="8"/>
  <c r="C1425" i="8" s="1"/>
  <c r="A1458" i="8"/>
  <c r="C1458" i="8" s="1"/>
  <c r="A1462" i="8"/>
  <c r="C1462" i="8" s="1"/>
  <c r="A1477" i="8"/>
  <c r="C1477" i="8" s="1"/>
  <c r="A1574" i="8"/>
  <c r="C1574" i="8" s="1"/>
  <c r="A1419" i="8"/>
  <c r="C1419" i="8" s="1"/>
  <c r="A1500" i="8"/>
  <c r="C1500" i="8" s="1"/>
  <c r="A1508" i="8"/>
  <c r="C1508" i="8" s="1"/>
  <c r="A1446" i="8"/>
  <c r="C1446" i="8" s="1"/>
  <c r="A1454" i="8"/>
  <c r="C1454" i="8" s="1"/>
  <c r="A1441" i="8"/>
  <c r="C1441" i="8" s="1"/>
  <c r="A1501" i="8"/>
  <c r="C1501" i="8" s="1"/>
  <c r="A1495" i="8"/>
  <c r="C1495" i="8" s="1"/>
  <c r="A1447" i="8"/>
  <c r="C1447" i="8" s="1"/>
  <c r="A1455" i="8"/>
  <c r="C1455" i="8" s="1"/>
  <c r="A1502" i="8"/>
  <c r="C1502" i="8" s="1"/>
  <c r="A1442" i="8"/>
  <c r="C1442" i="8" s="1"/>
  <c r="A1452" i="8"/>
  <c r="C1452" i="8" s="1"/>
  <c r="A1503" i="8"/>
  <c r="C1503" i="8" s="1"/>
  <c r="A1443" i="8"/>
  <c r="C1443" i="8" s="1"/>
  <c r="A1453" i="8"/>
  <c r="C1453" i="8" s="1"/>
  <c r="A1504" i="8"/>
  <c r="C1504" i="8" s="1"/>
  <c r="A1444" i="8"/>
  <c r="C1444" i="8" s="1"/>
  <c r="A1456" i="8"/>
  <c r="C1456" i="8" s="1"/>
  <c r="A1461" i="8"/>
  <c r="C1461" i="8" s="1"/>
  <c r="A1445" i="8"/>
  <c r="C1445" i="8" s="1"/>
  <c r="A1386" i="8"/>
  <c r="C1386" i="8" s="1"/>
  <c r="A1333" i="8"/>
  <c r="C1333" i="8" s="1"/>
  <c r="A1283" i="8"/>
  <c r="C1283" i="8" s="1"/>
  <c r="B243" i="6"/>
  <c r="B272" i="6"/>
  <c r="A1152" i="8"/>
  <c r="C1152" i="8" s="1"/>
  <c r="B217" i="6"/>
  <c r="A1273" i="8"/>
  <c r="C1273" i="8" s="1"/>
  <c r="A1381" i="8"/>
  <c r="C1381" i="8" s="1"/>
  <c r="A1370" i="8"/>
  <c r="C1370" i="8" s="1"/>
  <c r="A1356" i="8"/>
  <c r="C1356" i="8" s="1"/>
  <c r="A1342" i="8"/>
  <c r="C1342" i="8" s="1"/>
  <c r="A1331" i="8"/>
  <c r="C1331" i="8" s="1"/>
  <c r="A1317" i="8"/>
  <c r="C1317" i="8" s="1"/>
  <c r="A1306" i="8"/>
  <c r="C1306" i="8" s="1"/>
  <c r="A1292" i="8"/>
  <c r="C1292" i="8" s="1"/>
  <c r="A1411" i="8"/>
  <c r="C1411" i="8" s="1"/>
  <c r="A1396" i="8"/>
  <c r="C1396" i="8" s="1"/>
  <c r="A1424" i="8"/>
  <c r="C1424" i="8" s="1"/>
  <c r="A1457" i="8"/>
  <c r="C1457" i="8" s="1"/>
  <c r="A1474" i="8"/>
  <c r="C1474" i="8" s="1"/>
  <c r="A1506" i="8"/>
  <c r="C1506" i="8" s="1"/>
  <c r="A1592" i="8"/>
  <c r="C1592" i="8" s="1"/>
  <c r="A1484" i="8"/>
  <c r="C1484" i="8" s="1"/>
  <c r="A1492" i="8"/>
  <c r="C1492" i="8" s="1"/>
  <c r="A1422" i="8"/>
  <c r="C1422" i="8" s="1"/>
  <c r="A1430" i="8"/>
  <c r="C1430" i="8" s="1"/>
  <c r="A1438" i="8"/>
  <c r="C1438" i="8" s="1"/>
  <c r="A1485" i="8"/>
  <c r="C1485" i="8" s="1"/>
  <c r="A1493" i="8"/>
  <c r="C1493" i="8" s="1"/>
  <c r="A1415" i="8"/>
  <c r="C1415" i="8" s="1"/>
  <c r="A1423" i="8"/>
  <c r="C1423" i="8" s="1"/>
  <c r="A1431" i="8"/>
  <c r="C1431" i="8" s="1"/>
  <c r="A1439" i="8"/>
  <c r="C1439" i="8" s="1"/>
  <c r="A1480" i="8"/>
  <c r="C1480" i="8" s="1"/>
  <c r="A1490" i="8"/>
  <c r="C1490" i="8" s="1"/>
  <c r="A1416" i="8"/>
  <c r="C1416" i="8" s="1"/>
  <c r="A1426" i="8"/>
  <c r="C1426" i="8" s="1"/>
  <c r="A1436" i="8"/>
  <c r="C1436" i="8" s="1"/>
  <c r="A1481" i="8"/>
  <c r="C1481" i="8" s="1"/>
  <c r="A1491" i="8"/>
  <c r="C1491" i="8" s="1"/>
  <c r="A1417" i="8"/>
  <c r="C1417" i="8" s="1"/>
  <c r="A1427" i="8"/>
  <c r="C1427" i="8" s="1"/>
  <c r="A1437" i="8"/>
  <c r="C1437" i="8" s="1"/>
  <c r="A1482" i="8"/>
  <c r="C1482" i="8" s="1"/>
  <c r="A1494" i="8"/>
  <c r="C1494" i="8" s="1"/>
  <c r="A1418" i="8"/>
  <c r="C1418" i="8" s="1"/>
  <c r="A1428" i="8"/>
  <c r="C1428" i="8" s="1"/>
  <c r="A1440" i="8"/>
  <c r="C1440" i="8" s="1"/>
  <c r="A1434" i="8"/>
  <c r="C1434" i="8" s="1"/>
  <c r="A1497" i="8"/>
  <c r="C1497" i="8" s="1"/>
  <c r="A1432" i="8"/>
  <c r="C1432" i="8" s="1"/>
  <c r="A1479" i="8"/>
  <c r="C1479" i="8" s="1"/>
  <c r="B271" i="6"/>
  <c r="A1576" i="8"/>
  <c r="C1576" i="8" s="1"/>
  <c r="A1274" i="8"/>
  <c r="C1274" i="8" s="1"/>
  <c r="A1282" i="8"/>
  <c r="C1282" i="8" s="1"/>
  <c r="A1275" i="8"/>
  <c r="C1275" i="8" s="1"/>
  <c r="A1278" i="8"/>
  <c r="C1278" i="8" s="1"/>
  <c r="A1287" i="8"/>
  <c r="C1287" i="8" s="1"/>
  <c r="A1295" i="8"/>
  <c r="C1295" i="8" s="1"/>
  <c r="A1303" i="8"/>
  <c r="C1303" i="8" s="1"/>
  <c r="A1311" i="8"/>
  <c r="C1311" i="8" s="1"/>
  <c r="A1319" i="8"/>
  <c r="C1319" i="8" s="1"/>
  <c r="A1327" i="8"/>
  <c r="C1327" i="8" s="1"/>
  <c r="A1335" i="8"/>
  <c r="C1335" i="8" s="1"/>
  <c r="A1343" i="8"/>
  <c r="C1343" i="8" s="1"/>
  <c r="A1351" i="8"/>
  <c r="C1351" i="8" s="1"/>
  <c r="A1359" i="8"/>
  <c r="C1359" i="8" s="1"/>
  <c r="A1367" i="8"/>
  <c r="C1367" i="8" s="1"/>
  <c r="A1375" i="8"/>
  <c r="C1375" i="8" s="1"/>
  <c r="A1383" i="8"/>
  <c r="C1383" i="8" s="1"/>
  <c r="A1391" i="8"/>
  <c r="C1391" i="8" s="1"/>
  <c r="B220" i="6"/>
  <c r="A1279" i="8"/>
  <c r="C1279" i="8" s="1"/>
  <c r="A1288" i="8"/>
  <c r="C1288" i="8" s="1"/>
  <c r="A1296" i="8"/>
  <c r="C1296" i="8" s="1"/>
  <c r="A1304" i="8"/>
  <c r="C1304" i="8" s="1"/>
  <c r="A1312" i="8"/>
  <c r="C1312" i="8" s="1"/>
  <c r="A1320" i="8"/>
  <c r="C1320" i="8" s="1"/>
  <c r="A1328" i="8"/>
  <c r="C1328" i="8" s="1"/>
  <c r="A1336" i="8"/>
  <c r="C1336" i="8" s="1"/>
  <c r="A1344" i="8"/>
  <c r="C1344" i="8" s="1"/>
  <c r="A1352" i="8"/>
  <c r="C1352" i="8" s="1"/>
  <c r="A1360" i="8"/>
  <c r="C1360" i="8" s="1"/>
  <c r="A1368" i="8"/>
  <c r="C1368" i="8" s="1"/>
  <c r="A1376" i="8"/>
  <c r="C1376" i="8" s="1"/>
  <c r="A1384" i="8"/>
  <c r="C1384" i="8" s="1"/>
  <c r="A1392" i="8"/>
  <c r="C1392" i="8" s="1"/>
  <c r="B221" i="6"/>
  <c r="A1280" i="8"/>
  <c r="C1280" i="8" s="1"/>
  <c r="A1289" i="8"/>
  <c r="C1289" i="8" s="1"/>
  <c r="A1297" i="8"/>
  <c r="C1297" i="8" s="1"/>
  <c r="A1305" i="8"/>
  <c r="C1305" i="8" s="1"/>
  <c r="A1313" i="8"/>
  <c r="C1313" i="8" s="1"/>
  <c r="A1321" i="8"/>
  <c r="C1321" i="8" s="1"/>
  <c r="A1329" i="8"/>
  <c r="C1329" i="8" s="1"/>
  <c r="A1337" i="8"/>
  <c r="C1337" i="8" s="1"/>
  <c r="A1345" i="8"/>
  <c r="C1345" i="8" s="1"/>
  <c r="A1353" i="8"/>
  <c r="C1353" i="8" s="1"/>
  <c r="A1361" i="8"/>
  <c r="C1361" i="8" s="1"/>
  <c r="A1369" i="8"/>
  <c r="C1369" i="8" s="1"/>
  <c r="A1377" i="8"/>
  <c r="C1377" i="8" s="1"/>
  <c r="A1385" i="8"/>
  <c r="C1385" i="8" s="1"/>
  <c r="A1393" i="8"/>
  <c r="C1393" i="8" s="1"/>
  <c r="B222" i="6"/>
  <c r="A1358" i="8"/>
  <c r="C1358" i="8" s="1"/>
  <c r="A1308" i="8"/>
  <c r="C1308" i="8" s="1"/>
  <c r="A1429" i="8"/>
  <c r="C1429" i="8" s="1"/>
  <c r="A1459" i="8"/>
  <c r="C1459" i="8" s="1"/>
  <c r="A1478" i="8"/>
  <c r="C1478" i="8" s="1"/>
  <c r="A1151" i="8"/>
  <c r="C1151" i="8" s="1"/>
  <c r="B226" i="6"/>
  <c r="A1394" i="8"/>
  <c r="C1394" i="8" s="1"/>
  <c r="A1380" i="8"/>
  <c r="C1380" i="8" s="1"/>
  <c r="A1366" i="8"/>
  <c r="C1366" i="8" s="1"/>
  <c r="A1355" i="8"/>
  <c r="C1355" i="8" s="1"/>
  <c r="A1341" i="8"/>
  <c r="C1341" i="8" s="1"/>
  <c r="A1330" i="8"/>
  <c r="C1330" i="8" s="1"/>
  <c r="A1316" i="8"/>
  <c r="C1316" i="8" s="1"/>
  <c r="A1302" i="8"/>
  <c r="C1302" i="8" s="1"/>
  <c r="A1291" i="8"/>
  <c r="C1291" i="8" s="1"/>
  <c r="A1276" i="8"/>
  <c r="C1276" i="8" s="1"/>
  <c r="A1410" i="8"/>
  <c r="C1410" i="8" s="1"/>
  <c r="A1414" i="8"/>
  <c r="C1414" i="8" s="1"/>
  <c r="A1421" i="8"/>
  <c r="C1421" i="8" s="1"/>
  <c r="A1451" i="8"/>
  <c r="C1451" i="8" s="1"/>
  <c r="A1473" i="8"/>
  <c r="C1473" i="8" s="1"/>
  <c r="A1488" i="8"/>
  <c r="C1488" i="8" s="1"/>
  <c r="A1505" i="8"/>
  <c r="C1505" i="8" s="1"/>
  <c r="B260" i="6"/>
  <c r="A1591" i="8"/>
  <c r="C1591" i="8" s="1"/>
  <c r="A1571" i="8"/>
  <c r="C1571" i="8" s="1"/>
  <c r="A1563" i="8"/>
  <c r="C1563" i="8" s="1"/>
  <c r="A1553" i="8"/>
  <c r="C1553" i="8" s="1"/>
  <c r="B259" i="6"/>
  <c r="A1564" i="8"/>
  <c r="C1564" i="8" s="1"/>
  <c r="A1572" i="8"/>
  <c r="C1572" i="8" s="1"/>
  <c r="A1546" i="8"/>
  <c r="C1546" i="8" s="1"/>
  <c r="A1554" i="8"/>
  <c r="C1554" i="8" s="1"/>
  <c r="A1565" i="8"/>
  <c r="C1565" i="8" s="1"/>
  <c r="A1557" i="8"/>
  <c r="C1557" i="8" s="1"/>
  <c r="A1547" i="8"/>
  <c r="C1547" i="8" s="1"/>
  <c r="A1555" i="8"/>
  <c r="C1555" i="8" s="1"/>
  <c r="B270" i="6"/>
  <c r="B284" i="6"/>
  <c r="A1550" i="8"/>
  <c r="C1550" i="8" s="1"/>
  <c r="A1570" i="8"/>
  <c r="C1570" i="8" s="1"/>
  <c r="A1189" i="8"/>
  <c r="C1189" i="8" s="1"/>
  <c r="A1181" i="8"/>
  <c r="C1181" i="8" s="1"/>
  <c r="A1173" i="8"/>
  <c r="C1173" i="8" s="1"/>
  <c r="A1165" i="8"/>
  <c r="C1165" i="8" s="1"/>
  <c r="A1556" i="8"/>
  <c r="C1556" i="8" s="1"/>
  <c r="A1560" i="8"/>
  <c r="C1560" i="8" s="1"/>
  <c r="A1188" i="8"/>
  <c r="C1188" i="8" s="1"/>
  <c r="A1180" i="8"/>
  <c r="C1180" i="8" s="1"/>
  <c r="A1172" i="8"/>
  <c r="C1172" i="8" s="1"/>
  <c r="A1164" i="8"/>
  <c r="C1164" i="8" s="1"/>
  <c r="B254" i="6"/>
  <c r="B268" i="6"/>
  <c r="B279" i="6"/>
  <c r="A1552" i="8"/>
  <c r="C1552" i="8" s="1"/>
  <c r="A1559" i="8"/>
  <c r="C1559" i="8" s="1"/>
  <c r="B190" i="6"/>
  <c r="B198" i="6"/>
  <c r="A1187" i="8"/>
  <c r="C1187" i="8" s="1"/>
  <c r="A1179" i="8"/>
  <c r="C1179" i="8" s="1"/>
  <c r="A1171" i="8"/>
  <c r="C1171" i="8" s="1"/>
  <c r="A1542" i="8"/>
  <c r="C1542" i="8" s="1"/>
  <c r="A1535" i="8"/>
  <c r="C1535" i="8" s="1"/>
  <c r="B283" i="6"/>
  <c r="B267" i="6"/>
  <c r="A1543" i="8"/>
  <c r="C1543" i="8" s="1"/>
  <c r="A1536" i="8"/>
  <c r="C1536" i="8" s="1"/>
  <c r="B266" i="6"/>
  <c r="B258" i="6"/>
  <c r="A1544" i="8"/>
  <c r="C1544" i="8" s="1"/>
  <c r="A1537" i="8"/>
  <c r="C1537" i="8" s="1"/>
  <c r="B265" i="6"/>
  <c r="B269" i="6"/>
  <c r="A1531" i="8"/>
  <c r="C1531" i="8" s="1"/>
  <c r="A1551" i="8"/>
  <c r="C1551" i="8" s="1"/>
  <c r="A1558" i="8"/>
  <c r="C1558" i="8" s="1"/>
  <c r="A1177" i="9"/>
  <c r="C1177" i="9" s="1"/>
  <c r="A1186" i="9"/>
  <c r="C1186" i="9" s="1"/>
  <c r="A1171" i="9"/>
  <c r="C1171" i="9" s="1"/>
  <c r="A1172" i="9"/>
  <c r="C1172" i="9" s="1"/>
  <c r="A1182" i="9"/>
  <c r="C1182" i="9" s="1"/>
  <c r="A1179" i="9"/>
  <c r="C1179" i="9" s="1"/>
  <c r="A1188" i="9"/>
  <c r="C1188" i="9" s="1"/>
  <c r="A1181" i="9"/>
  <c r="C1181" i="9" s="1"/>
  <c r="A1178" i="9"/>
  <c r="C1178" i="9" s="1"/>
  <c r="A1187" i="9"/>
  <c r="C1187" i="9" s="1"/>
  <c r="A116" i="9"/>
  <c r="C116" i="9" s="1"/>
  <c r="A121" i="9"/>
  <c r="C121" i="9" s="1"/>
  <c r="A164" i="9"/>
  <c r="C164" i="9" s="1"/>
  <c r="A196" i="9"/>
  <c r="C196" i="9" s="1"/>
  <c r="A477" i="8"/>
  <c r="C477" i="8" s="1"/>
  <c r="A500" i="8"/>
  <c r="C500" i="8" s="1"/>
  <c r="A526" i="8"/>
  <c r="C526" i="8" s="1"/>
  <c r="B180" i="6"/>
  <c r="A124" i="9"/>
  <c r="C124" i="9" s="1"/>
  <c r="A165" i="9"/>
  <c r="C165" i="9" s="1"/>
  <c r="A197" i="9"/>
  <c r="C197" i="9" s="1"/>
  <c r="A478" i="8"/>
  <c r="C478" i="8" s="1"/>
  <c r="A508" i="8"/>
  <c r="C508" i="8" s="1"/>
  <c r="A530" i="8"/>
  <c r="C530" i="8" s="1"/>
  <c r="B181" i="6"/>
  <c r="A125" i="9"/>
  <c r="C125" i="9" s="1"/>
  <c r="A169" i="9"/>
  <c r="C169" i="9" s="1"/>
  <c r="A201" i="9"/>
  <c r="C201" i="9" s="1"/>
  <c r="A482" i="8"/>
  <c r="C482" i="8" s="1"/>
  <c r="A509" i="8"/>
  <c r="C509" i="8" s="1"/>
  <c r="A532" i="8"/>
  <c r="C532" i="8" s="1"/>
  <c r="B172" i="6"/>
  <c r="A161" i="9"/>
  <c r="C161" i="9" s="1"/>
  <c r="A462" i="8"/>
  <c r="C462" i="8" s="1"/>
  <c r="A510" i="8"/>
  <c r="C510" i="8" s="1"/>
  <c r="B184" i="6"/>
  <c r="A179" i="9"/>
  <c r="C179" i="9" s="1"/>
  <c r="A466" i="8"/>
  <c r="C466" i="8" s="1"/>
  <c r="A514" i="8"/>
  <c r="C514" i="8" s="1"/>
  <c r="B182" i="6"/>
  <c r="A105" i="9"/>
  <c r="C105" i="9" s="1"/>
  <c r="A180" i="9"/>
  <c r="C180" i="9" s="1"/>
  <c r="A476" i="8"/>
  <c r="C476" i="8" s="1"/>
  <c r="A516" i="8"/>
  <c r="C516" i="8" s="1"/>
  <c r="A117" i="9"/>
  <c r="C117" i="9" s="1"/>
  <c r="A181" i="9"/>
  <c r="C181" i="9" s="1"/>
  <c r="A484" i="8"/>
  <c r="C484" i="8" s="1"/>
  <c r="A524" i="8"/>
  <c r="C524" i="8" s="1"/>
  <c r="A140" i="9"/>
  <c r="C140" i="9" s="1"/>
  <c r="A185" i="9"/>
  <c r="C185" i="9" s="1"/>
  <c r="A492" i="8"/>
  <c r="C492" i="8" s="1"/>
  <c r="A525" i="8"/>
  <c r="C525" i="8" s="1"/>
  <c r="A141" i="9"/>
  <c r="C141" i="9" s="1"/>
  <c r="A195" i="9"/>
  <c r="C195" i="9" s="1"/>
  <c r="A493" i="8"/>
  <c r="C493" i="8" s="1"/>
  <c r="A540" i="8"/>
  <c r="C540" i="8" s="1"/>
  <c r="A145" i="9"/>
  <c r="C145" i="9" s="1"/>
  <c r="A460" i="8"/>
  <c r="C460" i="8" s="1"/>
  <c r="A494" i="8"/>
  <c r="C494" i="8" s="1"/>
  <c r="A541" i="8"/>
  <c r="C541" i="8" s="1"/>
  <c r="A148" i="9"/>
  <c r="C148" i="9" s="1"/>
  <c r="A461" i="8"/>
  <c r="C461" i="8" s="1"/>
  <c r="A498" i="8"/>
  <c r="C498" i="8" s="1"/>
  <c r="A542" i="8"/>
  <c r="C542" i="8" s="1"/>
  <c r="A18" i="9"/>
  <c r="C18" i="9" s="1"/>
  <c r="A52" i="9"/>
  <c r="C52" i="9" s="1"/>
  <c r="A64" i="9"/>
  <c r="C64" i="9" s="1"/>
  <c r="A34" i="9"/>
  <c r="C34" i="9" s="1"/>
  <c r="A48" i="9"/>
  <c r="C48" i="9" s="1"/>
  <c r="B166" i="6"/>
  <c r="A26" i="9"/>
  <c r="C26" i="9" s="1"/>
  <c r="A47" i="9"/>
  <c r="C47" i="9" s="1"/>
  <c r="B169" i="6"/>
  <c r="A25" i="9"/>
  <c r="C25" i="9" s="1"/>
  <c r="A63" i="9"/>
  <c r="C63" i="9" s="1"/>
  <c r="A23" i="9"/>
  <c r="C23" i="9" s="1"/>
  <c r="A55" i="9"/>
  <c r="C55" i="9" s="1"/>
  <c r="A44" i="9"/>
  <c r="C44" i="9" s="1"/>
  <c r="B158" i="6"/>
  <c r="A56" i="9"/>
  <c r="C56" i="9" s="1"/>
  <c r="A36" i="9"/>
  <c r="C36" i="9" s="1"/>
  <c r="A27" i="9"/>
  <c r="C27" i="9" s="1"/>
  <c r="A57" i="9"/>
  <c r="C57" i="9" s="1"/>
  <c r="A40" i="9"/>
  <c r="C40" i="9" s="1"/>
  <c r="A31" i="9"/>
  <c r="C31" i="9" s="1"/>
  <c r="A61" i="9"/>
  <c r="C61" i="9" s="1"/>
  <c r="A42" i="9"/>
  <c r="C42" i="9" s="1"/>
  <c r="A33" i="9"/>
  <c r="C33" i="9" s="1"/>
  <c r="A20" i="9"/>
  <c r="C20" i="9" s="1"/>
  <c r="A43" i="9"/>
  <c r="C43" i="9" s="1"/>
  <c r="A66" i="9"/>
  <c r="C66" i="9" s="1"/>
  <c r="A88" i="9"/>
  <c r="C88" i="9" s="1"/>
  <c r="A78" i="9"/>
  <c r="C78" i="9" s="1"/>
  <c r="A72" i="9"/>
  <c r="C72" i="9" s="1"/>
  <c r="A19" i="9"/>
  <c r="C19" i="9" s="1"/>
  <c r="A35" i="9"/>
  <c r="C35" i="9" s="1"/>
  <c r="A65" i="9"/>
  <c r="C65" i="9" s="1"/>
  <c r="B159" i="6"/>
  <c r="A85" i="9"/>
  <c r="C85" i="9" s="1"/>
  <c r="A93" i="9"/>
  <c r="C93" i="9" s="1"/>
  <c r="A75" i="9"/>
  <c r="C75" i="9" s="1"/>
  <c r="A83" i="9"/>
  <c r="C83" i="9" s="1"/>
  <c r="A73" i="9"/>
  <c r="C73" i="9" s="1"/>
  <c r="A86" i="9"/>
  <c r="C86" i="9" s="1"/>
  <c r="A94" i="9"/>
  <c r="C94" i="9" s="1"/>
  <c r="A76" i="9"/>
  <c r="C76" i="9" s="1"/>
  <c r="A74" i="9"/>
  <c r="C74" i="9" s="1"/>
  <c r="B171" i="6"/>
  <c r="B163" i="6"/>
  <c r="A87" i="9"/>
  <c r="C87" i="9" s="1"/>
  <c r="A95" i="9"/>
  <c r="C95" i="9" s="1"/>
  <c r="A77" i="9"/>
  <c r="C77" i="9" s="1"/>
  <c r="A69" i="9"/>
  <c r="C69" i="9" s="1"/>
  <c r="A89" i="9"/>
  <c r="C89" i="9" s="1"/>
  <c r="A97" i="9"/>
  <c r="C97" i="9" s="1"/>
  <c r="A79" i="9"/>
  <c r="C79" i="9" s="1"/>
  <c r="B167" i="6"/>
  <c r="A80" i="9"/>
  <c r="C80" i="9" s="1"/>
  <c r="A90" i="9"/>
  <c r="C90" i="9" s="1"/>
  <c r="A468" i="8"/>
  <c r="C468" i="8" s="1"/>
  <c r="A203" i="9"/>
  <c r="C203" i="9" s="1"/>
  <c r="A187" i="9"/>
  <c r="C187" i="9" s="1"/>
  <c r="A171" i="9"/>
  <c r="C171" i="9" s="1"/>
  <c r="A149" i="9"/>
  <c r="C149" i="9" s="1"/>
  <c r="A129" i="9"/>
  <c r="C129" i="9" s="1"/>
  <c r="A108" i="9"/>
  <c r="C108" i="9" s="1"/>
  <c r="A100" i="9"/>
  <c r="C100" i="9" s="1"/>
  <c r="A84" i="9"/>
  <c r="C84" i="9" s="1"/>
  <c r="A99" i="9"/>
  <c r="C99" i="9" s="1"/>
  <c r="B161" i="6"/>
  <c r="A96" i="9"/>
  <c r="C96" i="9" s="1"/>
  <c r="B178" i="6"/>
  <c r="A538" i="8"/>
  <c r="C538" i="8" s="1"/>
  <c r="A522" i="8"/>
  <c r="C522" i="8" s="1"/>
  <c r="A506" i="8"/>
  <c r="C506" i="8" s="1"/>
  <c r="A490" i="8"/>
  <c r="C490" i="8" s="1"/>
  <c r="A474" i="8"/>
  <c r="C474" i="8" s="1"/>
  <c r="A193" i="9"/>
  <c r="C193" i="9" s="1"/>
  <c r="A177" i="9"/>
  <c r="C177" i="9" s="1"/>
  <c r="A157" i="9"/>
  <c r="C157" i="9" s="1"/>
  <c r="A137" i="9"/>
  <c r="C137" i="9" s="1"/>
  <c r="B165" i="6"/>
  <c r="A82" i="9"/>
  <c r="C82" i="9" s="1"/>
  <c r="A92" i="9"/>
  <c r="C92" i="9" s="1"/>
  <c r="A102" i="9"/>
  <c r="C102" i="9" s="1"/>
  <c r="A110" i="9"/>
  <c r="C110" i="9" s="1"/>
  <c r="A118" i="9"/>
  <c r="C118" i="9" s="1"/>
  <c r="A126" i="9"/>
  <c r="C126" i="9" s="1"/>
  <c r="A134" i="9"/>
  <c r="C134" i="9" s="1"/>
  <c r="A142" i="9"/>
  <c r="C142" i="9" s="1"/>
  <c r="A150" i="9"/>
  <c r="C150" i="9" s="1"/>
  <c r="A158" i="9"/>
  <c r="C158" i="9" s="1"/>
  <c r="A166" i="9"/>
  <c r="C166" i="9" s="1"/>
  <c r="A174" i="9"/>
  <c r="C174" i="9" s="1"/>
  <c r="A182" i="9"/>
  <c r="C182" i="9" s="1"/>
  <c r="A190" i="9"/>
  <c r="C190" i="9" s="1"/>
  <c r="A198" i="9"/>
  <c r="C198" i="9" s="1"/>
  <c r="A463" i="8"/>
  <c r="C463" i="8" s="1"/>
  <c r="A471" i="8"/>
  <c r="C471" i="8" s="1"/>
  <c r="A479" i="8"/>
  <c r="C479" i="8" s="1"/>
  <c r="A487" i="8"/>
  <c r="C487" i="8" s="1"/>
  <c r="A495" i="8"/>
  <c r="C495" i="8" s="1"/>
  <c r="A503" i="8"/>
  <c r="C503" i="8" s="1"/>
  <c r="A511" i="8"/>
  <c r="C511" i="8" s="1"/>
  <c r="A519" i="8"/>
  <c r="C519" i="8" s="1"/>
  <c r="A527" i="8"/>
  <c r="C527" i="8" s="1"/>
  <c r="A535" i="8"/>
  <c r="C535" i="8" s="1"/>
  <c r="A543" i="8"/>
  <c r="C543" i="8" s="1"/>
  <c r="B175" i="6"/>
  <c r="A103" i="9"/>
  <c r="C103" i="9" s="1"/>
  <c r="A111" i="9"/>
  <c r="C111" i="9" s="1"/>
  <c r="A119" i="9"/>
  <c r="C119" i="9" s="1"/>
  <c r="A127" i="9"/>
  <c r="C127" i="9" s="1"/>
  <c r="A135" i="9"/>
  <c r="C135" i="9" s="1"/>
  <c r="A143" i="9"/>
  <c r="C143" i="9" s="1"/>
  <c r="A151" i="9"/>
  <c r="C151" i="9" s="1"/>
  <c r="A159" i="9"/>
  <c r="C159" i="9" s="1"/>
  <c r="A167" i="9"/>
  <c r="C167" i="9" s="1"/>
  <c r="A175" i="9"/>
  <c r="C175" i="9" s="1"/>
  <c r="A183" i="9"/>
  <c r="C183" i="9" s="1"/>
  <c r="A191" i="9"/>
  <c r="C191" i="9" s="1"/>
  <c r="A199" i="9"/>
  <c r="C199" i="9" s="1"/>
  <c r="A464" i="8"/>
  <c r="C464" i="8" s="1"/>
  <c r="A472" i="8"/>
  <c r="C472" i="8" s="1"/>
  <c r="A480" i="8"/>
  <c r="C480" i="8" s="1"/>
  <c r="A488" i="8"/>
  <c r="C488" i="8" s="1"/>
  <c r="A496" i="8"/>
  <c r="C496" i="8" s="1"/>
  <c r="A504" i="8"/>
  <c r="C504" i="8" s="1"/>
  <c r="A512" i="8"/>
  <c r="C512" i="8" s="1"/>
  <c r="A520" i="8"/>
  <c r="C520" i="8" s="1"/>
  <c r="A528" i="8"/>
  <c r="C528" i="8" s="1"/>
  <c r="A536" i="8"/>
  <c r="C536" i="8" s="1"/>
  <c r="A544" i="8"/>
  <c r="C544" i="8" s="1"/>
  <c r="B176" i="6"/>
  <c r="A104" i="9"/>
  <c r="C104" i="9" s="1"/>
  <c r="A112" i="9"/>
  <c r="C112" i="9" s="1"/>
  <c r="A120" i="9"/>
  <c r="C120" i="9" s="1"/>
  <c r="A128" i="9"/>
  <c r="C128" i="9" s="1"/>
  <c r="A136" i="9"/>
  <c r="C136" i="9" s="1"/>
  <c r="A144" i="9"/>
  <c r="C144" i="9" s="1"/>
  <c r="A152" i="9"/>
  <c r="C152" i="9" s="1"/>
  <c r="A160" i="9"/>
  <c r="C160" i="9" s="1"/>
  <c r="A168" i="9"/>
  <c r="C168" i="9" s="1"/>
  <c r="A176" i="9"/>
  <c r="C176" i="9" s="1"/>
  <c r="A184" i="9"/>
  <c r="C184" i="9" s="1"/>
  <c r="A192" i="9"/>
  <c r="C192" i="9" s="1"/>
  <c r="A200" i="9"/>
  <c r="C200" i="9" s="1"/>
  <c r="A465" i="8"/>
  <c r="C465" i="8" s="1"/>
  <c r="A473" i="8"/>
  <c r="C473" i="8" s="1"/>
  <c r="A481" i="8"/>
  <c r="C481" i="8" s="1"/>
  <c r="A489" i="8"/>
  <c r="C489" i="8" s="1"/>
  <c r="A497" i="8"/>
  <c r="C497" i="8" s="1"/>
  <c r="A505" i="8"/>
  <c r="C505" i="8" s="1"/>
  <c r="A513" i="8"/>
  <c r="C513" i="8" s="1"/>
  <c r="A521" i="8"/>
  <c r="C521" i="8" s="1"/>
  <c r="A529" i="8"/>
  <c r="C529" i="8" s="1"/>
  <c r="A537" i="8"/>
  <c r="C537" i="8" s="1"/>
  <c r="A459" i="8"/>
  <c r="C459" i="8" s="1"/>
  <c r="B177" i="6"/>
  <c r="A106" i="9"/>
  <c r="C106" i="9" s="1"/>
  <c r="A114" i="9"/>
  <c r="C114" i="9" s="1"/>
  <c r="A122" i="9"/>
  <c r="C122" i="9" s="1"/>
  <c r="A130" i="9"/>
  <c r="C130" i="9" s="1"/>
  <c r="A138" i="9"/>
  <c r="C138" i="9" s="1"/>
  <c r="A146" i="9"/>
  <c r="C146" i="9" s="1"/>
  <c r="A154" i="9"/>
  <c r="C154" i="9" s="1"/>
  <c r="A162" i="9"/>
  <c r="C162" i="9" s="1"/>
  <c r="A170" i="9"/>
  <c r="C170" i="9" s="1"/>
  <c r="A178" i="9"/>
  <c r="C178" i="9" s="1"/>
  <c r="A186" i="9"/>
  <c r="C186" i="9" s="1"/>
  <c r="A194" i="9"/>
  <c r="C194" i="9" s="1"/>
  <c r="A202" i="9"/>
  <c r="C202" i="9" s="1"/>
  <c r="A467" i="8"/>
  <c r="C467" i="8" s="1"/>
  <c r="A475" i="8"/>
  <c r="C475" i="8" s="1"/>
  <c r="A483" i="8"/>
  <c r="C483" i="8" s="1"/>
  <c r="A491" i="8"/>
  <c r="C491" i="8" s="1"/>
  <c r="A499" i="8"/>
  <c r="C499" i="8" s="1"/>
  <c r="A507" i="8"/>
  <c r="C507" i="8" s="1"/>
  <c r="A515" i="8"/>
  <c r="C515" i="8" s="1"/>
  <c r="A523" i="8"/>
  <c r="C523" i="8" s="1"/>
  <c r="A531" i="8"/>
  <c r="C531" i="8" s="1"/>
  <c r="A539" i="8"/>
  <c r="C539" i="8" s="1"/>
  <c r="B183" i="6"/>
  <c r="B179" i="6"/>
  <c r="A107" i="9"/>
  <c r="C107" i="9" s="1"/>
  <c r="A115" i="9"/>
  <c r="C115" i="9" s="1"/>
  <c r="A123" i="9"/>
  <c r="C123" i="9" s="1"/>
  <c r="A131" i="9"/>
  <c r="C131" i="9" s="1"/>
  <c r="A139" i="9"/>
  <c r="C139" i="9" s="1"/>
  <c r="A147" i="9"/>
  <c r="C147" i="9" s="1"/>
  <c r="A155" i="9"/>
  <c r="C155" i="9" s="1"/>
  <c r="A163" i="9"/>
  <c r="C163" i="9" s="1"/>
  <c r="B174" i="6"/>
  <c r="A534" i="8"/>
  <c r="C534" i="8" s="1"/>
  <c r="A518" i="8"/>
  <c r="C518" i="8" s="1"/>
  <c r="A502" i="8"/>
  <c r="C502" i="8" s="1"/>
  <c r="A486" i="8"/>
  <c r="C486" i="8" s="1"/>
  <c r="A470" i="8"/>
  <c r="C470" i="8" s="1"/>
  <c r="A101" i="9"/>
  <c r="C101" i="9" s="1"/>
  <c r="A189" i="9"/>
  <c r="C189" i="9" s="1"/>
  <c r="A173" i="9"/>
  <c r="C173" i="9" s="1"/>
  <c r="A156" i="9"/>
  <c r="C156" i="9" s="1"/>
  <c r="A133" i="9"/>
  <c r="C133" i="9" s="1"/>
  <c r="A113" i="9"/>
  <c r="C113" i="9" s="1"/>
  <c r="A71" i="9"/>
  <c r="C71" i="9" s="1"/>
  <c r="A70" i="9"/>
  <c r="C70" i="9" s="1"/>
  <c r="A98" i="9"/>
  <c r="C98" i="9" s="1"/>
  <c r="A81" i="9"/>
  <c r="C81" i="9" s="1"/>
  <c r="A91" i="9"/>
  <c r="C91" i="9" s="1"/>
  <c r="B173" i="6"/>
  <c r="A533" i="8"/>
  <c r="C533" i="8" s="1"/>
  <c r="A517" i="8"/>
  <c r="C517" i="8" s="1"/>
  <c r="A501" i="8"/>
  <c r="C501" i="8" s="1"/>
  <c r="A485" i="8"/>
  <c r="C485" i="8" s="1"/>
  <c r="A469" i="8"/>
  <c r="C469" i="8" s="1"/>
  <c r="A204" i="9"/>
  <c r="C204" i="9" s="1"/>
  <c r="A188" i="9"/>
  <c r="C188" i="9" s="1"/>
  <c r="A172" i="9"/>
  <c r="C172" i="9" s="1"/>
  <c r="A153" i="9"/>
  <c r="C153" i="9" s="1"/>
  <c r="A132" i="9"/>
  <c r="C132" i="9" s="1"/>
  <c r="A109" i="9"/>
  <c r="C109" i="9" s="1"/>
  <c r="B160" i="6"/>
  <c r="B168" i="6"/>
  <c r="A17" i="9"/>
  <c r="C17" i="9" s="1"/>
  <c r="A32" i="9"/>
  <c r="C32" i="9" s="1"/>
  <c r="A24" i="9"/>
  <c r="C24" i="9" s="1"/>
  <c r="A41" i="9"/>
  <c r="C41" i="9" s="1"/>
  <c r="A62" i="9"/>
  <c r="C62" i="9" s="1"/>
  <c r="A54" i="9"/>
  <c r="C54" i="9" s="1"/>
  <c r="B162" i="6"/>
  <c r="B170" i="6"/>
  <c r="A16" i="9"/>
  <c r="C16" i="9" s="1"/>
  <c r="A30" i="9"/>
  <c r="C30" i="9" s="1"/>
  <c r="A39" i="9"/>
  <c r="C39" i="9" s="1"/>
  <c r="A51" i="9"/>
  <c r="C51" i="9" s="1"/>
  <c r="A60" i="9"/>
  <c r="C60" i="9" s="1"/>
  <c r="A22" i="9"/>
  <c r="C22" i="9" s="1"/>
  <c r="A29" i="9"/>
  <c r="C29" i="9" s="1"/>
  <c r="A46" i="9"/>
  <c r="C46" i="9" s="1"/>
  <c r="A38" i="9"/>
  <c r="C38" i="9" s="1"/>
  <c r="A50" i="9"/>
  <c r="C50" i="9" s="1"/>
  <c r="A59" i="9"/>
  <c r="C59" i="9" s="1"/>
  <c r="A68" i="9"/>
  <c r="C68" i="9" s="1"/>
  <c r="B164" i="6"/>
  <c r="A21" i="9"/>
  <c r="C21" i="9" s="1"/>
  <c r="A28" i="9"/>
  <c r="C28" i="9" s="1"/>
  <c r="A45" i="9"/>
  <c r="C45" i="9" s="1"/>
  <c r="A37" i="9"/>
  <c r="C37" i="9" s="1"/>
  <c r="A49" i="9"/>
  <c r="C49" i="9" s="1"/>
  <c r="A58" i="9"/>
  <c r="C58" i="9" s="1"/>
  <c r="A67" i="9"/>
  <c r="C67" i="9" s="1"/>
  <c r="B138" i="6"/>
  <c r="B106" i="6"/>
  <c r="B130" i="6"/>
  <c r="B97" i="6"/>
  <c r="B109" i="6"/>
  <c r="B115" i="6"/>
  <c r="B119" i="6"/>
  <c r="B154" i="6"/>
  <c r="B114" i="6"/>
  <c r="B112" i="6"/>
  <c r="B104" i="6"/>
  <c r="B116" i="6"/>
  <c r="B94" i="6"/>
  <c r="B111" i="6"/>
  <c r="B105" i="6"/>
  <c r="B92" i="6"/>
  <c r="B120" i="6"/>
  <c r="B118" i="6"/>
  <c r="B110" i="6"/>
  <c r="B102" i="6"/>
  <c r="B100" i="6"/>
  <c r="B103" i="6"/>
  <c r="B98" i="6"/>
  <c r="B96" i="6"/>
  <c r="B108" i="6"/>
  <c r="B95" i="6"/>
  <c r="B117" i="6"/>
  <c r="B113" i="6"/>
  <c r="B129" i="6"/>
  <c r="B135" i="6"/>
  <c r="B143" i="6"/>
  <c r="B153" i="6"/>
  <c r="B146" i="6"/>
  <c r="B131" i="6"/>
  <c r="B141" i="6"/>
  <c r="B155" i="6"/>
  <c r="B121" i="6"/>
  <c r="B125" i="6"/>
  <c r="B149" i="6"/>
  <c r="B126" i="6"/>
  <c r="B134" i="6"/>
  <c r="B142" i="6"/>
  <c r="B150" i="6"/>
  <c r="B122" i="6"/>
  <c r="B124" i="6"/>
  <c r="B140" i="6"/>
  <c r="B148" i="6"/>
  <c r="B99" i="6"/>
  <c r="B107" i="6"/>
  <c r="B133" i="6"/>
  <c r="B139" i="6"/>
  <c r="B157" i="6"/>
  <c r="B127" i="6"/>
  <c r="B137" i="6"/>
  <c r="B145" i="6"/>
  <c r="B151" i="6"/>
  <c r="B123" i="6"/>
  <c r="B147" i="6"/>
  <c r="B132" i="6"/>
  <c r="B156" i="6"/>
  <c r="B93" i="6"/>
  <c r="B128" i="6"/>
  <c r="B136" i="6"/>
  <c r="B144" i="6"/>
  <c r="B152" i="6"/>
  <c r="F10" i="3"/>
  <c r="A10" i="3"/>
  <c r="C10" i="3" s="1"/>
  <c r="H7" i="3"/>
  <c r="G7" i="3"/>
  <c r="F6" i="3"/>
  <c r="F5" i="3"/>
  <c r="F4" i="3"/>
  <c r="F3" i="3"/>
  <c r="F2" i="3"/>
  <c r="A9" i="3"/>
  <c r="C9" i="3" s="1"/>
  <c r="A8" i="3"/>
  <c r="C8" i="3" s="1"/>
  <c r="A7" i="3"/>
  <c r="C7" i="3" s="1"/>
  <c r="A430" i="8" l="1"/>
  <c r="A188" i="8"/>
  <c r="A196" i="8"/>
  <c r="A204" i="8"/>
  <c r="C204" i="8" s="1"/>
  <c r="A212" i="8"/>
  <c r="C212" i="8" s="1"/>
  <c r="A220" i="8"/>
  <c r="C220" i="8" s="1"/>
  <c r="A228" i="8"/>
  <c r="C228" i="8" s="1"/>
  <c r="A236" i="8"/>
  <c r="C236" i="8" s="1"/>
  <c r="A244" i="8"/>
  <c r="A431" i="8"/>
  <c r="A189" i="8"/>
  <c r="A197" i="8"/>
  <c r="A205" i="8"/>
  <c r="C205" i="8" s="1"/>
  <c r="A213" i="8"/>
  <c r="C213" i="8" s="1"/>
  <c r="A221" i="8"/>
  <c r="C221" i="8" s="1"/>
  <c r="A229" i="8"/>
  <c r="C229" i="8" s="1"/>
  <c r="A237" i="8"/>
  <c r="A245" i="8"/>
  <c r="B70" i="6"/>
  <c r="A432" i="8"/>
  <c r="C432" i="8" s="1"/>
  <c r="A190" i="8"/>
  <c r="C190" i="8" s="1"/>
  <c r="A198" i="8"/>
  <c r="C198" i="8" s="1"/>
  <c r="A206" i="8"/>
  <c r="C206" i="8" s="1"/>
  <c r="A214" i="8"/>
  <c r="C214" i="8" s="1"/>
  <c r="A222" i="8"/>
  <c r="A230" i="8"/>
  <c r="A238" i="8"/>
  <c r="C238" i="8" s="1"/>
  <c r="A246" i="8"/>
  <c r="C246" i="8" s="1"/>
  <c r="A435" i="8"/>
  <c r="C435" i="8" s="1"/>
  <c r="A193" i="8"/>
  <c r="C193" i="8" s="1"/>
  <c r="A201" i="8"/>
  <c r="A209" i="8"/>
  <c r="C209" i="8" s="1"/>
  <c r="A217" i="8"/>
  <c r="A225" i="8"/>
  <c r="A233" i="8"/>
  <c r="A241" i="8"/>
  <c r="C241" i="8" s="1"/>
  <c r="A187" i="8"/>
  <c r="C187" i="8" s="1"/>
  <c r="A428" i="8"/>
  <c r="C428" i="8" s="1"/>
  <c r="A436" i="8"/>
  <c r="C436" i="8" s="1"/>
  <c r="A194" i="8"/>
  <c r="C194" i="8" s="1"/>
  <c r="A202" i="8"/>
  <c r="A210" i="8"/>
  <c r="A218" i="8"/>
  <c r="C218" i="8" s="1"/>
  <c r="A226" i="8"/>
  <c r="C226" i="8" s="1"/>
  <c r="A234" i="8"/>
  <c r="C234" i="8" s="1"/>
  <c r="A242" i="8"/>
  <c r="C242" i="8" s="1"/>
  <c r="A429" i="8"/>
  <c r="C429" i="8" s="1"/>
  <c r="A427" i="8"/>
  <c r="C427" i="8" s="1"/>
  <c r="A195" i="8"/>
  <c r="A203" i="8"/>
  <c r="A211" i="8"/>
  <c r="A219" i="8"/>
  <c r="C219" i="8" s="1"/>
  <c r="A227" i="8"/>
  <c r="C227" i="8" s="1"/>
  <c r="A235" i="8"/>
  <c r="C235" i="8" s="1"/>
  <c r="A243" i="8"/>
  <c r="C243" i="8" s="1"/>
  <c r="B74" i="6"/>
  <c r="A434" i="8"/>
  <c r="A216" i="8"/>
  <c r="A248" i="8"/>
  <c r="A191" i="8"/>
  <c r="C191" i="8" s="1"/>
  <c r="A223" i="8"/>
  <c r="C223" i="8" s="1"/>
  <c r="B67" i="6"/>
  <c r="A192" i="8"/>
  <c r="C192" i="8" s="1"/>
  <c r="A224" i="8"/>
  <c r="C224" i="8" s="1"/>
  <c r="A199" i="8"/>
  <c r="A231" i="8"/>
  <c r="A200" i="8"/>
  <c r="C200" i="8" s="1"/>
  <c r="A232" i="8"/>
  <c r="C232" i="8" s="1"/>
  <c r="A207" i="8"/>
  <c r="C207" i="8" s="1"/>
  <c r="A239" i="8"/>
  <c r="C239" i="8" s="1"/>
  <c r="A208" i="8"/>
  <c r="C208" i="8" s="1"/>
  <c r="A240" i="8"/>
  <c r="C240" i="8" s="1"/>
  <c r="A433" i="8"/>
  <c r="A215" i="8"/>
  <c r="A247" i="8"/>
  <c r="A448" i="8"/>
  <c r="C448" i="8" s="1"/>
  <c r="A438" i="8"/>
  <c r="C438" i="8" s="1"/>
  <c r="A446" i="8"/>
  <c r="C446" i="8" s="1"/>
  <c r="A407" i="8"/>
  <c r="C407" i="8" s="1"/>
  <c r="A256" i="8"/>
  <c r="C256" i="8" s="1"/>
  <c r="A264" i="8"/>
  <c r="A272" i="8"/>
  <c r="A280" i="8"/>
  <c r="C280" i="8" s="1"/>
  <c r="A288" i="8"/>
  <c r="C288" i="8" s="1"/>
  <c r="A296" i="8"/>
  <c r="C296" i="8" s="1"/>
  <c r="A304" i="8"/>
  <c r="C304" i="8" s="1"/>
  <c r="A312" i="8"/>
  <c r="C312" i="8" s="1"/>
  <c r="A320" i="8"/>
  <c r="C320" i="8" s="1"/>
  <c r="A328" i="8"/>
  <c r="A336" i="8"/>
  <c r="A344" i="8"/>
  <c r="C344" i="8" s="1"/>
  <c r="A352" i="8"/>
  <c r="C352" i="8" s="1"/>
  <c r="A360" i="8"/>
  <c r="C360" i="8" s="1"/>
  <c r="A368" i="8"/>
  <c r="C368" i="8" s="1"/>
  <c r="A376" i="8"/>
  <c r="C376" i="8" s="1"/>
  <c r="A384" i="8"/>
  <c r="C384" i="8" s="1"/>
  <c r="A392" i="8"/>
  <c r="A400" i="8"/>
  <c r="B71" i="6"/>
  <c r="A449" i="8"/>
  <c r="C449" i="8" s="1"/>
  <c r="A439" i="8"/>
  <c r="C439" i="8" s="1"/>
  <c r="A447" i="8"/>
  <c r="C447" i="8" s="1"/>
  <c r="A408" i="8"/>
  <c r="C408" i="8" s="1"/>
  <c r="A257" i="8"/>
  <c r="C257" i="8" s="1"/>
  <c r="A265" i="8"/>
  <c r="A273" i="8"/>
  <c r="A281" i="8"/>
  <c r="C281" i="8" s="1"/>
  <c r="A289" i="8"/>
  <c r="C289" i="8" s="1"/>
  <c r="A297" i="8"/>
  <c r="C297" i="8" s="1"/>
  <c r="A305" i="8"/>
  <c r="C305" i="8" s="1"/>
  <c r="A313" i="8"/>
  <c r="C313" i="8" s="1"/>
  <c r="A321" i="8"/>
  <c r="C321" i="8" s="1"/>
  <c r="A329" i="8"/>
  <c r="A337" i="8"/>
  <c r="A345" i="8"/>
  <c r="A353" i="8"/>
  <c r="C353" i="8" s="1"/>
  <c r="A361" i="8"/>
  <c r="C361" i="8" s="1"/>
  <c r="A369" i="8"/>
  <c r="C369" i="8" s="1"/>
  <c r="A377" i="8"/>
  <c r="C377" i="8" s="1"/>
  <c r="A385" i="8"/>
  <c r="C385" i="8" s="1"/>
  <c r="A393" i="8"/>
  <c r="A401" i="8"/>
  <c r="A450" i="8"/>
  <c r="C450" i="8" s="1"/>
  <c r="A440" i="8"/>
  <c r="C440" i="8" s="1"/>
  <c r="A456" i="8"/>
  <c r="C456" i="8" s="1"/>
  <c r="A250" i="8"/>
  <c r="C250" i="8" s="1"/>
  <c r="A258" i="8"/>
  <c r="C258" i="8" s="1"/>
  <c r="A266" i="8"/>
  <c r="C266" i="8" s="1"/>
  <c r="A274" i="8"/>
  <c r="A282" i="8"/>
  <c r="A290" i="8"/>
  <c r="C290" i="8" s="1"/>
  <c r="A298" i="8"/>
  <c r="C298" i="8" s="1"/>
  <c r="A306" i="8"/>
  <c r="C306" i="8" s="1"/>
  <c r="A314" i="8"/>
  <c r="C314" i="8" s="1"/>
  <c r="A322" i="8"/>
  <c r="C322" i="8" s="1"/>
  <c r="A330" i="8"/>
  <c r="C330" i="8" s="1"/>
  <c r="A338" i="8"/>
  <c r="A346" i="8"/>
  <c r="A354" i="8"/>
  <c r="A362" i="8"/>
  <c r="C362" i="8" s="1"/>
  <c r="A370" i="8"/>
  <c r="C370" i="8" s="1"/>
  <c r="A378" i="8"/>
  <c r="C378" i="8" s="1"/>
  <c r="A386" i="8"/>
  <c r="C386" i="8" s="1"/>
  <c r="A394" i="8"/>
  <c r="C394" i="8" s="1"/>
  <c r="A402" i="8"/>
  <c r="B68" i="6"/>
  <c r="A453" i="8"/>
  <c r="C453" i="8" s="1"/>
  <c r="A443" i="8"/>
  <c r="C443" i="8" s="1"/>
  <c r="A437" i="8"/>
  <c r="C437" i="8" s="1"/>
  <c r="A253" i="8"/>
  <c r="C253" i="8" s="1"/>
  <c r="A261" i="8"/>
  <c r="C261" i="8" s="1"/>
  <c r="A269" i="8"/>
  <c r="C269" i="8" s="1"/>
  <c r="A277" i="8"/>
  <c r="A285" i="8"/>
  <c r="A293" i="8"/>
  <c r="A301" i="8"/>
  <c r="C301" i="8" s="1"/>
  <c r="A309" i="8"/>
  <c r="C309" i="8" s="1"/>
  <c r="A317" i="8"/>
  <c r="C317" i="8" s="1"/>
  <c r="A325" i="8"/>
  <c r="C325" i="8" s="1"/>
  <c r="A333" i="8"/>
  <c r="C333" i="8" s="1"/>
  <c r="A341" i="8"/>
  <c r="A349" i="8"/>
  <c r="A357" i="8"/>
  <c r="C357" i="8" s="1"/>
  <c r="A365" i="8"/>
  <c r="C365" i="8" s="1"/>
  <c r="A373" i="8"/>
  <c r="C373" i="8" s="1"/>
  <c r="A381" i="8"/>
  <c r="C381" i="8" s="1"/>
  <c r="A389" i="8"/>
  <c r="C389" i="8" s="1"/>
  <c r="A397" i="8"/>
  <c r="C397" i="8" s="1"/>
  <c r="A405" i="8"/>
  <c r="A454" i="8"/>
  <c r="C454" i="8" s="1"/>
  <c r="A444" i="8"/>
  <c r="C444" i="8" s="1"/>
  <c r="A254" i="8"/>
  <c r="C254" i="8" s="1"/>
  <c r="A262" i="8"/>
  <c r="C262" i="8" s="1"/>
  <c r="A270" i="8"/>
  <c r="C270" i="8" s="1"/>
  <c r="A278" i="8"/>
  <c r="C278" i="8" s="1"/>
  <c r="A286" i="8"/>
  <c r="C286" i="8" s="1"/>
  <c r="A294" i="8"/>
  <c r="A302" i="8"/>
  <c r="A310" i="8"/>
  <c r="C310" i="8" s="1"/>
  <c r="A318" i="8"/>
  <c r="C318" i="8" s="1"/>
  <c r="A326" i="8"/>
  <c r="C326" i="8" s="1"/>
  <c r="A334" i="8"/>
  <c r="C334" i="8" s="1"/>
  <c r="A342" i="8"/>
  <c r="C342" i="8" s="1"/>
  <c r="A350" i="8"/>
  <c r="C350" i="8" s="1"/>
  <c r="A358" i="8"/>
  <c r="A366" i="8"/>
  <c r="A374" i="8"/>
  <c r="C374" i="8" s="1"/>
  <c r="A382" i="8"/>
  <c r="C382" i="8" s="1"/>
  <c r="A390" i="8"/>
  <c r="C390" i="8" s="1"/>
  <c r="A398" i="8"/>
  <c r="C398" i="8" s="1"/>
  <c r="A406" i="8"/>
  <c r="C406" i="8" s="1"/>
  <c r="B75" i="6"/>
  <c r="A455" i="8"/>
  <c r="C455" i="8" s="1"/>
  <c r="A445" i="8"/>
  <c r="A255" i="8"/>
  <c r="C255" i="8" s="1"/>
  <c r="A263" i="8"/>
  <c r="C263" i="8" s="1"/>
  <c r="A271" i="8"/>
  <c r="C271" i="8" s="1"/>
  <c r="A279" i="8"/>
  <c r="C279" i="8" s="1"/>
  <c r="A287" i="8"/>
  <c r="C287" i="8" s="1"/>
  <c r="A295" i="8"/>
  <c r="C295" i="8" s="1"/>
  <c r="A303" i="8"/>
  <c r="A311" i="8"/>
  <c r="A319" i="8"/>
  <c r="A327" i="8"/>
  <c r="C327" i="8" s="1"/>
  <c r="A335" i="8"/>
  <c r="C335" i="8" s="1"/>
  <c r="A343" i="8"/>
  <c r="C343" i="8" s="1"/>
  <c r="A351" i="8"/>
  <c r="C351" i="8" s="1"/>
  <c r="A359" i="8"/>
  <c r="C359" i="8" s="1"/>
  <c r="A367" i="8"/>
  <c r="A375" i="8"/>
  <c r="A383" i="8"/>
  <c r="C383" i="8" s="1"/>
  <c r="A391" i="8"/>
  <c r="C391" i="8" s="1"/>
  <c r="A399" i="8"/>
  <c r="C399" i="8" s="1"/>
  <c r="A249" i="8"/>
  <c r="C249" i="8" s="1"/>
  <c r="A276" i="8"/>
  <c r="C276" i="8" s="1"/>
  <c r="A308" i="8"/>
  <c r="C308" i="8" s="1"/>
  <c r="A340" i="8"/>
  <c r="A372" i="8"/>
  <c r="A404" i="8"/>
  <c r="C404" i="8" s="1"/>
  <c r="A451" i="8"/>
  <c r="C451" i="8" s="1"/>
  <c r="A251" i="8"/>
  <c r="C251" i="8" s="1"/>
  <c r="A283" i="8"/>
  <c r="C283" i="8" s="1"/>
  <c r="A315" i="8"/>
  <c r="C315" i="8" s="1"/>
  <c r="A347" i="8"/>
  <c r="C347" i="8" s="1"/>
  <c r="A379" i="8"/>
  <c r="A452" i="8"/>
  <c r="C452" i="8" s="1"/>
  <c r="A252" i="8"/>
  <c r="C252" i="8" s="1"/>
  <c r="A284" i="8"/>
  <c r="C284" i="8" s="1"/>
  <c r="A316" i="8"/>
  <c r="C316" i="8" s="1"/>
  <c r="A348" i="8"/>
  <c r="C348" i="8" s="1"/>
  <c r="A380" i="8"/>
  <c r="C380" i="8" s="1"/>
  <c r="A441" i="8"/>
  <c r="C441" i="8" s="1"/>
  <c r="A259" i="8"/>
  <c r="A291" i="8"/>
  <c r="A323" i="8"/>
  <c r="C323" i="8" s="1"/>
  <c r="A355" i="8"/>
  <c r="C355" i="8" s="1"/>
  <c r="A387" i="8"/>
  <c r="C387" i="8" s="1"/>
  <c r="A442" i="8"/>
  <c r="C442" i="8" s="1"/>
  <c r="A260" i="8"/>
  <c r="C260" i="8" s="1"/>
  <c r="A292" i="8"/>
  <c r="C292" i="8" s="1"/>
  <c r="A324" i="8"/>
  <c r="A356" i="8"/>
  <c r="A388" i="8"/>
  <c r="C388" i="8" s="1"/>
  <c r="A457" i="8"/>
  <c r="C457" i="8" s="1"/>
  <c r="A267" i="8"/>
  <c r="C267" i="8" s="1"/>
  <c r="A299" i="8"/>
  <c r="C299" i="8" s="1"/>
  <c r="A331" i="8"/>
  <c r="C331" i="8" s="1"/>
  <c r="A363" i="8"/>
  <c r="C363" i="8" s="1"/>
  <c r="A395" i="8"/>
  <c r="A458" i="8"/>
  <c r="A268" i="8"/>
  <c r="C268" i="8" s="1"/>
  <c r="A300" i="8"/>
  <c r="C300" i="8" s="1"/>
  <c r="A332" i="8"/>
  <c r="C332" i="8" s="1"/>
  <c r="A364" i="8"/>
  <c r="C364" i="8" s="1"/>
  <c r="A396" i="8"/>
  <c r="C396" i="8" s="1"/>
  <c r="A275" i="8"/>
  <c r="C275" i="8" s="1"/>
  <c r="A307" i="8"/>
  <c r="A339" i="8"/>
  <c r="A371" i="8"/>
  <c r="C371" i="8" s="1"/>
  <c r="A403" i="8"/>
  <c r="C403" i="8" s="1"/>
  <c r="A689" i="9"/>
  <c r="C689" i="9" s="1"/>
  <c r="A697" i="9"/>
  <c r="C697" i="9" s="1"/>
  <c r="A705" i="9"/>
  <c r="C705" i="9" s="1"/>
  <c r="A713" i="9"/>
  <c r="C713" i="9" s="1"/>
  <c r="A721" i="9"/>
  <c r="C721" i="9" s="1"/>
  <c r="A729" i="9"/>
  <c r="C729" i="9" s="1"/>
  <c r="A737" i="9"/>
  <c r="C737" i="9" s="1"/>
  <c r="A745" i="9"/>
  <c r="C745" i="9" s="1"/>
  <c r="A753" i="9"/>
  <c r="C753" i="9" s="1"/>
  <c r="A761" i="9"/>
  <c r="C761" i="9" s="1"/>
  <c r="A769" i="9"/>
  <c r="C769" i="9" s="1"/>
  <c r="A777" i="9"/>
  <c r="C777" i="9" s="1"/>
  <c r="A684" i="9"/>
  <c r="C684" i="9" s="1"/>
  <c r="A692" i="9"/>
  <c r="C692" i="9" s="1"/>
  <c r="A700" i="9"/>
  <c r="C700" i="9" s="1"/>
  <c r="A708" i="9"/>
  <c r="C708" i="9" s="1"/>
  <c r="A716" i="9"/>
  <c r="C716" i="9" s="1"/>
  <c r="A724" i="9"/>
  <c r="C724" i="9" s="1"/>
  <c r="A732" i="9"/>
  <c r="C732" i="9" s="1"/>
  <c r="A740" i="9"/>
  <c r="C740" i="9" s="1"/>
  <c r="A748" i="9"/>
  <c r="C748" i="9" s="1"/>
  <c r="A756" i="9"/>
  <c r="C756" i="9" s="1"/>
  <c r="A764" i="9"/>
  <c r="C764" i="9" s="1"/>
  <c r="A772" i="9"/>
  <c r="C772" i="9" s="1"/>
  <c r="A780" i="9"/>
  <c r="C780" i="9" s="1"/>
  <c r="A788" i="9"/>
  <c r="C788" i="9" s="1"/>
  <c r="A796" i="9"/>
  <c r="C796" i="9" s="1"/>
  <c r="A804" i="9"/>
  <c r="C804" i="9" s="1"/>
  <c r="A812" i="9"/>
  <c r="C812" i="9" s="1"/>
  <c r="A820" i="9"/>
  <c r="C820" i="9" s="1"/>
  <c r="A828" i="9"/>
  <c r="C828" i="9" s="1"/>
  <c r="A836" i="9"/>
  <c r="C836" i="9" s="1"/>
  <c r="A844" i="9"/>
  <c r="C844" i="9" s="1"/>
  <c r="A852" i="9"/>
  <c r="C852" i="9" s="1"/>
  <c r="A860" i="9"/>
  <c r="C860" i="9" s="1"/>
  <c r="A868" i="9"/>
  <c r="C868" i="9" s="1"/>
  <c r="A876" i="9"/>
  <c r="C876" i="9" s="1"/>
  <c r="A884" i="9"/>
  <c r="C884" i="9" s="1"/>
  <c r="A690" i="9"/>
  <c r="C690" i="9" s="1"/>
  <c r="A701" i="9"/>
  <c r="C701" i="9" s="1"/>
  <c r="A711" i="9"/>
  <c r="C711" i="9" s="1"/>
  <c r="A722" i="9"/>
  <c r="C722" i="9" s="1"/>
  <c r="A733" i="9"/>
  <c r="C733" i="9" s="1"/>
  <c r="A743" i="9"/>
  <c r="C743" i="9" s="1"/>
  <c r="A754" i="9"/>
  <c r="C754" i="9" s="1"/>
  <c r="A765" i="9"/>
  <c r="C765" i="9" s="1"/>
  <c r="A775" i="9"/>
  <c r="C775" i="9" s="1"/>
  <c r="A785" i="9"/>
  <c r="C785" i="9" s="1"/>
  <c r="A794" i="9"/>
  <c r="C794" i="9" s="1"/>
  <c r="A803" i="9"/>
  <c r="C803" i="9" s="1"/>
  <c r="A813" i="9"/>
  <c r="C813" i="9" s="1"/>
  <c r="A822" i="9"/>
  <c r="C822" i="9" s="1"/>
  <c r="A831" i="9"/>
  <c r="C831" i="9" s="1"/>
  <c r="A840" i="9"/>
  <c r="C840" i="9" s="1"/>
  <c r="A849" i="9"/>
  <c r="C849" i="9" s="1"/>
  <c r="A858" i="9"/>
  <c r="C858" i="9" s="1"/>
  <c r="A867" i="9"/>
  <c r="C867" i="9" s="1"/>
  <c r="A877" i="9"/>
  <c r="C877" i="9" s="1"/>
  <c r="A886" i="9"/>
  <c r="C886" i="9" s="1"/>
  <c r="A894" i="9"/>
  <c r="C894" i="9" s="1"/>
  <c r="A902" i="9"/>
  <c r="C902" i="9" s="1"/>
  <c r="A910" i="9"/>
  <c r="C910" i="9" s="1"/>
  <c r="A918" i="9"/>
  <c r="C918" i="9" s="1"/>
  <c r="A926" i="9"/>
  <c r="C926" i="9" s="1"/>
  <c r="A934" i="9"/>
  <c r="C934" i="9" s="1"/>
  <c r="A942" i="9"/>
  <c r="C942" i="9" s="1"/>
  <c r="A950" i="9"/>
  <c r="C950" i="9" s="1"/>
  <c r="A958" i="9"/>
  <c r="C958" i="9" s="1"/>
  <c r="A966" i="9"/>
  <c r="C966" i="9" s="1"/>
  <c r="A974" i="9"/>
  <c r="C974" i="9" s="1"/>
  <c r="A982" i="9"/>
  <c r="C982" i="9" s="1"/>
  <c r="A990" i="9"/>
  <c r="C990" i="9" s="1"/>
  <c r="A998" i="9"/>
  <c r="C998" i="9" s="1"/>
  <c r="A1006" i="9"/>
  <c r="C1006" i="9" s="1"/>
  <c r="A1014" i="9"/>
  <c r="C1014" i="9" s="1"/>
  <c r="A1022" i="9"/>
  <c r="C1022" i="9" s="1"/>
  <c r="A1030" i="9"/>
  <c r="C1030" i="9" s="1"/>
  <c r="A1038" i="9"/>
  <c r="C1038" i="9" s="1"/>
  <c r="A1046" i="9"/>
  <c r="C1046" i="9" s="1"/>
  <c r="A1054" i="9"/>
  <c r="C1054" i="9" s="1"/>
  <c r="A1062" i="9"/>
  <c r="C1062" i="9" s="1"/>
  <c r="A1070" i="9"/>
  <c r="C1070" i="9" s="1"/>
  <c r="A1078" i="9"/>
  <c r="C1078" i="9" s="1"/>
  <c r="A1086" i="9"/>
  <c r="C1086" i="9" s="1"/>
  <c r="A1094" i="9"/>
  <c r="C1094" i="9" s="1"/>
  <c r="A1102" i="9"/>
  <c r="C1102" i="9" s="1"/>
  <c r="A1110" i="9"/>
  <c r="C1110" i="9" s="1"/>
  <c r="A1118" i="9"/>
  <c r="C1118" i="9" s="1"/>
  <c r="A1126" i="9"/>
  <c r="C1126" i="9" s="1"/>
  <c r="A1134" i="9"/>
  <c r="C1134" i="9" s="1"/>
  <c r="A1142" i="9"/>
  <c r="C1142" i="9" s="1"/>
  <c r="A1150" i="9"/>
  <c r="C1150" i="9" s="1"/>
  <c r="A1158" i="9"/>
  <c r="C1158" i="9" s="1"/>
  <c r="A691" i="9"/>
  <c r="C691" i="9" s="1"/>
  <c r="A702" i="9"/>
  <c r="C702" i="9" s="1"/>
  <c r="A712" i="9"/>
  <c r="C712" i="9" s="1"/>
  <c r="A723" i="9"/>
  <c r="C723" i="9" s="1"/>
  <c r="A734" i="9"/>
  <c r="C734" i="9" s="1"/>
  <c r="A744" i="9"/>
  <c r="C744" i="9" s="1"/>
  <c r="A755" i="9"/>
  <c r="C755" i="9" s="1"/>
  <c r="A766" i="9"/>
  <c r="C766" i="9" s="1"/>
  <c r="A776" i="9"/>
  <c r="C776" i="9" s="1"/>
  <c r="A786" i="9"/>
  <c r="C786" i="9" s="1"/>
  <c r="A795" i="9"/>
  <c r="C795" i="9" s="1"/>
  <c r="A805" i="9"/>
  <c r="C805" i="9" s="1"/>
  <c r="A814" i="9"/>
  <c r="C814" i="9" s="1"/>
  <c r="A823" i="9"/>
  <c r="C823" i="9" s="1"/>
  <c r="A832" i="9"/>
  <c r="C832" i="9" s="1"/>
  <c r="A841" i="9"/>
  <c r="C841" i="9" s="1"/>
  <c r="A850" i="9"/>
  <c r="C850" i="9" s="1"/>
  <c r="A859" i="9"/>
  <c r="C859" i="9" s="1"/>
  <c r="A869" i="9"/>
  <c r="C869" i="9" s="1"/>
  <c r="A878" i="9"/>
  <c r="C878" i="9" s="1"/>
  <c r="A887" i="9"/>
  <c r="C887" i="9" s="1"/>
  <c r="A895" i="9"/>
  <c r="C895" i="9" s="1"/>
  <c r="A903" i="9"/>
  <c r="C903" i="9" s="1"/>
  <c r="A911" i="9"/>
  <c r="C911" i="9" s="1"/>
  <c r="A919" i="9"/>
  <c r="C919" i="9" s="1"/>
  <c r="A927" i="9"/>
  <c r="C927" i="9" s="1"/>
  <c r="A935" i="9"/>
  <c r="C935" i="9" s="1"/>
  <c r="A943" i="9"/>
  <c r="C943" i="9" s="1"/>
  <c r="A951" i="9"/>
  <c r="C951" i="9" s="1"/>
  <c r="A959" i="9"/>
  <c r="C959" i="9" s="1"/>
  <c r="A967" i="9"/>
  <c r="C967" i="9" s="1"/>
  <c r="A975" i="9"/>
  <c r="C975" i="9" s="1"/>
  <c r="A983" i="9"/>
  <c r="C983" i="9" s="1"/>
  <c r="A991" i="9"/>
  <c r="C991" i="9" s="1"/>
  <c r="A999" i="9"/>
  <c r="C999" i="9" s="1"/>
  <c r="A1007" i="9"/>
  <c r="C1007" i="9" s="1"/>
  <c r="A1015" i="9"/>
  <c r="C1015" i="9" s="1"/>
  <c r="A1023" i="9"/>
  <c r="C1023" i="9" s="1"/>
  <c r="A1031" i="9"/>
  <c r="C1031" i="9" s="1"/>
  <c r="A1039" i="9"/>
  <c r="C1039" i="9" s="1"/>
  <c r="A1047" i="9"/>
  <c r="C1047" i="9" s="1"/>
  <c r="A1055" i="9"/>
  <c r="C1055" i="9" s="1"/>
  <c r="A1063" i="9"/>
  <c r="C1063" i="9" s="1"/>
  <c r="A1071" i="9"/>
  <c r="C1071" i="9" s="1"/>
  <c r="A1079" i="9"/>
  <c r="C1079" i="9" s="1"/>
  <c r="A693" i="9"/>
  <c r="C693" i="9" s="1"/>
  <c r="A703" i="9"/>
  <c r="C703" i="9" s="1"/>
  <c r="A714" i="9"/>
  <c r="C714" i="9" s="1"/>
  <c r="A725" i="9"/>
  <c r="C725" i="9" s="1"/>
  <c r="A735" i="9"/>
  <c r="C735" i="9" s="1"/>
  <c r="A746" i="9"/>
  <c r="C746" i="9" s="1"/>
  <c r="A757" i="9"/>
  <c r="C757" i="9" s="1"/>
  <c r="A767" i="9"/>
  <c r="C767" i="9" s="1"/>
  <c r="A778" i="9"/>
  <c r="C778" i="9" s="1"/>
  <c r="A787" i="9"/>
  <c r="C787" i="9" s="1"/>
  <c r="A797" i="9"/>
  <c r="C797" i="9" s="1"/>
  <c r="A806" i="9"/>
  <c r="C806" i="9" s="1"/>
  <c r="A815" i="9"/>
  <c r="C815" i="9" s="1"/>
  <c r="A824" i="9"/>
  <c r="C824" i="9" s="1"/>
  <c r="A833" i="9"/>
  <c r="C833" i="9" s="1"/>
  <c r="A842" i="9"/>
  <c r="C842" i="9" s="1"/>
  <c r="A851" i="9"/>
  <c r="C851" i="9" s="1"/>
  <c r="A861" i="9"/>
  <c r="C861" i="9" s="1"/>
  <c r="A870" i="9"/>
  <c r="C870" i="9" s="1"/>
  <c r="A879" i="9"/>
  <c r="C879" i="9" s="1"/>
  <c r="A888" i="9"/>
  <c r="C888" i="9" s="1"/>
  <c r="A896" i="9"/>
  <c r="C896" i="9" s="1"/>
  <c r="A904" i="9"/>
  <c r="C904" i="9" s="1"/>
  <c r="A912" i="9"/>
  <c r="C912" i="9" s="1"/>
  <c r="A920" i="9"/>
  <c r="C920" i="9" s="1"/>
  <c r="A928" i="9"/>
  <c r="C928" i="9" s="1"/>
  <c r="A936" i="9"/>
  <c r="C936" i="9" s="1"/>
  <c r="A944" i="9"/>
  <c r="C944" i="9" s="1"/>
  <c r="A952" i="9"/>
  <c r="C952" i="9" s="1"/>
  <c r="A960" i="9"/>
  <c r="C960" i="9" s="1"/>
  <c r="A968" i="9"/>
  <c r="C968" i="9" s="1"/>
  <c r="A976" i="9"/>
  <c r="C976" i="9" s="1"/>
  <c r="A984" i="9"/>
  <c r="C984" i="9" s="1"/>
  <c r="A683" i="9"/>
  <c r="C683" i="9" s="1"/>
  <c r="A698" i="9"/>
  <c r="C698" i="9" s="1"/>
  <c r="A717" i="9"/>
  <c r="C717" i="9" s="1"/>
  <c r="A731" i="9"/>
  <c r="C731" i="9" s="1"/>
  <c r="A750" i="9"/>
  <c r="C750" i="9" s="1"/>
  <c r="A768" i="9"/>
  <c r="C768" i="9" s="1"/>
  <c r="A783" i="9"/>
  <c r="C783" i="9" s="1"/>
  <c r="A799" i="9"/>
  <c r="C799" i="9" s="1"/>
  <c r="A811" i="9"/>
  <c r="C811" i="9" s="1"/>
  <c r="A827" i="9"/>
  <c r="C827" i="9" s="1"/>
  <c r="A843" i="9"/>
  <c r="C843" i="9" s="1"/>
  <c r="A856" i="9"/>
  <c r="C856" i="9" s="1"/>
  <c r="A872" i="9"/>
  <c r="C872" i="9" s="1"/>
  <c r="A885" i="9"/>
  <c r="C885" i="9" s="1"/>
  <c r="A899" i="9"/>
  <c r="C899" i="9" s="1"/>
  <c r="A913" i="9"/>
  <c r="C913" i="9" s="1"/>
  <c r="A924" i="9"/>
  <c r="C924" i="9" s="1"/>
  <c r="A938" i="9"/>
  <c r="C938" i="9" s="1"/>
  <c r="A949" i="9"/>
  <c r="C949" i="9" s="1"/>
  <c r="A963" i="9"/>
  <c r="C963" i="9" s="1"/>
  <c r="A977" i="9"/>
  <c r="C977" i="9" s="1"/>
  <c r="A988" i="9"/>
  <c r="C988" i="9" s="1"/>
  <c r="A1000" i="9"/>
  <c r="C1000" i="9" s="1"/>
  <c r="A1010" i="9"/>
  <c r="C1010" i="9" s="1"/>
  <c r="A1020" i="9"/>
  <c r="C1020" i="9" s="1"/>
  <c r="A1032" i="9"/>
  <c r="C1032" i="9" s="1"/>
  <c r="A1042" i="9"/>
  <c r="C1042" i="9" s="1"/>
  <c r="A1052" i="9"/>
  <c r="C1052" i="9" s="1"/>
  <c r="A1064" i="9"/>
  <c r="C1064" i="9" s="1"/>
  <c r="A1074" i="9"/>
  <c r="C1074" i="9" s="1"/>
  <c r="A1084" i="9"/>
  <c r="C1084" i="9" s="1"/>
  <c r="A1093" i="9"/>
  <c r="C1093" i="9" s="1"/>
  <c r="A1103" i="9"/>
  <c r="C1103" i="9" s="1"/>
  <c r="A1112" i="9"/>
  <c r="C1112" i="9" s="1"/>
  <c r="A1121" i="9"/>
  <c r="C1121" i="9" s="1"/>
  <c r="A1130" i="9"/>
  <c r="C1130" i="9" s="1"/>
  <c r="A1139" i="9"/>
  <c r="C1139" i="9" s="1"/>
  <c r="A1148" i="9"/>
  <c r="C1148" i="9" s="1"/>
  <c r="A1157" i="9"/>
  <c r="C1157" i="9" s="1"/>
  <c r="A592" i="9"/>
  <c r="C592" i="9" s="1"/>
  <c r="A600" i="9"/>
  <c r="C600" i="9" s="1"/>
  <c r="A608" i="9"/>
  <c r="C608" i="9" s="1"/>
  <c r="A616" i="9"/>
  <c r="C616" i="9" s="1"/>
  <c r="A624" i="9"/>
  <c r="C624" i="9" s="1"/>
  <c r="A632" i="9"/>
  <c r="C632" i="9" s="1"/>
  <c r="A640" i="9"/>
  <c r="C640" i="9" s="1"/>
  <c r="A648" i="9"/>
  <c r="C648" i="9" s="1"/>
  <c r="A656" i="9"/>
  <c r="C656" i="9" s="1"/>
  <c r="A664" i="9"/>
  <c r="C664" i="9" s="1"/>
  <c r="A672" i="9"/>
  <c r="C672" i="9" s="1"/>
  <c r="A680" i="9"/>
  <c r="C680" i="9" s="1"/>
  <c r="A685" i="9"/>
  <c r="C685" i="9" s="1"/>
  <c r="A699" i="9"/>
  <c r="C699" i="9" s="1"/>
  <c r="A718" i="9"/>
  <c r="C718" i="9" s="1"/>
  <c r="A736" i="9"/>
  <c r="C736" i="9" s="1"/>
  <c r="A751" i="9"/>
  <c r="C751" i="9" s="1"/>
  <c r="A770" i="9"/>
  <c r="C770" i="9" s="1"/>
  <c r="A784" i="9"/>
  <c r="C784" i="9" s="1"/>
  <c r="A800" i="9"/>
  <c r="C800" i="9" s="1"/>
  <c r="A816" i="9"/>
  <c r="C816" i="9" s="1"/>
  <c r="A829" i="9"/>
  <c r="C829" i="9" s="1"/>
  <c r="A845" i="9"/>
  <c r="C845" i="9" s="1"/>
  <c r="A857" i="9"/>
  <c r="C857" i="9" s="1"/>
  <c r="A873" i="9"/>
  <c r="C873" i="9" s="1"/>
  <c r="A889" i="9"/>
  <c r="C889" i="9" s="1"/>
  <c r="A900" i="9"/>
  <c r="C900" i="9" s="1"/>
  <c r="A914" i="9"/>
  <c r="C914" i="9" s="1"/>
  <c r="A925" i="9"/>
  <c r="C925" i="9" s="1"/>
  <c r="A939" i="9"/>
  <c r="C939" i="9" s="1"/>
  <c r="A953" i="9"/>
  <c r="C953" i="9" s="1"/>
  <c r="A964" i="9"/>
  <c r="C964" i="9" s="1"/>
  <c r="A978" i="9"/>
  <c r="C978" i="9" s="1"/>
  <c r="A989" i="9"/>
  <c r="C989" i="9" s="1"/>
  <c r="A1001" i="9"/>
  <c r="C1001" i="9" s="1"/>
  <c r="A1011" i="9"/>
  <c r="C1011" i="9" s="1"/>
  <c r="A1021" i="9"/>
  <c r="C1021" i="9" s="1"/>
  <c r="A1033" i="9"/>
  <c r="C1033" i="9" s="1"/>
  <c r="A1043" i="9"/>
  <c r="C1043" i="9" s="1"/>
  <c r="A1053" i="9"/>
  <c r="C1053" i="9" s="1"/>
  <c r="A1065" i="9"/>
  <c r="C1065" i="9" s="1"/>
  <c r="A1075" i="9"/>
  <c r="C1075" i="9" s="1"/>
  <c r="A1085" i="9"/>
  <c r="C1085" i="9" s="1"/>
  <c r="A1095" i="9"/>
  <c r="C1095" i="9" s="1"/>
  <c r="A1104" i="9"/>
  <c r="C1104" i="9" s="1"/>
  <c r="A1113" i="9"/>
  <c r="C1113" i="9" s="1"/>
  <c r="A1122" i="9"/>
  <c r="C1122" i="9" s="1"/>
  <c r="A1131" i="9"/>
  <c r="C1131" i="9" s="1"/>
  <c r="A1140" i="9"/>
  <c r="C1140" i="9" s="1"/>
  <c r="A1149" i="9"/>
  <c r="C1149" i="9" s="1"/>
  <c r="A1159" i="9"/>
  <c r="C1159" i="9" s="1"/>
  <c r="A593" i="9"/>
  <c r="C593" i="9" s="1"/>
  <c r="A601" i="9"/>
  <c r="C601" i="9" s="1"/>
  <c r="A609" i="9"/>
  <c r="C609" i="9" s="1"/>
  <c r="A617" i="9"/>
  <c r="C617" i="9" s="1"/>
  <c r="A625" i="9"/>
  <c r="C625" i="9" s="1"/>
  <c r="A633" i="9"/>
  <c r="C633" i="9" s="1"/>
  <c r="A641" i="9"/>
  <c r="C641" i="9" s="1"/>
  <c r="A649" i="9"/>
  <c r="C649" i="9" s="1"/>
  <c r="A657" i="9"/>
  <c r="C657" i="9" s="1"/>
  <c r="A665" i="9"/>
  <c r="C665" i="9" s="1"/>
  <c r="A673" i="9"/>
  <c r="C673" i="9" s="1"/>
  <c r="A681" i="9"/>
  <c r="C681" i="9" s="1"/>
  <c r="A686" i="9"/>
  <c r="C686" i="9" s="1"/>
  <c r="A704" i="9"/>
  <c r="C704" i="9" s="1"/>
  <c r="A719" i="9"/>
  <c r="C719" i="9" s="1"/>
  <c r="A738" i="9"/>
  <c r="C738" i="9" s="1"/>
  <c r="A752" i="9"/>
  <c r="C752" i="9" s="1"/>
  <c r="A771" i="9"/>
  <c r="C771" i="9" s="1"/>
  <c r="A789" i="9"/>
  <c r="C789" i="9" s="1"/>
  <c r="A801" i="9"/>
  <c r="C801" i="9" s="1"/>
  <c r="A817" i="9"/>
  <c r="C817" i="9" s="1"/>
  <c r="A830" i="9"/>
  <c r="C830" i="9" s="1"/>
  <c r="A846" i="9"/>
  <c r="C846" i="9" s="1"/>
  <c r="A862" i="9"/>
  <c r="C862" i="9" s="1"/>
  <c r="A874" i="9"/>
  <c r="C874" i="9" s="1"/>
  <c r="A890" i="9"/>
  <c r="C890" i="9" s="1"/>
  <c r="A901" i="9"/>
  <c r="C901" i="9" s="1"/>
  <c r="A915" i="9"/>
  <c r="C915" i="9" s="1"/>
  <c r="A929" i="9"/>
  <c r="C929" i="9" s="1"/>
  <c r="A940" i="9"/>
  <c r="C940" i="9" s="1"/>
  <c r="A954" i="9"/>
  <c r="C954" i="9" s="1"/>
  <c r="A965" i="9"/>
  <c r="C965" i="9" s="1"/>
  <c r="A979" i="9"/>
  <c r="C979" i="9" s="1"/>
  <c r="A992" i="9"/>
  <c r="C992" i="9" s="1"/>
  <c r="A1002" i="9"/>
  <c r="C1002" i="9" s="1"/>
  <c r="A1012" i="9"/>
  <c r="C1012" i="9" s="1"/>
  <c r="A1024" i="9"/>
  <c r="C1024" i="9" s="1"/>
  <c r="A1034" i="9"/>
  <c r="C1034" i="9" s="1"/>
  <c r="A1044" i="9"/>
  <c r="C1044" i="9" s="1"/>
  <c r="A1056" i="9"/>
  <c r="C1056" i="9" s="1"/>
  <c r="A1066" i="9"/>
  <c r="C1066" i="9" s="1"/>
  <c r="A1076" i="9"/>
  <c r="C1076" i="9" s="1"/>
  <c r="A1087" i="9"/>
  <c r="C1087" i="9" s="1"/>
  <c r="A1096" i="9"/>
  <c r="C1096" i="9" s="1"/>
  <c r="A1105" i="9"/>
  <c r="C1105" i="9" s="1"/>
  <c r="A1114" i="9"/>
  <c r="C1114" i="9" s="1"/>
  <c r="A1123" i="9"/>
  <c r="C1123" i="9" s="1"/>
  <c r="A1132" i="9"/>
  <c r="C1132" i="9" s="1"/>
  <c r="A1141" i="9"/>
  <c r="C1141" i="9" s="1"/>
  <c r="A1151" i="9"/>
  <c r="C1151" i="9" s="1"/>
  <c r="A1160" i="9"/>
  <c r="C1160" i="9" s="1"/>
  <c r="A594" i="9"/>
  <c r="C594" i="9" s="1"/>
  <c r="A602" i="9"/>
  <c r="C602" i="9" s="1"/>
  <c r="A610" i="9"/>
  <c r="C610" i="9" s="1"/>
  <c r="A618" i="9"/>
  <c r="C618" i="9" s="1"/>
  <c r="A626" i="9"/>
  <c r="C626" i="9" s="1"/>
  <c r="A634" i="9"/>
  <c r="C634" i="9" s="1"/>
  <c r="A642" i="9"/>
  <c r="C642" i="9" s="1"/>
  <c r="A650" i="9"/>
  <c r="C650" i="9" s="1"/>
  <c r="A658" i="9"/>
  <c r="C658" i="9" s="1"/>
  <c r="A666" i="9"/>
  <c r="C666" i="9" s="1"/>
  <c r="A674" i="9"/>
  <c r="C674" i="9" s="1"/>
  <c r="A695" i="9"/>
  <c r="C695" i="9" s="1"/>
  <c r="A710" i="9"/>
  <c r="C710" i="9" s="1"/>
  <c r="A728" i="9"/>
  <c r="C728" i="9" s="1"/>
  <c r="A747" i="9"/>
  <c r="C747" i="9" s="1"/>
  <c r="A762" i="9"/>
  <c r="C762" i="9" s="1"/>
  <c r="A781" i="9"/>
  <c r="C781" i="9" s="1"/>
  <c r="A793" i="9"/>
  <c r="C793" i="9" s="1"/>
  <c r="A809" i="9"/>
  <c r="C809" i="9" s="1"/>
  <c r="A825" i="9"/>
  <c r="C825" i="9" s="1"/>
  <c r="A838" i="9"/>
  <c r="C838" i="9" s="1"/>
  <c r="A854" i="9"/>
  <c r="C854" i="9" s="1"/>
  <c r="A866" i="9"/>
  <c r="C866" i="9" s="1"/>
  <c r="A882" i="9"/>
  <c r="C882" i="9" s="1"/>
  <c r="A897" i="9"/>
  <c r="C897" i="9" s="1"/>
  <c r="A908" i="9"/>
  <c r="C908" i="9" s="1"/>
  <c r="A922" i="9"/>
  <c r="C922" i="9" s="1"/>
  <c r="A933" i="9"/>
  <c r="C933" i="9" s="1"/>
  <c r="A947" i="9"/>
  <c r="C947" i="9" s="1"/>
  <c r="A687" i="9"/>
  <c r="C687" i="9" s="1"/>
  <c r="A720" i="9"/>
  <c r="C720" i="9" s="1"/>
  <c r="A758" i="9"/>
  <c r="C758" i="9" s="1"/>
  <c r="A790" i="9"/>
  <c r="C790" i="9" s="1"/>
  <c r="A818" i="9"/>
  <c r="C818" i="9" s="1"/>
  <c r="A847" i="9"/>
  <c r="C847" i="9" s="1"/>
  <c r="A875" i="9"/>
  <c r="C875" i="9" s="1"/>
  <c r="A905" i="9"/>
  <c r="C905" i="9" s="1"/>
  <c r="A930" i="9"/>
  <c r="C930" i="9" s="1"/>
  <c r="A955" i="9"/>
  <c r="C955" i="9" s="1"/>
  <c r="A972" i="9"/>
  <c r="C972" i="9" s="1"/>
  <c r="A994" i="9"/>
  <c r="C994" i="9" s="1"/>
  <c r="A1009" i="9"/>
  <c r="C1009" i="9" s="1"/>
  <c r="A1027" i="9"/>
  <c r="C1027" i="9" s="1"/>
  <c r="A1045" i="9"/>
  <c r="C1045" i="9" s="1"/>
  <c r="A1060" i="9"/>
  <c r="C1060" i="9" s="1"/>
  <c r="A1080" i="9"/>
  <c r="C1080" i="9" s="1"/>
  <c r="A1092" i="9"/>
  <c r="C1092" i="9" s="1"/>
  <c r="A1108" i="9"/>
  <c r="C1108" i="9" s="1"/>
  <c r="A1124" i="9"/>
  <c r="C1124" i="9" s="1"/>
  <c r="A1137" i="9"/>
  <c r="C1137" i="9" s="1"/>
  <c r="A1153" i="9"/>
  <c r="C1153" i="9" s="1"/>
  <c r="A595" i="9"/>
  <c r="C595" i="9" s="1"/>
  <c r="A606" i="9"/>
  <c r="C606" i="9" s="1"/>
  <c r="A620" i="9"/>
  <c r="C620" i="9" s="1"/>
  <c r="A631" i="9"/>
  <c r="C631" i="9" s="1"/>
  <c r="A645" i="9"/>
  <c r="C645" i="9" s="1"/>
  <c r="A659" i="9"/>
  <c r="C659" i="9" s="1"/>
  <c r="A670" i="9"/>
  <c r="C670" i="9" s="1"/>
  <c r="A688" i="9"/>
  <c r="C688" i="9" s="1"/>
  <c r="A726" i="9"/>
  <c r="C726" i="9" s="1"/>
  <c r="A759" i="9"/>
  <c r="C759" i="9" s="1"/>
  <c r="A791" i="9"/>
  <c r="C791" i="9" s="1"/>
  <c r="A819" i="9"/>
  <c r="C819" i="9" s="1"/>
  <c r="A848" i="9"/>
  <c r="C848" i="9" s="1"/>
  <c r="A880" i="9"/>
  <c r="C880" i="9" s="1"/>
  <c r="A906" i="9"/>
  <c r="C906" i="9" s="1"/>
  <c r="A931" i="9"/>
  <c r="C931" i="9" s="1"/>
  <c r="A956" i="9"/>
  <c r="C956" i="9" s="1"/>
  <c r="A973" i="9"/>
  <c r="C973" i="9" s="1"/>
  <c r="A995" i="9"/>
  <c r="C995" i="9" s="1"/>
  <c r="A1013" i="9"/>
  <c r="C1013" i="9" s="1"/>
  <c r="A1028" i="9"/>
  <c r="C1028" i="9" s="1"/>
  <c r="A1048" i="9"/>
  <c r="C1048" i="9" s="1"/>
  <c r="A1061" i="9"/>
  <c r="C1061" i="9" s="1"/>
  <c r="A1081" i="9"/>
  <c r="C1081" i="9" s="1"/>
  <c r="A1097" i="9"/>
  <c r="C1097" i="9" s="1"/>
  <c r="A1109" i="9"/>
  <c r="C1109" i="9" s="1"/>
  <c r="A1125" i="9"/>
  <c r="C1125" i="9" s="1"/>
  <c r="A1138" i="9"/>
  <c r="C1138" i="9" s="1"/>
  <c r="A1154" i="9"/>
  <c r="C1154" i="9" s="1"/>
  <c r="A596" i="9"/>
  <c r="C596" i="9" s="1"/>
  <c r="A607" i="9"/>
  <c r="C607" i="9" s="1"/>
  <c r="A621" i="9"/>
  <c r="C621" i="9" s="1"/>
  <c r="A635" i="9"/>
  <c r="C635" i="9" s="1"/>
  <c r="A646" i="9"/>
  <c r="C646" i="9" s="1"/>
  <c r="A660" i="9"/>
  <c r="C660" i="9" s="1"/>
  <c r="A671" i="9"/>
  <c r="C671" i="9" s="1"/>
  <c r="A219" i="9"/>
  <c r="C219" i="9" s="1"/>
  <c r="A227" i="9"/>
  <c r="C227" i="9" s="1"/>
  <c r="A235" i="9"/>
  <c r="C235" i="9" s="1"/>
  <c r="A243" i="9"/>
  <c r="C243" i="9" s="1"/>
  <c r="A251" i="9"/>
  <c r="C251" i="9" s="1"/>
  <c r="A259" i="9"/>
  <c r="C259" i="9" s="1"/>
  <c r="A267" i="9"/>
  <c r="C267" i="9" s="1"/>
  <c r="A275" i="9"/>
  <c r="C275" i="9" s="1"/>
  <c r="A283" i="9"/>
  <c r="C283" i="9" s="1"/>
  <c r="A291" i="9"/>
  <c r="C291" i="9" s="1"/>
  <c r="A299" i="9"/>
  <c r="C299" i="9" s="1"/>
  <c r="A307" i="9"/>
  <c r="C307" i="9" s="1"/>
  <c r="A315" i="9"/>
  <c r="C315" i="9" s="1"/>
  <c r="A323" i="9"/>
  <c r="C323" i="9" s="1"/>
  <c r="A331" i="9"/>
  <c r="C331" i="9" s="1"/>
  <c r="A339" i="9"/>
  <c r="C339" i="9" s="1"/>
  <c r="A347" i="9"/>
  <c r="C347" i="9" s="1"/>
  <c r="A355" i="9"/>
  <c r="C355" i="9" s="1"/>
  <c r="A363" i="9"/>
  <c r="C363" i="9" s="1"/>
  <c r="A371" i="9"/>
  <c r="C371" i="9" s="1"/>
  <c r="A379" i="9"/>
  <c r="C379" i="9" s="1"/>
  <c r="A387" i="9"/>
  <c r="C387" i="9" s="1"/>
  <c r="A395" i="9"/>
  <c r="C395" i="9" s="1"/>
  <c r="A403" i="9"/>
  <c r="C403" i="9" s="1"/>
  <c r="A694" i="9"/>
  <c r="C694" i="9" s="1"/>
  <c r="A727" i="9"/>
  <c r="C727" i="9" s="1"/>
  <c r="A760" i="9"/>
  <c r="C760" i="9" s="1"/>
  <c r="A792" i="9"/>
  <c r="C792" i="9" s="1"/>
  <c r="A821" i="9"/>
  <c r="C821" i="9" s="1"/>
  <c r="A853" i="9"/>
  <c r="C853" i="9" s="1"/>
  <c r="A881" i="9"/>
  <c r="C881" i="9" s="1"/>
  <c r="A907" i="9"/>
  <c r="C907" i="9" s="1"/>
  <c r="A932" i="9"/>
  <c r="C932" i="9" s="1"/>
  <c r="A957" i="9"/>
  <c r="C957" i="9" s="1"/>
  <c r="A980" i="9"/>
  <c r="C980" i="9" s="1"/>
  <c r="A996" i="9"/>
  <c r="C996" i="9" s="1"/>
  <c r="A1016" i="9"/>
  <c r="C1016" i="9" s="1"/>
  <c r="A1029" i="9"/>
  <c r="C1029" i="9" s="1"/>
  <c r="A1049" i="9"/>
  <c r="C1049" i="9" s="1"/>
  <c r="A1067" i="9"/>
  <c r="C1067" i="9" s="1"/>
  <c r="A1082" i="9"/>
  <c r="C1082" i="9" s="1"/>
  <c r="A1098" i="9"/>
  <c r="C1098" i="9" s="1"/>
  <c r="A1111" i="9"/>
  <c r="C1111" i="9" s="1"/>
  <c r="A1127" i="9"/>
  <c r="C1127" i="9" s="1"/>
  <c r="A1143" i="9"/>
  <c r="C1143" i="9" s="1"/>
  <c r="A1155" i="9"/>
  <c r="C1155" i="9" s="1"/>
  <c r="A597" i="9"/>
  <c r="C597" i="9" s="1"/>
  <c r="A611" i="9"/>
  <c r="C611" i="9" s="1"/>
  <c r="A622" i="9"/>
  <c r="C622" i="9" s="1"/>
  <c r="A636" i="9"/>
  <c r="C636" i="9" s="1"/>
  <c r="A647" i="9"/>
  <c r="C647" i="9" s="1"/>
  <c r="A661" i="9"/>
  <c r="C661" i="9" s="1"/>
  <c r="A675" i="9"/>
  <c r="C675" i="9" s="1"/>
  <c r="A707" i="9"/>
  <c r="C707" i="9" s="1"/>
  <c r="A741" i="9"/>
  <c r="C741" i="9" s="1"/>
  <c r="A774" i="9"/>
  <c r="C774" i="9" s="1"/>
  <c r="A807" i="9"/>
  <c r="C807" i="9" s="1"/>
  <c r="A835" i="9"/>
  <c r="C835" i="9" s="1"/>
  <c r="A864" i="9"/>
  <c r="C864" i="9" s="1"/>
  <c r="A892" i="9"/>
  <c r="C892" i="9" s="1"/>
  <c r="A917" i="9"/>
  <c r="C917" i="9" s="1"/>
  <c r="A945" i="9"/>
  <c r="C945" i="9" s="1"/>
  <c r="A969" i="9"/>
  <c r="C969" i="9" s="1"/>
  <c r="A986" i="9"/>
  <c r="C986" i="9" s="1"/>
  <c r="A1004" i="9"/>
  <c r="C1004" i="9" s="1"/>
  <c r="A1019" i="9"/>
  <c r="C1019" i="9" s="1"/>
  <c r="A1037" i="9"/>
  <c r="C1037" i="9" s="1"/>
  <c r="A1057" i="9"/>
  <c r="C1057" i="9" s="1"/>
  <c r="A1072" i="9"/>
  <c r="C1072" i="9" s="1"/>
  <c r="A1089" i="9"/>
  <c r="C1089" i="9" s="1"/>
  <c r="A1101" i="9"/>
  <c r="C1101" i="9" s="1"/>
  <c r="A1117" i="9"/>
  <c r="C1117" i="9" s="1"/>
  <c r="A1133" i="9"/>
  <c r="C1133" i="9" s="1"/>
  <c r="A1146" i="9"/>
  <c r="C1146" i="9" s="1"/>
  <c r="A603" i="9"/>
  <c r="C603" i="9" s="1"/>
  <c r="A614" i="9"/>
  <c r="C614" i="9" s="1"/>
  <c r="A628" i="9"/>
  <c r="C628" i="9" s="1"/>
  <c r="A730" i="9"/>
  <c r="C730" i="9" s="1"/>
  <c r="A798" i="9"/>
  <c r="C798" i="9" s="1"/>
  <c r="A855" i="9"/>
  <c r="C855" i="9" s="1"/>
  <c r="A909" i="9"/>
  <c r="C909" i="9" s="1"/>
  <c r="A961" i="9"/>
  <c r="C961" i="9" s="1"/>
  <c r="A997" i="9"/>
  <c r="C997" i="9" s="1"/>
  <c r="A1035" i="9"/>
  <c r="C1035" i="9" s="1"/>
  <c r="A1068" i="9"/>
  <c r="C1068" i="9" s="1"/>
  <c r="A1099" i="9"/>
  <c r="C1099" i="9" s="1"/>
  <c r="A1128" i="9"/>
  <c r="C1128" i="9" s="1"/>
  <c r="A1156" i="9"/>
  <c r="C1156" i="9" s="1"/>
  <c r="A598" i="9"/>
  <c r="C598" i="9" s="1"/>
  <c r="A623" i="9"/>
  <c r="C623" i="9" s="1"/>
  <c r="A644" i="9"/>
  <c r="C644" i="9" s="1"/>
  <c r="A667" i="9"/>
  <c r="C667" i="9" s="1"/>
  <c r="A218" i="9"/>
  <c r="C218" i="9" s="1"/>
  <c r="A228" i="9"/>
  <c r="C228" i="9" s="1"/>
  <c r="A237" i="9"/>
  <c r="C237" i="9" s="1"/>
  <c r="A246" i="9"/>
  <c r="C246" i="9" s="1"/>
  <c r="A255" i="9"/>
  <c r="C255" i="9" s="1"/>
  <c r="A264" i="9"/>
  <c r="C264" i="9" s="1"/>
  <c r="A273" i="9"/>
  <c r="C273" i="9" s="1"/>
  <c r="A282" i="9"/>
  <c r="C282" i="9" s="1"/>
  <c r="A292" i="9"/>
  <c r="C292" i="9" s="1"/>
  <c r="A301" i="9"/>
  <c r="C301" i="9" s="1"/>
  <c r="A310" i="9"/>
  <c r="C310" i="9" s="1"/>
  <c r="A319" i="9"/>
  <c r="C319" i="9" s="1"/>
  <c r="A328" i="9"/>
  <c r="C328" i="9" s="1"/>
  <c r="A337" i="9"/>
  <c r="C337" i="9" s="1"/>
  <c r="A346" i="9"/>
  <c r="C346" i="9" s="1"/>
  <c r="A356" i="9"/>
  <c r="C356" i="9" s="1"/>
  <c r="A365" i="9"/>
  <c r="C365" i="9" s="1"/>
  <c r="A374" i="9"/>
  <c r="C374" i="9" s="1"/>
  <c r="A383" i="9"/>
  <c r="C383" i="9" s="1"/>
  <c r="A392" i="9"/>
  <c r="C392" i="9" s="1"/>
  <c r="A401" i="9"/>
  <c r="C401" i="9" s="1"/>
  <c r="A410" i="9"/>
  <c r="C410" i="9" s="1"/>
  <c r="A418" i="9"/>
  <c r="C418" i="9" s="1"/>
  <c r="A426" i="9"/>
  <c r="C426" i="9" s="1"/>
  <c r="A434" i="9"/>
  <c r="C434" i="9" s="1"/>
  <c r="A442" i="9"/>
  <c r="C442" i="9" s="1"/>
  <c r="A450" i="9"/>
  <c r="C450" i="9" s="1"/>
  <c r="A458" i="9"/>
  <c r="C458" i="9" s="1"/>
  <c r="A466" i="9"/>
  <c r="C466" i="9" s="1"/>
  <c r="A474" i="9"/>
  <c r="C474" i="9" s="1"/>
  <c r="A482" i="9"/>
  <c r="C482" i="9" s="1"/>
  <c r="A490" i="9"/>
  <c r="C490" i="9" s="1"/>
  <c r="A498" i="9"/>
  <c r="C498" i="9" s="1"/>
  <c r="A506" i="9"/>
  <c r="C506" i="9" s="1"/>
  <c r="A514" i="9"/>
  <c r="C514" i="9" s="1"/>
  <c r="A522" i="9"/>
  <c r="C522" i="9" s="1"/>
  <c r="A530" i="9"/>
  <c r="C530" i="9" s="1"/>
  <c r="A538" i="9"/>
  <c r="C538" i="9" s="1"/>
  <c r="A546" i="9"/>
  <c r="C546" i="9" s="1"/>
  <c r="A554" i="9"/>
  <c r="C554" i="9" s="1"/>
  <c r="A562" i="9"/>
  <c r="C562" i="9" s="1"/>
  <c r="A570" i="9"/>
  <c r="C570" i="9" s="1"/>
  <c r="A578" i="9"/>
  <c r="C578" i="9" s="1"/>
  <c r="A586" i="9"/>
  <c r="C586" i="9" s="1"/>
  <c r="A211" i="9"/>
  <c r="C211" i="9" s="1"/>
  <c r="A1091" i="8"/>
  <c r="C1091" i="8" s="1"/>
  <c r="A1099" i="8"/>
  <c r="C1099" i="8" s="1"/>
  <c r="A1107" i="8"/>
  <c r="C1107" i="8" s="1"/>
  <c r="A1115" i="8"/>
  <c r="C1115" i="8" s="1"/>
  <c r="A1123" i="8"/>
  <c r="C1123" i="8" s="1"/>
  <c r="A1131" i="8"/>
  <c r="C1131" i="8" s="1"/>
  <c r="A1139" i="8"/>
  <c r="C1139" i="8" s="1"/>
  <c r="A739" i="9"/>
  <c r="C739" i="9" s="1"/>
  <c r="A802" i="9"/>
  <c r="C802" i="9" s="1"/>
  <c r="A863" i="9"/>
  <c r="C863" i="9" s="1"/>
  <c r="A916" i="9"/>
  <c r="C916" i="9" s="1"/>
  <c r="A962" i="9"/>
  <c r="C962" i="9" s="1"/>
  <c r="A1003" i="9"/>
  <c r="C1003" i="9" s="1"/>
  <c r="A1036" i="9"/>
  <c r="C1036" i="9" s="1"/>
  <c r="A1069" i="9"/>
  <c r="C1069" i="9" s="1"/>
  <c r="A1100" i="9"/>
  <c r="C1100" i="9" s="1"/>
  <c r="A1129" i="9"/>
  <c r="C1129" i="9" s="1"/>
  <c r="A599" i="9"/>
  <c r="C599" i="9" s="1"/>
  <c r="A627" i="9"/>
  <c r="C627" i="9" s="1"/>
  <c r="A651" i="9"/>
  <c r="C651" i="9" s="1"/>
  <c r="A668" i="9"/>
  <c r="C668" i="9" s="1"/>
  <c r="A220" i="9"/>
  <c r="C220" i="9" s="1"/>
  <c r="A229" i="9"/>
  <c r="C229" i="9" s="1"/>
  <c r="A238" i="9"/>
  <c r="C238" i="9" s="1"/>
  <c r="A247" i="9"/>
  <c r="C247" i="9" s="1"/>
  <c r="A256" i="9"/>
  <c r="C256" i="9" s="1"/>
  <c r="A265" i="9"/>
  <c r="C265" i="9" s="1"/>
  <c r="A274" i="9"/>
  <c r="C274" i="9" s="1"/>
  <c r="A284" i="9"/>
  <c r="C284" i="9" s="1"/>
  <c r="A293" i="9"/>
  <c r="C293" i="9" s="1"/>
  <c r="A302" i="9"/>
  <c r="C302" i="9" s="1"/>
  <c r="A311" i="9"/>
  <c r="C311" i="9" s="1"/>
  <c r="A320" i="9"/>
  <c r="C320" i="9" s="1"/>
  <c r="A329" i="9"/>
  <c r="C329" i="9" s="1"/>
  <c r="A338" i="9"/>
  <c r="C338" i="9" s="1"/>
  <c r="A348" i="9"/>
  <c r="C348" i="9" s="1"/>
  <c r="A357" i="9"/>
  <c r="C357" i="9" s="1"/>
  <c r="A366" i="9"/>
  <c r="C366" i="9" s="1"/>
  <c r="A375" i="9"/>
  <c r="C375" i="9" s="1"/>
  <c r="A384" i="9"/>
  <c r="C384" i="9" s="1"/>
  <c r="A393" i="9"/>
  <c r="C393" i="9" s="1"/>
  <c r="A402" i="9"/>
  <c r="C402" i="9" s="1"/>
  <c r="A411" i="9"/>
  <c r="C411" i="9" s="1"/>
  <c r="A419" i="9"/>
  <c r="C419" i="9" s="1"/>
  <c r="A427" i="9"/>
  <c r="C427" i="9" s="1"/>
  <c r="A435" i="9"/>
  <c r="C435" i="9" s="1"/>
  <c r="A443" i="9"/>
  <c r="C443" i="9" s="1"/>
  <c r="A451" i="9"/>
  <c r="C451" i="9" s="1"/>
  <c r="A459" i="9"/>
  <c r="C459" i="9" s="1"/>
  <c r="A467" i="9"/>
  <c r="C467" i="9" s="1"/>
  <c r="A475" i="9"/>
  <c r="C475" i="9" s="1"/>
  <c r="A483" i="9"/>
  <c r="C483" i="9" s="1"/>
  <c r="A491" i="9"/>
  <c r="C491" i="9" s="1"/>
  <c r="A499" i="9"/>
  <c r="C499" i="9" s="1"/>
  <c r="A507" i="9"/>
  <c r="C507" i="9" s="1"/>
  <c r="A515" i="9"/>
  <c r="C515" i="9" s="1"/>
  <c r="A523" i="9"/>
  <c r="C523" i="9" s="1"/>
  <c r="A531" i="9"/>
  <c r="C531" i="9" s="1"/>
  <c r="A539" i="9"/>
  <c r="C539" i="9" s="1"/>
  <c r="A547" i="9"/>
  <c r="C547" i="9" s="1"/>
  <c r="A555" i="9"/>
  <c r="C555" i="9" s="1"/>
  <c r="A563" i="9"/>
  <c r="C563" i="9" s="1"/>
  <c r="A571" i="9"/>
  <c r="C571" i="9" s="1"/>
  <c r="A579" i="9"/>
  <c r="C579" i="9" s="1"/>
  <c r="A587" i="9"/>
  <c r="C587" i="9" s="1"/>
  <c r="A1092" i="8"/>
  <c r="C1092" i="8" s="1"/>
  <c r="A1100" i="8"/>
  <c r="C1100" i="8" s="1"/>
  <c r="A1108" i="8"/>
  <c r="C1108" i="8" s="1"/>
  <c r="A1116" i="8"/>
  <c r="C1116" i="8" s="1"/>
  <c r="A1124" i="8"/>
  <c r="C1124" i="8" s="1"/>
  <c r="A1132" i="8"/>
  <c r="C1132" i="8" s="1"/>
  <c r="A1140" i="8"/>
  <c r="C1140" i="8" s="1"/>
  <c r="A742" i="9"/>
  <c r="C742" i="9" s="1"/>
  <c r="A808" i="9"/>
  <c r="C808" i="9" s="1"/>
  <c r="A865" i="9"/>
  <c r="C865" i="9" s="1"/>
  <c r="A921" i="9"/>
  <c r="C921" i="9" s="1"/>
  <c r="A970" i="9"/>
  <c r="C970" i="9" s="1"/>
  <c r="A1005" i="9"/>
  <c r="C1005" i="9" s="1"/>
  <c r="A1040" i="9"/>
  <c r="C1040" i="9" s="1"/>
  <c r="A1073" i="9"/>
  <c r="C1073" i="9" s="1"/>
  <c r="A1106" i="9"/>
  <c r="C1106" i="9" s="1"/>
  <c r="A1135" i="9"/>
  <c r="C1135" i="9" s="1"/>
  <c r="A604" i="9"/>
  <c r="C604" i="9" s="1"/>
  <c r="A629" i="9"/>
  <c r="C629" i="9" s="1"/>
  <c r="A652" i="9"/>
  <c r="C652" i="9" s="1"/>
  <c r="A669" i="9"/>
  <c r="C669" i="9" s="1"/>
  <c r="A212" i="9"/>
  <c r="C212" i="9" s="1"/>
  <c r="A221" i="9"/>
  <c r="C221" i="9" s="1"/>
  <c r="A230" i="9"/>
  <c r="C230" i="9" s="1"/>
  <c r="A239" i="9"/>
  <c r="C239" i="9" s="1"/>
  <c r="A248" i="9"/>
  <c r="C248" i="9" s="1"/>
  <c r="A257" i="9"/>
  <c r="C257" i="9" s="1"/>
  <c r="A266" i="9"/>
  <c r="C266" i="9" s="1"/>
  <c r="A276" i="9"/>
  <c r="C276" i="9" s="1"/>
  <c r="A285" i="9"/>
  <c r="C285" i="9" s="1"/>
  <c r="A294" i="9"/>
  <c r="C294" i="9" s="1"/>
  <c r="A303" i="9"/>
  <c r="C303" i="9" s="1"/>
  <c r="A312" i="9"/>
  <c r="C312" i="9" s="1"/>
  <c r="A321" i="9"/>
  <c r="C321" i="9" s="1"/>
  <c r="A330" i="9"/>
  <c r="C330" i="9" s="1"/>
  <c r="A340" i="9"/>
  <c r="C340" i="9" s="1"/>
  <c r="A349" i="9"/>
  <c r="C349" i="9" s="1"/>
  <c r="A358" i="9"/>
  <c r="C358" i="9" s="1"/>
  <c r="A367" i="9"/>
  <c r="C367" i="9" s="1"/>
  <c r="A376" i="9"/>
  <c r="C376" i="9" s="1"/>
  <c r="A385" i="9"/>
  <c r="C385" i="9" s="1"/>
  <c r="A394" i="9"/>
  <c r="C394" i="9" s="1"/>
  <c r="A404" i="9"/>
  <c r="C404" i="9" s="1"/>
  <c r="A412" i="9"/>
  <c r="C412" i="9" s="1"/>
  <c r="A420" i="9"/>
  <c r="C420" i="9" s="1"/>
  <c r="A428" i="9"/>
  <c r="C428" i="9" s="1"/>
  <c r="A436" i="9"/>
  <c r="C436" i="9" s="1"/>
  <c r="A444" i="9"/>
  <c r="C444" i="9" s="1"/>
  <c r="A452" i="9"/>
  <c r="C452" i="9" s="1"/>
  <c r="A460" i="9"/>
  <c r="C460" i="9" s="1"/>
  <c r="A468" i="9"/>
  <c r="C468" i="9" s="1"/>
  <c r="A476" i="9"/>
  <c r="C476" i="9" s="1"/>
  <c r="A484" i="9"/>
  <c r="C484" i="9" s="1"/>
  <c r="A492" i="9"/>
  <c r="C492" i="9" s="1"/>
  <c r="A500" i="9"/>
  <c r="C500" i="9" s="1"/>
  <c r="A508" i="9"/>
  <c r="C508" i="9" s="1"/>
  <c r="A516" i="9"/>
  <c r="C516" i="9" s="1"/>
  <c r="A524" i="9"/>
  <c r="C524" i="9" s="1"/>
  <c r="A532" i="9"/>
  <c r="C532" i="9" s="1"/>
  <c r="A540" i="9"/>
  <c r="C540" i="9" s="1"/>
  <c r="A548" i="9"/>
  <c r="C548" i="9" s="1"/>
  <c r="A556" i="9"/>
  <c r="C556" i="9" s="1"/>
  <c r="A564" i="9"/>
  <c r="C564" i="9" s="1"/>
  <c r="A572" i="9"/>
  <c r="C572" i="9" s="1"/>
  <c r="A580" i="9"/>
  <c r="C580" i="9" s="1"/>
  <c r="A588" i="9"/>
  <c r="C588" i="9" s="1"/>
  <c r="A205" i="9"/>
  <c r="C205" i="9" s="1"/>
  <c r="A1093" i="8"/>
  <c r="C1093" i="8" s="1"/>
  <c r="A1101" i="8"/>
  <c r="C1101" i="8" s="1"/>
  <c r="A1109" i="8"/>
  <c r="C1109" i="8" s="1"/>
  <c r="A1117" i="8"/>
  <c r="C1117" i="8" s="1"/>
  <c r="A1125" i="8"/>
  <c r="C1125" i="8" s="1"/>
  <c r="A1133" i="8"/>
  <c r="C1133" i="8" s="1"/>
  <c r="A1141" i="8"/>
  <c r="C1141" i="8" s="1"/>
  <c r="A706" i="9"/>
  <c r="C706" i="9" s="1"/>
  <c r="A773" i="9"/>
  <c r="C773" i="9" s="1"/>
  <c r="A834" i="9"/>
  <c r="C834" i="9" s="1"/>
  <c r="A891" i="9"/>
  <c r="C891" i="9" s="1"/>
  <c r="A941" i="9"/>
  <c r="C941" i="9" s="1"/>
  <c r="A985" i="9"/>
  <c r="C985" i="9" s="1"/>
  <c r="A1018" i="9"/>
  <c r="C1018" i="9" s="1"/>
  <c r="A1051" i="9"/>
  <c r="C1051" i="9" s="1"/>
  <c r="A1088" i="9"/>
  <c r="C1088" i="9" s="1"/>
  <c r="A1116" i="9"/>
  <c r="C1116" i="9" s="1"/>
  <c r="A1145" i="9"/>
  <c r="C1145" i="9" s="1"/>
  <c r="A613" i="9"/>
  <c r="C613" i="9" s="1"/>
  <c r="A638" i="9"/>
  <c r="C638" i="9" s="1"/>
  <c r="A655" i="9"/>
  <c r="C655" i="9" s="1"/>
  <c r="A678" i="9"/>
  <c r="C678" i="9" s="1"/>
  <c r="A215" i="9"/>
  <c r="C215" i="9" s="1"/>
  <c r="A224" i="9"/>
  <c r="C224" i="9" s="1"/>
  <c r="A233" i="9"/>
  <c r="C233" i="9" s="1"/>
  <c r="A242" i="9"/>
  <c r="C242" i="9" s="1"/>
  <c r="A252" i="9"/>
  <c r="C252" i="9" s="1"/>
  <c r="A261" i="9"/>
  <c r="C261" i="9" s="1"/>
  <c r="A270" i="9"/>
  <c r="C270" i="9" s="1"/>
  <c r="A279" i="9"/>
  <c r="C279" i="9" s="1"/>
  <c r="A288" i="9"/>
  <c r="C288" i="9" s="1"/>
  <c r="A297" i="9"/>
  <c r="C297" i="9" s="1"/>
  <c r="A306" i="9"/>
  <c r="C306" i="9" s="1"/>
  <c r="A316" i="9"/>
  <c r="C316" i="9" s="1"/>
  <c r="A325" i="9"/>
  <c r="C325" i="9" s="1"/>
  <c r="A334" i="9"/>
  <c r="C334" i="9" s="1"/>
  <c r="A343" i="9"/>
  <c r="C343" i="9" s="1"/>
  <c r="A352" i="9"/>
  <c r="C352" i="9" s="1"/>
  <c r="A361" i="9"/>
  <c r="C361" i="9" s="1"/>
  <c r="A370" i="9"/>
  <c r="C370" i="9" s="1"/>
  <c r="A380" i="9"/>
  <c r="C380" i="9" s="1"/>
  <c r="A389" i="9"/>
  <c r="C389" i="9" s="1"/>
  <c r="A398" i="9"/>
  <c r="C398" i="9" s="1"/>
  <c r="A407" i="9"/>
  <c r="C407" i="9" s="1"/>
  <c r="A415" i="9"/>
  <c r="C415" i="9" s="1"/>
  <c r="A423" i="9"/>
  <c r="C423" i="9" s="1"/>
  <c r="A431" i="9"/>
  <c r="C431" i="9" s="1"/>
  <c r="A439" i="9"/>
  <c r="C439" i="9" s="1"/>
  <c r="A447" i="9"/>
  <c r="C447" i="9" s="1"/>
  <c r="A455" i="9"/>
  <c r="C455" i="9" s="1"/>
  <c r="A463" i="9"/>
  <c r="C463" i="9" s="1"/>
  <c r="A471" i="9"/>
  <c r="C471" i="9" s="1"/>
  <c r="A479" i="9"/>
  <c r="C479" i="9" s="1"/>
  <c r="A487" i="9"/>
  <c r="C487" i="9" s="1"/>
  <c r="A810" i="9"/>
  <c r="C810" i="9" s="1"/>
  <c r="A923" i="9"/>
  <c r="C923" i="9" s="1"/>
  <c r="A1008" i="9"/>
  <c r="C1008" i="9" s="1"/>
  <c r="A1077" i="9"/>
  <c r="C1077" i="9" s="1"/>
  <c r="A1136" i="9"/>
  <c r="C1136" i="9" s="1"/>
  <c r="A630" i="9"/>
  <c r="C630" i="9" s="1"/>
  <c r="A676" i="9"/>
  <c r="C676" i="9" s="1"/>
  <c r="A222" i="9"/>
  <c r="C222" i="9" s="1"/>
  <c r="A240" i="9"/>
  <c r="C240" i="9" s="1"/>
  <c r="A258" i="9"/>
  <c r="C258" i="9" s="1"/>
  <c r="A277" i="9"/>
  <c r="C277" i="9" s="1"/>
  <c r="A295" i="9"/>
  <c r="C295" i="9" s="1"/>
  <c r="A313" i="9"/>
  <c r="C313" i="9" s="1"/>
  <c r="A332" i="9"/>
  <c r="C332" i="9" s="1"/>
  <c r="A350" i="9"/>
  <c r="C350" i="9" s="1"/>
  <c r="A368" i="9"/>
  <c r="C368" i="9" s="1"/>
  <c r="A386" i="9"/>
  <c r="C386" i="9" s="1"/>
  <c r="A405" i="9"/>
  <c r="C405" i="9" s="1"/>
  <c r="A421" i="9"/>
  <c r="C421" i="9" s="1"/>
  <c r="A437" i="9"/>
  <c r="C437" i="9" s="1"/>
  <c r="A453" i="9"/>
  <c r="C453" i="9" s="1"/>
  <c r="A469" i="9"/>
  <c r="C469" i="9" s="1"/>
  <c r="A485" i="9"/>
  <c r="C485" i="9" s="1"/>
  <c r="A497" i="9"/>
  <c r="C497" i="9" s="1"/>
  <c r="A511" i="9"/>
  <c r="C511" i="9" s="1"/>
  <c r="A525" i="9"/>
  <c r="C525" i="9" s="1"/>
  <c r="A536" i="9"/>
  <c r="C536" i="9" s="1"/>
  <c r="A550" i="9"/>
  <c r="C550" i="9" s="1"/>
  <c r="A561" i="9"/>
  <c r="C561" i="9" s="1"/>
  <c r="A575" i="9"/>
  <c r="C575" i="9" s="1"/>
  <c r="A589" i="9"/>
  <c r="C589" i="9" s="1"/>
  <c r="A209" i="9"/>
  <c r="C209" i="9" s="1"/>
  <c r="A1097" i="8"/>
  <c r="C1097" i="8" s="1"/>
  <c r="A1111" i="8"/>
  <c r="C1111" i="8" s="1"/>
  <c r="A1122" i="8"/>
  <c r="C1122" i="8" s="1"/>
  <c r="A1136" i="8"/>
  <c r="C1136" i="8" s="1"/>
  <c r="A905" i="8"/>
  <c r="C905" i="8" s="1"/>
  <c r="A913" i="8"/>
  <c r="C913" i="8" s="1"/>
  <c r="A921" i="8"/>
  <c r="C921" i="8" s="1"/>
  <c r="A929" i="8"/>
  <c r="C929" i="8" s="1"/>
  <c r="A937" i="8"/>
  <c r="C937" i="8" s="1"/>
  <c r="A945" i="8"/>
  <c r="C945" i="8" s="1"/>
  <c r="A953" i="8"/>
  <c r="C953" i="8" s="1"/>
  <c r="A961" i="8"/>
  <c r="C961" i="8" s="1"/>
  <c r="A969" i="8"/>
  <c r="C969" i="8" s="1"/>
  <c r="A977" i="8"/>
  <c r="C977" i="8" s="1"/>
  <c r="A985" i="8"/>
  <c r="C985" i="8" s="1"/>
  <c r="A993" i="8"/>
  <c r="C993" i="8" s="1"/>
  <c r="A1001" i="8"/>
  <c r="C1001" i="8" s="1"/>
  <c r="A1009" i="8"/>
  <c r="C1009" i="8" s="1"/>
  <c r="A1017" i="8"/>
  <c r="C1017" i="8" s="1"/>
  <c r="A1025" i="8"/>
  <c r="C1025" i="8" s="1"/>
  <c r="A1033" i="8"/>
  <c r="C1033" i="8" s="1"/>
  <c r="A1041" i="8"/>
  <c r="C1041" i="8" s="1"/>
  <c r="A1049" i="8"/>
  <c r="C1049" i="8" s="1"/>
  <c r="A1057" i="8"/>
  <c r="C1057" i="8" s="1"/>
  <c r="A1065" i="8"/>
  <c r="C1065" i="8" s="1"/>
  <c r="A1073" i="8"/>
  <c r="C1073" i="8" s="1"/>
  <c r="A1081" i="8"/>
  <c r="C1081" i="8" s="1"/>
  <c r="A1089" i="8"/>
  <c r="C1089" i="8" s="1"/>
  <c r="A839" i="8"/>
  <c r="C839" i="8" s="1"/>
  <c r="A847" i="8"/>
  <c r="C847" i="8" s="1"/>
  <c r="A855" i="8"/>
  <c r="C855" i="8" s="1"/>
  <c r="A863" i="8"/>
  <c r="C863" i="8" s="1"/>
  <c r="A871" i="8"/>
  <c r="C871" i="8" s="1"/>
  <c r="A879" i="8"/>
  <c r="C879" i="8" s="1"/>
  <c r="A887" i="8"/>
  <c r="C887" i="8" s="1"/>
  <c r="A895" i="8"/>
  <c r="C895" i="8" s="1"/>
  <c r="A903" i="8"/>
  <c r="C903" i="8" s="1"/>
  <c r="A682" i="8"/>
  <c r="C682" i="8" s="1"/>
  <c r="A696" i="9"/>
  <c r="C696" i="9" s="1"/>
  <c r="A826" i="9"/>
  <c r="C826" i="9" s="1"/>
  <c r="A937" i="9"/>
  <c r="C937" i="9" s="1"/>
  <c r="A1017" i="9"/>
  <c r="C1017" i="9" s="1"/>
  <c r="A1083" i="9"/>
  <c r="C1083" i="9" s="1"/>
  <c r="A1144" i="9"/>
  <c r="C1144" i="9" s="1"/>
  <c r="A637" i="9"/>
  <c r="C637" i="9" s="1"/>
  <c r="A677" i="9"/>
  <c r="C677" i="9" s="1"/>
  <c r="A223" i="9"/>
  <c r="C223" i="9" s="1"/>
  <c r="A241" i="9"/>
  <c r="C241" i="9" s="1"/>
  <c r="A260" i="9"/>
  <c r="C260" i="9" s="1"/>
  <c r="A278" i="9"/>
  <c r="C278" i="9" s="1"/>
  <c r="A296" i="9"/>
  <c r="C296" i="9" s="1"/>
  <c r="A314" i="9"/>
  <c r="C314" i="9" s="1"/>
  <c r="A333" i="9"/>
  <c r="C333" i="9" s="1"/>
  <c r="A351" i="9"/>
  <c r="C351" i="9" s="1"/>
  <c r="A369" i="9"/>
  <c r="C369" i="9" s="1"/>
  <c r="A388" i="9"/>
  <c r="C388" i="9" s="1"/>
  <c r="A406" i="9"/>
  <c r="C406" i="9" s="1"/>
  <c r="A422" i="9"/>
  <c r="C422" i="9" s="1"/>
  <c r="A438" i="9"/>
  <c r="C438" i="9" s="1"/>
  <c r="A454" i="9"/>
  <c r="C454" i="9" s="1"/>
  <c r="A470" i="9"/>
  <c r="C470" i="9" s="1"/>
  <c r="A486" i="9"/>
  <c r="C486" i="9" s="1"/>
  <c r="A501" i="9"/>
  <c r="C501" i="9" s="1"/>
  <c r="A512" i="9"/>
  <c r="C512" i="9" s="1"/>
  <c r="A526" i="9"/>
  <c r="C526" i="9" s="1"/>
  <c r="A537" i="9"/>
  <c r="C537" i="9" s="1"/>
  <c r="A551" i="9"/>
  <c r="C551" i="9" s="1"/>
  <c r="A565" i="9"/>
  <c r="C565" i="9" s="1"/>
  <c r="A576" i="9"/>
  <c r="C576" i="9" s="1"/>
  <c r="A590" i="9"/>
  <c r="C590" i="9" s="1"/>
  <c r="A210" i="9"/>
  <c r="C210" i="9" s="1"/>
  <c r="A1098" i="8"/>
  <c r="C1098" i="8" s="1"/>
  <c r="A1112" i="8"/>
  <c r="C1112" i="8" s="1"/>
  <c r="A1126" i="8"/>
  <c r="C1126" i="8" s="1"/>
  <c r="A1137" i="8"/>
  <c r="C1137" i="8" s="1"/>
  <c r="A906" i="8"/>
  <c r="C906" i="8" s="1"/>
  <c r="A914" i="8"/>
  <c r="C914" i="8" s="1"/>
  <c r="A922" i="8"/>
  <c r="C922" i="8" s="1"/>
  <c r="A930" i="8"/>
  <c r="C930" i="8" s="1"/>
  <c r="A938" i="8"/>
  <c r="C938" i="8" s="1"/>
  <c r="A946" i="8"/>
  <c r="C946" i="8" s="1"/>
  <c r="A954" i="8"/>
  <c r="C954" i="8" s="1"/>
  <c r="A962" i="8"/>
  <c r="C962" i="8" s="1"/>
  <c r="A970" i="8"/>
  <c r="C970" i="8" s="1"/>
  <c r="A978" i="8"/>
  <c r="C978" i="8" s="1"/>
  <c r="A986" i="8"/>
  <c r="C986" i="8" s="1"/>
  <c r="A994" i="8"/>
  <c r="C994" i="8" s="1"/>
  <c r="A1002" i="8"/>
  <c r="C1002" i="8" s="1"/>
  <c r="A1010" i="8"/>
  <c r="C1010" i="8" s="1"/>
  <c r="A1018" i="8"/>
  <c r="C1018" i="8" s="1"/>
  <c r="A1026" i="8"/>
  <c r="C1026" i="8" s="1"/>
  <c r="A1034" i="8"/>
  <c r="C1034" i="8" s="1"/>
  <c r="A1042" i="8"/>
  <c r="C1042" i="8" s="1"/>
  <c r="A1050" i="8"/>
  <c r="C1050" i="8" s="1"/>
  <c r="A1058" i="8"/>
  <c r="C1058" i="8" s="1"/>
  <c r="A1066" i="8"/>
  <c r="C1066" i="8" s="1"/>
  <c r="A1074" i="8"/>
  <c r="C1074" i="8" s="1"/>
  <c r="A1082" i="8"/>
  <c r="C1082" i="8" s="1"/>
  <c r="A832" i="8"/>
  <c r="C832" i="8" s="1"/>
  <c r="A840" i="8"/>
  <c r="C840" i="8" s="1"/>
  <c r="A848" i="8"/>
  <c r="C848" i="8" s="1"/>
  <c r="A856" i="8"/>
  <c r="C856" i="8" s="1"/>
  <c r="A864" i="8"/>
  <c r="C864" i="8" s="1"/>
  <c r="A872" i="8"/>
  <c r="C872" i="8" s="1"/>
  <c r="A880" i="8"/>
  <c r="C880" i="8" s="1"/>
  <c r="A888" i="8"/>
  <c r="C888" i="8" s="1"/>
  <c r="A896" i="8"/>
  <c r="C896" i="8" s="1"/>
  <c r="A683" i="8"/>
  <c r="C683" i="8" s="1"/>
  <c r="A691" i="8"/>
  <c r="C691" i="8" s="1"/>
  <c r="A709" i="9"/>
  <c r="C709" i="9" s="1"/>
  <c r="A837" i="9"/>
  <c r="C837" i="9" s="1"/>
  <c r="A946" i="9"/>
  <c r="C946" i="9" s="1"/>
  <c r="A1025" i="9"/>
  <c r="C1025" i="9" s="1"/>
  <c r="A1090" i="9"/>
  <c r="C1090" i="9" s="1"/>
  <c r="A1147" i="9"/>
  <c r="C1147" i="9" s="1"/>
  <c r="A639" i="9"/>
  <c r="C639" i="9" s="1"/>
  <c r="A679" i="9"/>
  <c r="C679" i="9" s="1"/>
  <c r="A225" i="9"/>
  <c r="C225" i="9" s="1"/>
  <c r="A244" i="9"/>
  <c r="C244" i="9" s="1"/>
  <c r="A262" i="9"/>
  <c r="C262" i="9" s="1"/>
  <c r="A280" i="9"/>
  <c r="C280" i="9" s="1"/>
  <c r="A298" i="9"/>
  <c r="C298" i="9" s="1"/>
  <c r="A317" i="9"/>
  <c r="C317" i="9" s="1"/>
  <c r="A335" i="9"/>
  <c r="C335" i="9" s="1"/>
  <c r="A353" i="9"/>
  <c r="C353" i="9" s="1"/>
  <c r="A372" i="9"/>
  <c r="C372" i="9" s="1"/>
  <c r="A390" i="9"/>
  <c r="C390" i="9" s="1"/>
  <c r="A408" i="9"/>
  <c r="C408" i="9" s="1"/>
  <c r="A424" i="9"/>
  <c r="C424" i="9" s="1"/>
  <c r="A440" i="9"/>
  <c r="C440" i="9" s="1"/>
  <c r="A456" i="9"/>
  <c r="C456" i="9" s="1"/>
  <c r="A472" i="9"/>
  <c r="C472" i="9" s="1"/>
  <c r="A488" i="9"/>
  <c r="C488" i="9" s="1"/>
  <c r="A502" i="9"/>
  <c r="C502" i="9" s="1"/>
  <c r="A513" i="9"/>
  <c r="C513" i="9" s="1"/>
  <c r="A527" i="9"/>
  <c r="C527" i="9" s="1"/>
  <c r="A541" i="9"/>
  <c r="C541" i="9" s="1"/>
  <c r="A552" i="9"/>
  <c r="C552" i="9" s="1"/>
  <c r="A566" i="9"/>
  <c r="C566" i="9" s="1"/>
  <c r="A577" i="9"/>
  <c r="C577" i="9" s="1"/>
  <c r="A1102" i="8"/>
  <c r="C1102" i="8" s="1"/>
  <c r="A1113" i="8"/>
  <c r="C1113" i="8" s="1"/>
  <c r="A1127" i="8"/>
  <c r="C1127" i="8" s="1"/>
  <c r="A1138" i="8"/>
  <c r="C1138" i="8" s="1"/>
  <c r="A907" i="8"/>
  <c r="C907" i="8" s="1"/>
  <c r="A915" i="8"/>
  <c r="C915" i="8" s="1"/>
  <c r="A923" i="8"/>
  <c r="C923" i="8" s="1"/>
  <c r="A931" i="8"/>
  <c r="C931" i="8" s="1"/>
  <c r="A939" i="8"/>
  <c r="C939" i="8" s="1"/>
  <c r="A947" i="8"/>
  <c r="C947" i="8" s="1"/>
  <c r="A955" i="8"/>
  <c r="C955" i="8" s="1"/>
  <c r="A963" i="8"/>
  <c r="C963" i="8" s="1"/>
  <c r="A971" i="8"/>
  <c r="C971" i="8" s="1"/>
  <c r="A979" i="8"/>
  <c r="C979" i="8" s="1"/>
  <c r="A987" i="8"/>
  <c r="C987" i="8" s="1"/>
  <c r="A995" i="8"/>
  <c r="C995" i="8" s="1"/>
  <c r="A1003" i="8"/>
  <c r="C1003" i="8" s="1"/>
  <c r="A1011" i="8"/>
  <c r="C1011" i="8" s="1"/>
  <c r="A1019" i="8"/>
  <c r="C1019" i="8" s="1"/>
  <c r="A1027" i="8"/>
  <c r="C1027" i="8" s="1"/>
  <c r="A1035" i="8"/>
  <c r="C1035" i="8" s="1"/>
  <c r="A1043" i="8"/>
  <c r="C1043" i="8" s="1"/>
  <c r="A1051" i="8"/>
  <c r="C1051" i="8" s="1"/>
  <c r="A1059" i="8"/>
  <c r="C1059" i="8" s="1"/>
  <c r="A1067" i="8"/>
  <c r="C1067" i="8" s="1"/>
  <c r="A1075" i="8"/>
  <c r="C1075" i="8" s="1"/>
  <c r="A1083" i="8"/>
  <c r="C1083" i="8" s="1"/>
  <c r="A833" i="8"/>
  <c r="C833" i="8" s="1"/>
  <c r="A841" i="8"/>
  <c r="C841" i="8" s="1"/>
  <c r="A849" i="8"/>
  <c r="C849" i="8" s="1"/>
  <c r="A857" i="8"/>
  <c r="C857" i="8" s="1"/>
  <c r="A865" i="8"/>
  <c r="C865" i="8" s="1"/>
  <c r="A873" i="8"/>
  <c r="C873" i="8" s="1"/>
  <c r="A881" i="8"/>
  <c r="C881" i="8" s="1"/>
  <c r="A889" i="8"/>
  <c r="C889" i="8" s="1"/>
  <c r="A897" i="8"/>
  <c r="C897" i="8" s="1"/>
  <c r="A779" i="9"/>
  <c r="C779" i="9" s="1"/>
  <c r="A893" i="9"/>
  <c r="C893" i="9" s="1"/>
  <c r="A987" i="9"/>
  <c r="C987" i="9" s="1"/>
  <c r="A1058" i="9"/>
  <c r="C1058" i="9" s="1"/>
  <c r="A1119" i="9"/>
  <c r="C1119" i="9" s="1"/>
  <c r="A615" i="9"/>
  <c r="C615" i="9" s="1"/>
  <c r="A662" i="9"/>
  <c r="C662" i="9" s="1"/>
  <c r="A216" i="9"/>
  <c r="C216" i="9" s="1"/>
  <c r="A234" i="9"/>
  <c r="C234" i="9" s="1"/>
  <c r="A253" i="9"/>
  <c r="C253" i="9" s="1"/>
  <c r="A271" i="9"/>
  <c r="C271" i="9" s="1"/>
  <c r="A289" i="9"/>
  <c r="C289" i="9" s="1"/>
  <c r="A308" i="9"/>
  <c r="C308" i="9" s="1"/>
  <c r="A326" i="9"/>
  <c r="C326" i="9" s="1"/>
  <c r="A344" i="9"/>
  <c r="C344" i="9" s="1"/>
  <c r="A362" i="9"/>
  <c r="C362" i="9" s="1"/>
  <c r="A381" i="9"/>
  <c r="C381" i="9" s="1"/>
  <c r="A399" i="9"/>
  <c r="C399" i="9" s="1"/>
  <c r="A416" i="9"/>
  <c r="C416" i="9" s="1"/>
  <c r="A432" i="9"/>
  <c r="C432" i="9" s="1"/>
  <c r="A448" i="9"/>
  <c r="C448" i="9" s="1"/>
  <c r="A464" i="9"/>
  <c r="C464" i="9" s="1"/>
  <c r="A480" i="9"/>
  <c r="C480" i="9" s="1"/>
  <c r="A495" i="9"/>
  <c r="C495" i="9" s="1"/>
  <c r="A509" i="9"/>
  <c r="C509" i="9" s="1"/>
  <c r="A520" i="9"/>
  <c r="C520" i="9" s="1"/>
  <c r="A534" i="9"/>
  <c r="C534" i="9" s="1"/>
  <c r="A545" i="9"/>
  <c r="C545" i="9" s="1"/>
  <c r="A559" i="9"/>
  <c r="C559" i="9" s="1"/>
  <c r="A573" i="9"/>
  <c r="C573" i="9" s="1"/>
  <c r="A584" i="9"/>
  <c r="C584" i="9" s="1"/>
  <c r="A207" i="9"/>
  <c r="C207" i="9" s="1"/>
  <c r="A1095" i="8"/>
  <c r="C1095" i="8" s="1"/>
  <c r="A1106" i="8"/>
  <c r="C1106" i="8" s="1"/>
  <c r="A1120" i="8"/>
  <c r="C1120" i="8" s="1"/>
  <c r="A1134" i="8"/>
  <c r="C1134" i="8" s="1"/>
  <c r="A911" i="8"/>
  <c r="C911" i="8" s="1"/>
  <c r="A919" i="8"/>
  <c r="C919" i="8" s="1"/>
  <c r="A927" i="8"/>
  <c r="C927" i="8" s="1"/>
  <c r="A935" i="8"/>
  <c r="C935" i="8" s="1"/>
  <c r="A943" i="8"/>
  <c r="C943" i="8" s="1"/>
  <c r="A715" i="9"/>
  <c r="C715" i="9" s="1"/>
  <c r="A948" i="9"/>
  <c r="C948" i="9" s="1"/>
  <c r="A1091" i="9"/>
  <c r="C1091" i="9" s="1"/>
  <c r="A643" i="9"/>
  <c r="C643" i="9" s="1"/>
  <c r="A245" i="9"/>
  <c r="C245" i="9" s="1"/>
  <c r="A281" i="9"/>
  <c r="C281" i="9" s="1"/>
  <c r="A318" i="9"/>
  <c r="C318" i="9" s="1"/>
  <c r="A354" i="9"/>
  <c r="C354" i="9" s="1"/>
  <c r="A391" i="9"/>
  <c r="C391" i="9" s="1"/>
  <c r="A425" i="9"/>
  <c r="C425" i="9" s="1"/>
  <c r="A457" i="9"/>
  <c r="C457" i="9" s="1"/>
  <c r="A489" i="9"/>
  <c r="C489" i="9" s="1"/>
  <c r="A517" i="9"/>
  <c r="C517" i="9" s="1"/>
  <c r="A542" i="9"/>
  <c r="C542" i="9" s="1"/>
  <c r="A567" i="9"/>
  <c r="C567" i="9" s="1"/>
  <c r="A1103" i="8"/>
  <c r="C1103" i="8" s="1"/>
  <c r="A1128" i="8"/>
  <c r="C1128" i="8" s="1"/>
  <c r="A908" i="8"/>
  <c r="C908" i="8" s="1"/>
  <c r="A924" i="8"/>
  <c r="C924" i="8" s="1"/>
  <c r="A940" i="8"/>
  <c r="C940" i="8" s="1"/>
  <c r="A952" i="8"/>
  <c r="C952" i="8" s="1"/>
  <c r="A966" i="8"/>
  <c r="C966" i="8" s="1"/>
  <c r="A980" i="8"/>
  <c r="C980" i="8" s="1"/>
  <c r="A991" i="8"/>
  <c r="C991" i="8" s="1"/>
  <c r="A1005" i="8"/>
  <c r="C1005" i="8" s="1"/>
  <c r="A1016" i="8"/>
  <c r="C1016" i="8" s="1"/>
  <c r="A1030" i="8"/>
  <c r="C1030" i="8" s="1"/>
  <c r="A1044" i="8"/>
  <c r="C1044" i="8" s="1"/>
  <c r="A1055" i="8"/>
  <c r="C1055" i="8" s="1"/>
  <c r="A1069" i="8"/>
  <c r="C1069" i="8" s="1"/>
  <c r="A1080" i="8"/>
  <c r="C1080" i="8" s="1"/>
  <c r="A836" i="8"/>
  <c r="C836" i="8" s="1"/>
  <c r="A850" i="8"/>
  <c r="C850" i="8" s="1"/>
  <c r="A861" i="8"/>
  <c r="C861" i="8" s="1"/>
  <c r="A875" i="8"/>
  <c r="C875" i="8" s="1"/>
  <c r="A886" i="8"/>
  <c r="C886" i="8" s="1"/>
  <c r="A900" i="8"/>
  <c r="C900" i="8" s="1"/>
  <c r="A681" i="8"/>
  <c r="C681" i="8" s="1"/>
  <c r="A692" i="8"/>
  <c r="C692" i="8" s="1"/>
  <c r="A700" i="8"/>
  <c r="C700" i="8" s="1"/>
  <c r="A708" i="8"/>
  <c r="C708" i="8" s="1"/>
  <c r="A716" i="8"/>
  <c r="C716" i="8" s="1"/>
  <c r="A724" i="8"/>
  <c r="C724" i="8" s="1"/>
  <c r="A732" i="8"/>
  <c r="C732" i="8" s="1"/>
  <c r="A740" i="8"/>
  <c r="C740" i="8" s="1"/>
  <c r="A748" i="8"/>
  <c r="C748" i="8" s="1"/>
  <c r="A756" i="8"/>
  <c r="C756" i="8" s="1"/>
  <c r="A764" i="8"/>
  <c r="C764" i="8" s="1"/>
  <c r="A772" i="8"/>
  <c r="C772" i="8" s="1"/>
  <c r="A780" i="8"/>
  <c r="C780" i="8" s="1"/>
  <c r="A788" i="8"/>
  <c r="C788" i="8" s="1"/>
  <c r="A796" i="8"/>
  <c r="C796" i="8" s="1"/>
  <c r="A804" i="8"/>
  <c r="C804" i="8" s="1"/>
  <c r="A812" i="8"/>
  <c r="C812" i="8" s="1"/>
  <c r="A820" i="8"/>
  <c r="C820" i="8" s="1"/>
  <c r="A828" i="8"/>
  <c r="C828" i="8" s="1"/>
  <c r="A550" i="8"/>
  <c r="C550" i="8" s="1"/>
  <c r="A558" i="8"/>
  <c r="C558" i="8" s="1"/>
  <c r="A566" i="8"/>
  <c r="C566" i="8" s="1"/>
  <c r="A574" i="8"/>
  <c r="C574" i="8" s="1"/>
  <c r="A582" i="8"/>
  <c r="C582" i="8" s="1"/>
  <c r="A590" i="8"/>
  <c r="C590" i="8" s="1"/>
  <c r="A598" i="8"/>
  <c r="C598" i="8" s="1"/>
  <c r="A606" i="8"/>
  <c r="C606" i="8" s="1"/>
  <c r="A614" i="8"/>
  <c r="C614" i="8" s="1"/>
  <c r="A622" i="8"/>
  <c r="C622" i="8" s="1"/>
  <c r="A630" i="8"/>
  <c r="C630" i="8" s="1"/>
  <c r="A638" i="8"/>
  <c r="C638" i="8" s="1"/>
  <c r="A646" i="8"/>
  <c r="C646" i="8" s="1"/>
  <c r="A654" i="8"/>
  <c r="C654" i="8" s="1"/>
  <c r="A662" i="8"/>
  <c r="C662" i="8" s="1"/>
  <c r="A670" i="8"/>
  <c r="C670" i="8" s="1"/>
  <c r="A749" i="9"/>
  <c r="C749" i="9" s="1"/>
  <c r="A971" i="9"/>
  <c r="C971" i="9" s="1"/>
  <c r="A1107" i="9"/>
  <c r="C1107" i="9" s="1"/>
  <c r="A653" i="9"/>
  <c r="C653" i="9" s="1"/>
  <c r="A213" i="9"/>
  <c r="C213" i="9" s="1"/>
  <c r="A249" i="9"/>
  <c r="C249" i="9" s="1"/>
  <c r="A286" i="9"/>
  <c r="C286" i="9" s="1"/>
  <c r="A322" i="9"/>
  <c r="C322" i="9" s="1"/>
  <c r="A359" i="9"/>
  <c r="C359" i="9" s="1"/>
  <c r="A396" i="9"/>
  <c r="C396" i="9" s="1"/>
  <c r="A429" i="9"/>
  <c r="C429" i="9" s="1"/>
  <c r="A461" i="9"/>
  <c r="C461" i="9" s="1"/>
  <c r="A493" i="9"/>
  <c r="C493" i="9" s="1"/>
  <c r="A518" i="9"/>
  <c r="C518" i="9" s="1"/>
  <c r="A543" i="9"/>
  <c r="C543" i="9" s="1"/>
  <c r="A568" i="9"/>
  <c r="C568" i="9" s="1"/>
  <c r="A1104" i="8"/>
  <c r="C1104" i="8" s="1"/>
  <c r="A1129" i="8"/>
  <c r="C1129" i="8" s="1"/>
  <c r="A909" i="8"/>
  <c r="C909" i="8" s="1"/>
  <c r="A925" i="8"/>
  <c r="C925" i="8" s="1"/>
  <c r="A941" i="8"/>
  <c r="C941" i="8" s="1"/>
  <c r="A956" i="8"/>
  <c r="C956" i="8" s="1"/>
  <c r="A967" i="8"/>
  <c r="C967" i="8" s="1"/>
  <c r="A981" i="8"/>
  <c r="C981" i="8" s="1"/>
  <c r="A992" i="8"/>
  <c r="C992" i="8" s="1"/>
  <c r="A1006" i="8"/>
  <c r="C1006" i="8" s="1"/>
  <c r="A1020" i="8"/>
  <c r="C1020" i="8" s="1"/>
  <c r="A1031" i="8"/>
  <c r="C1031" i="8" s="1"/>
  <c r="A1045" i="8"/>
  <c r="C1045" i="8" s="1"/>
  <c r="A1056" i="8"/>
  <c r="C1056" i="8" s="1"/>
  <c r="A1070" i="8"/>
  <c r="C1070" i="8" s="1"/>
  <c r="A1084" i="8"/>
  <c r="C1084" i="8" s="1"/>
  <c r="A837" i="8"/>
  <c r="C837" i="8" s="1"/>
  <c r="A851" i="8"/>
  <c r="C851" i="8" s="1"/>
  <c r="A862" i="8"/>
  <c r="C862" i="8" s="1"/>
  <c r="A876" i="8"/>
  <c r="C876" i="8" s="1"/>
  <c r="A890" i="8"/>
  <c r="C890" i="8" s="1"/>
  <c r="A901" i="8"/>
  <c r="C901" i="8" s="1"/>
  <c r="A684" i="8"/>
  <c r="C684" i="8" s="1"/>
  <c r="A693" i="8"/>
  <c r="C693" i="8" s="1"/>
  <c r="A701" i="8"/>
  <c r="C701" i="8" s="1"/>
  <c r="A709" i="8"/>
  <c r="C709" i="8" s="1"/>
  <c r="A717" i="8"/>
  <c r="C717" i="8" s="1"/>
  <c r="A725" i="8"/>
  <c r="C725" i="8" s="1"/>
  <c r="A733" i="8"/>
  <c r="C733" i="8" s="1"/>
  <c r="A741" i="8"/>
  <c r="C741" i="8" s="1"/>
  <c r="A749" i="8"/>
  <c r="C749" i="8" s="1"/>
  <c r="A757" i="8"/>
  <c r="C757" i="8" s="1"/>
  <c r="A765" i="8"/>
  <c r="C765" i="8" s="1"/>
  <c r="A773" i="8"/>
  <c r="C773" i="8" s="1"/>
  <c r="A781" i="8"/>
  <c r="C781" i="8" s="1"/>
  <c r="A789" i="8"/>
  <c r="C789" i="8" s="1"/>
  <c r="A797" i="8"/>
  <c r="C797" i="8" s="1"/>
  <c r="A805" i="8"/>
  <c r="C805" i="8" s="1"/>
  <c r="A813" i="8"/>
  <c r="C813" i="8" s="1"/>
  <c r="A821" i="8"/>
  <c r="C821" i="8" s="1"/>
  <c r="A829" i="8"/>
  <c r="C829" i="8" s="1"/>
  <c r="A551" i="8"/>
  <c r="C551" i="8" s="1"/>
  <c r="A559" i="8"/>
  <c r="C559" i="8" s="1"/>
  <c r="A567" i="8"/>
  <c r="C567" i="8" s="1"/>
  <c r="A575" i="8"/>
  <c r="C575" i="8" s="1"/>
  <c r="A583" i="8"/>
  <c r="C583" i="8" s="1"/>
  <c r="A591" i="8"/>
  <c r="C591" i="8" s="1"/>
  <c r="A599" i="8"/>
  <c r="C599" i="8" s="1"/>
  <c r="A607" i="8"/>
  <c r="C607" i="8" s="1"/>
  <c r="A615" i="8"/>
  <c r="C615" i="8" s="1"/>
  <c r="A623" i="8"/>
  <c r="C623" i="8" s="1"/>
  <c r="A631" i="8"/>
  <c r="C631" i="8" s="1"/>
  <c r="A639" i="8"/>
  <c r="C639" i="8" s="1"/>
  <c r="A647" i="8"/>
  <c r="C647" i="8" s="1"/>
  <c r="A655" i="8"/>
  <c r="C655" i="8" s="1"/>
  <c r="A663" i="8"/>
  <c r="C663" i="8" s="1"/>
  <c r="A671" i="8"/>
  <c r="C671" i="8" s="1"/>
  <c r="A763" i="9"/>
  <c r="C763" i="9" s="1"/>
  <c r="A981" i="9"/>
  <c r="C981" i="9" s="1"/>
  <c r="A1115" i="9"/>
  <c r="C1115" i="9" s="1"/>
  <c r="A654" i="9"/>
  <c r="C654" i="9" s="1"/>
  <c r="A214" i="9"/>
  <c r="C214" i="9" s="1"/>
  <c r="A250" i="9"/>
  <c r="C250" i="9" s="1"/>
  <c r="A287" i="9"/>
  <c r="C287" i="9" s="1"/>
  <c r="A324" i="9"/>
  <c r="C324" i="9" s="1"/>
  <c r="A360" i="9"/>
  <c r="C360" i="9" s="1"/>
  <c r="A397" i="9"/>
  <c r="C397" i="9" s="1"/>
  <c r="A430" i="9"/>
  <c r="C430" i="9" s="1"/>
  <c r="A462" i="9"/>
  <c r="C462" i="9" s="1"/>
  <c r="A494" i="9"/>
  <c r="C494" i="9" s="1"/>
  <c r="A519" i="9"/>
  <c r="C519" i="9" s="1"/>
  <c r="A544" i="9"/>
  <c r="C544" i="9" s="1"/>
  <c r="A569" i="9"/>
  <c r="C569" i="9" s="1"/>
  <c r="A206" i="9"/>
  <c r="C206" i="9" s="1"/>
  <c r="A1105" i="8"/>
  <c r="C1105" i="8" s="1"/>
  <c r="A1130" i="8"/>
  <c r="C1130" i="8" s="1"/>
  <c r="A910" i="8"/>
  <c r="C910" i="8" s="1"/>
  <c r="A926" i="8"/>
  <c r="C926" i="8" s="1"/>
  <c r="A942" i="8"/>
  <c r="C942" i="8" s="1"/>
  <c r="A957" i="8"/>
  <c r="C957" i="8" s="1"/>
  <c r="A968" i="8"/>
  <c r="C968" i="8" s="1"/>
  <c r="A982" i="8"/>
  <c r="C982" i="8" s="1"/>
  <c r="A996" i="8"/>
  <c r="C996" i="8" s="1"/>
  <c r="A1007" i="8"/>
  <c r="C1007" i="8" s="1"/>
  <c r="A1021" i="8"/>
  <c r="C1021" i="8" s="1"/>
  <c r="A1032" i="8"/>
  <c r="C1032" i="8" s="1"/>
  <c r="A1046" i="8"/>
  <c r="C1046" i="8" s="1"/>
  <c r="A1060" i="8"/>
  <c r="C1060" i="8" s="1"/>
  <c r="A1071" i="8"/>
  <c r="C1071" i="8" s="1"/>
  <c r="A1085" i="8"/>
  <c r="C1085" i="8" s="1"/>
  <c r="A838" i="8"/>
  <c r="C838" i="8" s="1"/>
  <c r="A852" i="8"/>
  <c r="C852" i="8" s="1"/>
  <c r="A866" i="8"/>
  <c r="C866" i="8" s="1"/>
  <c r="A877" i="8"/>
  <c r="C877" i="8" s="1"/>
  <c r="A891" i="8"/>
  <c r="C891" i="8" s="1"/>
  <c r="A902" i="8"/>
  <c r="C902" i="8" s="1"/>
  <c r="A685" i="8"/>
  <c r="C685" i="8" s="1"/>
  <c r="A694" i="8"/>
  <c r="C694" i="8" s="1"/>
  <c r="A702" i="8"/>
  <c r="C702" i="8" s="1"/>
  <c r="A710" i="8"/>
  <c r="C710" i="8" s="1"/>
  <c r="A718" i="8"/>
  <c r="C718" i="8" s="1"/>
  <c r="A726" i="8"/>
  <c r="C726" i="8" s="1"/>
  <c r="A734" i="8"/>
  <c r="C734" i="8" s="1"/>
  <c r="A742" i="8"/>
  <c r="C742" i="8" s="1"/>
  <c r="A750" i="8"/>
  <c r="C750" i="8" s="1"/>
  <c r="A758" i="8"/>
  <c r="C758" i="8" s="1"/>
  <c r="A766" i="8"/>
  <c r="C766" i="8" s="1"/>
  <c r="A774" i="8"/>
  <c r="C774" i="8" s="1"/>
  <c r="A782" i="8"/>
  <c r="C782" i="8" s="1"/>
  <c r="A790" i="8"/>
  <c r="C790" i="8" s="1"/>
  <c r="A798" i="8"/>
  <c r="C798" i="8" s="1"/>
  <c r="A806" i="8"/>
  <c r="C806" i="8" s="1"/>
  <c r="A814" i="8"/>
  <c r="C814" i="8" s="1"/>
  <c r="A822" i="8"/>
  <c r="C822" i="8" s="1"/>
  <c r="A830" i="8"/>
  <c r="C830" i="8" s="1"/>
  <c r="A552" i="8"/>
  <c r="C552" i="8" s="1"/>
  <c r="A560" i="8"/>
  <c r="C560" i="8" s="1"/>
  <c r="A568" i="8"/>
  <c r="C568" i="8" s="1"/>
  <c r="A576" i="8"/>
  <c r="C576" i="8" s="1"/>
  <c r="A584" i="8"/>
  <c r="C584" i="8" s="1"/>
  <c r="A592" i="8"/>
  <c r="C592" i="8" s="1"/>
  <c r="A600" i="8"/>
  <c r="C600" i="8" s="1"/>
  <c r="A608" i="8"/>
  <c r="C608" i="8" s="1"/>
  <c r="A616" i="8"/>
  <c r="C616" i="8" s="1"/>
  <c r="A624" i="8"/>
  <c r="C624" i="8" s="1"/>
  <c r="A632" i="8"/>
  <c r="C632" i="8" s="1"/>
  <c r="A640" i="8"/>
  <c r="C640" i="8" s="1"/>
  <c r="A648" i="8"/>
  <c r="C648" i="8" s="1"/>
  <c r="A656" i="8"/>
  <c r="C656" i="8" s="1"/>
  <c r="A664" i="8"/>
  <c r="C664" i="8" s="1"/>
  <c r="A672" i="8"/>
  <c r="C672" i="8" s="1"/>
  <c r="A782" i="9"/>
  <c r="C782" i="9" s="1"/>
  <c r="A993" i="9"/>
  <c r="C993" i="9" s="1"/>
  <c r="A1120" i="9"/>
  <c r="C1120" i="9" s="1"/>
  <c r="A663" i="9"/>
  <c r="C663" i="9" s="1"/>
  <c r="A217" i="9"/>
  <c r="C217" i="9" s="1"/>
  <c r="A254" i="9"/>
  <c r="C254" i="9" s="1"/>
  <c r="A290" i="9"/>
  <c r="C290" i="9" s="1"/>
  <c r="A327" i="9"/>
  <c r="C327" i="9" s="1"/>
  <c r="A364" i="9"/>
  <c r="C364" i="9" s="1"/>
  <c r="A400" i="9"/>
  <c r="C400" i="9" s="1"/>
  <c r="A433" i="9"/>
  <c r="C433" i="9" s="1"/>
  <c r="A465" i="9"/>
  <c r="C465" i="9" s="1"/>
  <c r="A496" i="9"/>
  <c r="C496" i="9" s="1"/>
  <c r="A521" i="9"/>
  <c r="C521" i="9" s="1"/>
  <c r="A549" i="9"/>
  <c r="C549" i="9" s="1"/>
  <c r="A574" i="9"/>
  <c r="C574" i="9" s="1"/>
  <c r="A208" i="9"/>
  <c r="C208" i="9" s="1"/>
  <c r="A1110" i="8"/>
  <c r="C1110" i="8" s="1"/>
  <c r="A1135" i="8"/>
  <c r="C1135" i="8" s="1"/>
  <c r="A912" i="8"/>
  <c r="C912" i="8" s="1"/>
  <c r="A928" i="8"/>
  <c r="C928" i="8" s="1"/>
  <c r="A944" i="8"/>
  <c r="C944" i="8" s="1"/>
  <c r="A958" i="8"/>
  <c r="C958" i="8" s="1"/>
  <c r="A972" i="8"/>
  <c r="C972" i="8" s="1"/>
  <c r="A983" i="8"/>
  <c r="C983" i="8" s="1"/>
  <c r="A997" i="8"/>
  <c r="C997" i="8" s="1"/>
  <c r="A1008" i="8"/>
  <c r="C1008" i="8" s="1"/>
  <c r="A1022" i="8"/>
  <c r="C1022" i="8" s="1"/>
  <c r="A1036" i="8"/>
  <c r="C1036" i="8" s="1"/>
  <c r="A1047" i="8"/>
  <c r="C1047" i="8" s="1"/>
  <c r="A1061" i="8"/>
  <c r="C1061" i="8" s="1"/>
  <c r="A1072" i="8"/>
  <c r="C1072" i="8" s="1"/>
  <c r="A1086" i="8"/>
  <c r="C1086" i="8" s="1"/>
  <c r="A842" i="8"/>
  <c r="C842" i="8" s="1"/>
  <c r="A853" i="8"/>
  <c r="C853" i="8" s="1"/>
  <c r="A867" i="8"/>
  <c r="C867" i="8" s="1"/>
  <c r="A878" i="8"/>
  <c r="C878" i="8" s="1"/>
  <c r="A892" i="8"/>
  <c r="C892" i="8" s="1"/>
  <c r="A686" i="8"/>
  <c r="C686" i="8" s="1"/>
  <c r="A695" i="8"/>
  <c r="C695" i="8" s="1"/>
  <c r="A703" i="8"/>
  <c r="C703" i="8" s="1"/>
  <c r="A711" i="8"/>
  <c r="C711" i="8" s="1"/>
  <c r="A719" i="8"/>
  <c r="C719" i="8" s="1"/>
  <c r="A727" i="8"/>
  <c r="C727" i="8" s="1"/>
  <c r="A735" i="8"/>
  <c r="C735" i="8" s="1"/>
  <c r="A743" i="8"/>
  <c r="C743" i="8" s="1"/>
  <c r="A751" i="8"/>
  <c r="C751" i="8" s="1"/>
  <c r="A759" i="8"/>
  <c r="C759" i="8" s="1"/>
  <c r="A767" i="8"/>
  <c r="C767" i="8" s="1"/>
  <c r="A775" i="8"/>
  <c r="C775" i="8" s="1"/>
  <c r="A783" i="8"/>
  <c r="C783" i="8" s="1"/>
  <c r="A791" i="8"/>
  <c r="C791" i="8" s="1"/>
  <c r="A799" i="8"/>
  <c r="C799" i="8" s="1"/>
  <c r="A807" i="8"/>
  <c r="C807" i="8" s="1"/>
  <c r="A815" i="8"/>
  <c r="C815" i="8" s="1"/>
  <c r="A823" i="8"/>
  <c r="C823" i="8" s="1"/>
  <c r="A831" i="8"/>
  <c r="C831" i="8" s="1"/>
  <c r="A553" i="8"/>
  <c r="C553" i="8" s="1"/>
  <c r="A561" i="8"/>
  <c r="C561" i="8" s="1"/>
  <c r="A569" i="8"/>
  <c r="C569" i="8" s="1"/>
  <c r="A577" i="8"/>
  <c r="C577" i="8" s="1"/>
  <c r="A585" i="8"/>
  <c r="C585" i="8" s="1"/>
  <c r="A593" i="8"/>
  <c r="C593" i="8" s="1"/>
  <c r="A839" i="9"/>
  <c r="C839" i="9" s="1"/>
  <c r="A1026" i="9"/>
  <c r="C1026" i="9" s="1"/>
  <c r="A1152" i="9"/>
  <c r="C1152" i="9" s="1"/>
  <c r="A591" i="9"/>
  <c r="C591" i="9" s="1"/>
  <c r="A682" i="9"/>
  <c r="C682" i="9" s="1"/>
  <c r="A226" i="9"/>
  <c r="C226" i="9" s="1"/>
  <c r="A263" i="9"/>
  <c r="C263" i="9" s="1"/>
  <c r="A300" i="9"/>
  <c r="C300" i="9" s="1"/>
  <c r="A336" i="9"/>
  <c r="C336" i="9" s="1"/>
  <c r="A373" i="9"/>
  <c r="C373" i="9" s="1"/>
  <c r="A409" i="9"/>
  <c r="C409" i="9" s="1"/>
  <c r="A441" i="9"/>
  <c r="C441" i="9" s="1"/>
  <c r="A473" i="9"/>
  <c r="C473" i="9" s="1"/>
  <c r="A503" i="9"/>
  <c r="C503" i="9" s="1"/>
  <c r="A528" i="9"/>
  <c r="C528" i="9" s="1"/>
  <c r="A553" i="9"/>
  <c r="C553" i="9" s="1"/>
  <c r="A581" i="9"/>
  <c r="C581" i="9" s="1"/>
  <c r="A1114" i="8"/>
  <c r="C1114" i="8" s="1"/>
  <c r="A871" i="9"/>
  <c r="C871" i="9" s="1"/>
  <c r="A1041" i="9"/>
  <c r="C1041" i="9" s="1"/>
  <c r="A605" i="9"/>
  <c r="C605" i="9" s="1"/>
  <c r="A231" i="9"/>
  <c r="C231" i="9" s="1"/>
  <c r="A268" i="9"/>
  <c r="C268" i="9" s="1"/>
  <c r="A304" i="9"/>
  <c r="C304" i="9" s="1"/>
  <c r="A341" i="9"/>
  <c r="C341" i="9" s="1"/>
  <c r="A377" i="9"/>
  <c r="C377" i="9" s="1"/>
  <c r="A413" i="9"/>
  <c r="C413" i="9" s="1"/>
  <c r="A445" i="9"/>
  <c r="C445" i="9" s="1"/>
  <c r="A477" i="9"/>
  <c r="C477" i="9" s="1"/>
  <c r="A504" i="9"/>
  <c r="C504" i="9" s="1"/>
  <c r="A529" i="9"/>
  <c r="C529" i="9" s="1"/>
  <c r="A557" i="9"/>
  <c r="C557" i="9" s="1"/>
  <c r="A582" i="9"/>
  <c r="C582" i="9" s="1"/>
  <c r="A1090" i="8"/>
  <c r="C1090" i="8" s="1"/>
  <c r="A1118" i="8"/>
  <c r="C1118" i="8" s="1"/>
  <c r="A917" i="8"/>
  <c r="C917" i="8" s="1"/>
  <c r="A933" i="8"/>
  <c r="C933" i="8" s="1"/>
  <c r="A949" i="8"/>
  <c r="C949" i="8" s="1"/>
  <c r="A960" i="8"/>
  <c r="C960" i="8" s="1"/>
  <c r="A974" i="8"/>
  <c r="C974" i="8" s="1"/>
  <c r="A988" i="8"/>
  <c r="C988" i="8" s="1"/>
  <c r="A999" i="8"/>
  <c r="C999" i="8" s="1"/>
  <c r="A1013" i="8"/>
  <c r="C1013" i="8" s="1"/>
  <c r="A1024" i="8"/>
  <c r="C1024" i="8" s="1"/>
  <c r="A1038" i="8"/>
  <c r="C1038" i="8" s="1"/>
  <c r="A1052" i="8"/>
  <c r="C1052" i="8" s="1"/>
  <c r="A1063" i="8"/>
  <c r="C1063" i="8" s="1"/>
  <c r="A1077" i="8"/>
  <c r="C1077" i="8" s="1"/>
  <c r="A1088" i="8"/>
  <c r="C1088" i="8" s="1"/>
  <c r="A844" i="8"/>
  <c r="C844" i="8" s="1"/>
  <c r="A858" i="8"/>
  <c r="C858" i="8" s="1"/>
  <c r="A869" i="8"/>
  <c r="C869" i="8" s="1"/>
  <c r="A883" i="8"/>
  <c r="C883" i="8" s="1"/>
  <c r="A894" i="8"/>
  <c r="C894" i="8" s="1"/>
  <c r="A678" i="8"/>
  <c r="C678" i="8" s="1"/>
  <c r="A688" i="8"/>
  <c r="C688" i="8" s="1"/>
  <c r="A697" i="8"/>
  <c r="C697" i="8" s="1"/>
  <c r="A705" i="8"/>
  <c r="C705" i="8" s="1"/>
  <c r="A713" i="8"/>
  <c r="C713" i="8" s="1"/>
  <c r="A721" i="8"/>
  <c r="C721" i="8" s="1"/>
  <c r="A729" i="8"/>
  <c r="C729" i="8" s="1"/>
  <c r="A737" i="8"/>
  <c r="C737" i="8" s="1"/>
  <c r="A745" i="8"/>
  <c r="C745" i="8" s="1"/>
  <c r="A753" i="8"/>
  <c r="C753" i="8" s="1"/>
  <c r="A761" i="8"/>
  <c r="C761" i="8" s="1"/>
  <c r="A769" i="8"/>
  <c r="C769" i="8" s="1"/>
  <c r="A777" i="8"/>
  <c r="C777" i="8" s="1"/>
  <c r="A785" i="8"/>
  <c r="C785" i="8" s="1"/>
  <c r="A793" i="8"/>
  <c r="C793" i="8" s="1"/>
  <c r="A801" i="8"/>
  <c r="C801" i="8" s="1"/>
  <c r="A809" i="8"/>
  <c r="C809" i="8" s="1"/>
  <c r="A817" i="8"/>
  <c r="C817" i="8" s="1"/>
  <c r="A825" i="8"/>
  <c r="C825" i="8" s="1"/>
  <c r="A547" i="8"/>
  <c r="C547" i="8" s="1"/>
  <c r="A555" i="8"/>
  <c r="C555" i="8" s="1"/>
  <c r="A563" i="8"/>
  <c r="C563" i="8" s="1"/>
  <c r="A571" i="8"/>
  <c r="C571" i="8" s="1"/>
  <c r="A579" i="8"/>
  <c r="C579" i="8" s="1"/>
  <c r="A587" i="8"/>
  <c r="C587" i="8" s="1"/>
  <c r="A595" i="8"/>
  <c r="C595" i="8" s="1"/>
  <c r="A603" i="8"/>
  <c r="C603" i="8" s="1"/>
  <c r="A611" i="8"/>
  <c r="C611" i="8" s="1"/>
  <c r="A619" i="8"/>
  <c r="C619" i="8" s="1"/>
  <c r="A627" i="8"/>
  <c r="C627" i="8" s="1"/>
  <c r="A635" i="8"/>
  <c r="C635" i="8" s="1"/>
  <c r="A643" i="8"/>
  <c r="C643" i="8" s="1"/>
  <c r="A651" i="8"/>
  <c r="C651" i="8" s="1"/>
  <c r="A659" i="8"/>
  <c r="C659" i="8" s="1"/>
  <c r="A667" i="8"/>
  <c r="C667" i="8" s="1"/>
  <c r="A675" i="8"/>
  <c r="C675" i="8" s="1"/>
  <c r="A883" i="9"/>
  <c r="C883" i="9" s="1"/>
  <c r="A1050" i="9"/>
  <c r="C1050" i="9" s="1"/>
  <c r="A612" i="9"/>
  <c r="C612" i="9" s="1"/>
  <c r="A232" i="9"/>
  <c r="C232" i="9" s="1"/>
  <c r="A269" i="9"/>
  <c r="C269" i="9" s="1"/>
  <c r="A305" i="9"/>
  <c r="C305" i="9" s="1"/>
  <c r="A342" i="9"/>
  <c r="C342" i="9" s="1"/>
  <c r="A378" i="9"/>
  <c r="C378" i="9" s="1"/>
  <c r="A414" i="9"/>
  <c r="C414" i="9" s="1"/>
  <c r="A446" i="9"/>
  <c r="C446" i="9" s="1"/>
  <c r="A478" i="9"/>
  <c r="C478" i="9" s="1"/>
  <c r="A505" i="9"/>
  <c r="C505" i="9" s="1"/>
  <c r="A533" i="9"/>
  <c r="C533" i="9" s="1"/>
  <c r="A558" i="9"/>
  <c r="C558" i="9" s="1"/>
  <c r="A583" i="9"/>
  <c r="C583" i="9" s="1"/>
  <c r="A1094" i="8"/>
  <c r="C1094" i="8" s="1"/>
  <c r="A1119" i="8"/>
  <c r="C1119" i="8" s="1"/>
  <c r="A918" i="8"/>
  <c r="C918" i="8" s="1"/>
  <c r="A934" i="8"/>
  <c r="C934" i="8" s="1"/>
  <c r="A950" i="8"/>
  <c r="C950" i="8" s="1"/>
  <c r="A964" i="8"/>
  <c r="C964" i="8" s="1"/>
  <c r="A975" i="8"/>
  <c r="C975" i="8" s="1"/>
  <c r="A989" i="8"/>
  <c r="C989" i="8" s="1"/>
  <c r="A1000" i="8"/>
  <c r="C1000" i="8" s="1"/>
  <c r="A1014" i="8"/>
  <c r="C1014" i="8" s="1"/>
  <c r="A1028" i="8"/>
  <c r="C1028" i="8" s="1"/>
  <c r="A1039" i="8"/>
  <c r="C1039" i="8" s="1"/>
  <c r="A1053" i="8"/>
  <c r="C1053" i="8" s="1"/>
  <c r="A1064" i="8"/>
  <c r="C1064" i="8" s="1"/>
  <c r="A1078" i="8"/>
  <c r="C1078" i="8" s="1"/>
  <c r="A834" i="8"/>
  <c r="C834" i="8" s="1"/>
  <c r="A845" i="8"/>
  <c r="C845" i="8" s="1"/>
  <c r="A859" i="8"/>
  <c r="C859" i="8" s="1"/>
  <c r="A870" i="8"/>
  <c r="C870" i="8" s="1"/>
  <c r="A884" i="8"/>
  <c r="C884" i="8" s="1"/>
  <c r="A898" i="8"/>
  <c r="C898" i="8" s="1"/>
  <c r="A679" i="8"/>
  <c r="C679" i="8" s="1"/>
  <c r="A689" i="8"/>
  <c r="C689" i="8" s="1"/>
  <c r="A698" i="8"/>
  <c r="C698" i="8" s="1"/>
  <c r="A706" i="8"/>
  <c r="C706" i="8" s="1"/>
  <c r="A714" i="8"/>
  <c r="C714" i="8" s="1"/>
  <c r="A722" i="8"/>
  <c r="C722" i="8" s="1"/>
  <c r="A730" i="8"/>
  <c r="C730" i="8" s="1"/>
  <c r="A738" i="8"/>
  <c r="C738" i="8" s="1"/>
  <c r="A746" i="8"/>
  <c r="C746" i="8" s="1"/>
  <c r="A754" i="8"/>
  <c r="C754" i="8" s="1"/>
  <c r="A762" i="8"/>
  <c r="C762" i="8" s="1"/>
  <c r="A770" i="8"/>
  <c r="C770" i="8" s="1"/>
  <c r="A778" i="8"/>
  <c r="C778" i="8" s="1"/>
  <c r="A786" i="8"/>
  <c r="C786" i="8" s="1"/>
  <c r="A794" i="8"/>
  <c r="C794" i="8" s="1"/>
  <c r="A802" i="8"/>
  <c r="C802" i="8" s="1"/>
  <c r="A810" i="8"/>
  <c r="C810" i="8" s="1"/>
  <c r="A818" i="8"/>
  <c r="C818" i="8" s="1"/>
  <c r="A826" i="8"/>
  <c r="C826" i="8" s="1"/>
  <c r="A548" i="8"/>
  <c r="C548" i="8" s="1"/>
  <c r="A556" i="8"/>
  <c r="C556" i="8" s="1"/>
  <c r="A564" i="8"/>
  <c r="C564" i="8" s="1"/>
  <c r="A572" i="8"/>
  <c r="C572" i="8" s="1"/>
  <c r="A580" i="8"/>
  <c r="C580" i="8" s="1"/>
  <c r="A588" i="8"/>
  <c r="C588" i="8" s="1"/>
  <c r="A596" i="8"/>
  <c r="C596" i="8" s="1"/>
  <c r="A604" i="8"/>
  <c r="C604" i="8" s="1"/>
  <c r="A612" i="8"/>
  <c r="C612" i="8" s="1"/>
  <c r="A620" i="8"/>
  <c r="C620" i="8" s="1"/>
  <c r="A628" i="8"/>
  <c r="C628" i="8" s="1"/>
  <c r="A636" i="8"/>
  <c r="C636" i="8" s="1"/>
  <c r="A644" i="8"/>
  <c r="C644" i="8" s="1"/>
  <c r="A652" i="8"/>
  <c r="C652" i="8" s="1"/>
  <c r="A660" i="8"/>
  <c r="C660" i="8" s="1"/>
  <c r="A668" i="8"/>
  <c r="C668" i="8" s="1"/>
  <c r="A676" i="8"/>
  <c r="C676" i="8" s="1"/>
  <c r="A898" i="9"/>
  <c r="C898" i="9" s="1"/>
  <c r="A1059" i="9"/>
  <c r="C1059" i="9" s="1"/>
  <c r="A619" i="9"/>
  <c r="C619" i="9" s="1"/>
  <c r="A236" i="9"/>
  <c r="C236" i="9" s="1"/>
  <c r="A272" i="9"/>
  <c r="C272" i="9" s="1"/>
  <c r="A309" i="9"/>
  <c r="C309" i="9" s="1"/>
  <c r="A345" i="9"/>
  <c r="C345" i="9" s="1"/>
  <c r="A382" i="9"/>
  <c r="C382" i="9" s="1"/>
  <c r="A417" i="9"/>
  <c r="C417" i="9" s="1"/>
  <c r="A449" i="9"/>
  <c r="C449" i="9" s="1"/>
  <c r="A481" i="9"/>
  <c r="C481" i="9" s="1"/>
  <c r="A510" i="9"/>
  <c r="C510" i="9" s="1"/>
  <c r="A535" i="9"/>
  <c r="C535" i="9" s="1"/>
  <c r="A560" i="9"/>
  <c r="C560" i="9" s="1"/>
  <c r="A585" i="9"/>
  <c r="C585" i="9" s="1"/>
  <c r="A1096" i="8"/>
  <c r="C1096" i="8" s="1"/>
  <c r="A1121" i="8"/>
  <c r="C1121" i="8" s="1"/>
  <c r="A904" i="8"/>
  <c r="C904" i="8" s="1"/>
  <c r="A920" i="8"/>
  <c r="C920" i="8" s="1"/>
  <c r="A936" i="8"/>
  <c r="C936" i="8" s="1"/>
  <c r="A951" i="8"/>
  <c r="C951" i="8" s="1"/>
  <c r="A965" i="8"/>
  <c r="C965" i="8" s="1"/>
  <c r="A976" i="8"/>
  <c r="C976" i="8" s="1"/>
  <c r="A990" i="8"/>
  <c r="C990" i="8" s="1"/>
  <c r="A1004" i="8"/>
  <c r="C1004" i="8" s="1"/>
  <c r="A1015" i="8"/>
  <c r="C1015" i="8" s="1"/>
  <c r="A1029" i="8"/>
  <c r="C1029" i="8" s="1"/>
  <c r="A1040" i="8"/>
  <c r="C1040" i="8" s="1"/>
  <c r="A1054" i="8"/>
  <c r="C1054" i="8" s="1"/>
  <c r="A1068" i="8"/>
  <c r="C1068" i="8" s="1"/>
  <c r="A1079" i="8"/>
  <c r="C1079" i="8" s="1"/>
  <c r="A835" i="8"/>
  <c r="C835" i="8" s="1"/>
  <c r="A846" i="8"/>
  <c r="C846" i="8" s="1"/>
  <c r="A860" i="8"/>
  <c r="C860" i="8" s="1"/>
  <c r="A874" i="8"/>
  <c r="C874" i="8" s="1"/>
  <c r="A885" i="8"/>
  <c r="C885" i="8" s="1"/>
  <c r="A899" i="8"/>
  <c r="C899" i="8" s="1"/>
  <c r="A680" i="8"/>
  <c r="C680" i="8" s="1"/>
  <c r="A690" i="8"/>
  <c r="C690" i="8" s="1"/>
  <c r="A699" i="8"/>
  <c r="C699" i="8" s="1"/>
  <c r="A707" i="8"/>
  <c r="C707" i="8" s="1"/>
  <c r="A715" i="8"/>
  <c r="C715" i="8" s="1"/>
  <c r="A723" i="8"/>
  <c r="C723" i="8" s="1"/>
  <c r="A731" i="8"/>
  <c r="C731" i="8" s="1"/>
  <c r="A739" i="8"/>
  <c r="C739" i="8" s="1"/>
  <c r="A747" i="8"/>
  <c r="C747" i="8" s="1"/>
  <c r="A755" i="8"/>
  <c r="C755" i="8" s="1"/>
  <c r="A763" i="8"/>
  <c r="C763" i="8" s="1"/>
  <c r="A771" i="8"/>
  <c r="C771" i="8" s="1"/>
  <c r="A779" i="8"/>
  <c r="C779" i="8" s="1"/>
  <c r="A787" i="8"/>
  <c r="C787" i="8" s="1"/>
  <c r="A795" i="8"/>
  <c r="C795" i="8" s="1"/>
  <c r="A803" i="8"/>
  <c r="C803" i="8" s="1"/>
  <c r="A811" i="8"/>
  <c r="C811" i="8" s="1"/>
  <c r="A819" i="8"/>
  <c r="C819" i="8" s="1"/>
  <c r="A827" i="8"/>
  <c r="C827" i="8" s="1"/>
  <c r="A549" i="8"/>
  <c r="C549" i="8" s="1"/>
  <c r="A557" i="8"/>
  <c r="C557" i="8" s="1"/>
  <c r="A565" i="8"/>
  <c r="C565" i="8" s="1"/>
  <c r="A573" i="8"/>
  <c r="C573" i="8" s="1"/>
  <c r="A581" i="8"/>
  <c r="C581" i="8" s="1"/>
  <c r="A589" i="8"/>
  <c r="C589" i="8" s="1"/>
  <c r="A597" i="8"/>
  <c r="C597" i="8" s="1"/>
  <c r="A605" i="8"/>
  <c r="C605" i="8" s="1"/>
  <c r="A613" i="8"/>
  <c r="C613" i="8" s="1"/>
  <c r="A621" i="8"/>
  <c r="C621" i="8" s="1"/>
  <c r="A629" i="8"/>
  <c r="C629" i="8" s="1"/>
  <c r="A637" i="8"/>
  <c r="C637" i="8" s="1"/>
  <c r="A645" i="8"/>
  <c r="C645" i="8" s="1"/>
  <c r="A653" i="8"/>
  <c r="C653" i="8" s="1"/>
  <c r="A661" i="8"/>
  <c r="C661" i="8" s="1"/>
  <c r="A669" i="8"/>
  <c r="C669" i="8" s="1"/>
  <c r="A545" i="8"/>
  <c r="C545" i="8" s="1"/>
  <c r="A916" i="8"/>
  <c r="C916" i="8" s="1"/>
  <c r="A1023" i="8"/>
  <c r="C1023" i="8" s="1"/>
  <c r="A868" i="8"/>
  <c r="C868" i="8" s="1"/>
  <c r="A720" i="8"/>
  <c r="C720" i="8" s="1"/>
  <c r="A784" i="8"/>
  <c r="C784" i="8" s="1"/>
  <c r="A562" i="8"/>
  <c r="C562" i="8" s="1"/>
  <c r="A610" i="8"/>
  <c r="C610" i="8" s="1"/>
  <c r="A642" i="8"/>
  <c r="C642" i="8" s="1"/>
  <c r="A674" i="8"/>
  <c r="C674" i="8" s="1"/>
  <c r="A932" i="8"/>
  <c r="C932" i="8" s="1"/>
  <c r="A1037" i="8"/>
  <c r="C1037" i="8" s="1"/>
  <c r="A882" i="8"/>
  <c r="C882" i="8" s="1"/>
  <c r="A728" i="8"/>
  <c r="C728" i="8" s="1"/>
  <c r="A792" i="8"/>
  <c r="C792" i="8" s="1"/>
  <c r="A570" i="8"/>
  <c r="C570" i="8" s="1"/>
  <c r="A617" i="8"/>
  <c r="C617" i="8" s="1"/>
  <c r="A649" i="8"/>
  <c r="C649" i="8" s="1"/>
  <c r="A948" i="8"/>
  <c r="C948" i="8" s="1"/>
  <c r="A1048" i="8"/>
  <c r="C1048" i="8" s="1"/>
  <c r="A893" i="8"/>
  <c r="C893" i="8" s="1"/>
  <c r="A736" i="8"/>
  <c r="C736" i="8" s="1"/>
  <c r="A800" i="8"/>
  <c r="C800" i="8" s="1"/>
  <c r="A578" i="8"/>
  <c r="C578" i="8" s="1"/>
  <c r="A618" i="8"/>
  <c r="C618" i="8" s="1"/>
  <c r="A650" i="8"/>
  <c r="C650" i="8" s="1"/>
  <c r="A959" i="8"/>
  <c r="C959" i="8" s="1"/>
  <c r="A1062" i="8"/>
  <c r="C1062" i="8" s="1"/>
  <c r="A677" i="8"/>
  <c r="C677" i="8" s="1"/>
  <c r="A744" i="8"/>
  <c r="C744" i="8" s="1"/>
  <c r="A808" i="8"/>
  <c r="C808" i="8" s="1"/>
  <c r="A586" i="8"/>
  <c r="C586" i="8" s="1"/>
  <c r="A625" i="8"/>
  <c r="C625" i="8" s="1"/>
  <c r="A657" i="8"/>
  <c r="C657" i="8" s="1"/>
  <c r="A1076" i="8"/>
  <c r="C1076" i="8" s="1"/>
  <c r="A687" i="8"/>
  <c r="C687" i="8" s="1"/>
  <c r="A752" i="8"/>
  <c r="C752" i="8" s="1"/>
  <c r="A816" i="8"/>
  <c r="C816" i="8" s="1"/>
  <c r="A594" i="8"/>
  <c r="C594" i="8" s="1"/>
  <c r="A626" i="8"/>
  <c r="C626" i="8" s="1"/>
  <c r="A658" i="8"/>
  <c r="C658" i="8" s="1"/>
  <c r="A973" i="8"/>
  <c r="C973" i="8" s="1"/>
  <c r="A984" i="8"/>
  <c r="C984" i="8" s="1"/>
  <c r="A1087" i="8"/>
  <c r="C1087" i="8" s="1"/>
  <c r="A696" i="8"/>
  <c r="C696" i="8" s="1"/>
  <c r="A760" i="8"/>
  <c r="C760" i="8" s="1"/>
  <c r="A824" i="8"/>
  <c r="C824" i="8" s="1"/>
  <c r="A601" i="8"/>
  <c r="C601" i="8" s="1"/>
  <c r="A633" i="8"/>
  <c r="C633" i="8" s="1"/>
  <c r="A665" i="8"/>
  <c r="C665" i="8" s="1"/>
  <c r="A998" i="8"/>
  <c r="C998" i="8" s="1"/>
  <c r="A843" i="8"/>
  <c r="C843" i="8" s="1"/>
  <c r="A704" i="8"/>
  <c r="C704" i="8" s="1"/>
  <c r="A768" i="8"/>
  <c r="C768" i="8" s="1"/>
  <c r="A546" i="8"/>
  <c r="C546" i="8" s="1"/>
  <c r="A602" i="8"/>
  <c r="C602" i="8" s="1"/>
  <c r="A634" i="8"/>
  <c r="C634" i="8" s="1"/>
  <c r="A666" i="8"/>
  <c r="C666" i="8" s="1"/>
  <c r="A1012" i="8"/>
  <c r="C1012" i="8" s="1"/>
  <c r="A854" i="8"/>
  <c r="C854" i="8" s="1"/>
  <c r="A712" i="8"/>
  <c r="C712" i="8" s="1"/>
  <c r="A776" i="8"/>
  <c r="C776" i="8" s="1"/>
  <c r="A554" i="8"/>
  <c r="C554" i="8" s="1"/>
  <c r="A609" i="8"/>
  <c r="C609" i="8" s="1"/>
  <c r="A641" i="8"/>
  <c r="C641" i="8" s="1"/>
  <c r="A673" i="8"/>
  <c r="C673" i="8" s="1"/>
  <c r="B85" i="6"/>
  <c r="B88" i="6"/>
  <c r="B79" i="6"/>
  <c r="B89" i="6"/>
  <c r="B86" i="6"/>
  <c r="B90" i="6"/>
  <c r="B81" i="6"/>
  <c r="B87" i="6"/>
  <c r="B80" i="6"/>
  <c r="A89" i="8"/>
  <c r="C89" i="8" s="1"/>
  <c r="A75" i="8"/>
  <c r="C75" i="8" s="1"/>
  <c r="A121" i="8"/>
  <c r="C121" i="8" s="1"/>
  <c r="C354" i="8"/>
  <c r="A29" i="8"/>
  <c r="C29" i="8" s="1"/>
  <c r="A97" i="8"/>
  <c r="C97" i="8" s="1"/>
  <c r="A144" i="8"/>
  <c r="C144" i="8" s="1"/>
  <c r="C201" i="8"/>
  <c r="A158" i="8"/>
  <c r="C158" i="8" s="1"/>
  <c r="A418" i="8"/>
  <c r="C418" i="8" s="1"/>
  <c r="A417" i="8"/>
  <c r="C417" i="8" s="1"/>
  <c r="C272" i="8"/>
  <c r="C366" i="8"/>
  <c r="A143" i="8"/>
  <c r="C143" i="8" s="1"/>
  <c r="A27" i="8"/>
  <c r="C27" i="8" s="1"/>
  <c r="A409" i="8"/>
  <c r="C409" i="8" s="1"/>
  <c r="A19" i="8"/>
  <c r="C19" i="8" s="1"/>
  <c r="A179" i="8"/>
  <c r="C179" i="8" s="1"/>
  <c r="A18" i="8"/>
  <c r="C18" i="8" s="1"/>
  <c r="A66" i="8"/>
  <c r="C66" i="8" s="1"/>
  <c r="A177" i="8"/>
  <c r="C177" i="8" s="1"/>
  <c r="C231" i="8"/>
  <c r="C345" i="8"/>
  <c r="A28" i="8"/>
  <c r="C28" i="8" s="1"/>
  <c r="C259" i="8"/>
  <c r="A135" i="8"/>
  <c r="C135" i="8" s="1"/>
  <c r="A58" i="8"/>
  <c r="C58" i="8" s="1"/>
  <c r="A134" i="8"/>
  <c r="C134" i="8" s="1"/>
  <c r="A57" i="8"/>
  <c r="C57" i="8" s="1"/>
  <c r="A178" i="8"/>
  <c r="C178" i="8" s="1"/>
  <c r="C282" i="8"/>
  <c r="A76" i="8"/>
  <c r="C76" i="8" s="1"/>
  <c r="C458" i="8"/>
  <c r="A67" i="8"/>
  <c r="C67" i="8" s="1"/>
  <c r="C303" i="8"/>
  <c r="C395" i="8"/>
  <c r="A50" i="8"/>
  <c r="C50" i="8" s="1"/>
  <c r="A107" i="8"/>
  <c r="C107" i="8" s="1"/>
  <c r="C211" i="8"/>
  <c r="A49" i="8"/>
  <c r="C49" i="8" s="1"/>
  <c r="A99" i="8"/>
  <c r="C99" i="8" s="1"/>
  <c r="A65" i="8"/>
  <c r="C65" i="8" s="1"/>
  <c r="C210" i="8"/>
  <c r="A167" i="8"/>
  <c r="C167" i="8" s="1"/>
  <c r="C230" i="8"/>
  <c r="A47" i="8"/>
  <c r="C47" i="8" s="1"/>
  <c r="A98" i="8"/>
  <c r="C98" i="8" s="1"/>
  <c r="A145" i="8"/>
  <c r="C145" i="8" s="1"/>
  <c r="A159" i="8"/>
  <c r="C159" i="8" s="1"/>
  <c r="A419" i="8"/>
  <c r="C419" i="8" s="1"/>
  <c r="A39" i="8"/>
  <c r="C39" i="8" s="1"/>
  <c r="A15" i="8"/>
  <c r="C15" i="8" s="1"/>
  <c r="A88" i="8"/>
  <c r="C88" i="8" s="1"/>
  <c r="A157" i="8"/>
  <c r="C157" i="8" s="1"/>
  <c r="A133" i="8"/>
  <c r="C133" i="8" s="1"/>
  <c r="A176" i="8"/>
  <c r="C176" i="8" s="1"/>
  <c r="C431" i="8"/>
  <c r="A38" i="8"/>
  <c r="C38" i="8" s="1"/>
  <c r="A109" i="8"/>
  <c r="C109" i="8" s="1"/>
  <c r="A85" i="8"/>
  <c r="C85" i="8" s="1"/>
  <c r="A156" i="8"/>
  <c r="C156" i="8" s="1"/>
  <c r="A125" i="8"/>
  <c r="C125" i="8" s="1"/>
  <c r="C199" i="8"/>
  <c r="A169" i="8"/>
  <c r="C169" i="8" s="1"/>
  <c r="C430" i="8"/>
  <c r="C375" i="8"/>
  <c r="C324" i="8"/>
  <c r="C340" i="8"/>
  <c r="C356" i="8"/>
  <c r="C372" i="8"/>
  <c r="A412" i="8"/>
  <c r="C412" i="8" s="1"/>
  <c r="A420" i="8"/>
  <c r="C420" i="8" s="1"/>
  <c r="C277" i="8"/>
  <c r="C285" i="8"/>
  <c r="C293" i="8"/>
  <c r="C244" i="8"/>
  <c r="A164" i="8"/>
  <c r="C164" i="8" s="1"/>
  <c r="A172" i="8"/>
  <c r="C172" i="8" s="1"/>
  <c r="A180" i="8"/>
  <c r="C180" i="8" s="1"/>
  <c r="C188" i="8"/>
  <c r="C196" i="8"/>
  <c r="A122" i="8"/>
  <c r="C122" i="8" s="1"/>
  <c r="A130" i="8"/>
  <c r="C130" i="8" s="1"/>
  <c r="A138" i="8"/>
  <c r="C138" i="8" s="1"/>
  <c r="A146" i="8"/>
  <c r="C146" i="8" s="1"/>
  <c r="A154" i="8"/>
  <c r="C154" i="8" s="1"/>
  <c r="A70" i="8"/>
  <c r="C70" i="8" s="1"/>
  <c r="A78" i="8"/>
  <c r="C78" i="8" s="1"/>
  <c r="A86" i="8"/>
  <c r="C86" i="8" s="1"/>
  <c r="A94" i="8"/>
  <c r="C94" i="8" s="1"/>
  <c r="A102" i="8"/>
  <c r="C102" i="8" s="1"/>
  <c r="A110" i="8"/>
  <c r="C110" i="8" s="1"/>
  <c r="A16" i="8"/>
  <c r="C16" i="8" s="1"/>
  <c r="A24" i="8"/>
  <c r="C24" i="8" s="1"/>
  <c r="A32" i="8"/>
  <c r="C32" i="8" s="1"/>
  <c r="A40" i="8"/>
  <c r="C40" i="8" s="1"/>
  <c r="A48" i="8"/>
  <c r="C48" i="8" s="1"/>
  <c r="A56" i="8"/>
  <c r="C56" i="8" s="1"/>
  <c r="C237" i="8"/>
  <c r="A181" i="8"/>
  <c r="C181" i="8" s="1"/>
  <c r="A123" i="8"/>
  <c r="C123" i="8" s="1"/>
  <c r="A131" i="8"/>
  <c r="C131" i="8" s="1"/>
  <c r="A139" i="8"/>
  <c r="C139" i="8" s="1"/>
  <c r="A147" i="8"/>
  <c r="C147" i="8" s="1"/>
  <c r="A63" i="8"/>
  <c r="C63" i="8" s="1"/>
  <c r="A71" i="8"/>
  <c r="C71" i="8" s="1"/>
  <c r="A79" i="8"/>
  <c r="C79" i="8" s="1"/>
  <c r="A87" i="8"/>
  <c r="C87" i="8" s="1"/>
  <c r="A103" i="8"/>
  <c r="C103" i="8" s="1"/>
  <c r="A111" i="8"/>
  <c r="C111" i="8" s="1"/>
  <c r="A17" i="8"/>
  <c r="C17" i="8" s="1"/>
  <c r="A25" i="8"/>
  <c r="C25" i="8" s="1"/>
  <c r="A33" i="8"/>
  <c r="C33" i="8" s="1"/>
  <c r="A41" i="8"/>
  <c r="C41" i="8" s="1"/>
  <c r="C341" i="8"/>
  <c r="C349" i="8"/>
  <c r="C405" i="8"/>
  <c r="A413" i="8"/>
  <c r="C413" i="8" s="1"/>
  <c r="A421" i="8"/>
  <c r="C421" i="8" s="1"/>
  <c r="C445" i="8"/>
  <c r="C294" i="8"/>
  <c r="C302" i="8"/>
  <c r="C245" i="8"/>
  <c r="A165" i="8"/>
  <c r="C165" i="8" s="1"/>
  <c r="A173" i="8"/>
  <c r="C173" i="8" s="1"/>
  <c r="C189" i="8"/>
  <c r="C197" i="8"/>
  <c r="A155" i="8"/>
  <c r="C155" i="8" s="1"/>
  <c r="A95" i="8"/>
  <c r="C95" i="8" s="1"/>
  <c r="C336" i="8"/>
  <c r="C346" i="8"/>
  <c r="C358" i="8"/>
  <c r="C400" i="8"/>
  <c r="A410" i="8"/>
  <c r="C410" i="8" s="1"/>
  <c r="A422" i="8"/>
  <c r="C422" i="8" s="1"/>
  <c r="C273" i="8"/>
  <c r="C222" i="8"/>
  <c r="A160" i="8"/>
  <c r="C160" i="8" s="1"/>
  <c r="A170" i="8"/>
  <c r="C170" i="8" s="1"/>
  <c r="A182" i="8"/>
  <c r="C182" i="8" s="1"/>
  <c r="C202" i="8"/>
  <c r="A116" i="8"/>
  <c r="C116" i="8" s="1"/>
  <c r="A126" i="8"/>
  <c r="C126" i="8" s="1"/>
  <c r="A136" i="8"/>
  <c r="C136" i="8" s="1"/>
  <c r="A148" i="8"/>
  <c r="C148" i="8" s="1"/>
  <c r="A68" i="8"/>
  <c r="C68" i="8" s="1"/>
  <c r="A80" i="8"/>
  <c r="C80" i="8" s="1"/>
  <c r="A90" i="8"/>
  <c r="C90" i="8" s="1"/>
  <c r="A100" i="8"/>
  <c r="C100" i="8" s="1"/>
  <c r="A112" i="8"/>
  <c r="C112" i="8" s="1"/>
  <c r="A20" i="8"/>
  <c r="C20" i="8" s="1"/>
  <c r="A30" i="8"/>
  <c r="C30" i="8" s="1"/>
  <c r="A42" i="8"/>
  <c r="C42" i="8" s="1"/>
  <c r="A51" i="8"/>
  <c r="C51" i="8" s="1"/>
  <c r="A60" i="8"/>
  <c r="C60" i="8" s="1"/>
  <c r="C311" i="8"/>
  <c r="A132" i="8"/>
  <c r="C132" i="8" s="1"/>
  <c r="A64" i="8"/>
  <c r="C64" i="8" s="1"/>
  <c r="A96" i="8"/>
  <c r="C96" i="8" s="1"/>
  <c r="A26" i="8"/>
  <c r="C26" i="8" s="1"/>
  <c r="A55" i="8"/>
  <c r="C55" i="8" s="1"/>
  <c r="C337" i="8"/>
  <c r="C379" i="8"/>
  <c r="C401" i="8"/>
  <c r="A411" i="8"/>
  <c r="C411" i="8" s="1"/>
  <c r="A423" i="8"/>
  <c r="C423" i="8" s="1"/>
  <c r="C433" i="8"/>
  <c r="C264" i="8"/>
  <c r="C274" i="8"/>
  <c r="C233" i="8"/>
  <c r="A161" i="8"/>
  <c r="C161" i="8" s="1"/>
  <c r="A171" i="8"/>
  <c r="C171" i="8" s="1"/>
  <c r="A183" i="8"/>
  <c r="C183" i="8" s="1"/>
  <c r="C203" i="8"/>
  <c r="A117" i="8"/>
  <c r="C117" i="8" s="1"/>
  <c r="A127" i="8"/>
  <c r="C127" i="8" s="1"/>
  <c r="A137" i="8"/>
  <c r="C137" i="8" s="1"/>
  <c r="A149" i="8"/>
  <c r="C149" i="8" s="1"/>
  <c r="A69" i="8"/>
  <c r="C69" i="8" s="1"/>
  <c r="A81" i="8"/>
  <c r="C81" i="8" s="1"/>
  <c r="A91" i="8"/>
  <c r="C91" i="8" s="1"/>
  <c r="A101" i="8"/>
  <c r="C101" i="8" s="1"/>
  <c r="A113" i="8"/>
  <c r="C113" i="8" s="1"/>
  <c r="A21" i="8"/>
  <c r="C21" i="8" s="1"/>
  <c r="A31" i="8"/>
  <c r="C31" i="8" s="1"/>
  <c r="A43" i="8"/>
  <c r="C43" i="8" s="1"/>
  <c r="A52" i="8"/>
  <c r="C52" i="8" s="1"/>
  <c r="A61" i="8"/>
  <c r="C61" i="8" s="1"/>
  <c r="C393" i="8"/>
  <c r="A425" i="8"/>
  <c r="C425" i="8" s="1"/>
  <c r="C225" i="8"/>
  <c r="A163" i="8"/>
  <c r="C163" i="8" s="1"/>
  <c r="C195" i="8"/>
  <c r="A129" i="8"/>
  <c r="C129" i="8" s="1"/>
  <c r="A151" i="8"/>
  <c r="C151" i="8" s="1"/>
  <c r="A73" i="8"/>
  <c r="C73" i="8" s="1"/>
  <c r="A83" i="8"/>
  <c r="C83" i="8" s="1"/>
  <c r="A93" i="8"/>
  <c r="C93" i="8" s="1"/>
  <c r="A115" i="8"/>
  <c r="C115" i="8" s="1"/>
  <c r="A23" i="8"/>
  <c r="C23" i="8" s="1"/>
  <c r="A45" i="8"/>
  <c r="C45" i="8" s="1"/>
  <c r="A54" i="8"/>
  <c r="C54" i="8" s="1"/>
  <c r="A14" i="8"/>
  <c r="C14" i="8" s="1"/>
  <c r="A416" i="8"/>
  <c r="C416" i="8" s="1"/>
  <c r="C216" i="8"/>
  <c r="C248" i="8"/>
  <c r="A186" i="8"/>
  <c r="C186" i="8" s="1"/>
  <c r="A120" i="8"/>
  <c r="C120" i="8" s="1"/>
  <c r="A152" i="8"/>
  <c r="C152" i="8" s="1"/>
  <c r="A84" i="8"/>
  <c r="C84" i="8" s="1"/>
  <c r="A46" i="8"/>
  <c r="C46" i="8" s="1"/>
  <c r="C328" i="8"/>
  <c r="C338" i="8"/>
  <c r="C392" i="8"/>
  <c r="C402" i="8"/>
  <c r="A414" i="8"/>
  <c r="C414" i="8" s="1"/>
  <c r="A424" i="8"/>
  <c r="C424" i="8" s="1"/>
  <c r="C434" i="8"/>
  <c r="C265" i="8"/>
  <c r="C307" i="8"/>
  <c r="A162" i="8"/>
  <c r="C162" i="8" s="1"/>
  <c r="A174" i="8"/>
  <c r="C174" i="8" s="1"/>
  <c r="A184" i="8"/>
  <c r="C184" i="8" s="1"/>
  <c r="A118" i="8"/>
  <c r="C118" i="8" s="1"/>
  <c r="A128" i="8"/>
  <c r="C128" i="8" s="1"/>
  <c r="A140" i="8"/>
  <c r="C140" i="8" s="1"/>
  <c r="A150" i="8"/>
  <c r="C150" i="8" s="1"/>
  <c r="A72" i="8"/>
  <c r="C72" i="8" s="1"/>
  <c r="A82" i="8"/>
  <c r="C82" i="8" s="1"/>
  <c r="A92" i="8"/>
  <c r="C92" i="8" s="1"/>
  <c r="A104" i="8"/>
  <c r="C104" i="8" s="1"/>
  <c r="A114" i="8"/>
  <c r="C114" i="8" s="1"/>
  <c r="A22" i="8"/>
  <c r="C22" i="8" s="1"/>
  <c r="A34" i="8"/>
  <c r="C34" i="8" s="1"/>
  <c r="A44" i="8"/>
  <c r="C44" i="8" s="1"/>
  <c r="A53" i="8"/>
  <c r="C53" i="8" s="1"/>
  <c r="A62" i="8"/>
  <c r="C62" i="8" s="1"/>
  <c r="C215" i="8"/>
  <c r="C247" i="8"/>
  <c r="A175" i="8"/>
  <c r="C175" i="8" s="1"/>
  <c r="A119" i="8"/>
  <c r="C119" i="8" s="1"/>
  <c r="A141" i="8"/>
  <c r="C141" i="8" s="1"/>
  <c r="A105" i="8"/>
  <c r="C105" i="8" s="1"/>
  <c r="A35" i="8"/>
  <c r="C35" i="8" s="1"/>
  <c r="A426" i="8"/>
  <c r="C426" i="8" s="1"/>
  <c r="A166" i="8"/>
  <c r="C166" i="8" s="1"/>
  <c r="A142" i="8"/>
  <c r="C142" i="8" s="1"/>
  <c r="A74" i="8"/>
  <c r="C74" i="8" s="1"/>
  <c r="A106" i="8"/>
  <c r="C106" i="8" s="1"/>
  <c r="A36" i="8"/>
  <c r="C36" i="8" s="1"/>
  <c r="C319" i="8"/>
  <c r="C329" i="8"/>
  <c r="C339" i="8"/>
  <c r="A415" i="8"/>
  <c r="C415" i="8" s="1"/>
  <c r="A185" i="8"/>
  <c r="C185" i="8" s="1"/>
  <c r="A59" i="8"/>
  <c r="C59" i="8" s="1"/>
  <c r="A37" i="8"/>
  <c r="C37" i="8" s="1"/>
  <c r="A108" i="8"/>
  <c r="C108" i="8" s="1"/>
  <c r="A77" i="8"/>
  <c r="C77" i="8" s="1"/>
  <c r="A153" i="8"/>
  <c r="C153" i="8" s="1"/>
  <c r="A124" i="8"/>
  <c r="C124" i="8" s="1"/>
  <c r="A168" i="8"/>
  <c r="C168" i="8" s="1"/>
  <c r="C217" i="8"/>
  <c r="C291" i="8"/>
  <c r="C367" i="8"/>
  <c r="B83" i="6"/>
  <c r="B91" i="6"/>
  <c r="B84" i="6"/>
  <c r="B78" i="6"/>
  <c r="B82" i="6"/>
  <c r="B69" i="6"/>
  <c r="B72" i="6"/>
  <c r="B73" i="6"/>
  <c r="B76" i="6"/>
  <c r="B77" i="6"/>
  <c r="B66" i="6"/>
  <c r="A6" i="3"/>
  <c r="C6" i="3" s="1"/>
  <c r="A5" i="3"/>
  <c r="C5" i="3" s="1"/>
  <c r="A4" i="3"/>
  <c r="C4" i="3" s="1"/>
  <c r="A3" i="3"/>
  <c r="C3" i="3" s="1"/>
  <c r="C2" i="3"/>
  <c r="A9" i="8" l="1"/>
  <c r="C9" i="8" s="1"/>
  <c r="A15" i="9"/>
  <c r="C15" i="9" s="1"/>
  <c r="A7" i="9"/>
  <c r="C7" i="9" s="1"/>
  <c r="A10" i="9"/>
  <c r="C10" i="9" s="1"/>
  <c r="A9" i="9"/>
  <c r="C9" i="9" s="1"/>
  <c r="A5" i="9"/>
  <c r="C5" i="9" s="1"/>
  <c r="A8" i="9"/>
  <c r="C8" i="9" s="1"/>
  <c r="A6" i="9"/>
  <c r="C6" i="9" s="1"/>
  <c r="A14" i="9"/>
  <c r="C14" i="9" s="1"/>
  <c r="A13" i="9"/>
  <c r="C13" i="9" s="1"/>
  <c r="A4" i="9"/>
  <c r="C4" i="9" s="1"/>
  <c r="A3" i="9"/>
  <c r="C3" i="9" s="1"/>
  <c r="A12" i="9"/>
  <c r="C12" i="9" s="1"/>
  <c r="A11" i="9"/>
  <c r="C11" i="9" s="1"/>
  <c r="A2" i="9"/>
  <c r="C2" i="9" s="1"/>
  <c r="B61" i="6"/>
  <c r="B65" i="6"/>
  <c r="B64" i="6"/>
  <c r="B62" i="6"/>
  <c r="B63" i="6"/>
  <c r="B36" i="6"/>
  <c r="B42" i="6"/>
  <c r="B33" i="6"/>
  <c r="B39" i="6"/>
  <c r="B30" i="6"/>
  <c r="B45" i="6"/>
  <c r="B44" i="6"/>
  <c r="B35" i="6"/>
  <c r="B41" i="6"/>
  <c r="B32" i="6"/>
  <c r="B38" i="6"/>
  <c r="B29" i="6"/>
  <c r="B43" i="6"/>
  <c r="B34" i="6"/>
  <c r="B40" i="6"/>
  <c r="B31" i="6"/>
  <c r="B37" i="6"/>
  <c r="B46" i="6"/>
  <c r="B24" i="6"/>
  <c r="B27" i="6"/>
  <c r="B18" i="6"/>
  <c r="B21" i="6"/>
  <c r="B28" i="6"/>
  <c r="B19" i="6"/>
  <c r="B25" i="6"/>
  <c r="B16" i="6"/>
  <c r="B13" i="6"/>
  <c r="B10" i="6"/>
  <c r="B22" i="6"/>
  <c r="B7" i="6"/>
  <c r="B4" i="6"/>
  <c r="B26" i="6"/>
  <c r="B17" i="6"/>
  <c r="B23" i="6"/>
  <c r="B52" i="6"/>
  <c r="B60" i="6"/>
  <c r="B55" i="6"/>
  <c r="B59" i="6"/>
  <c r="B51" i="6"/>
  <c r="B53" i="6"/>
  <c r="B54" i="6"/>
  <c r="B58" i="6"/>
  <c r="B50" i="6"/>
  <c r="B57" i="6"/>
  <c r="B56" i="6"/>
  <c r="A2" i="8"/>
  <c r="C2" i="8" s="1"/>
  <c r="B47" i="6"/>
  <c r="A3" i="8"/>
  <c r="C3" i="8" s="1"/>
  <c r="A4" i="8"/>
  <c r="C4" i="8" s="1"/>
  <c r="A13" i="8"/>
  <c r="C13" i="8" s="1"/>
  <c r="A6" i="8"/>
  <c r="C6" i="8" s="1"/>
  <c r="A11" i="8"/>
  <c r="C11" i="8" s="1"/>
  <c r="A12" i="8"/>
  <c r="C12" i="8" s="1"/>
  <c r="B49" i="6"/>
  <c r="A7" i="8"/>
  <c r="C7" i="8" s="1"/>
  <c r="A10" i="8"/>
  <c r="C10" i="8" s="1"/>
  <c r="B48" i="6"/>
  <c r="A5" i="8"/>
  <c r="C5" i="8" s="1"/>
  <c r="A8" i="8"/>
  <c r="C8" i="8" s="1"/>
  <c r="B20" i="6"/>
  <c r="B8" i="6" l="1"/>
  <c r="B11" i="6"/>
  <c r="B5" i="6"/>
  <c r="B14" i="6"/>
  <c r="B3" i="6"/>
  <c r="B12" i="6"/>
  <c r="B9" i="6"/>
  <c r="B15" i="6"/>
  <c r="B6" i="6"/>
  <c r="B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053F55-E0FB-8C4C-A57F-5B86289F61BA}" name="150" type="6" refreshedVersion="8" background="1" saveData="1">
    <textPr codePage="10007" sourceFile="/Users/anastasiyapunko/Documents/M&amp;S/Patients/data for WebPlot/016/150.csv" thousands=" " semicolon="1">
      <textFields count="2">
        <textField/>
        <textField/>
      </textFields>
    </textPr>
  </connection>
  <connection id="2" xr16:uid="{20A9D418-40D8-7D48-82B7-E5AACF35766F}" name="25" type="6" refreshedVersion="8" background="1" saveData="1">
    <textPr codePage="10007" sourceFile="/Users/anastasiyapunko/Documents/M&amp;S/Patients/data for WebPlot/016/25.csv" thousands=" " semicolon="1">
      <textFields count="2">
        <textField/>
        <textField/>
      </textFields>
    </textPr>
  </connection>
  <connection id="3" xr16:uid="{BF6ED2EF-D613-8249-8495-B2F280ACF4B9}" name="450" type="6" refreshedVersion="8" background="1" saveData="1">
    <textPr codePage="10007" sourceFile="/Users/anastasiyapunko/Documents/M&amp;S/Patients/data for WebPlot/016/450.csv" thousands=" " semicolon="1">
      <textFields count="2">
        <textField/>
        <textField/>
      </textFields>
    </textPr>
  </connection>
  <connection id="4" xr16:uid="{77A37BE6-FF42-B047-AFB9-F2AC4C58EA86}" name="50" type="6" refreshedVersion="8" background="1" saveData="1">
    <textPr codePage="10007" sourceFile="/Users/anastasiyapunko/Documents/M&amp;S/Patients/data for WebPlot/016/50.csv" thousands=" " semicolon="1">
      <textFields count="2">
        <textField/>
        <textField/>
      </textFields>
    </textPr>
  </connection>
  <connection id="5" xr16:uid="{CF62D0BC-EFDC-8745-970B-D14A63FD032E}" name="BCMA_0-15_0-30" type="6" refreshedVersion="8" background="1" saveData="1">
    <textPr codePage="10007" sourceFile="/Users/anastasiyapunko/Documents/M&amp;S/Patients/data for WebPlot/030/BCMA_0-15_0-30.csv" thousands=" " semicolon="1">
      <textFields count="2">
        <textField/>
        <textField/>
      </textFields>
    </textPr>
  </connection>
  <connection id="6" xr16:uid="{E7251868-9F3A-6841-B82A-D26A706BDC21}" name="BCMA_0-15_0-301" type="6" refreshedVersion="8" background="1" saveData="1">
    <textPr codePage="10007" sourceFile="/Users/anastasiyapunko/Documents/M&amp;S/Patients/data for WebPlot/030/BCMA_0-15_0-30.csv" thousands=" " semicolon="1">
      <textFields count="2">
        <textField/>
        <textField/>
      </textFields>
    </textPr>
  </connection>
  <connection id="7" xr16:uid="{4A44979A-EBFA-D74D-85A9-531C6F24F589}" name="BCMA_0-15_0-302" type="6" refreshedVersion="8" background="1" saveData="1">
    <textPr codePage="10007" sourceFile="/Users/anastasiyapunko/Documents/M&amp;S/Patients/data for WebPlot/030/BCMA_0-15_0-30.csv" thousands=" " semicolon="1">
      <textFields count="2">
        <textField/>
        <textField/>
      </textFields>
    </textPr>
  </connection>
  <connection id="8" xr16:uid="{5BCE615B-B505-1344-9652-050074E1630E}" name="BCMA_0-15_200-300" type="6" refreshedVersion="8" background="1" saveData="1">
    <textPr codePage="10007" sourceFile="/Users/anastasiyapunko/Documents/M&amp;S/Patients/data for WebPlot/030/BCMA_0-15_200-300.csv" thousands=" " semicolon="1">
      <textFields count="2">
        <textField/>
        <textField/>
      </textFields>
    </textPr>
  </connection>
  <connection id="9" xr16:uid="{160B46A2-892D-2E4A-B179-74413F174608}" name="BCMA_0-15_200-3001" type="6" refreshedVersion="8" background="1" saveData="1">
    <textPr codePage="10007" sourceFile="/Users/anastasiyapunko/Documents/M&amp;S/Patients/data for WebPlot/030/BCMA_0-15_200-300.csv" thousands=" " semicolon="1">
      <textFields count="2">
        <textField/>
        <textField/>
      </textFields>
    </textPr>
  </connection>
  <connection id="10" xr16:uid="{3A2823FE-1E5F-DB4F-A84D-784842784D6E}" name="BCMA_0-15_200-3002" type="6" refreshedVersion="8" background="1" saveData="1">
    <textPr codePage="10007" sourceFile="/Users/anastasiyapunko/Documents/M&amp;S/Patients/data for WebPlot/030/BCMA_0-15_200-300.csv" thousands=" " semicolon="1">
      <textFields count="2">
        <textField/>
        <textField/>
      </textFields>
    </textPr>
  </connection>
  <connection id="11" xr16:uid="{613A50EE-5D29-B64D-B7E8-EF992DC08FB1}" name="BCMA_0-30_50-200" type="6" refreshedVersion="8" background="1" saveData="1">
    <textPr codePage="10007" sourceFile="/Users/anastasiyapunko/Documents/M&amp;S/Patients/data for WebPlot/030/BCMA_0-30_50-200.csv" thousands=" " semicolon="1">
      <textFields count="2">
        <textField/>
        <textField/>
      </textFields>
    </textPr>
  </connection>
  <connection id="12" xr16:uid="{941349E3-27DA-864C-81BB-38AE590E8F6C}" name="BCMA_101" type="6" refreshedVersion="8" background="1" saveData="1">
    <textPr codePage="10007" sourceFile="/Users/anastasiyapunko/Documents/M&amp;S/Patients/data for WebPlot/015/BCMA_101.csv" thousands=" " semicolon="1">
      <textFields count="2">
        <textField/>
        <textField/>
      </textFields>
    </textPr>
  </connection>
  <connection id="13" xr16:uid="{EA82015A-6A1D-A945-8DE3-B2995202CC53}" name="BCMA_102" type="6" refreshedVersion="8" background="1" saveData="1">
    <textPr codePage="10007" sourceFile="/Users/anastasiyapunko/Documents/M&amp;S/Patients/data for WebPlot/015/BCMA_102.csv" thousands=" " semicolon="1">
      <textFields count="2">
        <textField/>
        <textField/>
      </textFields>
    </textPr>
  </connection>
  <connection id="14" xr16:uid="{DA355963-F1D8-3345-B5D5-575D0D1D8E5F}" name="BCMA_102_2" type="6" refreshedVersion="8" background="1" saveData="1">
    <textPr codePage="10007" sourceFile="/Users/anastasiyapunko/Documents/M&amp;S/Patients/data for WebPlot/015/BCMA_102_2.csv" thousands=" " semicolon="1">
      <textFields count="2">
        <textField/>
        <textField/>
      </textFields>
    </textPr>
  </connection>
  <connection id="15" xr16:uid="{CFB9FC32-9A2D-754C-965C-5562DFC306E1}" name="BCMA_103" type="6" refreshedVersion="8" background="1" saveData="1">
    <textPr codePage="10007" sourceFile="/Users/anastasiyapunko/Documents/M&amp;S/Patients/data for WebPlot/015/BCMA_103.csv" thousands=" " semicolon="1">
      <textFields count="2">
        <textField/>
        <textField/>
      </textFields>
    </textPr>
  </connection>
  <connection id="16" xr16:uid="{541ED565-8D97-EB45-8611-2AF4FA63F08C}" name="BCMA_103_2" type="6" refreshedVersion="8" background="1" saveData="1">
    <textPr codePage="10007" sourceFile="/Users/anastasiyapunko/Documents/M&amp;S/Patients/data for WebPlot/015/BCMA_103_2.csv" thousands=" " semicolon="1">
      <textFields count="2">
        <textField/>
        <textField/>
      </textFields>
    </textPr>
  </connection>
  <connection id="17" xr16:uid="{97A44EF2-F9D2-5C4E-9F90-0727296B438A}" name="BCMA_104" type="6" refreshedVersion="8" background="1" saveData="1">
    <textPr codePage="10007" sourceFile="/Users/anastasiyapunko/Documents/M&amp;S/Patients/data for WebPlot/015/BCMA_104.csv" thousands=" " semicolon="1">
      <textFields count="2">
        <textField/>
        <textField/>
      </textFields>
    </textPr>
  </connection>
  <connection id="18" xr16:uid="{0AA8C679-1553-F34E-8071-FF2EBD98C51D}" name="BCMA_104_2" type="6" refreshedVersion="8" background="1" saveData="1">
    <textPr codePage="10007" sourceFile="/Users/anastasiyapunko/Documents/M&amp;S/Patients/data for WebPlot/015/BCMA_104_2.csv" thousands=" " semicolon="1">
      <textFields count="2">
        <textField/>
        <textField/>
      </textFields>
    </textPr>
  </connection>
  <connection id="19" xr16:uid="{A695DD74-3326-724B-8327-20F8CAAEBE39}" name="BCMA_106" type="6" refreshedVersion="8" background="1" saveData="1">
    <textPr codePage="10007" sourceFile="/Users/anastasiyapunko/Documents/M&amp;S/Patients/data for WebPlot/015/BCMA_106.csv" thousands=" " semicolon="1">
      <textFields count="2">
        <textField/>
        <textField/>
      </textFields>
    </textPr>
  </connection>
  <connection id="20" xr16:uid="{DD4169D2-50F6-8842-A83D-3C2C66A1390B}" name="BCMA_106_2" type="6" refreshedVersion="8" background="1" saveData="1">
    <textPr codePage="10007" sourceFile="/Users/anastasiyapunko/Documents/M&amp;S/Patients/data for WebPlot/015/BCMA_106_2.csv" thousands=" " semicolon="1">
      <textFields count="2">
        <textField/>
        <textField/>
      </textFields>
    </textPr>
  </connection>
  <connection id="21" xr16:uid="{37532843-4F0B-1E4E-8760-B38A4A6C5383}" name="BCMA_107" type="6" refreshedVersion="8" background="1" saveData="1">
    <textPr codePage="10007" sourceFile="/Users/anastasiyapunko/Documents/M&amp;S/Patients/data for WebPlot/015/BCMA_107.csv" thousands=" " semicolon="1">
      <textFields count="2">
        <textField/>
        <textField/>
      </textFields>
    </textPr>
  </connection>
  <connection id="22" xr16:uid="{7959EFBB-1C54-6444-AA77-9CA6240F8417}" name="BCMA_108" type="6" refreshedVersion="8" background="1" saveData="1">
    <textPr codePage="10007" sourceFile="/Users/anastasiyapunko/Documents/M&amp;S/Patients/data for WebPlot/015/BCMA_108.csv" thousands=" " semicolon="1">
      <textFields count="2">
        <textField/>
        <textField/>
      </textFields>
    </textPr>
  </connection>
  <connection id="23" xr16:uid="{10123845-528A-6849-B91C-B055CC914B30}" name="BCMA_108_2" type="6" refreshedVersion="8" background="1" saveData="1">
    <textPr codePage="10007" sourceFile="/Users/anastasiyapunko/Documents/M&amp;S/Patients/data for WebPlot/015/BCMA_108_2.csv" thousands=" " semicolon="1">
      <textFields count="2">
        <textField/>
        <textField/>
      </textFields>
    </textPr>
  </connection>
  <connection id="24" xr16:uid="{3629B91C-7FB0-DE43-A6E6-1A761FEA8FB4}" name="BCMA_109" type="6" refreshedVersion="8" background="1" saveData="1">
    <textPr codePage="10007" sourceFile="/Users/anastasiyapunko/Documents/M&amp;S/Patients/data for WebPlot/015/BCMA_109.csv" thousands=" " semicolon="1">
      <textFields count="2">
        <textField/>
        <textField/>
      </textFields>
    </textPr>
  </connection>
  <connection id="25" xr16:uid="{09F2C4B8-90B0-4D4C-9072-7920B2479E71}" name="BCMA_109_2" type="6" refreshedVersion="8" background="1" saveData="1">
    <textPr codePage="10007" sourceFile="/Users/anastasiyapunko/Documents/M&amp;S/Patients/data for WebPlot/015/BCMA_109_2.csv" thousands=" " semicolon="1">
      <textFields count="2">
        <textField/>
        <textField/>
      </textFields>
    </textPr>
  </connection>
  <connection id="26" xr16:uid="{D9C6A990-A6DE-B841-A3EF-70BD078F41BC}" name="BCMA_110" type="6" refreshedVersion="8" background="1" saveData="1">
    <textPr codePage="10007" sourceFile="/Users/anastasiyapunko/Documents/M&amp;S/Patients/data for WebPlot/015/BCMA_110.csv" thousands=" " semicolon="1">
      <textFields count="2">
        <textField/>
        <textField/>
      </textFields>
    </textPr>
  </connection>
  <connection id="27" xr16:uid="{2B387A10-C1FF-414A-A6B8-F2E6C3883489}" name="BCMA_110_2" type="6" refreshedVersion="8" background="1" saveData="1">
    <textPr codePage="10007" sourceFile="/Users/anastasiyapunko/Documents/M&amp;S/Patients/data for WebPlot/015/BCMA_110_2.csv" thousands=" " semicolon="1">
      <textFields count="2">
        <textField/>
        <textField/>
      </textFields>
    </textPr>
  </connection>
  <connection id="28" xr16:uid="{3D432F44-B705-174F-BAD4-5A8908898B87}" name="BCMA_111" type="6" refreshedVersion="8" background="1" saveData="1">
    <textPr codePage="10007" sourceFile="/Users/anastasiyapunko/Documents/M&amp;S/Patients/data for WebPlot/015/BCMA_111.csv" thousands=" " semicolon="1">
      <textFields count="2">
        <textField/>
        <textField/>
      </textFields>
    </textPr>
  </connection>
  <connection id="29" xr16:uid="{223CFB27-F8C8-4546-98C5-EEA5503B85D9}" name="BCMA_8" type="6" refreshedVersion="8" background="1" saveData="1">
    <textPr codePage="10007" sourceFile="/Users/anastasiyapunko/Documents/M&amp;S/Patients/data for WebPlot/019/BCMA_8.csv" thousands=" " semicolon="1">
      <textFields count="2">
        <textField/>
        <textField/>
      </textFields>
    </textPr>
  </connection>
  <connection id="30" xr16:uid="{124B6A93-1B4E-6E4E-B4F9-A2E8251CCE80}" name="BM_0-120" type="6" refreshedVersion="8" background="1" saveData="1">
    <textPr codePage="10007" sourceFile="/Users/anastasiyapunko/Documents/M&amp;S/Patients/data for WebPlot/022/BM_0-120.csv" thousands=" " semicolon="1">
      <textFields count="2">
        <textField/>
        <textField/>
      </textFields>
    </textPr>
  </connection>
  <connection id="31" xr16:uid="{7A426C5B-B2B0-8C43-A60E-4FB26B908DFD}" name="BM_150-200" type="6" refreshedVersion="8" background="1" saveData="1">
    <textPr codePage="10007" sourceFile="/Users/anastasiyapunko/Documents/M&amp;S/Patients/data for WebPlot/022/BM_150-200.csv" thousands=" " semicolon="1">
      <textFields count="2">
        <textField/>
        <textField/>
      </textFields>
    </textPr>
  </connection>
  <connection id="32" xr16:uid="{8A41C5BA-08A3-BE44-8388-2E30E8CA0B81}" name="Default Dataset" type="6" refreshedVersion="8" background="1" saveData="1">
    <textPr codePage="10007" sourceFile="/Users/anastasiyapunko/Documents/M&amp;S/Patients/data for WebPlot/031/Default Dataset.csv" thousands=" " semicolon="1">
      <textFields count="2">
        <textField/>
        <textField/>
      </textFields>
    </textPr>
  </connection>
  <connection id="33" xr16:uid="{0676A647-09BB-354F-91F0-3E848F7B843F}" name="IFN" type="6" refreshedVersion="8" background="1" saveData="1">
    <textPr codePage="10007" sourceFile="/Users/anastasiyapunko/Documents/M&amp;S/Patients/data for WebPlot/023/IFN.csv" thousands=" " semicolon="1">
      <textFields count="2">
        <textField/>
        <textField/>
      </textFields>
    </textPr>
  </connection>
  <connection id="34" xr16:uid="{50912B2B-D844-AB43-B52E-8610D2F4ABD2}" name="IL_1" type="6" refreshedVersion="8" background="1" saveData="1">
    <textPr codePage="10007" sourceFile="/Users/anastasiyapunko/Documents/M&amp;S/Patients/data for WebPlot/019/IL_1.csv" thousands=" " semicolon="1">
      <textFields count="2">
        <textField/>
        <textField/>
      </textFields>
    </textPr>
  </connection>
  <connection id="35" xr16:uid="{5A4C24CE-86AF-FB46-8517-271881C8C2B6}" name="IL_2" type="6" refreshedVersion="8" background="1" saveData="1">
    <textPr codePage="10007" sourceFile="/Users/anastasiyapunko/Documents/M&amp;S/Patients/data for WebPlot/019/IL_2.csv" thousands=" " semicolon="1">
      <textFields count="2">
        <textField/>
        <textField/>
      </textFields>
    </textPr>
  </connection>
  <connection id="36" xr16:uid="{1D4BF97E-5F0E-FF43-9AB3-58FF1539BB17}" name="IL6" type="6" refreshedVersion="8" background="1" saveData="1">
    <textPr codePage="10007" sourceFile="/Users/anastasiyapunko/Documents/M&amp;S/Patients/data for WebPlot/023/IL6.csv" thousands=" " semicolon="1">
      <textFields count="2">
        <textField/>
        <textField/>
      </textFields>
    </textPr>
  </connection>
  <connection id="37" xr16:uid="{FAA00DA4-ED23-E943-92F0-C66399A569A9}" name="IL61" type="6" refreshedVersion="8" background="1" saveData="1">
    <textPr codePage="10007" sourceFile="/Users/anastasiyapunko/Documents/M&amp;S/Patients/data for WebPlot/007/IL6.csv" thousands=" " semicolon="1">
      <textFields count="2">
        <textField/>
        <textField/>
      </textFields>
    </textPr>
  </connection>
  <connection id="38" xr16:uid="{67A4DA23-51E0-7E45-917D-9EFA6055F9DB}" name="M spike" type="6" refreshedVersion="8" background="1" saveData="1">
    <textPr codePage="10007" sourceFile="/Users/anastasiyapunko/Documents/M&amp;S/Patients/data for WebPlot/023/M spike.csv" thousands=" " semicolon="1">
      <textFields count="2">
        <textField/>
        <textField/>
      </textFields>
    </textPr>
  </connection>
  <connection id="39" xr16:uid="{4ED8E9B1-B400-0D45-A3A6-4C2AC494424A}" name="M-protein" type="6" refreshedVersion="8" background="1" saveData="1">
    <textPr codePage="10007" sourceFile="/Users/anastasiyapunko/Documents/M&amp;S/Patients/data for WebPlot/026/M-protein.csv" thousands=" " semicolon="1">
      <textFields count="2">
        <textField/>
        <textField/>
      </textFields>
    </textPr>
  </connection>
  <connection id="40" xr16:uid="{433CFC90-C29B-C249-9741-1144AAE79FCC}" name="Mprotein_11" type="6" refreshedVersion="8" background="1" saveData="1">
    <textPr codePage="10007" sourceFile="/Users/anastasiyapunko/Documents/M&amp;S/Patients/data for WebPlot/019/Mprotein_11.csv" thousands=" " semicolon="1">
      <textFields count="2">
        <textField/>
        <textField/>
      </textFields>
    </textPr>
  </connection>
  <connection id="41" xr16:uid="{9D15EA1F-B460-A64E-9E19-09F4678EC571}" name="Mspike_1" type="6" refreshedVersion="8" background="1" saveData="1">
    <textPr codePage="10007" sourceFile="/Users/anastasiyapunko/Documents/M&amp;S/Patients/data for WebPlot/007/Mspike_1.csv" thousands=" " semicolon="1">
      <textFields count="2">
        <textField/>
        <textField/>
      </textFields>
    </textPr>
  </connection>
  <connection id="42" xr16:uid="{78978095-2786-AF46-A861-A3ADCA85FAB9}" name="Mspike_5" type="6" refreshedVersion="8" background="1" saveData="1">
    <textPr codePage="10007" sourceFile="/Users/anastasiyapunko/Documents/M&amp;S/Patients/data for WebPlot/007/Mspike_5.csv" thousands=" " semicolon="1">
      <textFields count="2">
        <textField/>
        <textField/>
      </textFields>
    </textPr>
  </connection>
  <connection id="43" xr16:uid="{C5FDFE4C-61A6-0D47-BCB0-3F9B6AB27121}" name="PB_0-40" type="6" refreshedVersion="8" background="1" saveData="1">
    <textPr codePage="10007" sourceFile="/Users/anastasiyapunko/Documents/M&amp;S/Patients/data for WebPlot/022/PB_0-40.csv" thousands=" " semicolon="1">
      <textFields count="2">
        <textField/>
        <textField/>
      </textFields>
    </textPr>
  </connection>
  <connection id="44" xr16:uid="{B3C80929-D620-9B4A-9019-E49F6FE03ABF}" name="PB_60-180" type="6" refreshedVersion="8" background="1" saveData="1">
    <textPr codePage="10007" sourceFile="/Users/anastasiyapunko/Documents/M&amp;S/Patients/data for WebPlot/022/PB_60-180.csv" thousands=" " semicolon="1">
      <textFields count="2">
        <textField/>
        <textField/>
      </textFields>
    </textPr>
  </connection>
  <connection id="45" xr16:uid="{E60CDF8E-21F6-8841-8044-62E5CAB3190E}" name="sBCMA" type="6" refreshedVersion="8" background="1" saveData="1">
    <textPr codePage="10007" sourceFile="/Users/anastasiyapunko/Documents/M&amp;S/Patients/data for WebPlot/013/sBCMA.csv" thousands=" " semicolon="1">
      <textFields count="2">
        <textField/>
        <textField/>
      </textFields>
    </textPr>
  </connection>
  <connection id="46" xr16:uid="{23BA7C84-3D7A-5442-B69D-8A2A7F277BAA}" name="sBCMA_DL2-1" type="6" refreshedVersion="8" background="1" saveData="1">
    <textPr codePage="10007" sourceFile="/Users/anastasiyapunko/Documents/M&amp;S/Patients/data for WebPlot/009/sBCMA_DL2-1.csv" thousands=" " semicolon="1">
      <textFields count="2">
        <textField/>
        <textField/>
      </textFields>
    </textPr>
  </connection>
  <connection id="47" xr16:uid="{722AB13D-E1D4-9F43-8E16-18C05FD4DBE1}" name="sBCMA_DL2-2" type="6" refreshedVersion="8" background="1" saveData="1">
    <textPr codePage="10007" sourceFile="/Users/anastasiyapunko/Documents/M&amp;S/Patients/data for WebPlot/009/sBCMA_DL2-2.csv" thousands=" " semicolon="1">
      <textFields count="2">
        <textField/>
        <textField/>
      </textFields>
    </textPr>
  </connection>
  <connection id="48" xr16:uid="{D90D6E43-3C1A-D041-8C2C-11F9E557C08C}" name="sBCMA_DL2-3" type="6" refreshedVersion="8" background="1" saveData="1">
    <textPr codePage="10007" sourceFile="/Users/anastasiyapunko/Documents/M&amp;S/Patients/data for WebPlot/009/sBCMA_DL2-3.csv" thousands=" " semicolon="1">
      <textFields count="2">
        <textField/>
        <textField/>
      </textFields>
    </textPr>
  </connection>
  <connection id="49" xr16:uid="{6AACA242-6C44-024E-84A6-7952FDD0522F}" name="sBCMA_DL2-4" type="6" refreshedVersion="8" background="1" saveData="1">
    <textPr codePage="10007" sourceFile="/Users/anastasiyapunko/Documents/M&amp;S/Patients/data for WebPlot/009/sBCMA_DL2-4.csv" thousands=" " semicolon="1">
      <textFields count="2">
        <textField/>
        <textField/>
      </textFields>
    </textPr>
  </connection>
  <connection id="50" xr16:uid="{59D9D2A3-CDBC-BF4A-AF5F-0686C4694E65}" name="sBCMA_DL2-5" type="6" refreshedVersion="8" background="1" saveData="1">
    <textPr codePage="10007" sourceFile="/Users/anastasiyapunko/Documents/M&amp;S/Patients/data for WebPlot/009/sBCMA_DL2-5.csv" thousands=" " semicolon="1">
      <textFields count="2">
        <textField/>
        <textField/>
      </textFields>
    </textPr>
  </connection>
  <connection id="51" xr16:uid="{E06A07E5-22F1-0B4D-B315-E2A60DD5F9CD}" name="sBCMA_DL2-6" type="6" refreshedVersion="8" background="1" saveData="1">
    <textPr codePage="10007" sourceFile="/Users/anastasiyapunko/Documents/M&amp;S/Patients/data for WebPlot/009/sBCMA_DL2-6.csv" thousands=" " semicolon="1">
      <textFields count="2">
        <textField/>
        <textField/>
      </textFields>
    </textPr>
  </connection>
  <connection id="52" xr16:uid="{5DD5FFD2-2FA4-BC4C-B101-C1F1E31749A6}" name="transgene" type="6" refreshedVersion="8" background="1" saveData="1">
    <textPr codePage="10007" sourceFile="/Users/anastasiyapunko/Documents/M&amp;S/Patients/data for WebPlot/029/transgene.csv" thousands=" " semicolon="1">
      <textFields count="2">
        <textField/>
        <textField/>
      </textFields>
    </textPr>
  </connection>
  <connection id="53" xr16:uid="{C473B25F-7018-1C45-B641-BE38369B6475}" name="transgene_0-30d" type="6" refreshedVersion="8" background="1" saveData="1">
    <textPr codePage="10007" sourceFile="/Users/anastasiyapunko/Documents/M&amp;S/Patients/data for WebPlot/036/transgene_0-30d.csv" thousands=" " semicolon="1">
      <textFields count="2">
        <textField/>
        <textField/>
      </textFields>
    </textPr>
  </connection>
  <connection id="54" xr16:uid="{70169133-529B-164F-AB51-81FF4B7239A1}" name="transgene_0-30d_1" type="6" refreshedVersion="8" background="1" saveData="1">
    <textPr codePage="10007" sourceFile="/Users/anastasiyapunko/Documents/M&amp;S/Patients/data for WebPlot/030/transgene_0-30d_1.csv" thousands=" " semicolon="1">
      <textFields count="2">
        <textField/>
        <textField/>
      </textFields>
    </textPr>
  </connection>
  <connection id="55" xr16:uid="{1123E312-EF3A-9E47-A8BC-B31155F44A2E}" name="transgene_0-30d_3" type="6" refreshedVersion="8" background="1" saveData="1">
    <textPr codePage="10007" sourceFile="/Users/anastasiyapunko/Documents/M&amp;S/Patients/data for WebPlot/030/transgene_0-30d_3.csv" thousands=" " semicolon="1">
      <textFields count="2">
        <textField/>
        <textField/>
      </textFields>
    </textPr>
  </connection>
  <connection id="56" xr16:uid="{295FD9FC-7C77-C442-B685-311C92CC7F68}" name="transgene_0-30d_6" type="6" refreshedVersion="8" background="1" saveData="1">
    <textPr codePage="10007" sourceFile="/Users/anastasiyapunko/Documents/M&amp;S/Patients/data for WebPlot/030/transgene_0-30d_6.csv" thousands=" " semicolon="1">
      <textFields count="2">
        <textField/>
        <textField/>
      </textFields>
    </textPr>
  </connection>
  <connection id="57" xr16:uid="{A391CFF6-D3B1-3147-B5DE-D571513E6353}" name="transgene_0-40_35-49" type="6" refreshedVersion="8" background="1" saveData="1">
    <textPr codePage="10007" sourceFile="/Users/anastasiyapunko/Documents/M&amp;S/Patients/data for WebPlot/006/transgene_0-40_35-49.csv" thousands=" " semicolon="1">
      <textFields count="2">
        <textField/>
        <textField/>
      </textFields>
    </textPr>
  </connection>
  <connection id="58" xr16:uid="{ED46939D-E711-F640-8AC2-1AC250B3C3AE}" name="transgene_0-40d_1-34p" type="6" refreshedVersion="8" background="1" saveData="1">
    <textPr codePage="10007" sourceFile="/Users/anastasiyapunko/Documents/M&amp;S/Patients/data for WebPlot/006/transgene_0-40d_1-34p.csv" thousands=" " semicolon="1">
      <textFields count="2">
        <textField/>
        <textField/>
      </textFields>
    </textPr>
  </connection>
  <connection id="59" xr16:uid="{D3573410-C110-2646-A42E-1D53AC380A44}" name="transgene_0-40d_3-48p" type="6" refreshedVersion="8" background="1" saveData="1">
    <textPr codePage="10007" sourceFile="/Users/anastasiyapunko/Documents/M&amp;S/Patients/data for WebPlot/006/transgene_0-40d_3-48p.csv" thousands=" " semicolon="1">
      <textFields count="2">
        <textField/>
        <textField/>
      </textFields>
    </textPr>
  </connection>
  <connection id="60" xr16:uid="{267328A8-A5EA-D84C-ADAA-251EFA1791C1}" name="transgene_1" type="6" refreshedVersion="8" background="1" saveData="1">
    <textPr codePage="10007" sourceFile="/Users/anastasiyapunko/Documents/M&amp;S/Patients/data for WebPlot/028/transgene_1.csv" thousands=" " semicolon="1">
      <textFields count="2">
        <textField/>
        <textField/>
      </textFields>
    </textPr>
  </connection>
  <connection id="61" xr16:uid="{D3BCB0CB-44C2-0940-982E-1E1E37B797A8}" name="transgene_10" type="6" refreshedVersion="8" background="1" saveData="1">
    <textPr codePage="10007" sourceFile="/Users/anastasiyapunko/Documents/M&amp;S/Patients/data for WebPlot/028/transgene_10.csv" thousands=" " semicolon="1">
      <textFields count="2">
        <textField/>
        <textField/>
      </textFields>
    </textPr>
  </connection>
  <connection id="62" xr16:uid="{6CF4EA81-70F3-CD4A-996F-00E6208777A2}" name="transgene_10_2" type="6" refreshedVersion="8" background="1" saveData="1">
    <textPr codePage="10007" sourceFile="/Users/anastasiyapunko/Documents/M&amp;S/Patients/data for WebPlot/007/transgene_10_2.csv" thousands=" " semicolon="1">
      <textFields count="2">
        <textField/>
        <textField/>
      </textFields>
    </textPr>
  </connection>
  <connection id="63" xr16:uid="{B8D4BAF2-ABC8-F54C-A8DB-61ED80F96055}" name="transgene_100-300" type="6" refreshedVersion="8" background="1" saveData="1">
    <textPr codePage="10007" sourceFile="/Users/anastasiyapunko/Documents/M&amp;S/Patients/data for WebPlot/036/transgene_100-300.csv" thousands=" " semicolon="1">
      <textFields count="2">
        <textField/>
        <textField/>
      </textFields>
    </textPr>
  </connection>
  <connection id="64" xr16:uid="{038F489B-59E4-6C46-86F6-07EF856B8FAE}" name="transgene_101" type="6" refreshedVersion="8" background="1" saveData="1">
    <textPr codePage="10007" sourceFile="/Users/anastasiyapunko/Documents/M&amp;S/Patients/data for WebPlot/007/transgene_10.csv" thousands=" " semicolon="1">
      <textFields count="2">
        <textField/>
        <textField/>
      </textFields>
    </textPr>
  </connection>
  <connection id="65" xr16:uid="{12630D87-AC9F-7B4C-9064-DE1A6D540810}" name="transgene_1011" type="6" refreshedVersion="8" background="1" saveData="1">
    <textPr codePage="10007" sourceFile="/Users/anastasiyapunko/Documents/M&amp;S/Patients/data for WebPlot/015/transgene_101.csv" thousands=" " semicolon="1">
      <textFields count="2">
        <textField/>
        <textField/>
      </textFields>
    </textPr>
  </connection>
  <connection id="66" xr16:uid="{71071EAA-4FA0-A246-9BF0-947F40981618}" name="transgene_102" type="6" refreshedVersion="8" background="1" saveData="1">
    <textPr codePage="10007" sourceFile="/Users/anastasiyapunko/Documents/M&amp;S/Patients/data for WebPlot/015/transgene_102.csv" thousands=" " semicolon="1">
      <textFields count="2">
        <textField/>
        <textField/>
      </textFields>
    </textPr>
  </connection>
  <connection id="67" xr16:uid="{E77867DE-024D-634A-B0EE-BA090F0BE650}" name="transgene_102_2" type="6" refreshedVersion="8" background="1" saveData="1">
    <textPr codePage="10007" sourceFile="/Users/anastasiyapunko/Documents/M&amp;S/Patients/data for WebPlot/015/transgene_102_2.csv" thousands=" " semicolon="1">
      <textFields count="2">
        <textField/>
        <textField/>
      </textFields>
    </textPr>
  </connection>
  <connection id="68" xr16:uid="{558C077C-5615-FB4B-A057-95C7BAA7C241}" name="transgene_103" type="6" refreshedVersion="8" background="1" saveData="1">
    <textPr codePage="10007" sourceFile="/Users/anastasiyapunko/Documents/M&amp;S/Patients/data for WebPlot/015/transgene_103.csv" thousands=" " semicolon="1">
      <textFields count="2">
        <textField/>
        <textField/>
      </textFields>
    </textPr>
  </connection>
  <connection id="69" xr16:uid="{B8D49303-653E-C648-926F-6CF74608DBC8}" name="transgene_103_2" type="6" refreshedVersion="8" background="1" saveData="1">
    <textPr codePage="10007" sourceFile="/Users/anastasiyapunko/Documents/M&amp;S/Patients/data for WebPlot/015/transgene_103_2.csv" thousands=" " semicolon="1">
      <textFields count="2">
        <textField/>
        <textField/>
      </textFields>
    </textPr>
  </connection>
  <connection id="70" xr16:uid="{3CF1E73A-74F3-A643-8B06-BFFB6F2D87DD}" name="transgene_104" type="6" refreshedVersion="8" background="1" saveData="1">
    <textPr codePage="10007" sourceFile="/Users/anastasiyapunko/Documents/M&amp;S/Patients/data for WebPlot/015/transgene_104.csv" thousands=" " semicolon="1">
      <textFields count="2">
        <textField/>
        <textField/>
      </textFields>
    </textPr>
  </connection>
  <connection id="71" xr16:uid="{B3076281-60B4-7343-A65E-9C939FDBACB4}" name="transgene_104_2" type="6" refreshedVersion="8" background="1" saveData="1">
    <textPr codePage="10007" sourceFile="/Users/anastasiyapunko/Documents/M&amp;S/Patients/data for WebPlot/015/transgene_104_2.csv" thousands=" " semicolon="1">
      <textFields count="2">
        <textField/>
        <textField/>
      </textFields>
    </textPr>
  </connection>
  <connection id="72" xr16:uid="{FB7B315E-DC33-154E-9536-D23BD65B04F5}" name="transgene_106" type="6" refreshedVersion="8" background="1" saveData="1">
    <textPr codePage="10007" sourceFile="/Users/anastasiyapunko/Documents/M&amp;S/Patients/data for WebPlot/015/transgene_106.csv" thousands=" " semicolon="1">
      <textFields count="2">
        <textField/>
        <textField/>
      </textFields>
    </textPr>
  </connection>
  <connection id="73" xr16:uid="{67324505-7EB3-8242-8094-ED99680E7C6D}" name="transgene_106_2" type="6" refreshedVersion="8" background="1" saveData="1">
    <textPr codePage="10007" sourceFile="/Users/anastasiyapunko/Documents/M&amp;S/Patients/data for WebPlot/015/transgene_106_2.csv" thousands=" " semicolon="1">
      <textFields count="2">
        <textField/>
        <textField/>
      </textFields>
    </textPr>
  </connection>
  <connection id="74" xr16:uid="{B7184348-0D2E-544E-BBC7-3924EE6EB6F9}" name="transgene_107" type="6" refreshedVersion="8" background="1" saveData="1">
    <textPr codePage="10007" sourceFile="/Users/anastasiyapunko/Documents/M&amp;S/Patients/data for WebPlot/015/transgene_107.csv" thousands=" " semicolon="1">
      <textFields count="2">
        <textField/>
        <textField/>
      </textFields>
    </textPr>
  </connection>
  <connection id="75" xr16:uid="{573EE467-ED1F-F64D-80B3-A3E14C3CFA6B}" name="transgene_107_2" type="6" refreshedVersion="8" background="1" saveData="1">
    <textPr codePage="10007" sourceFile="/Users/anastasiyapunko/Documents/M&amp;S/Patients/data for WebPlot/015/transgene_107_2.csv" thousands=" " semicolon="1">
      <textFields count="2">
        <textField/>
        <textField/>
      </textFields>
    </textPr>
  </connection>
  <connection id="76" xr16:uid="{B3C5B785-6E30-9D45-985F-68D44D696176}" name="transgene_108" type="6" refreshedVersion="8" background="1" saveData="1">
    <textPr codePage="10007" sourceFile="/Users/anastasiyapunko/Documents/M&amp;S/Patients/data for WebPlot/015/transgene_108.csv" thousands=" " semicolon="1">
      <textFields count="2">
        <textField/>
        <textField/>
      </textFields>
    </textPr>
  </connection>
  <connection id="77" xr16:uid="{85AE4D98-5A64-D648-9FB8-BAFCF87F72D0}" name="transgene_108_2" type="6" refreshedVersion="8" background="1" saveData="1">
    <textPr codePage="10007" sourceFile="/Users/anastasiyapunko/Documents/M&amp;S/Patients/data for WebPlot/015/transgene_108_2.csv" thousands=" " semicolon="1">
      <textFields count="2">
        <textField/>
        <textField/>
      </textFields>
    </textPr>
  </connection>
  <connection id="78" xr16:uid="{B038B083-30F0-1745-9F2F-50624C06F7E8}" name="transgene_109" type="6" refreshedVersion="8" background="1" saveData="1">
    <textPr codePage="10007" sourceFile="/Users/anastasiyapunko/Documents/M&amp;S/Patients/data for WebPlot/015/transgene_109.csv" thousands=" " semicolon="1">
      <textFields count="2">
        <textField/>
        <textField/>
      </textFields>
    </textPr>
  </connection>
  <connection id="79" xr16:uid="{99D0EA29-21CF-CC4D-A8C6-48FF29CC5127}" name="transgene_109_2" type="6" refreshedVersion="8" background="1" saveData="1">
    <textPr codePage="10007" sourceFile="/Users/anastasiyapunko/Documents/M&amp;S/Patients/data for WebPlot/015/transgene_109_2.csv" thousands=" " semicolon="1">
      <textFields count="2">
        <textField/>
        <textField/>
      </textFields>
    </textPr>
  </connection>
  <connection id="80" xr16:uid="{81D04958-344F-7F48-B1C0-C322A21FA9D5}" name="transgene_11" type="6" refreshedVersion="8" background="1" saveData="1">
    <textPr codePage="10007" sourceFile="/Users/anastasiyapunko/Documents/M&amp;S/Patients/data for WebPlot/028/transgene_11.csv" thousands=" " semicolon="1">
      <textFields count="2">
        <textField/>
        <textField/>
      </textFields>
    </textPr>
  </connection>
  <connection id="81" xr16:uid="{D77575F4-0369-7D4D-BECD-578BDD9D44D9}" name="transgene_110" type="6" refreshedVersion="8" background="1" saveData="1">
    <textPr codePage="10007" sourceFile="/Users/anastasiyapunko/Documents/M&amp;S/Patients/data for WebPlot/007/transgene_1.csv" thousands=" " semicolon="1">
      <textFields count="2">
        <textField/>
        <textField/>
      </textFields>
    </textPr>
  </connection>
  <connection id="82" xr16:uid="{D1D654F1-D668-3240-9C4B-4BE23525E455}" name="transgene_110_2" type="6" refreshedVersion="8" background="1" saveData="1">
    <textPr codePage="10007" sourceFile="/Users/anastasiyapunko/Documents/M&amp;S/Patients/data for WebPlot/015/transgene_110_2.csv" thousands=" " semicolon="1">
      <textFields count="2">
        <textField/>
        <textField/>
      </textFields>
    </textPr>
  </connection>
  <connection id="83" xr16:uid="{16E21119-21B5-7246-A92C-760D73E9A48A}" name="transgene_1101" type="6" refreshedVersion="8" background="1" saveData="1">
    <textPr codePage="10007" sourceFile="/Users/anastasiyapunko/Documents/M&amp;S/Patients/data for WebPlot/015/transgene_110.csv" thousands=" " semicolon="1">
      <textFields count="2">
        <textField/>
        <textField/>
      </textFields>
    </textPr>
  </connection>
  <connection id="84" xr16:uid="{41635B66-797A-8747-A4E4-5D77BCF9729D}" name="transgene_111" type="6" refreshedVersion="8" background="1" saveData="1">
    <textPr codePage="10007" sourceFile="/Users/anastasiyapunko/Documents/M&amp;S/Patients/data for WebPlot/015/transgene_111.csv" thousands=" " semicolon="1">
      <textFields count="2">
        <textField/>
        <textField/>
      </textFields>
    </textPr>
  </connection>
  <connection id="85" xr16:uid="{0DDFA13D-C031-B94F-A2AB-5191ED53BC99}" name="transgene_111_2" type="6" refreshedVersion="8" background="1" saveData="1">
    <textPr codePage="10007" sourceFile="/Users/anastasiyapunko/Documents/M&amp;S/Patients/data for WebPlot/015/transgene_111_2.csv" thousands=" " semicolon="1">
      <textFields count="2">
        <textField/>
        <textField/>
      </textFields>
    </textPr>
  </connection>
  <connection id="86" xr16:uid="{F826678B-C60F-A847-8CFE-648F784575BE}" name="transgene_12" type="6" refreshedVersion="8" background="1" saveData="1">
    <textPr codePage="10007" sourceFile="/Users/anastasiyapunko/Documents/M&amp;S/Patients/data for WebPlot/028/transgene_12.csv" thousands=" " semicolon="1">
      <textFields count="2">
        <textField/>
        <textField/>
      </textFields>
    </textPr>
  </connection>
  <connection id="87" xr16:uid="{758F7193-0AEE-0F4D-AE0C-34A9E9188100}" name="transgene_13" type="6" refreshedVersion="8" background="1" saveData="1">
    <textPr codePage="10007" sourceFile="/Users/anastasiyapunko/Documents/M&amp;S/Patients/data for WebPlot/028/transgene_13.csv" thousands=" " semicolon="1">
      <textFields count="2">
        <textField/>
        <textField/>
      </textFields>
    </textPr>
  </connection>
  <connection id="88" xr16:uid="{FEB43707-0D0F-3440-B528-0B1813BD602C}" name="transgene_14" type="6" refreshedVersion="8" background="1" saveData="1">
    <textPr codePage="10007" sourceFile="/Users/anastasiyapunko/Documents/M&amp;S/Patients/data for WebPlot/028/transgene_14.csv" thousands=" " semicolon="1">
      <textFields count="2">
        <textField/>
        <textField/>
      </textFields>
    </textPr>
  </connection>
  <connection id="89" xr16:uid="{5FDBADBE-46E7-AB40-AE99-8C8E44C6BD15}" name="transgene_15" type="6" refreshedVersion="8" background="1" saveData="1">
    <textPr codePage="10007" sourceFile="/Users/anastasiyapunko/Documents/M&amp;S/Patients/data for WebPlot/028/transgene_15.csv" thousands=" " semicolon="1">
      <textFields count="2">
        <textField/>
        <textField/>
      </textFields>
    </textPr>
  </connection>
  <connection id="90" xr16:uid="{E73E1491-987A-294F-9975-379CFA7F7206}" name="transgene_16" type="6" refreshedVersion="8" background="1" saveData="1">
    <textPr codePage="10007" sourceFile="/Users/anastasiyapunko/Documents/M&amp;S/Patients/data for WebPlot/028/transgene_16.csv" thousands=" " semicolon="1">
      <textFields count="2">
        <textField/>
        <textField/>
      </textFields>
    </textPr>
  </connection>
  <connection id="91" xr16:uid="{45A125EA-FABF-7843-A0EF-B4875AB7A8BA}" name="transgene_17" type="6" refreshedVersion="8" background="1" saveData="1">
    <textPr codePage="10007" sourceFile="/Users/anastasiyapunko/Documents/M&amp;S/Patients/data for WebPlot/028/transgene_17.csv" thousands=" " semicolon="1">
      <textFields count="2">
        <textField/>
        <textField/>
      </textFields>
    </textPr>
  </connection>
  <connection id="92" xr16:uid="{E1F9B254-0D82-C249-8D9B-50D65356B0B1}" name="transgene_18" type="6" refreshedVersion="8" background="1" saveData="1">
    <textPr codePage="10007" sourceFile="/Users/anastasiyapunko/Documents/M&amp;S/Patients/data for WebPlot/028/transgene_18.csv" thousands=" " semicolon="1">
      <textFields count="2">
        <textField/>
        <textField/>
      </textFields>
    </textPr>
  </connection>
  <connection id="93" xr16:uid="{C36A2689-59BD-9246-A3BC-55DAB78FD804}" name="transgene_19" type="6" refreshedVersion="8" background="1" saveData="1">
    <textPr codePage="10007" sourceFile="/Users/anastasiyapunko/Documents/M&amp;S/Patients/data for WebPlot/028/transgene_19.csv" thousands=" " semicolon="1">
      <textFields count="2">
        <textField/>
        <textField/>
      </textFields>
    </textPr>
  </connection>
  <connection id="94" xr16:uid="{2AEDE92A-802C-7D46-A5F4-943BD4CB3E83}" name="transgene_2" type="6" refreshedVersion="8" background="1" saveData="1">
    <textPr codePage="10007" sourceFile="/Users/anastasiyapunko/Documents/M&amp;S/Patients/data for WebPlot/028/transgene_2.csv" thousands=" " semicolon="1">
      <textFields count="2">
        <textField/>
        <textField/>
      </textFields>
    </textPr>
  </connection>
  <connection id="95" xr16:uid="{D915A47A-5650-E04B-868C-4AEB8F82DCED}" name="transgene_20" type="6" refreshedVersion="8" background="1" saveData="1">
    <textPr codePage="10007" sourceFile="/Users/anastasiyapunko/Documents/M&amp;S/Patients/data for WebPlot/028/transgene_20.csv" thousands=" " semicolon="1">
      <textFields count="2">
        <textField/>
        <textField/>
      </textFields>
    </textPr>
  </connection>
  <connection id="96" xr16:uid="{2E492507-DF20-6247-A555-182993CBBF46}" name="transgene_200-600d_1" type="6" refreshedVersion="8" background="1" saveData="1">
    <textPr codePage="10007" sourceFile="/Users/anastasiyapunko/Documents/M&amp;S/Patients/data for WebPlot/030/transgene_200-600d_1.csv" thousands=" " semicolon="1">
      <textFields count="2">
        <textField/>
        <textField/>
      </textFields>
    </textPr>
  </connection>
  <connection id="97" xr16:uid="{9D6221EF-12C5-7449-B0F2-4F7FF8F577A5}" name="transgene_200-600d_3" type="6" refreshedVersion="8" background="1" saveData="1">
    <textPr codePage="10007" sourceFile="/Users/anastasiyapunko/Documents/M&amp;S/Patients/data for WebPlot/030/transgene_200-600d_3.csv" thousands=" " semicolon="1">
      <textFields count="2">
        <textField/>
        <textField/>
      </textFields>
    </textPr>
  </connection>
  <connection id="98" xr16:uid="{C77B85D7-B1B4-D842-9113-717C5BADA90F}" name="transgene_200-600d_6" type="6" refreshedVersion="8" background="1" saveData="1">
    <textPr codePage="10007" sourceFile="/Users/anastasiyapunko/Documents/M&amp;S/Patients/data for WebPlot/030/transgene_200-600d_6.csv" thousands=" " semicolon="1">
      <textFields count="2">
        <textField/>
        <textField/>
      </textFields>
    </textPr>
  </connection>
  <connection id="99" xr16:uid="{085A5810-D45E-9C4A-9AAE-6356EAE032F3}" name="transgene_200-800_1-49" type="6" refreshedVersion="8" background="1" saveData="1">
    <textPr codePage="10007" sourceFile="/Users/anastasiyapunko/Documents/M&amp;S/Patients/data for WebPlot/006/transgene_200-800_1-49.csv" thousands=" " semicolon="1">
      <textFields count="2">
        <textField/>
        <textField/>
      </textFields>
    </textPr>
  </connection>
  <connection id="100" xr16:uid="{E8EB552D-A09C-5046-A741-2277BA00BF5D}" name="transgene_200-800_3-48" type="6" refreshedVersion="8" background="1" saveData="1">
    <textPr codePage="10007" sourceFile="/Users/anastasiyapunko/Documents/M&amp;S/Patients/data for WebPlot/006/transgene_200-800_3-48.csv" thousands=" " semicolon="1">
      <textFields count="2">
        <textField/>
        <textField/>
      </textFields>
    </textPr>
  </connection>
  <connection id="101" xr16:uid="{E6A0BC67-B57E-1143-9BB0-6288129440C9}" name="transgene_21" type="6" refreshedVersion="8" background="1" saveData="1">
    <textPr codePage="10007" sourceFile="/Users/anastasiyapunko/Documents/M&amp;S/Patients/data for WebPlot/007/transgene_2.csv" thousands=" " semicolon="1">
      <textFields count="2">
        <textField/>
        <textField/>
      </textFields>
    </textPr>
  </connection>
  <connection id="102" xr16:uid="{99370B03-AB80-AF4B-A9F8-E60BA7331302}" name="transgene_22" type="6" refreshedVersion="8" background="1" saveData="1">
    <textPr codePage="10007" sourceFile="/Users/anastasiyapunko/Documents/M&amp;S/Patients/data for WebPlot/012/transgene_2.csv" thousands=" " semicolon="1">
      <textFields count="2">
        <textField/>
        <textField/>
      </textFields>
    </textPr>
  </connection>
  <connection id="103" xr16:uid="{F8738C9F-7F07-F54E-88DF-0C5BB207F913}" name="transgene_3" type="6" refreshedVersion="8" background="1" saveData="1">
    <textPr codePage="10007" sourceFile="/Users/anastasiyapunko/Documents/M&amp;S/Patients/data for WebPlot/028/transgene_3.csv" thousands=" " semicolon="1">
      <textFields count="2">
        <textField/>
        <textField/>
      </textFields>
    </textPr>
  </connection>
  <connection id="104" xr16:uid="{A446B227-3346-B344-B51C-62BE5BD5F60D}" name="transgene_31" type="6" refreshedVersion="8" background="1" saveData="1">
    <textPr codePage="10007" sourceFile="/Users/anastasiyapunko/Documents/M&amp;S/Patients/data for WebPlot/007/transgene_3.csv" thousands=" " semicolon="1">
      <textFields count="2">
        <textField/>
        <textField/>
      </textFields>
    </textPr>
  </connection>
  <connection id="105" xr16:uid="{38F9E7A1-839A-8543-96EB-C0BB9A3F4320}" name="transgene_4" type="6" refreshedVersion="8" background="1" saveData="1">
    <textPr codePage="10007" sourceFile="/Users/anastasiyapunko/Documents/M&amp;S/Patients/data for WebPlot/028/transgene_4.csv" thousands=" " semicolon="1">
      <textFields count="2">
        <textField/>
        <textField/>
      </textFields>
    </textPr>
  </connection>
  <connection id="106" xr16:uid="{D7A697AA-3D10-8E46-A92A-6A8945BF221B}" name="transgene_41" type="6" refreshedVersion="8" background="1" saveData="1">
    <textPr codePage="10007" sourceFile="/Users/anastasiyapunko/Documents/M&amp;S/Patients/data for WebPlot/007/transgene_4.csv" thousands=" " semicolon="1">
      <textFields count="2">
        <textField/>
        <textField/>
      </textFields>
    </textPr>
  </connection>
  <connection id="107" xr16:uid="{9E04F23E-1ECE-E246-892E-B99FFA924683}" name="transgene_5" type="6" refreshedVersion="8" background="1" saveData="1">
    <textPr codePage="10007" sourceFile="/Users/anastasiyapunko/Documents/M&amp;S/Patients/data for WebPlot/028/transgene_5.csv" thousands=" " semicolon="1">
      <textFields count="2">
        <textField/>
        <textField/>
      </textFields>
    </textPr>
  </connection>
  <connection id="108" xr16:uid="{E677F8E7-0268-C142-9797-18E981C8BFE5}" name="transgene_5_2" type="6" refreshedVersion="8" background="1" saveData="1">
    <textPr codePage="10007" sourceFile="/Users/anastasiyapunko/Documents/M&amp;S/Patients/data for WebPlot/007/transgene_5_2.csv" thousands=" " semicolon="1">
      <textFields count="2">
        <textField/>
        <textField/>
      </textFields>
    </textPr>
  </connection>
  <connection id="109" xr16:uid="{FA09879E-2979-FF4B-90F3-931DD6C29FE3}" name="transgene_51" type="6" refreshedVersion="8" background="1" saveData="1">
    <textPr codePage="10007" sourceFile="/Users/anastasiyapunko/Documents/M&amp;S/Patients/data for WebPlot/007/transgene_5.csv" thousands=" " semicolon="1">
      <textFields count="2">
        <textField/>
        <textField/>
      </textFields>
    </textPr>
  </connection>
  <connection id="110" xr16:uid="{A75A0E30-CBCB-6241-828D-E80FBE06389D}" name="transgene_6" type="6" refreshedVersion="8" background="1" saveData="1">
    <textPr codePage="10007" sourceFile="/Users/anastasiyapunko/Documents/M&amp;S/Patients/data for WebPlot/028/transgene_6.csv" thousands=" " semicolon="1">
      <textFields count="2">
        <textField/>
        <textField/>
      </textFields>
    </textPr>
  </connection>
  <connection id="111" xr16:uid="{5678424E-CE59-4C4E-AAF7-782D5B9EFEAC}" name="transgene_61" type="6" refreshedVersion="8" background="1" saveData="1">
    <textPr codePage="10007" sourceFile="/Users/anastasiyapunko/Documents/M&amp;S/Patients/data for WebPlot/007/transgene_6.csv" thousands=" " semicolon="1">
      <textFields count="2">
        <textField/>
        <textField/>
      </textFields>
    </textPr>
  </connection>
  <connection id="112" xr16:uid="{19C57959-9F3E-5846-BDD3-2DEFFBAAAFA9}" name="transgene_7" type="6" refreshedVersion="8" background="1" saveData="1">
    <textPr codePage="10007" sourceFile="/Users/anastasiyapunko/Documents/M&amp;S/Patients/data for WebPlot/028/transgene_7.csv" thousands=" " semicolon="1">
      <textFields count="2">
        <textField/>
        <textField/>
      </textFields>
    </textPr>
  </connection>
  <connection id="113" xr16:uid="{D711694A-EDE7-2C4C-9BAC-0CCA9364CDD2}" name="transgene_71" type="6" refreshedVersion="8" background="1" saveData="1">
    <textPr codePage="10007" sourceFile="/Users/anastasiyapunko/Documents/M&amp;S/Patients/data for WebPlot/007/transgene_7.csv" thousands=" " semicolon="1">
      <textFields count="2">
        <textField/>
        <textField/>
      </textFields>
    </textPr>
  </connection>
  <connection id="114" xr16:uid="{E601FD5F-38B2-D347-A66D-3E217AD382A8}" name="transgene_8" type="6" refreshedVersion="8" background="1" saveData="1">
    <textPr codePage="10007" sourceFile="/Users/anastasiyapunko/Documents/M&amp;S/Patients/data for WebPlot/028/transgene_8.csv" thousands=" " semicolon="1">
      <textFields count="2">
        <textField/>
        <textField/>
      </textFields>
    </textPr>
  </connection>
  <connection id="115" xr16:uid="{F8B63A64-D4DC-2E4A-B4E3-67431C9E5405}" name="transgene_81" type="6" refreshedVersion="8" background="1" saveData="1">
    <textPr codePage="10007" sourceFile="/Users/anastasiyapunko/Documents/M&amp;S/Patients/data for WebPlot/007/transgene_8.csv" thousands=" " semicolon="1">
      <textFields count="2">
        <textField/>
        <textField/>
      </textFields>
    </textPr>
  </connection>
  <connection id="116" xr16:uid="{1F26637B-48DD-CB45-91BB-9DE0B391FE84}" name="transgene_9" type="6" refreshedVersion="8" background="1" saveData="1">
    <textPr codePage="10007" sourceFile="/Users/anastasiyapunko/Documents/M&amp;S/Patients/data for WebPlot/028/transgene_9.csv" thousands=" " semicolon="1">
      <textFields count="2">
        <textField/>
        <textField/>
      </textFields>
    </textPr>
  </connection>
  <connection id="117" xr16:uid="{737ABFDA-ADB7-8A42-B89F-EA729B42C6C4}" name="transgene_91" type="6" refreshedVersion="8" background="1" saveData="1">
    <textPr codePage="10007" sourceFile="/Users/anastasiyapunko/Documents/M&amp;S/Patients/data for WebPlot/007/transgene_9.csv" thousands=" " semicolon="1">
      <textFields count="2">
        <textField/>
        <textField/>
      </textFields>
    </textPr>
  </connection>
  <connection id="118" xr16:uid="{8FFC9911-CF02-B048-9408-5DF7DEB4CBE6}" name="transgene_B" type="6" refreshedVersion="8" background="1" saveData="1">
    <textPr codePage="10007" sourceFile="/Users/anastasiyapunko/Documents/M&amp;S/Patients/data for WebPlot/026/transgene_B.csv" thousands=" " semicolon="1">
      <textFields count="2">
        <textField/>
        <textField/>
      </textFields>
    </textPr>
  </connection>
  <connection id="119" xr16:uid="{DA5CFD8E-C047-E949-8445-9148731A1ACE}" name="transgene_C" type="6" refreshedVersion="8" background="1" saveData="1">
    <textPr codePage="10007" sourceFile="/Users/anastasiyapunko/Documents/M&amp;S/Patients/data for WebPlot/026/transgene_C.csv" thousands=" " semicolon="1">
      <textFields count="2">
        <textField/>
        <textField/>
      </textFields>
    </textPr>
  </connection>
  <connection id="120" xr16:uid="{57189572-6213-BA4D-B150-BDFC3F99834D}" name="transgene_coh1_0-40d" type="6" refreshedVersion="8" background="1" saveData="1">
    <textPr codePage="10007" sourceFile="/Users/anastasiyapunko/Documents/M&amp;S/Patients/data for WebPlot/005/transgene_coh1_0-40d.csv" thousands=" " semicolon="1">
      <textFields count="2">
        <textField/>
        <textField/>
      </textFields>
    </textPr>
  </connection>
  <connection id="121" xr16:uid="{8C99E09C-E448-E54A-AD94-82BA913A42C3}" name="transgene_coh1_250-859d" type="6" refreshedVersion="8" background="1" saveData="1">
    <textPr codePage="10007" sourceFile="/Users/anastasiyapunko/Documents/M&amp;S/Patients/data for WebPlot/005/transgene_coh1_250-859d.csv" thousands=" " semicolon="1">
      <textFields count="2">
        <textField/>
        <textField/>
      </textFields>
    </textPr>
  </connection>
  <connection id="122" xr16:uid="{288D72B6-952C-6F4F-874F-26C8ADE2184E}" name="transgene_coh1_50-200" type="6" refreshedVersion="8" background="1" saveData="1">
    <textPr codePage="10007" sourceFile="/Users/anastasiyapunko/Documents/M&amp;S/Patients/data for WebPlot/005/transgene_coh1_50-200.csv" thousands=" " semicolon="1">
      <textFields count="2">
        <textField/>
        <textField/>
      </textFields>
    </textPr>
  </connection>
  <connection id="123" xr16:uid="{0440EB03-24D3-5248-9535-7C287A23C0D1}" name="transgene_coh2_0-40d" type="6" refreshedVersion="8" background="1" saveData="1">
    <textPr codePage="10007" sourceFile="/Users/anastasiyapunko/Documents/M&amp;S/Patients/data for WebPlot/005/transgene_coh2_0-40d.csv" thousands=" " semicolon="1">
      <textFields count="2">
        <textField/>
        <textField/>
      </textFields>
    </textPr>
  </connection>
  <connection id="124" xr16:uid="{9F063944-B57D-A544-958B-995A4E4F597B}" name="transgene_coh2_250-650" type="6" refreshedVersion="8" background="1" saveData="1">
    <textPr codePage="10007" sourceFile="/Users/anastasiyapunko/Documents/M&amp;S/Patients/data for WebPlot/005/transgene_coh2_250-650.csv" thousands=" " semicolon="1">
      <textFields count="2">
        <textField/>
        <textField/>
      </textFields>
    </textPr>
  </connection>
  <connection id="125" xr16:uid="{BDC36747-2987-0D43-834B-0DE9FBB24E8B}" name="transgene_coh2_50-200" type="6" refreshedVersion="8" background="1" saveData="1">
    <textPr codePage="10007" sourceFile="/Users/anastasiyapunko/Documents/M&amp;S/Patients/data for WebPlot/005/transgene_coh2_50-200.csv" thousands=" " semicolon="1">
      <textFields count="2">
        <textField/>
        <textField/>
      </textFields>
    </textPr>
  </connection>
  <connection id="126" xr16:uid="{3F4D9B91-EA65-F34B-B4D0-9A1DE3C9C811}" name="transgene_coh3_0-40d" type="6" refreshedVersion="8" background="1" saveData="1">
    <textPr codePage="10007" sourceFile="/Users/anastasiyapunko/Documents/M&amp;S/Patients/data for WebPlot/005/transgene_coh3_0-40d.csv" thousands=" " semicolon="1">
      <textFields count="2">
        <textField/>
        <textField/>
      </textFields>
    </textPr>
  </connection>
  <connection id="127" xr16:uid="{9826F1C8-7217-F34C-8CF0-C83C40C8C8A8}" name="transgene_coh3_250-650" type="6" refreshedVersion="8" background="1" saveData="1">
    <textPr codePage="10007" sourceFile="/Users/anastasiyapunko/Documents/M&amp;S/Patients/data for WebPlot/005/transgene_coh3_250-650.csv" thousands=" " semicolon="1">
      <textFields count="2">
        <textField/>
        <textField/>
      </textFields>
    </textPr>
  </connection>
  <connection id="128" xr16:uid="{500DF33C-476B-3D47-8A8B-AA7081D33F62}" name="transgene_coh3_50-200" type="6" refreshedVersion="8" background="1" saveData="1">
    <textPr codePage="10007" sourceFile="/Users/anastasiyapunko/Documents/M&amp;S/Patients/data for WebPlot/005/transgene_coh3_50-200.csv" thousands=" " semicolon="1">
      <textFields count="2">
        <textField/>
        <textField/>
      </textFields>
    </textPr>
  </connection>
  <connection id="129" xr16:uid="{1C9C8BE7-4E25-0D48-BC8A-27F239ADF12A}" name="transgene1" type="6" refreshedVersion="8" background="1" saveData="1">
    <textPr codePage="10007" sourceFile="/Users/anastasiyapunko/Documents/M&amp;S/Patients/data for WebPlot/012/transgene.csv" thousands=" " semicolon="1">
      <textFields count="2">
        <textField/>
        <textField/>
      </textFields>
    </textPr>
  </connection>
  <connection id="130" xr16:uid="{02C9DD6F-5FE3-0E4E-8760-4B5FC1F6AD9A}" name="transgene2" type="6" refreshedVersion="8" background="1" saveData="1">
    <textPr codePage="10007" sourceFile="/Users/anastasiyapunko/Documents/M&amp;S/Patients/data for WebPlot/025/transgene.csv" thousands=" " semicolon="1">
      <textFields count="2">
        <textField/>
        <textField/>
      </textFields>
    </textPr>
  </connection>
  <connection id="131" xr16:uid="{628DA163-C41E-DE4E-8146-24238D268AA5}" name="transgene4" type="6" refreshedVersion="8" background="1" saveData="1">
    <textPr codePage="10007" sourceFile="/Users/anastasiyapunko/Documents/M&amp;S/Patients/data for WebPlot/019/transgene.csv" thousands=" " semicolon="1">
      <textFields count="2">
        <textField/>
        <textField/>
      </textFields>
    </textPr>
  </connection>
</connections>
</file>

<file path=xl/sharedStrings.xml><?xml version="1.0" encoding="utf-8"?>
<sst xmlns="http://schemas.openxmlformats.org/spreadsheetml/2006/main" count="25097" uniqueCount="506">
  <si>
    <t>Trial_ID</t>
  </si>
  <si>
    <t>Author_Year</t>
  </si>
  <si>
    <t>Journal</t>
  </si>
  <si>
    <t>PMID</t>
  </si>
  <si>
    <t>DOI</t>
  </si>
  <si>
    <t>Supplementary</t>
  </si>
  <si>
    <t>NCT</t>
  </si>
  <si>
    <t>Phase</t>
  </si>
  <si>
    <t>Blinding</t>
  </si>
  <si>
    <t>Drug</t>
  </si>
  <si>
    <t>BackTherapy</t>
  </si>
  <si>
    <t>ActiveComp</t>
  </si>
  <si>
    <t>MaxDur</t>
  </si>
  <si>
    <t>Asian</t>
  </si>
  <si>
    <t>Enrollment</t>
  </si>
  <si>
    <t>No</t>
  </si>
  <si>
    <t>ARM_N</t>
  </si>
  <si>
    <t>ARM_ID</t>
  </si>
  <si>
    <t>ARMTYPE</t>
  </si>
  <si>
    <t>TDRUG</t>
  </si>
  <si>
    <t>DOSE</t>
  </si>
  <si>
    <t>DUNIT</t>
  </si>
  <si>
    <t>TRTDUR</t>
  </si>
  <si>
    <t>DURUNIT</t>
  </si>
  <si>
    <t>treatment</t>
  </si>
  <si>
    <t>DV</t>
  </si>
  <si>
    <t>NAME</t>
  </si>
  <si>
    <t>UNIT</t>
  </si>
  <si>
    <t>MEASURE</t>
  </si>
  <si>
    <t>NSUB</t>
  </si>
  <si>
    <t>VARIANCE</t>
  </si>
  <si>
    <t>VARTYPE</t>
  </si>
  <si>
    <t>LOWER</t>
  </si>
  <si>
    <t>UPPER</t>
  </si>
  <si>
    <t>SOURCE</t>
  </si>
  <si>
    <t>Age</t>
  </si>
  <si>
    <t>y</t>
  </si>
  <si>
    <t>Table 1</t>
  </si>
  <si>
    <t>Male</t>
  </si>
  <si>
    <t>N</t>
  </si>
  <si>
    <t>Weight</t>
  </si>
  <si>
    <t>kg</t>
  </si>
  <si>
    <t>%</t>
  </si>
  <si>
    <t>TIME</t>
  </si>
  <si>
    <t>TUNIT</t>
  </si>
  <si>
    <t>PER</t>
  </si>
  <si>
    <t>Field</t>
  </si>
  <si>
    <t>Description</t>
  </si>
  <si>
    <t>Internal study ID</t>
  </si>
  <si>
    <t>Author and year of the arcticle</t>
  </si>
  <si>
    <t>PMID of the arcticle</t>
  </si>
  <si>
    <t>DOI of the arcticle</t>
  </si>
  <si>
    <t>Presence of Supplementary materials</t>
  </si>
  <si>
    <t>NCT of the clinical trial</t>
  </si>
  <si>
    <t>Name of tested drug</t>
  </si>
  <si>
    <t>Background therapy</t>
  </si>
  <si>
    <t>Active comparator</t>
  </si>
  <si>
    <t>Duration of the study</t>
  </si>
  <si>
    <t>Presence of Asian</t>
  </si>
  <si>
    <t>Number of enrolled people</t>
  </si>
  <si>
    <t>Number of arm/cohort</t>
  </si>
  <si>
    <t>Unique arm ID</t>
  </si>
  <si>
    <t>Type of the arm (comparator/active)</t>
  </si>
  <si>
    <t>Dose of the drug</t>
  </si>
  <si>
    <t>Dose unit</t>
  </si>
  <si>
    <t>Treatment duration</t>
  </si>
  <si>
    <t>Treatment duration unit</t>
  </si>
  <si>
    <t>Value of the covariate</t>
  </si>
  <si>
    <t>Covariate name</t>
  </si>
  <si>
    <t>Unit of the covariate</t>
  </si>
  <si>
    <t>Type of agregation</t>
  </si>
  <si>
    <t>Number of subject in the arm</t>
  </si>
  <si>
    <t>Variance of the covariate</t>
  </si>
  <si>
    <t>Type of variance</t>
  </si>
  <si>
    <t>Lower bound of variance</t>
  </si>
  <si>
    <t>Upper bound of variance</t>
  </si>
  <si>
    <t>Source (figure/table in the arcticle) of the covariate info</t>
  </si>
  <si>
    <t>Time of AE measurement</t>
  </si>
  <si>
    <t>Time unit</t>
  </si>
  <si>
    <t>Number of subjects experienced AE</t>
  </si>
  <si>
    <t>Proportion of subjects experienced AE</t>
  </si>
  <si>
    <t>Type of AE</t>
  </si>
  <si>
    <t>Number of subjects in the arm</t>
  </si>
  <si>
    <t>Source (figure/table in the arcticle) of the AE info</t>
  </si>
  <si>
    <t>CART_001</t>
  </si>
  <si>
    <t>AddDose</t>
  </si>
  <si>
    <t>TimeAddDose</t>
  </si>
  <si>
    <t>DVUNIT</t>
  </si>
  <si>
    <t>CART count</t>
  </si>
  <si>
    <t>Source</t>
  </si>
  <si>
    <t>Antibody/Light chains</t>
  </si>
  <si>
    <t>MRI</t>
  </si>
  <si>
    <t>ARM_Subject_ID</t>
  </si>
  <si>
    <t>TYPE</t>
  </si>
  <si>
    <t>Abs</t>
  </si>
  <si>
    <t>CART_002</t>
  </si>
  <si>
    <t>CART_004</t>
  </si>
  <si>
    <t>CART_005</t>
  </si>
  <si>
    <t>CART_006</t>
  </si>
  <si>
    <t>CART_007</t>
  </si>
  <si>
    <t>CART_009</t>
  </si>
  <si>
    <t>CART_011</t>
  </si>
  <si>
    <t>CART_012</t>
  </si>
  <si>
    <t>CART_013</t>
  </si>
  <si>
    <t>CART_015</t>
  </si>
  <si>
    <t>CART_016</t>
  </si>
  <si>
    <t>CART_017</t>
  </si>
  <si>
    <t>CART_018</t>
  </si>
  <si>
    <t>CART_019</t>
  </si>
  <si>
    <t>CART_022</t>
  </si>
  <si>
    <t>CART_023</t>
  </si>
  <si>
    <t>CART_024</t>
  </si>
  <si>
    <t>CART_025</t>
  </si>
  <si>
    <t>CART_026</t>
  </si>
  <si>
    <t>CART_028</t>
  </si>
  <si>
    <t>CART_029</t>
  </si>
  <si>
    <t>CART_030</t>
  </si>
  <si>
    <t>CART_031</t>
  </si>
  <si>
    <t>Munshi_2021</t>
  </si>
  <si>
    <t>The New England Journal of Medicine</t>
  </si>
  <si>
    <t>DOI: 10.1056/NEJMoa2024850</t>
  </si>
  <si>
    <t>NCT03361748</t>
  </si>
  <si>
    <t>Cohen_2019</t>
  </si>
  <si>
    <t>Du_2022</t>
  </si>
  <si>
    <t>Da Vià_2021</t>
  </si>
  <si>
    <t>Garfall_2018</t>
  </si>
  <si>
    <t>Mei_2021</t>
  </si>
  <si>
    <t>Qu_2022</t>
  </si>
  <si>
    <t>Frigault_2023</t>
  </si>
  <si>
    <t>Ri_2022</t>
  </si>
  <si>
    <t>Ramos_2016</t>
  </si>
  <si>
    <t>Shi_2022</t>
  </si>
  <si>
    <t>Zhao_2018</t>
  </si>
  <si>
    <t>Mailankody_2022</t>
  </si>
  <si>
    <t>Raje_2019</t>
  </si>
  <si>
    <t>Mailankody_2023</t>
  </si>
  <si>
    <t>Baumeister_2019</t>
  </si>
  <si>
    <t>Xia_2023</t>
  </si>
  <si>
    <t>Xu_2019</t>
  </si>
  <si>
    <t>Wang_2021</t>
  </si>
  <si>
    <t>Ali_2016</t>
  </si>
  <si>
    <t>Li_2021</t>
  </si>
  <si>
    <t>Minakata_2023</t>
  </si>
  <si>
    <t>Guo_2016</t>
  </si>
  <si>
    <t>DOI: 10.1172/JCI126397</t>
  </si>
  <si>
    <t>The Journal of clinical investigation</t>
  </si>
  <si>
    <t>DOI: 10.1002/ajh.26583</t>
  </si>
  <si>
    <t>American journal of hematology</t>
  </si>
  <si>
    <t>DOI: 10.1038/s41591-021-01245-5</t>
  </si>
  <si>
    <t>Nature medicine</t>
  </si>
  <si>
    <t>DOI: 10.1172/jci.insight.120505</t>
  </si>
  <si>
    <t>JCI Insight</t>
  </si>
  <si>
    <t>DOI: 10.1186/s13045-021-01170-7</t>
  </si>
  <si>
    <t>Journal of hematology &amp; oncology</t>
  </si>
  <si>
    <t>DOI: 10.1136/jitc-2022-005145</t>
  </si>
  <si>
    <t>Journal for immunotherapy of cancer</t>
  </si>
  <si>
    <t>DOI: 10.1182/bloodadvances.2022007210</t>
  </si>
  <si>
    <t>Blood advances</t>
  </si>
  <si>
    <t>DOI: 10.1111/cas.15556</t>
  </si>
  <si>
    <t>Cancer science</t>
  </si>
  <si>
    <t>DOI: 10.1172/JCI86000</t>
  </si>
  <si>
    <t>The New England journal of medicine</t>
  </si>
  <si>
    <t>DOI: 10.1002/ajh.26486</t>
  </si>
  <si>
    <t>DOI: 10.1186/s13045-018-0681-6</t>
  </si>
  <si>
    <t>DOI: 10.1056/NEJMoa2209900</t>
  </si>
  <si>
    <t>DOI: 10.1056/NEJMoa1817226</t>
  </si>
  <si>
    <t>DOI: 10.1038/s41591-022-02182-7</t>
  </si>
  <si>
    <t>DOI: 10.1158/2326-6066.CIR-18-0307</t>
  </si>
  <si>
    <t>Cancer immunology research</t>
  </si>
  <si>
    <t>DOI: 10.1200/JCO.22.01824</t>
  </si>
  <si>
    <t>Journal of clinical oncology : official journal of the American Society of Clinical Oncology</t>
  </si>
  <si>
    <t>DOI: 10.1073/pnas.1819745116</t>
  </si>
  <si>
    <t>Proceedings of the National Academy of Sciences of the United States of America</t>
  </si>
  <si>
    <t>DOI: 10.1182/blood.2020008936</t>
  </si>
  <si>
    <t>Blood</t>
  </si>
  <si>
    <t>DOI: 10.1182/blood-2016-04-711903</t>
  </si>
  <si>
    <t>DOI: 10.1002/ctm2.346</t>
  </si>
  <si>
    <t>Clinical and translational medicine</t>
  </si>
  <si>
    <t>The Lancet. Haematology</t>
  </si>
  <si>
    <t>DOI: 10.1007/s12185-023-03538-6</t>
  </si>
  <si>
    <t>International journal of hematology</t>
  </si>
  <si>
    <t>DOI: https://doi.org/10.1016/j.jocit. 2014.11.001</t>
  </si>
  <si>
    <t>Journal of Cellular Immunotherapy</t>
  </si>
  <si>
    <t>-</t>
  </si>
  <si>
    <t>NCT03093168</t>
  </si>
  <si>
    <t>NCT02135406</t>
  </si>
  <si>
    <t>ChiCTR1800018143</t>
  </si>
  <si>
    <t>NCT03815383, NCT03751293, NCT04295018, NCT04322292</t>
  </si>
  <si>
    <t>NCT02658929</t>
  </si>
  <si>
    <t>NCT04155749</t>
  </si>
  <si>
    <t>NCT03548207</t>
  </si>
  <si>
    <t>NCT00881920</t>
  </si>
  <si>
    <t>NCT03455972</t>
  </si>
  <si>
    <t>NCT03090659</t>
  </si>
  <si>
    <t>NCT04555551</t>
  </si>
  <si>
    <t>NCT04093596</t>
  </si>
  <si>
    <t>NCT02203825</t>
  </si>
  <si>
    <t>ChiCTR2100048888</t>
  </si>
  <si>
    <t>ChiCTR1800018137</t>
  </si>
  <si>
    <t>NCT02215967</t>
  </si>
  <si>
    <t>ChiCTR‐OPC‐16009113</t>
  </si>
  <si>
    <t>NCT02546167</t>
  </si>
  <si>
    <t>NCT01886976</t>
  </si>
  <si>
    <t>Madduri_2021</t>
  </si>
  <si>
    <t>CART_036</t>
  </si>
  <si>
    <t>Journal of medical case reports</t>
  </si>
  <si>
    <t>DOI: 10.1186/s13256-020-02598-0</t>
  </si>
  <si>
    <t>NCT03274219</t>
  </si>
  <si>
    <t xml:space="preserve">I/II </t>
  </si>
  <si>
    <r>
      <rPr>
        <b/>
        <sz val="11"/>
        <rFont val="Helvetica Neue"/>
        <family val="2"/>
      </rPr>
      <t>Phase 1.</t>
    </r>
    <r>
      <rPr>
        <sz val="10"/>
        <rFont val="Helvetica Neue"/>
        <family val="2"/>
      </rPr>
      <t xml:space="preserve"> A phase of research to describe clinical trials that focus on the safety of a drug. They are usually conducted with healthy volunteers, and the goal is to determine the drug's most frequent and serious adverse events and, often, how the drug is broken down and excreted by the body. These trials usually involve a small number of participants.</t>
    </r>
  </si>
  <si>
    <r>
      <rPr>
        <b/>
        <sz val="11"/>
        <rFont val="Helvetica Neue"/>
        <family val="2"/>
      </rPr>
      <t>Phase 2.</t>
    </r>
    <r>
      <rPr>
        <sz val="10"/>
        <rFont val="Helvetica Neue"/>
        <family val="2"/>
      </rPr>
      <t xml:space="preserve"> A phase of research to describe clinical trials that gather preliminary data on whether a drug works in people who have a certain condition/disease (that is, the drug's effectiveness). For example, participants receiving the drug may be compared to similar participants receiving a different treatment, usually an inactive substance (called a placebo) or a different drug. Safety continues to be evaluated, and short-term adverse events are studied.</t>
    </r>
  </si>
  <si>
    <r>
      <rPr>
        <b/>
        <sz val="11"/>
        <rFont val="Helvetica Neue"/>
        <family val="2"/>
      </rPr>
      <t xml:space="preserve">Phase I/II. </t>
    </r>
    <r>
      <rPr>
        <sz val="10"/>
        <rFont val="Helvetica Neue"/>
        <family val="2"/>
      </rPr>
      <t>A study that tests the safety, side effects, and best dose of a new treatment. Phase I/II clinical trials also test how well a certain type of cancer or other disease responds to a new treatment. In the phase II part of the clinical trial, patients usually receive the highest dose of treatment that did not cause harmful side effects in the phase I part of the clinical trial. Combining phases I and II may allow research questions to be answered more quickly or with fewer patients. Also called phase 1/phase 2 clinical trial.</t>
    </r>
  </si>
  <si>
    <t>In an unblinded, or “open”, study, information about the assigned interventions is available to all people and groups involved in the research. Blinding, or “masking”, is the process by which information that has the potential to influence study results is withheld from one or more parties involved in a research study.</t>
  </si>
  <si>
    <t>A type of study in which the patients (single-blinded) or the patients and their doctors (double-blinded) do not know which drug or treatment is being given. The opposite of a blinded study is an open label study.</t>
  </si>
  <si>
    <t>Open Label</t>
  </si>
  <si>
    <t>Phase 1; Phase 2</t>
  </si>
  <si>
    <t>N/A</t>
  </si>
  <si>
    <t>Ide-cel</t>
  </si>
  <si>
    <r>
      <t xml:space="preserve">CART-BCMA </t>
    </r>
    <r>
      <rPr>
        <sz val="8"/>
        <color theme="1"/>
        <rFont val="Calibri (Основной текст)"/>
        <charset val="204"/>
      </rPr>
      <t>(BCMA-specific CAR containing CD3ζ and 4-1BB sign d-s)</t>
    </r>
  </si>
  <si>
    <t>Anti-BCMA CAR-T cells (HDS269B)</t>
  </si>
  <si>
    <t>CTL019 </t>
  </si>
  <si>
    <r>
      <t xml:space="preserve">CART-ddBCMA </t>
    </r>
    <r>
      <rPr>
        <sz val="8"/>
        <color theme="1"/>
        <rFont val="Calibri (Основной текст)"/>
        <charset val="204"/>
      </rPr>
      <t>(novel B-cell maturation antigen (BCMA)-targeting chimeric antigen receptor (CAR) T construct that leverages a completely synthetic antigen-binding domain)</t>
    </r>
  </si>
  <si>
    <t>autologous T cells genetically modified to express κ.CAR </t>
  </si>
  <si>
    <t>Сilta‐cel</t>
  </si>
  <si>
    <t>anti- B-cell maturation antigen (BCMA) CAR T cells and anti-CD19 CAR T cells </t>
  </si>
  <si>
    <t>GPRC5D-targeted CAR T-cell </t>
  </si>
  <si>
    <t xml:space="preserve">ALLO-715 </t>
  </si>
  <si>
    <t>Autologous T cells were transfected with a γ-retroviral vector encoding a CAR fusing human NKG2D with the CD3ζ signaling domain</t>
  </si>
  <si>
    <t>(CAR-BCMA) incorporated the 11D-5-3 anti-BCMA single-chain variable fragment (scFv), a CD28 costimulatory domain, and the CD3−ζ T-cell activation domain </t>
  </si>
  <si>
    <t>CART-BCMA</t>
  </si>
  <si>
    <t>CART-138 cells</t>
  </si>
  <si>
    <t>bb21217</t>
  </si>
  <si>
    <t>C-CAR088 CAR, a second-generation anti-BCMA CAR. The scFv of C-CAR088 is derived from a human IgG1 antibody targeting the BCMA extracellular domain</t>
  </si>
  <si>
    <t>LCAR-B38M</t>
  </si>
  <si>
    <t>human anti-BCMA scFv and the humanized anti-CD38 scFv</t>
  </si>
  <si>
    <t xml:space="preserve">anti-GPRC5D CAR T cells (G protein–coupled receptor, class C group 5 member D (GPRC5D), a type C 7-pass transmembrane receptor protein, is expressed on malignant and normal plasma cells </t>
  </si>
  <si>
    <t> novel BCMA-targeting CAR construct (CT103A) with a fully human scFv </t>
  </si>
  <si>
    <t xml:space="preserve">The lentiviral vector containing a BCMA CAR with a murine anti-BCMA single-chain variable fragment, a CD8a hinge, the CD28 costimulatory molecule, and the intracellular signaling domain of CD3ζ </t>
  </si>
  <si>
    <t>NCT05016778</t>
  </si>
  <si>
    <t>Zhang_2023</t>
  </si>
  <si>
    <t>DOI: 10.1016/S2352-3026(22)00372-6</t>
  </si>
  <si>
    <t>CART_038</t>
  </si>
  <si>
    <t>Mi_2023</t>
  </si>
  <si>
    <t>DOI: 10.1200/JCO.22.00690</t>
  </si>
  <si>
    <t>NCT03758417</t>
  </si>
  <si>
    <t>immunomodulatory agent, a proteasome inhibitor, and an anti-CD38 anti- body</t>
  </si>
  <si>
    <t xml:space="preserve">TDRUG </t>
  </si>
  <si>
    <t>Name of the drug in the current arm ((placebo/ drug))</t>
  </si>
  <si>
    <t>CAR-positive (CAR+) T cells</t>
  </si>
  <si>
    <t>median</t>
  </si>
  <si>
    <t>range</t>
  </si>
  <si>
    <t>Time from initial diagnosis to screening</t>
  </si>
  <si>
    <t>ECOG performance‐status score 0</t>
  </si>
  <si>
    <t>ECOG performance‐status score 1</t>
  </si>
  <si>
    <t>ECOG performance‐status score 2</t>
  </si>
  <si>
    <t>Fig. 3A</t>
  </si>
  <si>
    <t>m</t>
  </si>
  <si>
    <t>sBCMA</t>
  </si>
  <si>
    <t>ng/ml</t>
  </si>
  <si>
    <t>LLOQ</t>
  </si>
  <si>
    <t>d</t>
  </si>
  <si>
    <t>pg/mL</t>
  </si>
  <si>
    <t>copies/μg</t>
  </si>
  <si>
    <t>Fig. 1b</t>
  </si>
  <si>
    <t>M protein</t>
  </si>
  <si>
    <t>Abs(absolute)/CFB(change from baseline)</t>
  </si>
  <si>
    <t>Subject_ID</t>
  </si>
  <si>
    <t>proteasome inhibitor, an immunomodulatory agent, and an anti-CD38 antibody</t>
  </si>
  <si>
    <t>Prior antimyeloma regimens</t>
  </si>
  <si>
    <t>ng/mL</t>
  </si>
  <si>
    <t>CART-BCMA cells</t>
  </si>
  <si>
    <t>Prior lines of therapy</t>
  </si>
  <si>
    <t>Yes</t>
  </si>
  <si>
    <t>in CART_001</t>
  </si>
  <si>
    <t>Previous autologous HSCT, yes</t>
  </si>
  <si>
    <t>Follow-up Dur (months)</t>
  </si>
  <si>
    <t>DOSEmax</t>
  </si>
  <si>
    <t>DOSEmin</t>
  </si>
  <si>
    <t>Extramedullary disease, yes</t>
  </si>
  <si>
    <t>High tumor burden, yes</t>
  </si>
  <si>
    <t>R‐ISS disease stage I</t>
  </si>
  <si>
    <t>R‐ISS disease stage II</t>
  </si>
  <si>
    <t>R‐ISS disease stage III</t>
  </si>
  <si>
    <t>Bridging therapy, yes</t>
  </si>
  <si>
    <t xml:space="preserve">Previous autologous HSCT, yes </t>
  </si>
  <si>
    <t>Text</t>
  </si>
  <si>
    <t>g/dl</t>
  </si>
  <si>
    <t>Fig. 5B</t>
  </si>
  <si>
    <t>Table S4</t>
  </si>
  <si>
    <t xml:space="preserve"> proteasome inhibitor and an immunomodulatory agent</t>
  </si>
  <si>
    <t xml:space="preserve">CAR+ cells/kg. </t>
  </si>
  <si>
    <t>Time since diagnosis</t>
  </si>
  <si>
    <t>ECOG performance‐status score 3</t>
  </si>
  <si>
    <t>ECOG performance‐status score 4</t>
  </si>
  <si>
    <t>ECOG performance‐status score 0-1</t>
  </si>
  <si>
    <t>CART count in BM</t>
  </si>
  <si>
    <t>Only PK &amp; patient's response</t>
  </si>
  <si>
    <t xml:space="preserve">Only PK </t>
  </si>
  <si>
    <t>Only 3 patients have PD</t>
  </si>
  <si>
    <t>Only 1 patients have PD</t>
  </si>
  <si>
    <t>Only 2 patients have PD</t>
  </si>
  <si>
    <t>Only PK &amp; FACS for 1 patient</t>
  </si>
  <si>
    <t>Only PD</t>
  </si>
  <si>
    <t xml:space="preserve">No PK data </t>
  </si>
  <si>
    <t xml:space="preserve">No PD data </t>
  </si>
  <si>
    <t>Prior_therapy</t>
  </si>
  <si>
    <t>Comments</t>
  </si>
  <si>
    <t>proteasome inhibitor and an immunomodulatory agent, or were refractory to both drug classes</t>
  </si>
  <si>
    <t xml:space="preserve">Dose Escalation </t>
  </si>
  <si>
    <t xml:space="preserve">Dose Expansion </t>
  </si>
  <si>
    <t>Disease stage I</t>
  </si>
  <si>
    <t>Disease stage II</t>
  </si>
  <si>
    <t>Disease stage III</t>
  </si>
  <si>
    <t>R‐ISS disease stage Unknown</t>
  </si>
  <si>
    <t>Disease stage Unknown</t>
  </si>
  <si>
    <t>Table S3</t>
  </si>
  <si>
    <t xml:space="preserve">Expansion </t>
  </si>
  <si>
    <t>CART_011_2, CART_011_3, CART_011_4 equal CART_011_1</t>
  </si>
  <si>
    <t>CART_011_6 equal CART_011_5</t>
  </si>
  <si>
    <t>immunomodulatory agents and proteasome inhibitors</t>
  </si>
  <si>
    <t>C-CAR088</t>
  </si>
  <si>
    <t>CAR T cells/kg</t>
  </si>
  <si>
    <t xml:space="preserve">Two patients received two lines of anti-MM therapy </t>
  </si>
  <si>
    <t>proteasome inhibitor, an IMiD, and an anti-CD38 antibody</t>
  </si>
  <si>
    <t>CART-ddBCMA</t>
  </si>
  <si>
    <r>
      <rPr>
        <b/>
        <sz val="10"/>
        <rFont val="Arial"/>
        <family val="2"/>
      </rPr>
      <t>Bridging therapy</t>
    </r>
    <r>
      <rPr>
        <sz val="10"/>
        <rFont val="Arial"/>
        <family val="2"/>
      </rPr>
      <t xml:space="preserve"> refers to treatments given between apheresis and the initiation of lymphodepleting chemotherapy. The goal of bridging therapy is to prevent rapid disease progression during this interval period and prior to CAR T cell infusion.</t>
    </r>
  </si>
  <si>
    <t>for CART_009_2 &amp;CART_009_1</t>
  </si>
  <si>
    <t>pg/ml</t>
  </si>
  <si>
    <t>Fig. S3</t>
  </si>
  <si>
    <t>PI, an IMiD, and an anti-CD38 antibody</t>
  </si>
  <si>
    <t>Cilta-cel</t>
  </si>
  <si>
    <t>CAR-positive viable T cells/kg</t>
  </si>
  <si>
    <t xml:space="preserve">Previous HSCT, yes </t>
  </si>
  <si>
    <t>Fig. 1A</t>
  </si>
  <si>
    <t>μg/L</t>
  </si>
  <si>
    <t>Fig. 1B</t>
  </si>
  <si>
    <t>at least 3 prior regimens, or 2 prior regimens if dual-refractory to a PI and IMID</t>
  </si>
  <si>
    <t>200000000, 500000000, 200000000, 500000000, 350000000, 500000000, 177000000, 500000000, 200000000</t>
  </si>
  <si>
    <t>50000000, 50000000, 50000000, 50000000, 50000000</t>
  </si>
  <si>
    <t>500000000, 500000000, 500000000, 500000000, 500000000, 200000000, 500000000, 500000000, 500000000, 500000000, 500000000</t>
  </si>
  <si>
    <t>Table S2</t>
  </si>
  <si>
    <t>66, 68,54, 44,70, 61, 47, 57, 51</t>
  </si>
  <si>
    <t>51, 59, 54, 54, 45</t>
  </si>
  <si>
    <t>64, 58, 61, 73, 63, 51, 58, 60, 65, 75, 47</t>
  </si>
  <si>
    <t>11, 9, 4, 9, 6, 9, 7, 10, 7</t>
  </si>
  <si>
    <t>5, 10, 7, 7, 7</t>
  </si>
  <si>
    <t>7, 5, 6, 5, 6, 7, 13, 3, 6, 5, 4</t>
  </si>
  <si>
    <t>Fig. 3B</t>
  </si>
  <si>
    <t>Fig. 3C</t>
  </si>
  <si>
    <t>Table S7</t>
  </si>
  <si>
    <t>Assays performed on day 45.</t>
  </si>
  <si>
    <t>NA</t>
  </si>
  <si>
    <t>HDS269B</t>
  </si>
  <si>
    <t>Fig. S2A</t>
  </si>
  <si>
    <t>Fig. S2B</t>
  </si>
  <si>
    <t>IL-6</t>
  </si>
  <si>
    <t>IFN-γ</t>
  </si>
  <si>
    <t>Background therapy is the current medication that is routinely taken as a standard of care for a particular condition/disease</t>
  </si>
  <si>
    <t>Authors from China =&gt; Yes Asian</t>
  </si>
  <si>
    <t xml:space="preserve">standard 3+3 dose-escalation design </t>
  </si>
  <si>
    <t>proteasome inhibitors, immunomodulatory agents, and anti-CD38 antibody–based therapies</t>
  </si>
  <si>
    <t>Previous BCMA therapy, yes</t>
  </si>
  <si>
    <t>Previous CAR T-cell therapy, yes</t>
  </si>
  <si>
    <t>w</t>
  </si>
  <si>
    <t>Fig. 1C</t>
  </si>
  <si>
    <t>copies/ml</t>
  </si>
  <si>
    <r>
      <t>some patients were</t>
    </r>
    <r>
      <rPr>
        <b/>
        <sz val="11"/>
        <color theme="1"/>
        <rFont val="Calibri"/>
        <family val="2"/>
        <scheme val="minor"/>
      </rPr>
      <t xml:space="preserve"> not </t>
    </r>
    <r>
      <rPr>
        <sz val="11"/>
        <color theme="1"/>
        <rFont val="Calibri"/>
        <family val="2"/>
        <charset val="204"/>
        <scheme val="minor"/>
      </rPr>
      <t>exposed to IMiD or CD38 mono- clonal antibody</t>
    </r>
  </si>
  <si>
    <t>anti-GPRC5D CAR T cells</t>
  </si>
  <si>
    <t>Patients were randomly assigned to receive 10 mg/m2 of all-trans retinoic acid (ATRA) twice daily from day -2 to day 21.  Active metabolite of vitamin A under the family retinoid</t>
  </si>
  <si>
    <t>ATRA treatment, yes</t>
  </si>
  <si>
    <t>Previous BCMA CAR T-cell therapy, yes</t>
  </si>
  <si>
    <t>Fig. 10A</t>
  </si>
  <si>
    <t>GPRC5D-targeted CAR T cells</t>
  </si>
  <si>
    <t>proteasome inhibitors, immunomodulatory drugs, and chemotherapy</t>
  </si>
  <si>
    <t>Dose Escalation &amp; Expansion</t>
  </si>
  <si>
    <t>for CART_036_2 &amp; CART_036_3 &amp; CART_036_4</t>
  </si>
  <si>
    <t>copies/μl</t>
  </si>
  <si>
    <t>Fig. 2C</t>
  </si>
  <si>
    <t>1 patient from CART_036_4</t>
  </si>
  <si>
    <t>PI and IMiD</t>
  </si>
  <si>
    <t>BM38 CAR-T</t>
  </si>
  <si>
    <t>modified 3+3 clinical design</t>
  </si>
  <si>
    <t>Table S1</t>
  </si>
  <si>
    <t>56, 50</t>
  </si>
  <si>
    <t>62, 70</t>
  </si>
  <si>
    <t>63, 55, 66</t>
  </si>
  <si>
    <t>49, 72, 50</t>
  </si>
  <si>
    <t>57, 60, 59, 49, 54, 55, 64, 63, 55, 71, 62, 60, 57</t>
  </si>
  <si>
    <t>9, 3</t>
  </si>
  <si>
    <t>2, 6</t>
  </si>
  <si>
    <t>4, 3, 3</t>
  </si>
  <si>
    <t>4, 2, 3</t>
  </si>
  <si>
    <t>5, 9, 2, 2, 2, 4, 2, 2, 2, 7, 4, 3, 4</t>
  </si>
  <si>
    <t>24, 18</t>
  </si>
  <si>
    <t>5, 96</t>
  </si>
  <si>
    <t>8, 7, 14</t>
  </si>
  <si>
    <t>40, 24, 48</t>
  </si>
  <si>
    <t>36, 60, 14, 7, 19, 12, 12, 41, 24, 161, 91, 17, 15</t>
  </si>
  <si>
    <t>ECOG performance‐status score 0-2</t>
  </si>
  <si>
    <t>ECOG performance‐status score 3-4</t>
  </si>
  <si>
    <t>proteasome inhibitor and an immunomodulatory drug</t>
  </si>
  <si>
    <t>Fig. 4</t>
  </si>
  <si>
    <t>g/L</t>
  </si>
  <si>
    <t>sM protein</t>
  </si>
  <si>
    <t>Fig. 2D</t>
  </si>
  <si>
    <t>proteasome inhibitors, immunomodulatory agents, and an anti-CD38 antibody</t>
  </si>
  <si>
    <t xml:space="preserve">patient withSARS-CoV-2 </t>
  </si>
  <si>
    <t>bb21217 is an investigational BCMA-targeted CAR T cell therapy that uses the idecabtagene vicleucel (ide-cel; bb2121) CAR molecule and is cultured with the PI3 kinase inhibitor (bb007) to enrich for T cells displaying a memory-like phenotype with the intention to increase the in vivo persistence of CAR T cells.</t>
  </si>
  <si>
    <t>for all arms</t>
  </si>
  <si>
    <t>Fig. 2</t>
  </si>
  <si>
    <t>g/dL</t>
  </si>
  <si>
    <t>Fig. 1</t>
  </si>
  <si>
    <t xml:space="preserve">Subjects received CTL019 following salvage high-dose melphalan and autologous stem cell transplantation (ASCT). </t>
  </si>
  <si>
    <t>1p-nt Yes</t>
  </si>
  <si>
    <t>CTL019</t>
  </si>
  <si>
    <t>48, 58, 65, 64, 53, 62, 57, 62, 68, 59</t>
  </si>
  <si>
    <t>10, 7, 3, 7, 2, 6, 4, 4, 10, 6</t>
  </si>
  <si>
    <t>Fig. 2A</t>
  </si>
  <si>
    <t>Days post ASCT: 12 day post ASCT = 1 day CART</t>
  </si>
  <si>
    <t>Fig. 2B</t>
  </si>
  <si>
    <t>In subjects 1 and 5 clinical features upon progression were distinct from the pre-CTL019 features of their multiple myeloma. Prior to ASCT + CTL019, both subjects 1 and 5 exhibited rapid disease rebound between therapies.</t>
  </si>
  <si>
    <t>κ.CAR</t>
  </si>
  <si>
    <r>
      <t>CAR T cells/m</t>
    </r>
    <r>
      <rPr>
        <sz val="8"/>
        <color theme="1"/>
        <rFont val="Calibri (Основной текст)"/>
        <charset val="204"/>
      </rPr>
      <t>2</t>
    </r>
  </si>
  <si>
    <t>Fig. S2</t>
  </si>
  <si>
    <t>2 infusion</t>
  </si>
  <si>
    <t>3 infusion</t>
  </si>
  <si>
    <t>Table 2</t>
  </si>
  <si>
    <t>56, 53, 58, 54, 60, 69, 43</t>
  </si>
  <si>
    <t>7, 14 patients - 2 infusions, 8 patient - 3 infusions; Six patients without lymphopenia received 12.5 mg/kg cyclophosphamide 4 days before κ.CART infusion (0.2 × 108 to 2 × 108 κ.CARTs/m2). No other lymphodepletion was used.</t>
  </si>
  <si>
    <t xml:space="preserve">All patients had active disease at the time of κ.CART infusion, and all had relapsed after one or more lines of chemotherapy. Six patients who had neither received other chemotherapy within 4 weeks of κ.CART
infusion nor had absolute lymphocyte counts (ALCs) above 500/μl received 12.5 mg/kg cyclophosphamide (CTX) 4 days before the first infusion of κ.CARTs. </t>
  </si>
  <si>
    <t>anti-CD19 &amp; anti-BCMA CAR-T</t>
  </si>
  <si>
    <t>High-dose chemo &amp; ASCT &amp; lenalidomide</t>
  </si>
  <si>
    <t>Start of Lenalidomide Maintenance</t>
  </si>
  <si>
    <t>PI, IMiD or anti-CD38 monoclo- nal antibody</t>
  </si>
  <si>
    <t>2p-nts Yes</t>
  </si>
  <si>
    <t xml:space="preserve">Part A evaluates the safety, efficacy, cellular kinetics, immunogenicity and pharmacodynamics of a single dose of ALLO-715 after lymphodepletion (LD) with an ALLO-647-containing regimen. Part B evaluates ALLO-715 in combination with nirogacestat and part C evaluates a consolida- tion regimen of ALLO-715 in which two doses are given approximately 2 weeks apart. In the present study, we report a nonprespecified interim analysis of cohort A. </t>
  </si>
  <si>
    <t>ALLO-715</t>
  </si>
  <si>
    <t xml:space="preserve">standard 3 + 3 dose escalation, The utilization of ALLO-647 as part of an LD regimen was a key component to this trial. </t>
  </si>
  <si>
    <t>immunomodulator and proteasome inhibitor.</t>
  </si>
  <si>
    <t>NKG2D-CAR T</t>
  </si>
  <si>
    <t xml:space="preserve">Lymphodepleting chemotherapy was not employed to minimize the risk of NKG2D ligand induction on healthy tissues. 3+3” dose escalation design </t>
  </si>
  <si>
    <t>h</t>
  </si>
  <si>
    <t>copies/100ng</t>
  </si>
  <si>
    <t>prior proteasome inhibitor therapy, immunomodulatory agents, and both proteasome inhibitors and immunomodulatory agents</t>
  </si>
  <si>
    <t xml:space="preserve">LCAR-B38M is a dual epitope-binding CAR T cell therapy directed against 2 distinct BCMA epitopes. The bi-epitope BCMA-binding moieties confer high avidity binding and distinguish LCAR-B38M from other BCMA CAR constructs. </t>
  </si>
  <si>
    <t>LCAR-B38M CAR T cells were infused in 3 separate infusions (1(20%), 3(30%), 7(50%) days)</t>
  </si>
  <si>
    <t>Fig. S5</t>
  </si>
  <si>
    <t xml:space="preserve"> Twelve out of 17 patients had received at least three lines of prior therapies including che- motherapy (CT), IMiDs, and PIs, while five received CT with ei- ther IMiDs or PIs.</t>
  </si>
  <si>
    <t xml:space="preserve">Two different de- livery methods were used: three infusions given at days 0, 3, and 6 in eight patients from RJ and CZ; and one infusion given at day 0 in the remaining nine cases of JS </t>
  </si>
  <si>
    <t>one infusion given at day 0 in the remaining nine cases of JS  &amp;cyclophos- phamide conditioning</t>
  </si>
  <si>
    <t>61, 57, 55, 68, 56, 35, 47, 40</t>
  </si>
  <si>
    <t>67, 73, 52, 53, 63, 56, 63, 55, 35</t>
  </si>
  <si>
    <t>5, 6, 4, 3, 3, 3, 6, 3</t>
  </si>
  <si>
    <t>4, 6, 3, 5, 3, 5, 11, 4, 4</t>
  </si>
  <si>
    <t>Fig. 2E</t>
  </si>
  <si>
    <t>Apart from the acute side effects, very low levels of IgG, IgA, and IgM were found in all patients 1 mo after LCAR-B38M infusion, lasting for at least 3 mo.  However, in two cases (RJ04 and CZ02) with long ongoing response, Igs, including IgG, IgA, and IgM, with apparently normal κ/λ light chain ratio, were restored to normal levels at 1 y post CAR T infusion. Furthermore, plasma cells were detected in the BM of these two cases (see Fig. 4 C–E for representative results of RJ04).</t>
  </si>
  <si>
    <t xml:space="preserve">Among the 6 patients treated on the lowest 2 dose levels, limited antimyeloma activity and
mild toxicity occurred. </t>
  </si>
  <si>
    <t>CAR-BCMA</t>
  </si>
  <si>
    <t xml:space="preserve"> 6 another patients treated on the lowest 2 dose levels, limited antimyeloma activity and
mild toxicity occurred.</t>
  </si>
  <si>
    <t xml:space="preserve">dose-escalation trial </t>
  </si>
  <si>
    <t xml:space="preserve">6, 8, 4, 5 </t>
  </si>
  <si>
    <t>3, 5</t>
  </si>
  <si>
    <t>Fig. 4A</t>
  </si>
  <si>
    <t>Fig. 4B</t>
  </si>
  <si>
    <t>Fig. 1F</t>
  </si>
  <si>
    <t>Fig. 3G</t>
  </si>
  <si>
    <t>CT103A</t>
  </si>
  <si>
    <t>proteasome inhibitor and an immunomodulatory agent.</t>
  </si>
  <si>
    <t>43, 51, 61</t>
  </si>
  <si>
    <t>52, 56, 61</t>
  </si>
  <si>
    <t>61, 41, 66, 54, 63, 38</t>
  </si>
  <si>
    <t>48, 53, 49, 60, 62, 52</t>
  </si>
  <si>
    <t>81.1, 29.2, 94.3</t>
  </si>
  <si>
    <t>18.5, 24.2, 8.8</t>
  </si>
  <si>
    <t>43.8, 42.5, 34.5, 25.2, 25.4, 15.1</t>
  </si>
  <si>
    <t>39.9, 62.9, 10.9, 34.6, 20.4, 58.2</t>
  </si>
  <si>
    <t>6, 5, 3</t>
  </si>
  <si>
    <t>5, 5, 3</t>
  </si>
  <si>
    <t>4, 4, 4, 4, 4, 4</t>
  </si>
  <si>
    <t>3, 5, 3, 4, 4, 4</t>
  </si>
  <si>
    <t>Fig. 7A</t>
  </si>
  <si>
    <t>3 patients for CART_030_1 &amp; 6 patients for CART_030_4</t>
  </si>
  <si>
    <t>Patients treated with a prior murine BCMA CAR benefit from CT103A</t>
  </si>
  <si>
    <t>Fig. S21C</t>
  </si>
  <si>
    <t>Patients from all arms</t>
  </si>
  <si>
    <t xml:space="preserve">CART-138 </t>
  </si>
  <si>
    <t>57, 62, 55, 68, 48</t>
  </si>
  <si>
    <t>2,4,2,3,3</t>
  </si>
  <si>
    <t>Fig.  2A</t>
  </si>
  <si>
    <t>Fig.  2B</t>
  </si>
  <si>
    <r>
      <t xml:space="preserve">4400000, 7300000, 15100000, 6600000, 4400000 </t>
    </r>
    <r>
      <rPr>
        <b/>
        <sz val="11"/>
        <color theme="1"/>
        <rFont val="Calibri"/>
        <family val="2"/>
        <scheme val="minor"/>
      </rPr>
      <t>CAR T cells/kg</t>
    </r>
  </si>
  <si>
    <t>five patients  received a PD-1 inhibitor-based combination as their next therapy after CAR T cells - CART_021!   &amp; subjects were characterized into 3 groups: Group A, no RT within 1 year before apheresis (n=13); Group B, RT
within 1 year before apheresis (n=8); Group C, bridging-RT defined as RT delivered after apheresis but before CART infusion (n=4) - CART_020!</t>
  </si>
  <si>
    <t>anti-BCMA CAR-T</t>
  </si>
  <si>
    <t>11200000, 10000000, 10000000, 11500000, 10500000, 10000000, 10200000, 9500000, 9700000, 5600000, 14500000, 24700000, 21000000, 12300000, 19500000, 16500000, 14500000, 25000000, 20000000, 15000000, 8200000, 5400000, 7500000, 12500000, 20500000, 17700000, 10500000, 6100000, 6100000, 11200000</t>
  </si>
  <si>
    <t>Bridging therapy was administered after leukapheresis and before lymphodepletion.</t>
  </si>
  <si>
    <t>The time between the initial diagnosis and screening for the study.</t>
  </si>
  <si>
    <t>Fig. S12A</t>
  </si>
  <si>
    <t>? LLOQ</t>
  </si>
  <si>
    <t>individual dose in Table 1;three infusions given at days 0(20), 3(30), and 6(50%) in eight patients from RJ and CZ &amp; cyclophos- phamide/fludarabine combination conditioning</t>
  </si>
  <si>
    <t>DoseTime</t>
  </si>
  <si>
    <t xml:space="preserve">Study intervention consisted of melphalan at 140–200 mg/m2 followed 2 days later by infusion of ≥ 2 × 106/kg CD34+ cells and 14–16 days later by infu- sion of 1 × 107 to 5 × 107 CAR-expressing T cells. Maintenance lenalidomide begin- ning at approximately day 100 after ASCT was permitted if subjects had received maintenance lenalidomide after prior ASCT. Леналидомид — представитель нового класса противоопухолевых иммуномодуляторов, оказывает иммуномодулирующее и антиангиогенное действие. Lenalidomide  inhibits tumor angiogenesis, tumor-secreted cytokines, and tumor proliferation through induction of apoptosis. All subjects had previously received ASCT with a melphalan dose of 200 mg/m2 as a component of standard, first-line therapy. Melphalan dose for on-study ASCT was reduced to 140 mg/m2 from the standard 200 mg/m2 dose in 7 of 10 subjects, as permitted by protocol, due to concern for excess toxicity in frail subjects or due to renal insufficiency. </t>
  </si>
  <si>
    <t>equential anti-CD19 and anti-BCMA CAR-T cell infusion, followed by lenalidomide maintenance after autologous stem cell trans- plantation (ASCT).  FDA approved lenalidomide as standalone maintenance therapy (without dexamethasone) for people with multiple myeloma following autologous stem cell transplant. (-20) – (-14)d high dose chemo &amp; ASCT, 0d cd19 CART, 1 &amp;2 d BCMA CART, lenalidomide 100-110 post ASCT</t>
  </si>
  <si>
    <t>NKG2D ligands are widely expressed in solid and hematologic malignancies but absent or poorly expressed on healthy tissues. Age &amp; Male for all 12 patients(AML&amp;MM)</t>
  </si>
  <si>
    <t>Drug_inform</t>
  </si>
  <si>
    <t>CART count_2</t>
  </si>
  <si>
    <t>Dose=mean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</si>
</sst>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
  </numFmts>
  <fonts count="31">
    <font>
      <sz val="11"/>
      <color theme="1"/>
      <name val="Calibri"/>
      <family val="2"/>
      <scheme val="minor"/>
    </font>
    <font>
      <b/>
      <sz val="11"/>
      <name val="Calibri"/>
      <family val="2"/>
      <charset val="204"/>
      <scheme val="minor"/>
    </font>
    <font>
      <sz val="11"/>
      <name val="Calibri"/>
      <family val="2"/>
      <charset val="204"/>
      <scheme val="minor"/>
    </font>
    <font>
      <b/>
      <sz val="11"/>
      <color theme="1"/>
      <name val="Calibri"/>
      <family val="2"/>
      <charset val="204"/>
      <scheme val="minor"/>
    </font>
    <font>
      <sz val="11"/>
      <color theme="1"/>
      <name val="Calibri"/>
      <family val="2"/>
      <charset val="204"/>
      <scheme val="minor"/>
    </font>
    <font>
      <sz val="11"/>
      <name val="Calibri"/>
      <family val="2"/>
      <scheme val="minor"/>
    </font>
    <font>
      <sz val="11"/>
      <color rgb="FF000000"/>
      <name val="Calibri"/>
      <family val="2"/>
      <charset val="204"/>
      <scheme val="minor"/>
    </font>
    <font>
      <sz val="11"/>
      <color theme="0"/>
      <name val="Calibri"/>
      <family val="2"/>
      <scheme val="minor"/>
    </font>
    <font>
      <sz val="11"/>
      <color theme="1"/>
      <name val="Calibri"/>
      <family val="2"/>
      <scheme val="minor"/>
    </font>
    <font>
      <sz val="8"/>
      <name val="Calibri"/>
      <family val="2"/>
      <scheme val="minor"/>
    </font>
    <font>
      <sz val="8"/>
      <color theme="1"/>
      <name val="Calibri"/>
      <family val="2"/>
      <scheme val="minor"/>
    </font>
    <font>
      <sz val="10"/>
      <name val="Helvetica Neue"/>
      <family val="2"/>
    </font>
    <font>
      <sz val="16"/>
      <color rgb="FF1B1B1B"/>
      <name val="Noto Sans"/>
    </font>
    <font>
      <sz val="16"/>
      <color rgb="FF1B1B1B"/>
      <name val="Helvetica"/>
      <family val="2"/>
    </font>
    <font>
      <b/>
      <sz val="11"/>
      <name val="Helvetica Neue"/>
      <family val="2"/>
    </font>
    <font>
      <sz val="8"/>
      <color theme="1"/>
      <name val="Calibri (Основной текст)"/>
      <charset val="204"/>
    </font>
    <font>
      <sz val="9"/>
      <color theme="1"/>
      <name val="MinionPro"/>
    </font>
    <font>
      <sz val="8"/>
      <color theme="1"/>
      <name val="OTNEJMScalaSansLF"/>
    </font>
    <font>
      <sz val="11"/>
      <color rgb="FF000000"/>
      <name val="Calibri"/>
      <family val="2"/>
      <scheme val="minor"/>
    </font>
    <font>
      <b/>
      <sz val="11"/>
      <color theme="1"/>
      <name val="Calibri"/>
      <family val="2"/>
      <scheme val="minor"/>
    </font>
    <font>
      <b/>
      <sz val="8"/>
      <color theme="1"/>
      <name val="HelveticaNeueLTStd"/>
      <charset val="204"/>
    </font>
    <font>
      <sz val="10"/>
      <name val="Arial"/>
      <family val="2"/>
    </font>
    <font>
      <b/>
      <sz val="10"/>
      <name val="Arial"/>
      <family val="2"/>
    </font>
    <font>
      <sz val="12"/>
      <color theme="1"/>
      <name val="TimesNewRomanPS"/>
      <charset val="204"/>
    </font>
    <font>
      <sz val="10"/>
      <color theme="1"/>
      <name val="Times"/>
    </font>
    <font>
      <b/>
      <sz val="11"/>
      <color theme="7" tint="0.39997558519241921"/>
      <name val="Calibri"/>
      <family val="2"/>
      <scheme val="minor"/>
    </font>
    <font>
      <b/>
      <sz val="11"/>
      <name val="Calibri"/>
      <family val="2"/>
      <scheme val="minor"/>
    </font>
    <font>
      <sz val="9"/>
      <color theme="1"/>
      <name val="CalistoMTStd"/>
    </font>
    <font>
      <sz val="9"/>
      <name val="Calibri"/>
      <family val="2"/>
      <charset val="204"/>
      <scheme val="minor"/>
    </font>
    <font>
      <sz val="9"/>
      <color theme="1"/>
      <name val="Calibri"/>
      <family val="2"/>
      <scheme val="minor"/>
    </font>
    <font>
      <sz val="9"/>
      <color theme="1"/>
      <name val="Calibri"/>
      <family val="2"/>
      <charset val="204"/>
      <scheme val="minor"/>
    </font>
  </fonts>
  <fills count="30">
    <fill>
      <patternFill patternType="none"/>
    </fill>
    <fill>
      <patternFill patternType="gray125"/>
    </fill>
    <fill>
      <patternFill patternType="solid">
        <fgColor theme="8"/>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7A7F4"/>
        <bgColor indexed="64"/>
      </patternFill>
    </fill>
    <fill>
      <patternFill patternType="solid">
        <fgColor rgb="FF9889FF"/>
        <bgColor indexed="64"/>
      </patternFill>
    </fill>
    <fill>
      <patternFill patternType="solid">
        <fgColor rgb="FF97C090"/>
        <bgColor indexed="64"/>
      </patternFill>
    </fill>
    <fill>
      <patternFill patternType="solid">
        <fgColor rgb="FF7AB0A4"/>
        <bgColor indexed="64"/>
      </patternFill>
    </fill>
    <fill>
      <patternFill patternType="solid">
        <fgColor rgb="FFFFFBAF"/>
        <bgColor indexed="64"/>
      </patternFill>
    </fill>
    <fill>
      <patternFill patternType="solid">
        <fgColor rgb="FF945200"/>
        <bgColor indexed="64"/>
      </patternFill>
    </fill>
    <fill>
      <patternFill patternType="solid">
        <fgColor rgb="FFCE9C7C"/>
        <bgColor indexed="64"/>
      </patternFill>
    </fill>
    <fill>
      <patternFill patternType="solid">
        <fgColor rgb="FFFFAFA7"/>
        <bgColor indexed="64"/>
      </patternFill>
    </fill>
    <fill>
      <patternFill patternType="solid">
        <fgColor rgb="FFA378B8"/>
        <bgColor indexed="64"/>
      </patternFill>
    </fill>
    <fill>
      <patternFill patternType="solid">
        <fgColor rgb="FF779392"/>
        <bgColor indexed="64"/>
      </patternFill>
    </fill>
    <fill>
      <patternFill patternType="solid">
        <fgColor rgb="FF5B7BAD"/>
        <bgColor indexed="64"/>
      </patternFill>
    </fill>
    <fill>
      <patternFill patternType="solid">
        <fgColor rgb="FFB64D3F"/>
        <bgColor indexed="64"/>
      </patternFill>
    </fill>
    <fill>
      <patternFill patternType="solid">
        <fgColor rgb="FF839E74"/>
        <bgColor indexed="64"/>
      </patternFill>
    </fill>
    <fill>
      <patternFill patternType="solid">
        <fgColor rgb="FFA66681"/>
        <bgColor indexed="64"/>
      </patternFill>
    </fill>
    <fill>
      <patternFill patternType="solid">
        <fgColor rgb="FF9CB33E"/>
        <bgColor indexed="64"/>
      </patternFill>
    </fill>
    <fill>
      <patternFill patternType="solid">
        <fgColor rgb="FF7E79AF"/>
        <bgColor indexed="64"/>
      </patternFill>
    </fill>
    <fill>
      <patternFill patternType="solid">
        <fgColor rgb="FFFFEAA1"/>
        <bgColor indexed="64"/>
      </patternFill>
    </fill>
    <fill>
      <patternFill patternType="solid">
        <fgColor rgb="FF946491"/>
        <bgColor indexed="64"/>
      </patternFill>
    </fill>
    <fill>
      <patternFill patternType="solid">
        <fgColor rgb="FFFFB2B1"/>
        <bgColor indexed="64"/>
      </patternFill>
    </fill>
    <fill>
      <patternFill patternType="solid">
        <fgColor rgb="FF7BB48A"/>
        <bgColor indexed="64"/>
      </patternFill>
    </fill>
    <fill>
      <patternFill patternType="solid">
        <fgColor rgb="FFC0CC90"/>
        <bgColor indexed="64"/>
      </patternFill>
    </fill>
    <fill>
      <patternFill patternType="solid">
        <fgColor rgb="FFDDAAC2"/>
        <bgColor indexed="64"/>
      </patternFill>
    </fill>
  </fills>
  <borders count="1">
    <border>
      <left/>
      <right/>
      <top/>
      <bottom/>
      <diagonal/>
    </border>
  </borders>
  <cellStyleXfs count="3">
    <xf numFmtId="0" fontId="0" fillId="0" borderId="0"/>
    <xf numFmtId="0" fontId="7" fillId="2" borderId="0" applyNumberFormat="0" applyBorder="0" applyAlignment="0" applyProtection="0"/>
    <xf numFmtId="43" fontId="8" fillId="0" borderId="0" applyFont="0" applyFill="0" applyBorder="0" applyAlignment="0" applyProtection="0"/>
  </cellStyleXfs>
  <cellXfs count="261">
    <xf numFmtId="0" fontId="0" fillId="0" borderId="0" xfId="0"/>
    <xf numFmtId="0" fontId="2" fillId="0" borderId="0" xfId="0" applyFont="1"/>
    <xf numFmtId="0" fontId="1" fillId="0" borderId="0" xfId="0" applyFont="1" applyProtection="1">
      <protection locked="0"/>
    </xf>
    <xf numFmtId="0" fontId="1" fillId="0" borderId="0" xfId="0" applyFont="1"/>
    <xf numFmtId="0" fontId="3" fillId="0" borderId="0" xfId="0" applyFont="1"/>
    <xf numFmtId="0" fontId="4" fillId="0" borderId="0" xfId="0" applyFont="1"/>
    <xf numFmtId="0" fontId="7" fillId="2" borderId="0" xfId="1"/>
    <xf numFmtId="0" fontId="2" fillId="3" borderId="0" xfId="0" applyFont="1" applyFill="1"/>
    <xf numFmtId="0" fontId="11" fillId="0" borderId="0" xfId="0" applyFont="1" applyAlignment="1">
      <alignment horizontal="center" vertical="center" wrapText="1"/>
    </xf>
    <xf numFmtId="0" fontId="12" fillId="0" borderId="0" xfId="0" applyFont="1"/>
    <xf numFmtId="0" fontId="13" fillId="0" borderId="0" xfId="0" applyFont="1"/>
    <xf numFmtId="0" fontId="3"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left" vertical="center"/>
    </xf>
    <xf numFmtId="0" fontId="1" fillId="0" borderId="0" xfId="0" applyFont="1" applyAlignment="1" applyProtection="1">
      <alignment wrapText="1"/>
      <protection locked="0"/>
    </xf>
    <xf numFmtId="0" fontId="0" fillId="4" borderId="0" xfId="0" applyFill="1"/>
    <xf numFmtId="0" fontId="2" fillId="5" borderId="0" xfId="0" applyFont="1" applyFill="1"/>
    <xf numFmtId="0" fontId="0" fillId="6" borderId="0" xfId="0" applyFill="1"/>
    <xf numFmtId="1" fontId="0" fillId="6" borderId="0" xfId="0" applyNumberFormat="1" applyFill="1"/>
    <xf numFmtId="2" fontId="0" fillId="6" borderId="0" xfId="0" applyNumberFormat="1" applyFill="1"/>
    <xf numFmtId="0" fontId="17" fillId="6" borderId="0" xfId="0" applyFont="1" applyFill="1"/>
    <xf numFmtId="0" fontId="18" fillId="6" borderId="0" xfId="0" applyFont="1" applyFill="1"/>
    <xf numFmtId="0" fontId="2" fillId="6" borderId="0" xfId="0" applyFont="1" applyFill="1"/>
    <xf numFmtId="0" fontId="19" fillId="6" borderId="0" xfId="0" applyFont="1" applyFill="1"/>
    <xf numFmtId="0" fontId="0" fillId="3" borderId="0" xfId="0" applyFill="1"/>
    <xf numFmtId="1" fontId="0" fillId="3" borderId="0" xfId="0" applyNumberFormat="1" applyFill="1"/>
    <xf numFmtId="2" fontId="0" fillId="3" borderId="0" xfId="0" applyNumberFormat="1" applyFill="1"/>
    <xf numFmtId="165" fontId="0" fillId="3" borderId="0" xfId="0" applyNumberFormat="1" applyFill="1"/>
    <xf numFmtId="0" fontId="2" fillId="4" borderId="0" xfId="0" applyFont="1" applyFill="1"/>
    <xf numFmtId="1" fontId="0" fillId="4" borderId="0" xfId="0" applyNumberFormat="1" applyFill="1"/>
    <xf numFmtId="2" fontId="0" fillId="4" borderId="0" xfId="0" applyNumberFormat="1" applyFill="1"/>
    <xf numFmtId="0" fontId="19" fillId="4" borderId="0" xfId="0" applyFont="1" applyFill="1"/>
    <xf numFmtId="0" fontId="2" fillId="7" borderId="0" xfId="0" applyFont="1" applyFill="1"/>
    <xf numFmtId="1" fontId="0" fillId="7" borderId="0" xfId="0" applyNumberFormat="1" applyFill="1"/>
    <xf numFmtId="0" fontId="0" fillId="7" borderId="0" xfId="0" applyFill="1"/>
    <xf numFmtId="2" fontId="0" fillId="7" borderId="0" xfId="0" applyNumberFormat="1" applyFill="1"/>
    <xf numFmtId="0" fontId="20" fillId="7" borderId="0" xfId="0" applyFont="1" applyFill="1"/>
    <xf numFmtId="0" fontId="2" fillId="8" borderId="0" xfId="0" applyFont="1" applyFill="1"/>
    <xf numFmtId="0" fontId="0" fillId="8" borderId="0" xfId="0" applyFill="1"/>
    <xf numFmtId="1" fontId="0" fillId="8" borderId="0" xfId="0" applyNumberFormat="1" applyFill="1"/>
    <xf numFmtId="2" fontId="0" fillId="8" borderId="0" xfId="0" applyNumberFormat="1" applyFill="1"/>
    <xf numFmtId="0" fontId="21" fillId="0" borderId="0" xfId="0" applyFont="1" applyAlignment="1">
      <alignment wrapText="1"/>
    </xf>
    <xf numFmtId="0" fontId="2" fillId="9" borderId="0" xfId="0" applyFont="1" applyFill="1"/>
    <xf numFmtId="0" fontId="0" fillId="9" borderId="0" xfId="0" applyFill="1"/>
    <xf numFmtId="2" fontId="0" fillId="9" borderId="0" xfId="0" applyNumberFormat="1" applyFill="1"/>
    <xf numFmtId="1" fontId="0" fillId="9" borderId="0" xfId="0" applyNumberFormat="1" applyFill="1"/>
    <xf numFmtId="0" fontId="2" fillId="10" borderId="0" xfId="0" applyFont="1" applyFill="1"/>
    <xf numFmtId="0" fontId="0" fillId="10" borderId="0" xfId="0" applyFill="1"/>
    <xf numFmtId="1" fontId="0" fillId="10" borderId="0" xfId="0" applyNumberFormat="1" applyFill="1"/>
    <xf numFmtId="2" fontId="0" fillId="10" borderId="0" xfId="0" applyNumberFormat="1" applyFill="1"/>
    <xf numFmtId="165" fontId="0" fillId="10" borderId="0" xfId="0" applyNumberFormat="1" applyFill="1"/>
    <xf numFmtId="0" fontId="3" fillId="10" borderId="0" xfId="0" applyFont="1" applyFill="1"/>
    <xf numFmtId="164" fontId="0" fillId="10" borderId="0" xfId="0" applyNumberFormat="1" applyFill="1"/>
    <xf numFmtId="0" fontId="2" fillId="11" borderId="0" xfId="0" applyFont="1" applyFill="1"/>
    <xf numFmtId="0" fontId="4" fillId="11" borderId="0" xfId="0" applyFont="1" applyFill="1"/>
    <xf numFmtId="0" fontId="0" fillId="11" borderId="0" xfId="0" applyFill="1"/>
    <xf numFmtId="1" fontId="0" fillId="11" borderId="0" xfId="0" applyNumberFormat="1" applyFill="1"/>
    <xf numFmtId="2" fontId="0" fillId="11" borderId="0" xfId="0" applyNumberFormat="1" applyFill="1"/>
    <xf numFmtId="0" fontId="0" fillId="11" borderId="0" xfId="0" applyFill="1" applyAlignment="1">
      <alignment wrapText="1"/>
    </xf>
    <xf numFmtId="0" fontId="23" fillId="11" borderId="0" xfId="0" applyFont="1" applyFill="1"/>
    <xf numFmtId="0" fontId="2" fillId="12" borderId="0" xfId="0" applyFont="1" applyFill="1"/>
    <xf numFmtId="0" fontId="4" fillId="12" borderId="0" xfId="0" applyFont="1" applyFill="1"/>
    <xf numFmtId="0" fontId="0" fillId="12" borderId="0" xfId="0" applyFill="1"/>
    <xf numFmtId="1" fontId="0" fillId="12" borderId="0" xfId="0" applyNumberFormat="1" applyFill="1"/>
    <xf numFmtId="2" fontId="0" fillId="12" borderId="0" xfId="0" applyNumberFormat="1" applyFill="1"/>
    <xf numFmtId="0" fontId="2" fillId="13" borderId="0" xfId="0" applyFont="1" applyFill="1"/>
    <xf numFmtId="0" fontId="0" fillId="13" borderId="0" xfId="0" applyFill="1"/>
    <xf numFmtId="2" fontId="0" fillId="13" borderId="0" xfId="0" applyNumberFormat="1" applyFill="1"/>
    <xf numFmtId="1" fontId="0" fillId="13" borderId="0" xfId="0" applyNumberFormat="1" applyFill="1"/>
    <xf numFmtId="0" fontId="25" fillId="13" borderId="0" xfId="0" applyFont="1" applyFill="1"/>
    <xf numFmtId="0" fontId="2" fillId="14" borderId="0" xfId="0" applyFont="1" applyFill="1"/>
    <xf numFmtId="0" fontId="0" fillId="14" borderId="0" xfId="0" applyFill="1"/>
    <xf numFmtId="2" fontId="0" fillId="14" borderId="0" xfId="0" applyNumberFormat="1" applyFill="1"/>
    <xf numFmtId="0" fontId="25" fillId="14" borderId="0" xfId="0" applyFont="1" applyFill="1"/>
    <xf numFmtId="0" fontId="26" fillId="3" borderId="0" xfId="0" applyFont="1" applyFill="1"/>
    <xf numFmtId="0" fontId="10" fillId="6" borderId="0" xfId="0" applyFont="1" applyFill="1"/>
    <xf numFmtId="0" fontId="4" fillId="6" borderId="0" xfId="0" applyFont="1" applyFill="1"/>
    <xf numFmtId="165" fontId="2" fillId="6" borderId="0" xfId="2" applyNumberFormat="1" applyFont="1" applyFill="1" applyAlignment="1">
      <alignment wrapText="1"/>
    </xf>
    <xf numFmtId="1" fontId="4" fillId="6" borderId="0" xfId="0" applyNumberFormat="1" applyFont="1" applyFill="1"/>
    <xf numFmtId="0" fontId="4" fillId="6" borderId="0" xfId="0" applyFont="1" applyFill="1" applyAlignment="1">
      <alignment wrapText="1"/>
    </xf>
    <xf numFmtId="0" fontId="10" fillId="10" borderId="0" xfId="0" applyFont="1" applyFill="1"/>
    <xf numFmtId="0" fontId="26" fillId="10" borderId="0" xfId="0" applyFont="1" applyFill="1"/>
    <xf numFmtId="0" fontId="4" fillId="10" borderId="0" xfId="0" applyFont="1" applyFill="1"/>
    <xf numFmtId="165" fontId="4" fillId="10" borderId="0" xfId="0" applyNumberFormat="1" applyFont="1" applyFill="1"/>
    <xf numFmtId="1" fontId="4" fillId="10" borderId="0" xfId="0" applyNumberFormat="1" applyFont="1" applyFill="1"/>
    <xf numFmtId="0" fontId="16" fillId="10" borderId="0" xfId="0" applyFont="1" applyFill="1"/>
    <xf numFmtId="0" fontId="4" fillId="10" borderId="0" xfId="0" applyFont="1" applyFill="1" applyAlignment="1">
      <alignment wrapText="1"/>
    </xf>
    <xf numFmtId="0" fontId="10" fillId="3" borderId="0" xfId="0" applyFont="1" applyFill="1"/>
    <xf numFmtId="0" fontId="4" fillId="3" borderId="0" xfId="0" applyFont="1" applyFill="1"/>
    <xf numFmtId="165" fontId="2" fillId="3" borderId="0" xfId="0" applyNumberFormat="1" applyFont="1" applyFill="1" applyAlignment="1">
      <alignment wrapText="1"/>
    </xf>
    <xf numFmtId="1" fontId="4" fillId="3" borderId="0" xfId="0" applyNumberFormat="1" applyFont="1" applyFill="1"/>
    <xf numFmtId="0" fontId="4" fillId="3" borderId="0" xfId="0" applyFont="1" applyFill="1" applyAlignment="1">
      <alignment wrapText="1"/>
    </xf>
    <xf numFmtId="0" fontId="10" fillId="11" borderId="0" xfId="0" applyFont="1" applyFill="1"/>
    <xf numFmtId="1" fontId="4" fillId="11" borderId="0" xfId="0" applyNumberFormat="1" applyFont="1" applyFill="1"/>
    <xf numFmtId="0" fontId="4" fillId="11" borderId="0" xfId="0" applyFont="1" applyFill="1" applyAlignment="1">
      <alignment wrapText="1"/>
    </xf>
    <xf numFmtId="0" fontId="10" fillId="12" borderId="0" xfId="0" applyFont="1" applyFill="1"/>
    <xf numFmtId="0" fontId="0" fillId="12" borderId="0" xfId="0" applyFill="1" applyAlignment="1">
      <alignment wrapText="1"/>
    </xf>
    <xf numFmtId="0" fontId="4" fillId="12" borderId="0" xfId="0" applyFont="1" applyFill="1" applyAlignment="1">
      <alignment wrapText="1"/>
    </xf>
    <xf numFmtId="0" fontId="10" fillId="8" borderId="0" xfId="0" applyFont="1" applyFill="1"/>
    <xf numFmtId="0" fontId="0" fillId="8" borderId="0" xfId="0" applyFill="1" applyAlignment="1">
      <alignment wrapText="1"/>
    </xf>
    <xf numFmtId="0" fontId="4" fillId="8" borderId="0" xfId="0" applyFont="1" applyFill="1"/>
    <xf numFmtId="0" fontId="2" fillId="8" borderId="0" xfId="0" applyFont="1" applyFill="1" applyAlignment="1">
      <alignment wrapText="1"/>
    </xf>
    <xf numFmtId="0" fontId="10" fillId="4" borderId="0" xfId="0" applyFont="1" applyFill="1"/>
    <xf numFmtId="0" fontId="26" fillId="4" borderId="0" xfId="0" applyFont="1" applyFill="1"/>
    <xf numFmtId="0" fontId="4" fillId="4" borderId="0" xfId="0" applyFont="1" applyFill="1"/>
    <xf numFmtId="0" fontId="4" fillId="4" borderId="0" xfId="0" applyFont="1" applyFill="1" applyAlignment="1">
      <alignment wrapText="1"/>
    </xf>
    <xf numFmtId="0" fontId="10" fillId="9" borderId="0" xfId="0" applyFont="1" applyFill="1"/>
    <xf numFmtId="0" fontId="26" fillId="9" borderId="0" xfId="0" applyFont="1" applyFill="1"/>
    <xf numFmtId="0" fontId="4" fillId="9" borderId="0" xfId="0" applyFont="1" applyFill="1"/>
    <xf numFmtId="0" fontId="4" fillId="9" borderId="0" xfId="0" applyFont="1" applyFill="1" applyAlignment="1">
      <alignment wrapText="1"/>
    </xf>
    <xf numFmtId="0" fontId="10" fillId="13" borderId="0" xfId="0" applyFont="1" applyFill="1"/>
    <xf numFmtId="0" fontId="4" fillId="13" borderId="0" xfId="0" applyFont="1" applyFill="1"/>
    <xf numFmtId="0" fontId="2" fillId="13" borderId="0" xfId="0" applyFont="1" applyFill="1" applyAlignment="1">
      <alignment wrapText="1"/>
    </xf>
    <xf numFmtId="0" fontId="4" fillId="13" borderId="0" xfId="0" applyFont="1" applyFill="1" applyAlignment="1">
      <alignment wrapText="1"/>
    </xf>
    <xf numFmtId="0" fontId="10" fillId="7" borderId="0" xfId="0" applyFont="1" applyFill="1"/>
    <xf numFmtId="0" fontId="2" fillId="7" borderId="0" xfId="0" applyFont="1" applyFill="1" applyAlignment="1">
      <alignment wrapText="1"/>
    </xf>
    <xf numFmtId="0" fontId="4" fillId="7" borderId="0" xfId="0" applyFont="1" applyFill="1"/>
    <xf numFmtId="0" fontId="4" fillId="7" borderId="0" xfId="0" applyFont="1" applyFill="1" applyAlignment="1">
      <alignment wrapText="1"/>
    </xf>
    <xf numFmtId="0" fontId="10" fillId="14" borderId="0" xfId="0" applyFont="1" applyFill="1"/>
    <xf numFmtId="0" fontId="2" fillId="14" borderId="0" xfId="0" applyFont="1" applyFill="1" applyAlignment="1">
      <alignment wrapText="1"/>
    </xf>
    <xf numFmtId="0" fontId="4" fillId="14" borderId="0" xfId="0" applyFont="1" applyFill="1"/>
    <xf numFmtId="0" fontId="4" fillId="14" borderId="0" xfId="0" applyFont="1" applyFill="1" applyAlignment="1">
      <alignment wrapText="1"/>
    </xf>
    <xf numFmtId="1" fontId="0" fillId="14" borderId="0" xfId="0" applyNumberFormat="1" applyFill="1"/>
    <xf numFmtId="0" fontId="2" fillId="15" borderId="0" xfId="0" applyFont="1" applyFill="1"/>
    <xf numFmtId="0" fontId="10" fillId="15" borderId="0" xfId="0" applyFont="1" applyFill="1"/>
    <xf numFmtId="0" fontId="4" fillId="15" borderId="0" xfId="0" applyFont="1" applyFill="1"/>
    <xf numFmtId="0" fontId="0" fillId="15" borderId="0" xfId="0" applyFill="1"/>
    <xf numFmtId="0" fontId="2" fillId="15" borderId="0" xfId="0" applyFont="1" applyFill="1" applyAlignment="1">
      <alignment wrapText="1"/>
    </xf>
    <xf numFmtId="0" fontId="4" fillId="15" borderId="0" xfId="0" applyFont="1" applyFill="1" applyAlignment="1">
      <alignment wrapText="1"/>
    </xf>
    <xf numFmtId="2" fontId="0" fillId="15" borderId="0" xfId="0" applyNumberFormat="1" applyFill="1"/>
    <xf numFmtId="0" fontId="19" fillId="15" borderId="0" xfId="0" applyFont="1" applyFill="1"/>
    <xf numFmtId="0" fontId="25" fillId="15" borderId="0" xfId="0" applyFont="1" applyFill="1"/>
    <xf numFmtId="1" fontId="0" fillId="15" borderId="0" xfId="0" applyNumberFormat="1" applyFill="1"/>
    <xf numFmtId="0" fontId="2" fillId="16" borderId="0" xfId="0" applyFont="1" applyFill="1"/>
    <xf numFmtId="0" fontId="0" fillId="16" borderId="0" xfId="0" applyFill="1"/>
    <xf numFmtId="0" fontId="10" fillId="16" borderId="0" xfId="0" applyFont="1" applyFill="1"/>
    <xf numFmtId="0" fontId="4" fillId="16" borderId="0" xfId="0" applyFont="1" applyFill="1"/>
    <xf numFmtId="2" fontId="0" fillId="16" borderId="0" xfId="0" applyNumberFormat="1" applyFill="1"/>
    <xf numFmtId="0" fontId="2" fillId="17" borderId="0" xfId="0" applyFont="1" applyFill="1"/>
    <xf numFmtId="0" fontId="10" fillId="17" borderId="0" xfId="0" applyFont="1" applyFill="1"/>
    <xf numFmtId="0" fontId="0" fillId="17" borderId="0" xfId="0" applyFill="1"/>
    <xf numFmtId="0" fontId="0" fillId="17" borderId="0" xfId="0" applyFill="1" applyAlignment="1">
      <alignment wrapText="1"/>
    </xf>
    <xf numFmtId="0" fontId="4" fillId="17" borderId="0" xfId="0" applyFont="1" applyFill="1"/>
    <xf numFmtId="2" fontId="0" fillId="17" borderId="0" xfId="0" applyNumberFormat="1" applyFill="1"/>
    <xf numFmtId="0" fontId="6" fillId="17" borderId="0" xfId="0" applyFont="1" applyFill="1" applyAlignment="1">
      <alignment wrapText="1"/>
    </xf>
    <xf numFmtId="165" fontId="0" fillId="17" borderId="0" xfId="0" applyNumberFormat="1" applyFill="1"/>
    <xf numFmtId="1" fontId="0" fillId="17" borderId="0" xfId="0" applyNumberFormat="1" applyFill="1"/>
    <xf numFmtId="0" fontId="2" fillId="18" borderId="0" xfId="0" applyFont="1" applyFill="1"/>
    <xf numFmtId="0" fontId="9" fillId="18" borderId="0" xfId="0" applyFont="1" applyFill="1"/>
    <xf numFmtId="0" fontId="0" fillId="18" borderId="0" xfId="0" applyFill="1"/>
    <xf numFmtId="0" fontId="4" fillId="18" borderId="0" xfId="0" applyFont="1" applyFill="1"/>
    <xf numFmtId="0" fontId="0" fillId="18" borderId="0" xfId="0" applyFill="1" applyAlignment="1">
      <alignment wrapText="1"/>
    </xf>
    <xf numFmtId="0" fontId="2" fillId="18" borderId="0" xfId="0" applyFont="1" applyFill="1" applyAlignment="1">
      <alignment wrapText="1"/>
    </xf>
    <xf numFmtId="1" fontId="0" fillId="18" borderId="0" xfId="0" applyNumberFormat="1" applyFill="1"/>
    <xf numFmtId="2" fontId="0" fillId="18" borderId="0" xfId="0" applyNumberFormat="1" applyFill="1"/>
    <xf numFmtId="0" fontId="2" fillId="19" borderId="0" xfId="0" applyFont="1" applyFill="1"/>
    <xf numFmtId="0" fontId="10" fillId="19" borderId="0" xfId="0" applyFont="1" applyFill="1"/>
    <xf numFmtId="0" fontId="26" fillId="19" borderId="0" xfId="0" applyFont="1" applyFill="1"/>
    <xf numFmtId="0" fontId="0" fillId="19" borderId="0" xfId="0" applyFill="1"/>
    <xf numFmtId="0" fontId="4" fillId="19" borderId="0" xfId="0" applyFont="1" applyFill="1"/>
    <xf numFmtId="2" fontId="0" fillId="19" borderId="0" xfId="0" applyNumberFormat="1" applyFill="1"/>
    <xf numFmtId="0" fontId="2" fillId="19" borderId="0" xfId="0" applyFont="1" applyFill="1" applyAlignment="1">
      <alignment wrapText="1"/>
    </xf>
    <xf numFmtId="1" fontId="0" fillId="19" borderId="0" xfId="0" applyNumberFormat="1" applyFill="1"/>
    <xf numFmtId="2" fontId="0" fillId="0" borderId="0" xfId="0" applyNumberFormat="1"/>
    <xf numFmtId="0" fontId="27" fillId="19" borderId="0" xfId="0" applyFont="1" applyFill="1" applyAlignment="1">
      <alignment wrapText="1"/>
    </xf>
    <xf numFmtId="0" fontId="2" fillId="20" borderId="0" xfId="0" applyFont="1" applyFill="1"/>
    <xf numFmtId="0" fontId="10" fillId="20" borderId="0" xfId="0" applyFont="1" applyFill="1"/>
    <xf numFmtId="0" fontId="0" fillId="20" borderId="0" xfId="0" applyFill="1"/>
    <xf numFmtId="0" fontId="0" fillId="20" borderId="0" xfId="0" applyFill="1" applyAlignment="1">
      <alignment wrapText="1"/>
    </xf>
    <xf numFmtId="0" fontId="4" fillId="20" borderId="0" xfId="0" applyFont="1" applyFill="1"/>
    <xf numFmtId="2" fontId="0" fillId="20" borderId="0" xfId="0" applyNumberFormat="1" applyFill="1"/>
    <xf numFmtId="1" fontId="0" fillId="20" borderId="0" xfId="0" applyNumberFormat="1" applyFill="1"/>
    <xf numFmtId="0" fontId="2" fillId="20" borderId="0" xfId="0" applyFont="1" applyFill="1" applyAlignment="1">
      <alignment wrapText="1"/>
    </xf>
    <xf numFmtId="0" fontId="2" fillId="21" borderId="0" xfId="0" applyFont="1" applyFill="1"/>
    <xf numFmtId="0" fontId="0" fillId="21" borderId="0" xfId="0" applyFill="1"/>
    <xf numFmtId="0" fontId="10" fillId="21" borderId="0" xfId="0" applyFont="1" applyFill="1"/>
    <xf numFmtId="0" fontId="2" fillId="21" borderId="0" xfId="0" applyFont="1" applyFill="1" applyAlignment="1">
      <alignment wrapText="1"/>
    </xf>
    <xf numFmtId="0" fontId="4" fillId="21" borderId="0" xfId="0" applyFont="1" applyFill="1"/>
    <xf numFmtId="2" fontId="0" fillId="21" borderId="0" xfId="0" applyNumberFormat="1" applyFill="1"/>
    <xf numFmtId="1" fontId="0" fillId="21" borderId="0" xfId="0" applyNumberFormat="1" applyFill="1"/>
    <xf numFmtId="0" fontId="2" fillId="22" borderId="0" xfId="0" applyFont="1" applyFill="1"/>
    <xf numFmtId="0" fontId="10" fillId="22" borderId="0" xfId="0" applyFont="1" applyFill="1"/>
    <xf numFmtId="0" fontId="5" fillId="22" borderId="0" xfId="0" applyFont="1" applyFill="1"/>
    <xf numFmtId="0" fontId="0" fillId="22" borderId="0" xfId="0" applyFill="1"/>
    <xf numFmtId="0" fontId="4" fillId="22" borderId="0" xfId="0" applyFont="1" applyFill="1"/>
    <xf numFmtId="0" fontId="4" fillId="22" borderId="0" xfId="0" applyFont="1" applyFill="1" applyAlignment="1">
      <alignment wrapText="1"/>
    </xf>
    <xf numFmtId="0" fontId="28" fillId="22" borderId="0" xfId="0" applyFont="1" applyFill="1" applyAlignment="1">
      <alignment wrapText="1"/>
    </xf>
    <xf numFmtId="2" fontId="0" fillId="22" borderId="0" xfId="0" applyNumberFormat="1" applyFill="1"/>
    <xf numFmtId="0" fontId="2" fillId="23" borderId="0" xfId="0" applyFont="1" applyFill="1"/>
    <xf numFmtId="0" fontId="10" fillId="23" borderId="0" xfId="0" applyFont="1" applyFill="1"/>
    <xf numFmtId="0" fontId="0" fillId="23" borderId="0" xfId="0" applyFill="1"/>
    <xf numFmtId="0" fontId="0" fillId="23" borderId="0" xfId="0" applyFill="1" applyAlignment="1">
      <alignment wrapText="1"/>
    </xf>
    <xf numFmtId="0" fontId="4" fillId="23" borderId="0" xfId="0" applyFont="1" applyFill="1"/>
    <xf numFmtId="0" fontId="2" fillId="23" borderId="0" xfId="0" applyFont="1" applyFill="1" applyAlignment="1">
      <alignment wrapText="1"/>
    </xf>
    <xf numFmtId="0" fontId="4" fillId="23" borderId="0" xfId="0" applyFont="1" applyFill="1" applyAlignment="1">
      <alignment wrapText="1"/>
    </xf>
    <xf numFmtId="2" fontId="0" fillId="23" borderId="0" xfId="0" applyNumberFormat="1" applyFill="1"/>
    <xf numFmtId="0" fontId="2" fillId="24" borderId="0" xfId="0" applyFont="1" applyFill="1"/>
    <xf numFmtId="0" fontId="10" fillId="24" borderId="0" xfId="0" applyFont="1" applyFill="1"/>
    <xf numFmtId="0" fontId="0" fillId="24" borderId="0" xfId="0" applyFill="1"/>
    <xf numFmtId="0" fontId="2" fillId="24" borderId="0" xfId="0" applyFont="1" applyFill="1" applyAlignment="1">
      <alignment wrapText="1"/>
    </xf>
    <xf numFmtId="0" fontId="4" fillId="24" borderId="0" xfId="0" applyFont="1" applyFill="1"/>
    <xf numFmtId="0" fontId="26" fillId="24" borderId="0" xfId="0" applyFont="1" applyFill="1"/>
    <xf numFmtId="0" fontId="4" fillId="24" borderId="0" xfId="0" applyFont="1" applyFill="1" applyAlignment="1">
      <alignment wrapText="1"/>
    </xf>
    <xf numFmtId="2" fontId="0" fillId="24" borderId="0" xfId="0" applyNumberFormat="1" applyFill="1"/>
    <xf numFmtId="1" fontId="0" fillId="24" borderId="0" xfId="0" applyNumberFormat="1" applyFill="1"/>
    <xf numFmtId="165" fontId="0" fillId="24" borderId="0" xfId="0" applyNumberFormat="1" applyFill="1"/>
    <xf numFmtId="0" fontId="2" fillId="25" borderId="0" xfId="0" applyFont="1" applyFill="1"/>
    <xf numFmtId="0" fontId="10" fillId="25" borderId="0" xfId="0" applyFont="1" applyFill="1"/>
    <xf numFmtId="0" fontId="26" fillId="25" borderId="0" xfId="0" applyFont="1" applyFill="1"/>
    <xf numFmtId="0" fontId="0" fillId="25" borderId="0" xfId="0" applyFill="1"/>
    <xf numFmtId="0" fontId="4" fillId="25" borderId="0" xfId="0" applyFont="1" applyFill="1"/>
    <xf numFmtId="0" fontId="30" fillId="25" borderId="0" xfId="0" applyFont="1" applyFill="1" applyAlignment="1">
      <alignment wrapText="1"/>
    </xf>
    <xf numFmtId="2" fontId="0" fillId="25" borderId="0" xfId="0" applyNumberFormat="1" applyFill="1"/>
    <xf numFmtId="0" fontId="2" fillId="25" borderId="0" xfId="0" applyFont="1" applyFill="1" applyAlignment="1">
      <alignment wrapText="1"/>
    </xf>
    <xf numFmtId="165" fontId="0" fillId="25" borderId="0" xfId="0" applyNumberFormat="1" applyFill="1"/>
    <xf numFmtId="0" fontId="2" fillId="26" borderId="0" xfId="0" applyFont="1" applyFill="1"/>
    <xf numFmtId="0" fontId="10" fillId="26" borderId="0" xfId="0" applyFont="1" applyFill="1"/>
    <xf numFmtId="0" fontId="0" fillId="26" borderId="0" xfId="0" applyFill="1"/>
    <xf numFmtId="0" fontId="2" fillId="26" borderId="0" xfId="0" applyFont="1" applyFill="1" applyAlignment="1">
      <alignment wrapText="1"/>
    </xf>
    <xf numFmtId="0" fontId="4" fillId="26" borderId="0" xfId="0" applyFont="1" applyFill="1"/>
    <xf numFmtId="2" fontId="0" fillId="26" borderId="0" xfId="0" applyNumberFormat="1" applyFill="1"/>
    <xf numFmtId="1" fontId="0" fillId="26" borderId="0" xfId="0" applyNumberFormat="1" applyFill="1"/>
    <xf numFmtId="0" fontId="2" fillId="27" borderId="0" xfId="0" applyFont="1" applyFill="1"/>
    <xf numFmtId="0" fontId="10" fillId="27" borderId="0" xfId="0" applyFont="1" applyFill="1"/>
    <xf numFmtId="0" fontId="0" fillId="27" borderId="0" xfId="0" applyFill="1"/>
    <xf numFmtId="0" fontId="2" fillId="27" borderId="0" xfId="0" applyFont="1" applyFill="1" applyAlignment="1">
      <alignment wrapText="1"/>
    </xf>
    <xf numFmtId="0" fontId="4" fillId="27" borderId="0" xfId="0" applyFont="1" applyFill="1"/>
    <xf numFmtId="2" fontId="0" fillId="27" borderId="0" xfId="0" applyNumberFormat="1" applyFill="1"/>
    <xf numFmtId="0" fontId="19" fillId="27" borderId="0" xfId="0" applyFont="1" applyFill="1"/>
    <xf numFmtId="0" fontId="4" fillId="27" borderId="0" xfId="0" applyFont="1" applyFill="1" applyAlignment="1">
      <alignment wrapText="1"/>
    </xf>
    <xf numFmtId="0" fontId="25" fillId="27" borderId="0" xfId="0" applyFont="1" applyFill="1"/>
    <xf numFmtId="1" fontId="0" fillId="27" borderId="0" xfId="0" applyNumberFormat="1" applyFill="1"/>
    <xf numFmtId="0" fontId="2" fillId="28" borderId="0" xfId="0" applyFont="1" applyFill="1"/>
    <xf numFmtId="0" fontId="9" fillId="28" borderId="0" xfId="0" applyFont="1" applyFill="1"/>
    <xf numFmtId="0" fontId="0" fillId="28" borderId="0" xfId="0" applyFill="1"/>
    <xf numFmtId="0" fontId="4" fillId="28" borderId="0" xfId="0" applyFont="1" applyFill="1"/>
    <xf numFmtId="0" fontId="2" fillId="28" borderId="0" xfId="0" applyFont="1" applyFill="1" applyAlignment="1">
      <alignment wrapText="1"/>
    </xf>
    <xf numFmtId="2" fontId="0" fillId="28" borderId="0" xfId="0" applyNumberFormat="1" applyFill="1"/>
    <xf numFmtId="0" fontId="19" fillId="28" borderId="0" xfId="0" applyFont="1" applyFill="1"/>
    <xf numFmtId="1" fontId="0" fillId="28" borderId="0" xfId="0" applyNumberFormat="1" applyFill="1"/>
    <xf numFmtId="0" fontId="19" fillId="11" borderId="0" xfId="0" applyFont="1" applyFill="1"/>
    <xf numFmtId="0" fontId="2" fillId="11" borderId="0" xfId="0" applyFont="1" applyFill="1" applyAlignment="1">
      <alignment wrapText="1"/>
    </xf>
    <xf numFmtId="0" fontId="2" fillId="29" borderId="0" xfId="0" applyFont="1" applyFill="1"/>
    <xf numFmtId="0" fontId="10" fillId="29" borderId="0" xfId="0" applyFont="1" applyFill="1"/>
    <xf numFmtId="0" fontId="0" fillId="29" borderId="0" xfId="0" applyFill="1"/>
    <xf numFmtId="0" fontId="0" fillId="29" borderId="0" xfId="0" applyFill="1" applyAlignment="1">
      <alignment wrapText="1"/>
    </xf>
    <xf numFmtId="0" fontId="4" fillId="29" borderId="0" xfId="0" applyFont="1" applyFill="1"/>
    <xf numFmtId="2" fontId="0" fillId="29" borderId="0" xfId="0" applyNumberFormat="1" applyFill="1"/>
    <xf numFmtId="1" fontId="0" fillId="29" borderId="0" xfId="0" applyNumberFormat="1" applyFill="1"/>
    <xf numFmtId="2" fontId="3" fillId="0" borderId="0" xfId="0" applyNumberFormat="1" applyFont="1"/>
    <xf numFmtId="0" fontId="29" fillId="23" borderId="0" xfId="0" applyFont="1" applyFill="1" applyAlignment="1">
      <alignment horizontal="center" vertical="center" wrapText="1"/>
    </xf>
    <xf numFmtId="0" fontId="24" fillId="13" borderId="0" xfId="0" applyFont="1" applyFill="1" applyAlignment="1">
      <alignment horizontal="center" vertical="center"/>
    </xf>
    <xf numFmtId="0" fontId="0" fillId="17"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22" borderId="0" xfId="0" applyFill="1" applyAlignment="1">
      <alignment horizontal="center" vertical="center" wrapText="1"/>
    </xf>
    <xf numFmtId="0" fontId="0" fillId="15" borderId="0" xfId="0" applyFill="1" applyAlignment="1">
      <alignment horizontal="center" vertical="center" wrapText="1"/>
    </xf>
    <xf numFmtId="0" fontId="0" fillId="17" borderId="0" xfId="0" applyFill="1" applyAlignment="1">
      <alignment horizontal="center" vertical="center" wrapText="1"/>
    </xf>
    <xf numFmtId="0" fontId="19" fillId="8" borderId="0" xfId="0" applyFont="1" applyFill="1" applyAlignment="1">
      <alignment horizontal="center" vertical="center" wrapText="1"/>
    </xf>
    <xf numFmtId="0" fontId="0" fillId="22" borderId="0" xfId="0" applyFill="1" applyAlignment="1">
      <alignment horizontal="center" vertical="center"/>
    </xf>
  </cellXfs>
  <cellStyles count="3">
    <cellStyle name="Акцент5" xfId="1" builtinId="45"/>
    <cellStyle name="Обычный" xfId="0" builtinId="0"/>
    <cellStyle name="Финансовый" xfId="2" builtinId="3"/>
  </cellStyles>
  <dxfs count="0"/>
  <tableStyles count="0" defaultTableStyle="TableStyleMedium2" defaultPivotStyle="PivotStyleLight16"/>
  <colors>
    <mruColors>
      <color rgb="FFDDAAC2"/>
      <color rgb="FFD6CEA2"/>
      <color rgb="FF9C7DB0"/>
      <color rgb="FFC0CC90"/>
      <color rgb="FF7BB48A"/>
      <color rgb="FFFFB2B1"/>
      <color rgb="FF946491"/>
      <color rgb="FFFFEAA1"/>
      <color rgb="FF7E79AF"/>
      <color rgb="FFB1B1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ransgene_2" connectionId="94" xr16:uid="{3DC22636-0BAE-BD4C-8682-26B0B711137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4" connectionId="131" xr16:uid="{09FEC693-4D45-E642-88BB-32B96317E6FE}" autoFormatId="16" applyNumberFormats="0" applyBorderFormats="0" applyFontFormats="1" applyPatternFormats="1" applyAlignmentFormats="0" applyWidthHeightFormats="0"/>
</file>

<file path=xl/queryTables/queryTable100.xml><?xml version="1.0" encoding="utf-8"?>
<queryTable xmlns="http://schemas.openxmlformats.org/spreadsheetml/2006/main" xmlns:mc="http://schemas.openxmlformats.org/markup-compatibility/2006" xmlns:xr16="http://schemas.microsoft.com/office/spreadsheetml/2017/revision16" mc:Ignorable="xr16" name="BCMA_111" connectionId="28" xr16:uid="{6BDADDA8-A9D7-4F41-85B9-8BBCE5265E3C}" autoFormatId="16" applyNumberFormats="0" applyBorderFormats="0" applyFontFormats="1" applyPatternFormats="1" applyAlignmentFormats="0" applyWidthHeightFormats="0"/>
</file>

<file path=xl/queryTables/queryTable101.xml><?xml version="1.0" encoding="utf-8"?>
<queryTable xmlns="http://schemas.openxmlformats.org/spreadsheetml/2006/main" xmlns:mc="http://schemas.openxmlformats.org/markup-compatibility/2006" xmlns:xr16="http://schemas.microsoft.com/office/spreadsheetml/2017/revision16" mc:Ignorable="xr16" name="Default Dataset" connectionId="32" xr16:uid="{B55C3D4D-8744-A04E-A492-CCC19205E9AA}" autoFormatId="16" applyNumberFormats="0" applyBorderFormats="0" applyFontFormats="1" applyPatternFormats="1" applyAlignmentFormats="0" applyWidthHeightFormats="0"/>
</file>

<file path=xl/queryTables/queryTable102.xml><?xml version="1.0" encoding="utf-8"?>
<queryTable xmlns="http://schemas.openxmlformats.org/spreadsheetml/2006/main" xmlns:mc="http://schemas.openxmlformats.org/markup-compatibility/2006" xmlns:xr16="http://schemas.microsoft.com/office/spreadsheetml/2017/revision16" mc:Ignorable="xr16" name="BCMA_110_2" connectionId="27" xr16:uid="{8E0AF47F-A047-3844-BEA6-5CCB2F328149}" autoFormatId="16" applyNumberFormats="0" applyBorderFormats="0" applyFontFormats="1" applyPatternFormats="1" applyAlignmentFormats="0" applyWidthHeightFormats="0"/>
</file>

<file path=xl/queryTables/queryTable103.xml><?xml version="1.0" encoding="utf-8"?>
<queryTable xmlns="http://schemas.openxmlformats.org/spreadsheetml/2006/main" xmlns:mc="http://schemas.openxmlformats.org/markup-compatibility/2006" xmlns:xr16="http://schemas.microsoft.com/office/spreadsheetml/2017/revision16" mc:Ignorable="xr16" name="BCMA_103_2" connectionId="16" xr16:uid="{55FE5CD9-C935-8541-8F6C-F732B0559744}" autoFormatId="16" applyNumberFormats="0" applyBorderFormats="0" applyFontFormats="1" applyPatternFormats="1" applyAlignmentFormats="0" applyWidthHeightFormats="0"/>
</file>

<file path=xl/queryTables/queryTable104.xml><?xml version="1.0" encoding="utf-8"?>
<queryTable xmlns="http://schemas.openxmlformats.org/spreadsheetml/2006/main" xmlns:mc="http://schemas.openxmlformats.org/markup-compatibility/2006" xmlns:xr16="http://schemas.microsoft.com/office/spreadsheetml/2017/revision16" mc:Ignorable="xr16" name="sBCMA_DL2-5" connectionId="50" xr16:uid="{101EE32D-ADCA-8B45-AB1B-FC9E62784D16}" autoFormatId="16" applyNumberFormats="0" applyBorderFormats="0" applyFontFormats="1" applyPatternFormats="1" applyAlignmentFormats="0" applyWidthHeightFormats="0"/>
</file>

<file path=xl/queryTables/queryTable105.xml><?xml version="1.0" encoding="utf-8"?>
<queryTable xmlns="http://schemas.openxmlformats.org/spreadsheetml/2006/main" xmlns:mc="http://schemas.openxmlformats.org/markup-compatibility/2006" xmlns:xr16="http://schemas.microsoft.com/office/spreadsheetml/2017/revision16" mc:Ignorable="xr16" name="Mprotein_11" connectionId="40" xr16:uid="{BF9DD74F-1490-B246-94CE-A20828E42582}" autoFormatId="16" applyNumberFormats="0" applyBorderFormats="0" applyFontFormats="1" applyPatternFormats="1" applyAlignmentFormats="0" applyWidthHeightFormats="0"/>
</file>

<file path=xl/queryTables/queryTable106.xml><?xml version="1.0" encoding="utf-8"?>
<queryTable xmlns="http://schemas.openxmlformats.org/spreadsheetml/2006/main" xmlns:mc="http://schemas.openxmlformats.org/markup-compatibility/2006" xmlns:xr16="http://schemas.microsoft.com/office/spreadsheetml/2017/revision16" mc:Ignorable="xr16" name="BCMA_109_2" connectionId="25" xr16:uid="{3131F498-0294-1847-A3C8-2275289C8A7B}" autoFormatId="16" applyNumberFormats="0" applyBorderFormats="0" applyFontFormats="1" applyPatternFormats="1" applyAlignmentFormats="0" applyWidthHeightFormats="0"/>
</file>

<file path=xl/queryTables/queryTable107.xml><?xml version="1.0" encoding="utf-8"?>
<queryTable xmlns="http://schemas.openxmlformats.org/spreadsheetml/2006/main" xmlns:mc="http://schemas.openxmlformats.org/markup-compatibility/2006" xmlns:xr16="http://schemas.microsoft.com/office/spreadsheetml/2017/revision16" mc:Ignorable="xr16" name="sBCMA_DL2-4" connectionId="49" xr16:uid="{F4B57EF3-617B-6C46-A80E-FBAAEE8A026A}" autoFormatId="16" applyNumberFormats="0" applyBorderFormats="0" applyFontFormats="1" applyPatternFormats="1" applyAlignmentFormats="0" applyWidthHeightFormats="0"/>
</file>

<file path=xl/queryTables/queryTable108.xml><?xml version="1.0" encoding="utf-8"?>
<queryTable xmlns="http://schemas.openxmlformats.org/spreadsheetml/2006/main" xmlns:mc="http://schemas.openxmlformats.org/markup-compatibility/2006" xmlns:xr16="http://schemas.microsoft.com/office/spreadsheetml/2017/revision16" mc:Ignorable="xr16" name="M spike" connectionId="38" xr16:uid="{CA31A9CE-B0A9-9644-9D95-168F5DF2F81B}" autoFormatId="16" applyNumberFormats="0" applyBorderFormats="0" applyFontFormats="1" applyPatternFormats="1" applyAlignmentFormats="0" applyWidthHeightFormats="0"/>
</file>

<file path=xl/queryTables/queryTable109.xml><?xml version="1.0" encoding="utf-8"?>
<queryTable xmlns="http://schemas.openxmlformats.org/spreadsheetml/2006/main" xmlns:mc="http://schemas.openxmlformats.org/markup-compatibility/2006" xmlns:xr16="http://schemas.microsoft.com/office/spreadsheetml/2017/revision16" mc:Ignorable="xr16" name="BCMA_102_2" connectionId="14" xr16:uid="{F725F81C-8EDE-E64D-B084-35EC46446349}"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transgene_110" connectionId="83" xr16:uid="{1F630CCB-2904-854A-B179-FDFB82F996E4}" autoFormatId="16" applyNumberFormats="0" applyBorderFormats="0" applyFontFormats="1" applyPatternFormats="1" applyAlignmentFormats="0" applyWidthHeightFormats="0"/>
</file>

<file path=xl/queryTables/queryTable110.xml><?xml version="1.0" encoding="utf-8"?>
<queryTable xmlns="http://schemas.openxmlformats.org/spreadsheetml/2006/main" xmlns:mc="http://schemas.openxmlformats.org/markup-compatibility/2006" xmlns:xr16="http://schemas.microsoft.com/office/spreadsheetml/2017/revision16" mc:Ignorable="xr16" name="BCMA_103" connectionId="15" xr16:uid="{7EE476C6-910E-D348-9FF2-C1EE69805DBD}" autoFormatId="16" applyNumberFormats="0" applyBorderFormats="0" applyFontFormats="1" applyPatternFormats="1" applyAlignmentFormats="0" applyWidthHeightFormats="0"/>
</file>

<file path=xl/queryTables/queryTable111.xml><?xml version="1.0" encoding="utf-8"?>
<queryTable xmlns="http://schemas.openxmlformats.org/spreadsheetml/2006/main" xmlns:mc="http://schemas.openxmlformats.org/markup-compatibility/2006" xmlns:xr16="http://schemas.microsoft.com/office/spreadsheetml/2017/revision16" mc:Ignorable="xr16" name="Mspike_1" connectionId="41" xr16:uid="{A8B5B82A-0764-2642-9ED4-1230BE544332}" autoFormatId="16" applyNumberFormats="0" applyBorderFormats="0" applyFontFormats="1" applyPatternFormats="1" applyAlignmentFormats="0" applyWidthHeightFormats="0"/>
</file>

<file path=xl/queryTables/queryTable112.xml><?xml version="1.0" encoding="utf-8"?>
<queryTable xmlns="http://schemas.openxmlformats.org/spreadsheetml/2006/main" xmlns:mc="http://schemas.openxmlformats.org/markup-compatibility/2006" xmlns:xr16="http://schemas.microsoft.com/office/spreadsheetml/2017/revision16" mc:Ignorable="xr16" name="BCMA_107" connectionId="21" xr16:uid="{638E4501-62C8-124C-AB55-DEF8B610DABC}" autoFormatId="16" applyNumberFormats="0" applyBorderFormats="0" applyFontFormats="1" applyPatternFormats="1" applyAlignmentFormats="0" applyWidthHeightFormats="0"/>
</file>

<file path=xl/queryTables/queryTable113.xml><?xml version="1.0" encoding="utf-8"?>
<queryTable xmlns="http://schemas.openxmlformats.org/spreadsheetml/2006/main" xmlns:mc="http://schemas.openxmlformats.org/markup-compatibility/2006" xmlns:xr16="http://schemas.microsoft.com/office/spreadsheetml/2017/revision16" mc:Ignorable="xr16" name="sBCMA_DL2-3" connectionId="48" xr16:uid="{0FF7CB51-ED2D-3249-BCF0-890CA0BFC346}" autoFormatId="16" applyNumberFormats="0" applyBorderFormats="0" applyFontFormats="1" applyPatternFormats="1" applyAlignmentFormats="0" applyWidthHeightFormats="0"/>
</file>

<file path=xl/queryTables/queryTable114.xml><?xml version="1.0" encoding="utf-8"?>
<queryTable xmlns="http://schemas.openxmlformats.org/spreadsheetml/2006/main" xmlns:mc="http://schemas.openxmlformats.org/markup-compatibility/2006" xmlns:xr16="http://schemas.microsoft.com/office/spreadsheetml/2017/revision16" mc:Ignorable="xr16" name="IL6" connectionId="37" xr16:uid="{E0E614A9-D69A-4447-AB28-2FCBC6077D4B}" autoFormatId="16" applyNumberFormats="0" applyBorderFormats="0" applyFontFormats="1" applyPatternFormats="1" applyAlignmentFormats="0" applyWidthHeightFormats="0"/>
</file>

<file path=xl/queryTables/queryTable115.xml><?xml version="1.0" encoding="utf-8"?>
<queryTable xmlns="http://schemas.openxmlformats.org/spreadsheetml/2006/main" xmlns:mc="http://schemas.openxmlformats.org/markup-compatibility/2006" xmlns:xr16="http://schemas.microsoft.com/office/spreadsheetml/2017/revision16" mc:Ignorable="xr16" name="BCMA_104_2" connectionId="18" xr16:uid="{CDF0CF6F-6F15-984F-B908-CCBD35C0C549}" autoFormatId="16" applyNumberFormats="0" applyBorderFormats="0" applyFontFormats="1" applyPatternFormats="1" applyAlignmentFormats="0" applyWidthHeightFormats="0"/>
</file>

<file path=xl/queryTables/queryTable116.xml><?xml version="1.0" encoding="utf-8"?>
<queryTable xmlns="http://schemas.openxmlformats.org/spreadsheetml/2006/main" xmlns:mc="http://schemas.openxmlformats.org/markup-compatibility/2006" xmlns:xr16="http://schemas.microsoft.com/office/spreadsheetml/2017/revision16" mc:Ignorable="xr16" name="BCMA_106_2" connectionId="20" xr16:uid="{4C4C5D0E-EDDA-6941-8186-31F9D3BAF786}" autoFormatId="16" applyNumberFormats="0" applyBorderFormats="0" applyFontFormats="1" applyPatternFormats="1" applyAlignmentFormats="0" applyWidthHeightFormats="0"/>
</file>

<file path=xl/queryTables/queryTable117.xml><?xml version="1.0" encoding="utf-8"?>
<queryTable xmlns="http://schemas.openxmlformats.org/spreadsheetml/2006/main" xmlns:mc="http://schemas.openxmlformats.org/markup-compatibility/2006" xmlns:xr16="http://schemas.microsoft.com/office/spreadsheetml/2017/revision16" mc:Ignorable="xr16" name="sBCMA" connectionId="45" xr16:uid="{E648F838-9A53-E949-BE68-91FDD563885C}" autoFormatId="16" applyNumberFormats="0" applyBorderFormats="0" applyFontFormats="1" applyPatternFormats="1" applyAlignmentFormats="0" applyWidthHeightFormats="0"/>
</file>

<file path=xl/queryTables/queryTable118.xml><?xml version="1.0" encoding="utf-8"?>
<queryTable xmlns="http://schemas.openxmlformats.org/spreadsheetml/2006/main" xmlns:mc="http://schemas.openxmlformats.org/markup-compatibility/2006" xmlns:xr16="http://schemas.microsoft.com/office/spreadsheetml/2017/revision16" mc:Ignorable="xr16" name="BCMA_110" connectionId="26" xr16:uid="{098FEFF9-7575-754F-BD04-B2596DA150EC}" autoFormatId="16" applyNumberFormats="0" applyBorderFormats="0" applyFontFormats="1" applyPatternFormats="1" applyAlignmentFormats="0" applyWidthHeightFormats="0"/>
</file>

<file path=xl/queryTables/queryTable119.xml><?xml version="1.0" encoding="utf-8"?>
<queryTable xmlns="http://schemas.openxmlformats.org/spreadsheetml/2006/main" xmlns:mc="http://schemas.openxmlformats.org/markup-compatibility/2006" xmlns:xr16="http://schemas.microsoft.com/office/spreadsheetml/2017/revision16" mc:Ignorable="xr16" name="sBCMA_DL2-1" connectionId="46" xr16:uid="{2799E95E-C0FD-5A44-B7CF-69BBE715717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transgene_104" connectionId="70" xr16:uid="{2E057B5E-2788-7D45-A75E-6B2AEAF1720A}" autoFormatId="16" applyNumberFormats="0" applyBorderFormats="0" applyFontFormats="1" applyPatternFormats="1" applyAlignmentFormats="0" applyWidthHeightFormats="0"/>
</file>

<file path=xl/queryTables/queryTable120.xml><?xml version="1.0" encoding="utf-8"?>
<queryTable xmlns="http://schemas.openxmlformats.org/spreadsheetml/2006/main" xmlns:mc="http://schemas.openxmlformats.org/markup-compatibility/2006" xmlns:xr16="http://schemas.microsoft.com/office/spreadsheetml/2017/revision16" mc:Ignorable="xr16" name="BCMA_108_2" connectionId="23" xr16:uid="{2E6557E4-A136-6347-9F8C-DF6485C85ECB}" autoFormatId="16" applyNumberFormats="0" applyBorderFormats="0" applyFontFormats="1" applyPatternFormats="1" applyAlignmentFormats="0" applyWidthHeightFormats="0"/>
</file>

<file path=xl/queryTables/queryTable121.xml><?xml version="1.0" encoding="utf-8"?>
<queryTable xmlns="http://schemas.openxmlformats.org/spreadsheetml/2006/main" xmlns:mc="http://schemas.openxmlformats.org/markup-compatibility/2006" xmlns:xr16="http://schemas.microsoft.com/office/spreadsheetml/2017/revision16" mc:Ignorable="xr16" name="BCMA_104" connectionId="17" xr16:uid="{3FFC50B1-948C-2F4A-AE45-8A43EA426CD8}" autoFormatId="16" applyNumberFormats="0" applyBorderFormats="0" applyFontFormats="1" applyPatternFormats="1" applyAlignmentFormats="0" applyWidthHeightFormats="0"/>
</file>

<file path=xl/queryTables/queryTable122.xml><?xml version="1.0" encoding="utf-8"?>
<queryTable xmlns="http://schemas.openxmlformats.org/spreadsheetml/2006/main" xmlns:mc="http://schemas.openxmlformats.org/markup-compatibility/2006" xmlns:xr16="http://schemas.microsoft.com/office/spreadsheetml/2017/revision16" mc:Ignorable="xr16" name="sBCMA_DL2-6" connectionId="51" xr16:uid="{0CAF7125-9F16-9045-A906-8EAB238B12E8}" autoFormatId="16" applyNumberFormats="0" applyBorderFormats="0" applyFontFormats="1" applyPatternFormats="1" applyAlignmentFormats="0" applyWidthHeightFormats="0"/>
</file>

<file path=xl/queryTables/queryTable123.xml><?xml version="1.0" encoding="utf-8"?>
<queryTable xmlns="http://schemas.openxmlformats.org/spreadsheetml/2006/main" xmlns:mc="http://schemas.openxmlformats.org/markup-compatibility/2006" xmlns:xr16="http://schemas.microsoft.com/office/spreadsheetml/2017/revision16" mc:Ignorable="xr16" name="BCMA_0-15_0-30" connectionId="5" xr16:uid="{FC71F6D5-B993-2241-B306-839E1E8C761B}" autoFormatId="16" applyNumberFormats="0" applyBorderFormats="0" applyFontFormats="1" applyPatternFormats="1" applyAlignmentFormats="0" applyWidthHeightFormats="0"/>
</file>

<file path=xl/queryTables/queryTable124.xml><?xml version="1.0" encoding="utf-8"?>
<queryTable xmlns="http://schemas.openxmlformats.org/spreadsheetml/2006/main" xmlns:mc="http://schemas.openxmlformats.org/markup-compatibility/2006" xmlns:xr16="http://schemas.microsoft.com/office/spreadsheetml/2017/revision16" mc:Ignorable="xr16" name="sBCMA_DL2-2" connectionId="47" xr16:uid="{B79159C7-AADE-DD4B-9BE2-82691D2AC4F7}" autoFormatId="16" applyNumberFormats="0" applyBorderFormats="0" applyFontFormats="1" applyPatternFormats="1" applyAlignmentFormats="0" applyWidthHeightFormats="0"/>
</file>

<file path=xl/queryTables/queryTable125.xml><?xml version="1.0" encoding="utf-8"?>
<queryTable xmlns="http://schemas.openxmlformats.org/spreadsheetml/2006/main" xmlns:mc="http://schemas.openxmlformats.org/markup-compatibility/2006" xmlns:xr16="http://schemas.microsoft.com/office/spreadsheetml/2017/revision16" mc:Ignorable="xr16" name="BCMA_0_15_200_300_2" connectionId="9" xr16:uid="{F6F08080-10C9-4F42-8233-87D399EAE966}" autoFormatId="16" applyNumberFormats="0" applyBorderFormats="0" applyFontFormats="1" applyPatternFormats="1" applyAlignmentFormats="0" applyWidthHeightFormats="0"/>
</file>

<file path=xl/queryTables/queryTable126.xml><?xml version="1.0" encoding="utf-8"?>
<queryTable xmlns="http://schemas.openxmlformats.org/spreadsheetml/2006/main" xmlns:mc="http://schemas.openxmlformats.org/markup-compatibility/2006" xmlns:xr16="http://schemas.microsoft.com/office/spreadsheetml/2017/revision16" mc:Ignorable="xr16" name="Mspike_5" connectionId="42" xr16:uid="{8A57BA22-4736-D640-88EE-F06ACF492022}" autoFormatId="16" applyNumberFormats="0" applyBorderFormats="0" applyFontFormats="1" applyPatternFormats="1" applyAlignmentFormats="0" applyWidthHeightFormats="0"/>
</file>

<file path=xl/queryTables/queryTable127.xml><?xml version="1.0" encoding="utf-8"?>
<queryTable xmlns="http://schemas.openxmlformats.org/spreadsheetml/2006/main" xmlns:mc="http://schemas.openxmlformats.org/markup-compatibility/2006" xmlns:xr16="http://schemas.microsoft.com/office/spreadsheetml/2017/revision16" mc:Ignorable="xr16" name="BCMA_101" connectionId="12" xr16:uid="{A8C21518-3913-A446-8A78-28852CBF4004}" autoFormatId="16" applyNumberFormats="0" applyBorderFormats="0" applyFontFormats="1" applyPatternFormats="1" applyAlignmentFormats="0" applyWidthHeightFormats="0"/>
</file>

<file path=xl/queryTables/queryTable128.xml><?xml version="1.0" encoding="utf-8"?>
<queryTable xmlns="http://schemas.openxmlformats.org/spreadsheetml/2006/main" xmlns:mc="http://schemas.openxmlformats.org/markup-compatibility/2006" xmlns:xr16="http://schemas.microsoft.com/office/spreadsheetml/2017/revision16" mc:Ignorable="xr16" name="BCMA_0_15_200_300_3" connectionId="10" xr16:uid="{1FA0992B-C3AA-E743-87CC-414B5D921633}" autoFormatId="16" applyNumberFormats="0" applyBorderFormats="0" applyFontFormats="1" applyPatternFormats="1" applyAlignmentFormats="0" applyWidthHeightFormats="0"/>
</file>

<file path=xl/queryTables/queryTable129.xml><?xml version="1.0" encoding="utf-8"?>
<queryTable xmlns="http://schemas.openxmlformats.org/spreadsheetml/2006/main" xmlns:mc="http://schemas.openxmlformats.org/markup-compatibility/2006" xmlns:xr16="http://schemas.microsoft.com/office/spreadsheetml/2017/revision16" mc:Ignorable="xr16" name="IL6__1" connectionId="36" xr16:uid="{A036B142-43A0-314D-9FB6-4E395C3CE6C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9" connectionId="117" xr16:uid="{DED95BBC-12CB-F046-9F57-88E926A97BAD}" autoFormatId="16" applyNumberFormats="0" applyBorderFormats="0" applyFontFormats="1" applyPatternFormats="1" applyAlignmentFormats="0" applyWidthHeightFormats="0"/>
</file>

<file path=xl/queryTables/queryTable130.xml><?xml version="1.0" encoding="utf-8"?>
<queryTable xmlns="http://schemas.openxmlformats.org/spreadsheetml/2006/main" xmlns:mc="http://schemas.openxmlformats.org/markup-compatibility/2006" xmlns:xr16="http://schemas.microsoft.com/office/spreadsheetml/2017/revision16" mc:Ignorable="xr16" name="IL_2" connectionId="34" xr16:uid="{A5906341-2A42-A649-98B2-6CCC8AB6664F}" autoFormatId="16" applyNumberFormats="0" applyBorderFormats="0" applyFontFormats="1" applyPatternFormats="1" applyAlignmentFormats="0" applyWidthHeightFormats="0"/>
</file>

<file path=xl/queryTables/queryTable131.xml><?xml version="1.0" encoding="utf-8"?>
<queryTable xmlns="http://schemas.openxmlformats.org/spreadsheetml/2006/main" xmlns:mc="http://schemas.openxmlformats.org/markup-compatibility/2006" xmlns:xr16="http://schemas.microsoft.com/office/spreadsheetml/2017/revision16" mc:Ignorable="xr16" name="BCMA_0_15_0_30_3" connectionId="7" xr16:uid="{AC073657-2524-AB45-BF4C-AF331F122189}"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transgene_5_2" connectionId="108" xr16:uid="{19801D58-005F-114A-9FAC-5513AD5B4D49}"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transgene_200-600d_1" connectionId="96" xr16:uid="{0A63C657-DCB1-AE4E-B11A-A5EF1DE6FDD5}"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transgene_19" connectionId="93" xr16:uid="{8298C13A-BD38-604D-A539-ECDB426E7387}"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transgene_0-30d_3" connectionId="55" xr16:uid="{EC005AFE-FD4F-644F-87C0-FFEFA9DDC9A7}"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transgene_5" connectionId="107" xr16:uid="{451B36BD-E652-794B-89F0-0D5C266B4C27}"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transgene_17" connectionId="91" xr16:uid="{124DC1EB-483D-A446-9342-775BB2423CCF}"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ransgene_8" connectionId="114" xr16:uid="{E4A30344-5A8F-7842-A58C-6849F68776D4}"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50" connectionId="4" xr16:uid="{72518B56-5488-5540-9B0E-85641FAD024D}"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transgene_0-40_35-49" connectionId="57" xr16:uid="{888AAAF1-FA82-DD41-8D35-01137723AE08}"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transgene_200-800_1-49" connectionId="99" xr16:uid="{7EF230CA-A45C-B346-857B-E9F370EE656D}"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transgene_104_2" connectionId="71" xr16:uid="{137AD29D-6BE9-804E-BE75-D6628307BBE1}"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transgene_103" connectionId="68" xr16:uid="{7C1CD119-3F10-E545-99F0-58A4330AC4D4}"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transgene_0-30d_1" connectionId="54" xr16:uid="{E766799C-A4AD-6E46-9FBB-3FA810793802}"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transgene_10" connectionId="61" xr16:uid="{BB485BED-DC52-F444-A218-FEEC296D25C8}"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transgene_107" connectionId="74" xr16:uid="{1722815A-7DF0-E249-AEA7-464B97B8E828}"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transgene_108" connectionId="76" xr16:uid="{B5E60C15-CC4B-3943-BF94-4F4C37BAB68B}"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transgene_coh2_50-200" connectionId="125" xr16:uid="{5A9D60E6-91EF-A345-A19E-E191DBBCDEF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ransgene_109_2" connectionId="79" xr16:uid="{6A8D7E53-ABBE-CF42-9B9A-B316C88AF3BB}"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transgene_14" connectionId="88" xr16:uid="{7A37E927-E47D-8B49-9C96-AE53F8229876}"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transgene_3" connectionId="103" xr16:uid="{9B8103A0-92ED-0240-A705-19FC65A76495}"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ExternalData_8" connectionId="115" xr16:uid="{06BD459D-CD24-9C42-BC65-9FD950250D61}"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ernalData_10" connectionId="64" xr16:uid="{F5E6180A-DF52-244B-BC3F-364580474C7A}"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transgene_coh3_0-40d" connectionId="126" xr16:uid="{C52D2175-64A1-4F4C-AF92-94403022214B}"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transgene_15" connectionId="89" xr16:uid="{DA896FE5-A90A-C340-85C7-346FB0231731}"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transgene_18" connectionId="92" xr16:uid="{7180226C-6DDB-414A-90F9-07D243C61644}"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450" connectionId="3" xr16:uid="{31CB5883-77C9-FB47-B3D8-74E2D0590928}"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transgene_100-300" connectionId="63" xr16:uid="{ADCB7FCF-27FD-8B4E-BAE0-7AB48AF633FF}"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transgene_coh2_250-650" connectionId="124" xr16:uid="{6C630AE6-F5B7-064D-813C-DD265A73D81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ransgene_7" connectionId="112" xr16:uid="{7358703B-2858-D443-B21B-B1DB73B2849A}"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PB_60-180" connectionId="44" xr16:uid="{28939C42-21F4-B343-9C7E-3BD2D9EE3F50}" autoFormatId="16" applyNumberFormats="0" applyBorderFormats="0" applyFontFormats="1" applyPatternFormats="1" applyAlignmentFormats="0" applyWidthHeightFormats="0"/>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transgene_111" connectionId="84" xr16:uid="{36898D6C-6901-D245-BF3A-6EDF00300760}" autoFormatId="16" applyNumberFormats="0" applyBorderFormats="0" applyFontFormats="1" applyPatternFormats="1" applyAlignmentFormats="0" applyWidthHeightFormats="0"/>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transgene_111_2" connectionId="85" xr16:uid="{418BB7D8-69DA-2742-851E-85F72B61BF75}" autoFormatId="16" applyNumberFormats="0" applyBorderFormats="0" applyFontFormats="1" applyPatternFormats="1" applyAlignmentFormats="0" applyWidthHeightFormats="0"/>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transgene_110_2" connectionId="82" xr16:uid="{BE3A1978-B913-A440-AE78-D32E074107B4}" autoFormatId="16" applyNumberFormats="0" applyBorderFormats="0" applyFontFormats="1" applyPatternFormats="1" applyAlignmentFormats="0" applyWidthHeightFormats="0"/>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transgene_C" connectionId="119" xr16:uid="{12176F84-0241-474D-A05F-544D6069BB24}" autoFormatId="16" applyNumberFormats="0" applyBorderFormats="0" applyFontFormats="1" applyPatternFormats="1" applyAlignmentFormats="0" applyWidthHeightFormats="0"/>
</file>

<file path=xl/queryTables/queryTable45.xml><?xml version="1.0" encoding="utf-8"?>
<queryTable xmlns="http://schemas.openxmlformats.org/spreadsheetml/2006/main" xmlns:mc="http://schemas.openxmlformats.org/markup-compatibility/2006" xmlns:xr16="http://schemas.microsoft.com/office/spreadsheetml/2017/revision16" mc:Ignorable="xr16" name="transgene_11" connectionId="80" xr16:uid="{D1957694-D0FE-D24B-9139-DA6FEFA9A7E9}" autoFormatId="16" applyNumberFormats="0" applyBorderFormats="0" applyFontFormats="1" applyPatternFormats="1" applyAlignmentFormats="0" applyWidthHeightFormats="0"/>
</file>

<file path=xl/queryTables/queryTable46.xml><?xml version="1.0" encoding="utf-8"?>
<queryTable xmlns="http://schemas.openxmlformats.org/spreadsheetml/2006/main" xmlns:mc="http://schemas.openxmlformats.org/markup-compatibility/2006" xmlns:xr16="http://schemas.microsoft.com/office/spreadsheetml/2017/revision16" mc:Ignorable="xr16" name="ExternalData_13" connectionId="130" xr16:uid="{6DC9D298-B372-F04B-B9C6-1D8737DD0FCE}" autoFormatId="16" applyNumberFormats="0" applyBorderFormats="0" applyFontFormats="1" applyPatternFormats="1" applyAlignmentFormats="0" applyWidthHeightFormats="0"/>
</file>

<file path=xl/queryTables/queryTable47.xml><?xml version="1.0" encoding="utf-8"?>
<queryTable xmlns="http://schemas.openxmlformats.org/spreadsheetml/2006/main" xmlns:mc="http://schemas.openxmlformats.org/markup-compatibility/2006" xmlns:xr16="http://schemas.microsoft.com/office/spreadsheetml/2017/revision16" mc:Ignorable="xr16" name="PB_0-40" connectionId="43" xr16:uid="{357A1442-76E5-8941-9DA1-10A58AB9ED4B}" autoFormatId="16" applyNumberFormats="0" applyBorderFormats="0" applyFontFormats="1" applyPatternFormats="1" applyAlignmentFormats="0" applyWidthHeightFormats="0"/>
</file>

<file path=xl/queryTables/queryTable48.xml><?xml version="1.0" encoding="utf-8"?>
<queryTable xmlns="http://schemas.openxmlformats.org/spreadsheetml/2006/main" xmlns:mc="http://schemas.openxmlformats.org/markup-compatibility/2006" xmlns:xr16="http://schemas.microsoft.com/office/spreadsheetml/2017/revision16" mc:Ignorable="xr16" name="transgene_0-30d" connectionId="53" xr16:uid="{B8B21AFB-CFC4-FB40-B046-C8F85F7DAB58}" autoFormatId="16" applyNumberFormats="0" applyBorderFormats="0" applyFontFormats="1" applyPatternFormats="1" applyAlignmentFormats="0" applyWidthHeightFormats="0"/>
</file>

<file path=xl/queryTables/queryTable49.xml><?xml version="1.0" encoding="utf-8"?>
<queryTable xmlns="http://schemas.openxmlformats.org/spreadsheetml/2006/main" xmlns:mc="http://schemas.openxmlformats.org/markup-compatibility/2006" xmlns:xr16="http://schemas.microsoft.com/office/spreadsheetml/2017/revision16" mc:Ignorable="xr16" name="transgene_200-600d_3" connectionId="97" xr16:uid="{4494EEAC-9EA1-DA4D-9F2A-D9D686205D14}"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ransgene_109" connectionId="78" xr16:uid="{F0AD62D5-35C2-D146-AC06-7BE6BEAE456A}" autoFormatId="16" applyNumberFormats="0" applyBorderFormats="0" applyFontFormats="1" applyPatternFormats="1" applyAlignmentFormats="0" applyWidthHeightFormats="0"/>
</file>

<file path=xl/queryTables/queryTable50.xml><?xml version="1.0" encoding="utf-8"?>
<queryTable xmlns="http://schemas.openxmlformats.org/spreadsheetml/2006/main" xmlns:mc="http://schemas.openxmlformats.org/markup-compatibility/2006" xmlns:xr16="http://schemas.microsoft.com/office/spreadsheetml/2017/revision16" mc:Ignorable="xr16" name="transgene_coh1_0-40d" connectionId="120" xr16:uid="{80B20955-355E-9249-9218-F6041ED4BF95}" autoFormatId="16" applyNumberFormats="0" applyBorderFormats="0" applyFontFormats="1" applyPatternFormats="1" applyAlignmentFormats="0" applyWidthHeightFormats="0"/>
</file>

<file path=xl/queryTables/queryTable51.xml><?xml version="1.0" encoding="utf-8"?>
<queryTable xmlns="http://schemas.openxmlformats.org/spreadsheetml/2006/main" xmlns:mc="http://schemas.openxmlformats.org/markup-compatibility/2006" xmlns:xr16="http://schemas.microsoft.com/office/spreadsheetml/2017/revision16" mc:Ignorable="xr16" name="transgene_108_2" connectionId="77" xr16:uid="{C0014926-A4E9-4E4D-B2CC-1F86EC6A7C17}" autoFormatId="16" applyNumberFormats="0" applyBorderFormats="0" applyFontFormats="1" applyPatternFormats="1" applyAlignmentFormats="0" applyWidthHeightFormats="0"/>
</file>

<file path=xl/queryTables/queryTable52.xml><?xml version="1.0" encoding="utf-8"?>
<queryTable xmlns="http://schemas.openxmlformats.org/spreadsheetml/2006/main" xmlns:mc="http://schemas.openxmlformats.org/markup-compatibility/2006" xmlns:xr16="http://schemas.microsoft.com/office/spreadsheetml/2017/revision16" mc:Ignorable="xr16" name="transgene_200-800_3-48" connectionId="100" xr16:uid="{4B4BDC54-48D8-1A4A-ACFE-5790F35BC66A}" autoFormatId="16" applyNumberFormats="0" applyBorderFormats="0" applyFontFormats="1" applyPatternFormats="1" applyAlignmentFormats="0" applyWidthHeightFormats="0"/>
</file>

<file path=xl/queryTables/queryTable53.xml><?xml version="1.0" encoding="utf-8"?>
<queryTable xmlns="http://schemas.openxmlformats.org/spreadsheetml/2006/main" xmlns:mc="http://schemas.openxmlformats.org/markup-compatibility/2006" xmlns:xr16="http://schemas.microsoft.com/office/spreadsheetml/2017/revision16" mc:Ignorable="xr16" name="transgene_13" connectionId="87" xr16:uid="{56BC8B12-7619-F84D-92E4-9CE8C2C5EF59}" autoFormatId="16" applyNumberFormats="0" applyBorderFormats="0" applyFontFormats="1" applyPatternFormats="1" applyAlignmentFormats="0" applyWidthHeightFormats="0"/>
</file>

<file path=xl/queryTables/queryTable54.xml><?xml version="1.0" encoding="utf-8"?>
<queryTable xmlns="http://schemas.openxmlformats.org/spreadsheetml/2006/main" xmlns:mc="http://schemas.openxmlformats.org/markup-compatibility/2006" xmlns:xr16="http://schemas.microsoft.com/office/spreadsheetml/2017/revision16" mc:Ignorable="xr16" name="transgene_9" connectionId="116" xr16:uid="{BA20643E-97A5-E24A-AC87-1335E5324A98}" autoFormatId="16" applyNumberFormats="0" applyBorderFormats="0" applyFontFormats="1" applyPatternFormats="1" applyAlignmentFormats="0" applyWidthHeightFormats="0"/>
</file>

<file path=xl/queryTables/queryTable55.xml><?xml version="1.0" encoding="utf-8"?>
<queryTable xmlns="http://schemas.openxmlformats.org/spreadsheetml/2006/main" xmlns:mc="http://schemas.openxmlformats.org/markup-compatibility/2006" xmlns:xr16="http://schemas.microsoft.com/office/spreadsheetml/2017/revision16" mc:Ignorable="xr16" name="transgene_102" connectionId="66" xr16:uid="{BC57D505-0ADE-514B-BF39-1D31E822CBCD}" autoFormatId="16" applyNumberFormats="0" applyBorderFormats="0" applyFontFormats="1" applyPatternFormats="1" applyAlignmentFormats="0" applyWidthHeightFormats="0"/>
</file>

<file path=xl/queryTables/queryTable56.xml><?xml version="1.0" encoding="utf-8"?>
<queryTable xmlns="http://schemas.openxmlformats.org/spreadsheetml/2006/main" xmlns:mc="http://schemas.openxmlformats.org/markup-compatibility/2006" xmlns:xr16="http://schemas.microsoft.com/office/spreadsheetml/2017/revision16" mc:Ignorable="xr16" name="150" connectionId="1" xr16:uid="{1046B321-A622-3F4A-BB13-AAE0CA9DABA6}" autoFormatId="16" applyNumberFormats="0" applyBorderFormats="0" applyFontFormats="1" applyPatternFormats="1" applyAlignmentFormats="0" applyWidthHeightFormats="0"/>
</file>

<file path=xl/queryTables/queryTable57.xml><?xml version="1.0" encoding="utf-8"?>
<queryTable xmlns="http://schemas.openxmlformats.org/spreadsheetml/2006/main" xmlns:mc="http://schemas.openxmlformats.org/markup-compatibility/2006" xmlns:xr16="http://schemas.microsoft.com/office/spreadsheetml/2017/revision16" mc:Ignorable="xr16" name="transgene_200-600d_6" connectionId="98" xr16:uid="{6B13B797-6468-4B4A-9418-86BF596CD46D}" autoFormatId="16" applyNumberFormats="0" applyBorderFormats="0" applyFontFormats="1" applyPatternFormats="1" applyAlignmentFormats="0" applyWidthHeightFormats="0"/>
</file>

<file path=xl/queryTables/queryTable58.xml><?xml version="1.0" encoding="utf-8"?>
<queryTable xmlns="http://schemas.openxmlformats.org/spreadsheetml/2006/main" xmlns:mc="http://schemas.openxmlformats.org/markup-compatibility/2006" xmlns:xr16="http://schemas.microsoft.com/office/spreadsheetml/2017/revision16" mc:Ignorable="xr16" name="transgene_10_2" connectionId="62" xr16:uid="{9509F57E-54BC-5749-9655-8E1819924274}" autoFormatId="16" applyNumberFormats="0" applyBorderFormats="0" applyFontFormats="1" applyPatternFormats="1" applyAlignmentFormats="0" applyWidthHeightFormats="0"/>
</file>

<file path=xl/queryTables/queryTable59.xml><?xml version="1.0" encoding="utf-8"?>
<queryTable xmlns="http://schemas.openxmlformats.org/spreadsheetml/2006/main" xmlns:mc="http://schemas.openxmlformats.org/markup-compatibility/2006" xmlns:xr16="http://schemas.microsoft.com/office/spreadsheetml/2017/revision16" mc:Ignorable="xr16" name="ExternalData_6" connectionId="111" xr16:uid="{C0CB83D7-F530-624B-A196-52BB6EB58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ransgene_20" connectionId="95" xr16:uid="{4188B966-DA47-544B-8169-2E6B58B126E4}" autoFormatId="16" applyNumberFormats="0" applyBorderFormats="0" applyFontFormats="1" applyPatternFormats="1" applyAlignmentFormats="0" applyWidthHeightFormats="0"/>
</file>

<file path=xl/queryTables/queryTable60.xml><?xml version="1.0" encoding="utf-8"?>
<queryTable xmlns="http://schemas.openxmlformats.org/spreadsheetml/2006/main" xmlns:mc="http://schemas.openxmlformats.org/markup-compatibility/2006" xmlns:xr16="http://schemas.microsoft.com/office/spreadsheetml/2017/revision16" mc:Ignorable="xr16" name="ExternalData_7" connectionId="113" xr16:uid="{390BAF53-429A-2A47-A861-A07C081FBF12}" autoFormatId="16" applyNumberFormats="0" applyBorderFormats="0" applyFontFormats="1" applyPatternFormats="1" applyAlignmentFormats="0" applyWidthHeightFormats="0"/>
</file>

<file path=xl/queryTables/queryTable61.xml><?xml version="1.0" encoding="utf-8"?>
<queryTable xmlns="http://schemas.openxmlformats.org/spreadsheetml/2006/main" xmlns:mc="http://schemas.openxmlformats.org/markup-compatibility/2006" xmlns:xr16="http://schemas.microsoft.com/office/spreadsheetml/2017/revision16" mc:Ignorable="xr16" name="ExternalData_11" connectionId="129" xr16:uid="{16126F81-77E3-6C49-99DF-5F1E74B666E4}" autoFormatId="16" applyNumberFormats="0" applyBorderFormats="0" applyFontFormats="1" applyPatternFormats="1" applyAlignmentFormats="0" applyWidthHeightFormats="0"/>
</file>

<file path=xl/queryTables/queryTable62.xml><?xml version="1.0" encoding="utf-8"?>
<queryTable xmlns="http://schemas.openxmlformats.org/spreadsheetml/2006/main" xmlns:mc="http://schemas.openxmlformats.org/markup-compatibility/2006" xmlns:xr16="http://schemas.microsoft.com/office/spreadsheetml/2017/revision16" mc:Ignorable="xr16" name="ExternalData_2" connectionId="101" xr16:uid="{8CBB8D1B-517A-8A4A-8311-FF7795799567}" autoFormatId="16" applyNumberFormats="0" applyBorderFormats="0" applyFontFormats="1" applyPatternFormats="1" applyAlignmentFormats="0" applyWidthHeightFormats="0"/>
</file>

<file path=xl/queryTables/queryTable63.xml><?xml version="1.0" encoding="utf-8"?>
<queryTable xmlns="http://schemas.openxmlformats.org/spreadsheetml/2006/main" xmlns:mc="http://schemas.openxmlformats.org/markup-compatibility/2006" xmlns:xr16="http://schemas.microsoft.com/office/spreadsheetml/2017/revision16" mc:Ignorable="xr16" name="ExternalData_4" connectionId="106" xr16:uid="{37709807-AE04-6547-B2D1-4F74DE5A1BE7}" autoFormatId="16" applyNumberFormats="0" applyBorderFormats="0" applyFontFormats="1" applyPatternFormats="1" applyAlignmentFormats="0" applyWidthHeightFormats="0"/>
</file>

<file path=xl/queryTables/queryTable64.xml><?xml version="1.0" encoding="utf-8"?>
<queryTable xmlns="http://schemas.openxmlformats.org/spreadsheetml/2006/main" xmlns:mc="http://schemas.openxmlformats.org/markup-compatibility/2006" xmlns:xr16="http://schemas.microsoft.com/office/spreadsheetml/2017/revision16" mc:Ignorable="xr16" name="ExternalData_12" connectionId="102" xr16:uid="{C977BEFF-617C-8645-BE3A-D03959FE5489}" autoFormatId="16" applyNumberFormats="0" applyBorderFormats="0" applyFontFormats="1" applyPatternFormats="1" applyAlignmentFormats="0" applyWidthHeightFormats="0"/>
</file>

<file path=xl/queryTables/queryTable65.xml><?xml version="1.0" encoding="utf-8"?>
<queryTable xmlns="http://schemas.openxmlformats.org/spreadsheetml/2006/main" xmlns:mc="http://schemas.openxmlformats.org/markup-compatibility/2006" xmlns:xr16="http://schemas.microsoft.com/office/spreadsheetml/2017/revision16" mc:Ignorable="xr16" name="transgene_coh2_0-40d" connectionId="123" xr16:uid="{F2DB72B3-003C-FA49-99A5-72DF8ABCC387}" autoFormatId="16" applyNumberFormats="0" applyBorderFormats="0" applyFontFormats="1" applyPatternFormats="1" applyAlignmentFormats="0" applyWidthHeightFormats="0"/>
</file>

<file path=xl/queryTables/queryTable66.xml><?xml version="1.0" encoding="utf-8"?>
<queryTable xmlns="http://schemas.openxmlformats.org/spreadsheetml/2006/main" xmlns:mc="http://schemas.openxmlformats.org/markup-compatibility/2006" xmlns:xr16="http://schemas.microsoft.com/office/spreadsheetml/2017/revision16" mc:Ignorable="xr16" name="transgene_6" connectionId="110" xr16:uid="{353CEBEB-A0D8-0441-9A7B-95F900E4DFDE}" autoFormatId="16" applyNumberFormats="0" applyBorderFormats="0" applyFontFormats="1" applyPatternFormats="1" applyAlignmentFormats="0" applyWidthHeightFormats="0"/>
</file>

<file path=xl/queryTables/queryTable67.xml><?xml version="1.0" encoding="utf-8"?>
<queryTable xmlns="http://schemas.openxmlformats.org/spreadsheetml/2006/main" xmlns:mc="http://schemas.openxmlformats.org/markup-compatibility/2006" xmlns:xr16="http://schemas.microsoft.com/office/spreadsheetml/2017/revision16" mc:Ignorable="xr16" name="transgene_coh3_250-650" connectionId="127" xr16:uid="{79104C1E-E242-C74C-8843-86FB76D6391C}" autoFormatId="16" applyNumberFormats="0" applyBorderFormats="0" applyFontFormats="1" applyPatternFormats="1" applyAlignmentFormats="0" applyWidthHeightFormats="0"/>
</file>

<file path=xl/queryTables/queryTable68.xml><?xml version="1.0" encoding="utf-8"?>
<queryTable xmlns="http://schemas.openxmlformats.org/spreadsheetml/2006/main" xmlns:mc="http://schemas.openxmlformats.org/markup-compatibility/2006" xmlns:xr16="http://schemas.microsoft.com/office/spreadsheetml/2017/revision16" mc:Ignorable="xr16" name="transgene_107_2" connectionId="75" xr16:uid="{9BB04A76-C6D8-C343-B2CF-10E463AD6CE4}" autoFormatId="16" applyNumberFormats="0" applyBorderFormats="0" applyFontFormats="1" applyPatternFormats="1" applyAlignmentFormats="0" applyWidthHeightFormats="0"/>
</file>

<file path=xl/queryTables/queryTable69.xml><?xml version="1.0" encoding="utf-8"?>
<queryTable xmlns="http://schemas.openxmlformats.org/spreadsheetml/2006/main" xmlns:mc="http://schemas.openxmlformats.org/markup-compatibility/2006" xmlns:xr16="http://schemas.microsoft.com/office/spreadsheetml/2017/revision16" mc:Ignorable="xr16" name="ExternalData_3" connectionId="104" xr16:uid="{26C3F29D-8E83-FF4D-9909-5AA57CD9388E}"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ransgene_106" connectionId="72" xr16:uid="{C104B47A-0F94-2945-921A-8CF45E019A5A}" autoFormatId="16" applyNumberFormats="0" applyBorderFormats="0" applyFontFormats="1" applyPatternFormats="1" applyAlignmentFormats="0" applyWidthHeightFormats="0"/>
</file>

<file path=xl/queryTables/queryTable70.xml><?xml version="1.0" encoding="utf-8"?>
<queryTable xmlns="http://schemas.openxmlformats.org/spreadsheetml/2006/main" xmlns:mc="http://schemas.openxmlformats.org/markup-compatibility/2006" xmlns:xr16="http://schemas.microsoft.com/office/spreadsheetml/2017/revision16" mc:Ignorable="xr16" name="transgene_0-40d_1-34p" connectionId="58" xr16:uid="{8034D55F-E59E-8D46-8932-9FFD26FB3A2A}" autoFormatId="16" applyNumberFormats="0" applyBorderFormats="0" applyFontFormats="1" applyPatternFormats="1" applyAlignmentFormats="0" applyWidthHeightFormats="0"/>
</file>

<file path=xl/queryTables/queryTable71.xml><?xml version="1.0" encoding="utf-8"?>
<queryTable xmlns="http://schemas.openxmlformats.org/spreadsheetml/2006/main" xmlns:mc="http://schemas.openxmlformats.org/markup-compatibility/2006" xmlns:xr16="http://schemas.microsoft.com/office/spreadsheetml/2017/revision16" mc:Ignorable="xr16" name="transgene_B" connectionId="118" xr16:uid="{4CD1BFA2-597A-C343-965E-2CD10CCF6D19}" autoFormatId="16" applyNumberFormats="0" applyBorderFormats="0" applyFontFormats="1" applyPatternFormats="1" applyAlignmentFormats="0" applyWidthHeightFormats="0"/>
</file>

<file path=xl/queryTables/queryTable72.xml><?xml version="1.0" encoding="utf-8"?>
<queryTable xmlns="http://schemas.openxmlformats.org/spreadsheetml/2006/main" xmlns:mc="http://schemas.openxmlformats.org/markup-compatibility/2006" xmlns:xr16="http://schemas.microsoft.com/office/spreadsheetml/2017/revision16" mc:Ignorable="xr16" name="transgene_0-30d_6" connectionId="56" xr16:uid="{F51BB508-945A-D049-B279-59EA6390E926}" autoFormatId="16" applyNumberFormats="0" applyBorderFormats="0" applyFontFormats="1" applyPatternFormats="1" applyAlignmentFormats="0" applyWidthHeightFormats="0"/>
</file>

<file path=xl/queryTables/queryTable73.xml><?xml version="1.0" encoding="utf-8"?>
<queryTable xmlns="http://schemas.openxmlformats.org/spreadsheetml/2006/main" xmlns:mc="http://schemas.openxmlformats.org/markup-compatibility/2006" xmlns:xr16="http://schemas.microsoft.com/office/spreadsheetml/2017/revision16" mc:Ignorable="xr16" name="transgene_101" connectionId="65" xr16:uid="{0B4E3829-DA6D-904D-8E24-A299AE600324}" autoFormatId="16" applyNumberFormats="0" applyBorderFormats="0" applyFontFormats="1" applyPatternFormats="1" applyAlignmentFormats="0" applyWidthHeightFormats="0"/>
</file>

<file path=xl/queryTables/queryTable74.xml><?xml version="1.0" encoding="utf-8"?>
<queryTable xmlns="http://schemas.openxmlformats.org/spreadsheetml/2006/main" xmlns:mc="http://schemas.openxmlformats.org/markup-compatibility/2006" xmlns:xr16="http://schemas.microsoft.com/office/spreadsheetml/2017/revision16" mc:Ignorable="xr16" name="_26" connectionId="2" xr16:uid="{B3643E19-1857-DC40-AB84-4FDF44295B68}" autoFormatId="16" applyNumberFormats="0" applyBorderFormats="0" applyFontFormats="1" applyPatternFormats="1" applyAlignmentFormats="0" applyWidthHeightFormats="0"/>
</file>

<file path=xl/queryTables/queryTable75.xml><?xml version="1.0" encoding="utf-8"?>
<queryTable xmlns="http://schemas.openxmlformats.org/spreadsheetml/2006/main" xmlns:mc="http://schemas.openxmlformats.org/markup-compatibility/2006" xmlns:xr16="http://schemas.microsoft.com/office/spreadsheetml/2017/revision16" mc:Ignorable="xr16" name="ExternalData_1" connectionId="81" xr16:uid="{4BF0DDBA-01D5-E04C-9B53-D0A2E5E38B9C}" autoFormatId="16" applyNumberFormats="0" applyBorderFormats="0" applyFontFormats="1" applyPatternFormats="1" applyAlignmentFormats="0" applyWidthHeightFormats="0"/>
</file>

<file path=xl/queryTables/queryTable76.xml><?xml version="1.0" encoding="utf-8"?>
<queryTable xmlns="http://schemas.openxmlformats.org/spreadsheetml/2006/main" xmlns:mc="http://schemas.openxmlformats.org/markup-compatibility/2006" xmlns:xr16="http://schemas.microsoft.com/office/spreadsheetml/2017/revision16" mc:Ignorable="xr16" name="transgene_16" connectionId="90" xr16:uid="{5892DDDE-E942-CB40-9029-8059EF138734}" autoFormatId="16" applyNumberFormats="0" applyBorderFormats="0" applyFontFormats="1" applyPatternFormats="1" applyAlignmentFormats="0" applyWidthHeightFormats="0"/>
</file>

<file path=xl/queryTables/queryTable77.xml><?xml version="1.0" encoding="utf-8"?>
<queryTable xmlns="http://schemas.openxmlformats.org/spreadsheetml/2006/main" xmlns:mc="http://schemas.openxmlformats.org/markup-compatibility/2006" xmlns:xr16="http://schemas.microsoft.com/office/spreadsheetml/2017/revision16" mc:Ignorable="xr16" name="transgene_12" connectionId="86" xr16:uid="{7B4688D4-F7BA-724B-89C5-A38FECE047B6}" autoFormatId="16" applyNumberFormats="0" applyBorderFormats="0" applyFontFormats="1" applyPatternFormats="1" applyAlignmentFormats="0" applyWidthHeightFormats="0"/>
</file>

<file path=xl/queryTables/queryTable78.xml><?xml version="1.0" encoding="utf-8"?>
<queryTable xmlns="http://schemas.openxmlformats.org/spreadsheetml/2006/main" xmlns:mc="http://schemas.openxmlformats.org/markup-compatibility/2006" xmlns:xr16="http://schemas.microsoft.com/office/spreadsheetml/2017/revision16" mc:Ignorable="xr16" name="transgene_1" connectionId="60" xr16:uid="{9C6B8FAC-5016-9346-AAB0-D7EFEEE1947E}" autoFormatId="16" applyNumberFormats="0" applyBorderFormats="0" applyFontFormats="1" applyPatternFormats="1" applyAlignmentFormats="0" applyWidthHeightFormats="0"/>
</file>

<file path=xl/queryTables/queryTable79.xml><?xml version="1.0" encoding="utf-8"?>
<queryTable xmlns="http://schemas.openxmlformats.org/spreadsheetml/2006/main" xmlns:mc="http://schemas.openxmlformats.org/markup-compatibility/2006" xmlns:xr16="http://schemas.microsoft.com/office/spreadsheetml/2017/revision16" mc:Ignorable="xr16" name="transgene_102_2" connectionId="67" xr16:uid="{71F6CEBB-799C-9248-83D3-D958865C3D2B}"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transgene_4" connectionId="105" xr16:uid="{A9ACFCF1-9305-7347-94CD-271B02C21AE2}" autoFormatId="16" applyNumberFormats="0" applyBorderFormats="0" applyFontFormats="1" applyPatternFormats="1" applyAlignmentFormats="0" applyWidthHeightFormats="0"/>
</file>

<file path=xl/queryTables/queryTable80.xml><?xml version="1.0" encoding="utf-8"?>
<queryTable xmlns="http://schemas.openxmlformats.org/spreadsheetml/2006/main" xmlns:mc="http://schemas.openxmlformats.org/markup-compatibility/2006" xmlns:xr16="http://schemas.microsoft.com/office/spreadsheetml/2017/revision16" mc:Ignorable="xr16" name="BM_150-200" connectionId="31" xr16:uid="{CC189150-A564-9149-84D7-8857CDCD6D3A}" autoFormatId="16" applyNumberFormats="0" applyBorderFormats="0" applyFontFormats="1" applyPatternFormats="1" applyAlignmentFormats="0" applyWidthHeightFormats="0"/>
</file>

<file path=xl/queryTables/queryTable81.xml><?xml version="1.0" encoding="utf-8"?>
<queryTable xmlns="http://schemas.openxmlformats.org/spreadsheetml/2006/main" xmlns:mc="http://schemas.openxmlformats.org/markup-compatibility/2006" xmlns:xr16="http://schemas.microsoft.com/office/spreadsheetml/2017/revision16" mc:Ignorable="xr16" name="BM_0-120" connectionId="30" xr16:uid="{C0F88B49-AEE0-D54C-B334-533249842493}" autoFormatId="16" applyNumberFormats="0" applyBorderFormats="0" applyFontFormats="1" applyPatternFormats="1" applyAlignmentFormats="0" applyWidthHeightFormats="0"/>
</file>

<file path=xl/queryTables/queryTable82.xml><?xml version="1.0" encoding="utf-8"?>
<queryTable xmlns="http://schemas.openxmlformats.org/spreadsheetml/2006/main" xmlns:mc="http://schemas.openxmlformats.org/markup-compatibility/2006" xmlns:xr16="http://schemas.microsoft.com/office/spreadsheetml/2017/revision16" mc:Ignorable="xr16" name="transgene_0-40d_3-48p" connectionId="59" xr16:uid="{45DD9149-202A-0441-8FDC-E7F21749BEE8}" autoFormatId="16" applyNumberFormats="0" applyBorderFormats="0" applyFontFormats="1" applyPatternFormats="1" applyAlignmentFormats="0" applyWidthHeightFormats="0"/>
</file>

<file path=xl/queryTables/queryTable83.xml><?xml version="1.0" encoding="utf-8"?>
<queryTable xmlns="http://schemas.openxmlformats.org/spreadsheetml/2006/main" xmlns:mc="http://schemas.openxmlformats.org/markup-compatibility/2006" xmlns:xr16="http://schemas.microsoft.com/office/spreadsheetml/2017/revision16" mc:Ignorable="xr16" name="transgene_103_2" connectionId="69" xr16:uid="{D5A260DF-7272-1043-BEFC-8392881074E9}" autoFormatId="16" applyNumberFormats="0" applyBorderFormats="0" applyFontFormats="1" applyPatternFormats="1" applyAlignmentFormats="0" applyWidthHeightFormats="0"/>
</file>

<file path=xl/queryTables/queryTable84.xml><?xml version="1.0" encoding="utf-8"?>
<queryTable xmlns="http://schemas.openxmlformats.org/spreadsheetml/2006/main" xmlns:mc="http://schemas.openxmlformats.org/markup-compatibility/2006" xmlns:xr16="http://schemas.microsoft.com/office/spreadsheetml/2017/revision16" mc:Ignorable="xr16" name="transgene_coh1_250-859d" connectionId="121" xr16:uid="{A1ACF8FD-54FD-2542-882F-5FBC631FAD43}" autoFormatId="16" applyNumberFormats="0" applyBorderFormats="0" applyFontFormats="1" applyPatternFormats="1" applyAlignmentFormats="0" applyWidthHeightFormats="0"/>
</file>

<file path=xl/queryTables/queryTable85.xml><?xml version="1.0" encoding="utf-8"?>
<queryTable xmlns="http://schemas.openxmlformats.org/spreadsheetml/2006/main" xmlns:mc="http://schemas.openxmlformats.org/markup-compatibility/2006" xmlns:xr16="http://schemas.microsoft.com/office/spreadsheetml/2017/revision16" mc:Ignorable="xr16" name="transgene_106_2" connectionId="73" xr16:uid="{DD78E791-1521-074D-BC30-CC02B298B991}" autoFormatId="16" applyNumberFormats="0" applyBorderFormats="0" applyFontFormats="1" applyPatternFormats="1" applyAlignmentFormats="0" applyWidthHeightFormats="0"/>
</file>

<file path=xl/queryTables/queryTable86.xml><?xml version="1.0" encoding="utf-8"?>
<queryTable xmlns="http://schemas.openxmlformats.org/spreadsheetml/2006/main" xmlns:mc="http://schemas.openxmlformats.org/markup-compatibility/2006" xmlns:xr16="http://schemas.microsoft.com/office/spreadsheetml/2017/revision16" mc:Ignorable="xr16" name="transgene_coh1_50-200" connectionId="122" xr16:uid="{061C13A8-3F8B-2448-AAF4-AA33A9A5123C}" autoFormatId="16" applyNumberFormats="0" applyBorderFormats="0" applyFontFormats="1" applyPatternFormats="1" applyAlignmentFormats="0" applyWidthHeightFormats="0"/>
</file>

<file path=xl/queryTables/queryTable87.xml><?xml version="1.0" encoding="utf-8"?>
<queryTable xmlns="http://schemas.openxmlformats.org/spreadsheetml/2006/main" xmlns:mc="http://schemas.openxmlformats.org/markup-compatibility/2006" xmlns:xr16="http://schemas.microsoft.com/office/spreadsheetml/2017/revision16" mc:Ignorable="xr16" name="ExternalData_5" connectionId="109" xr16:uid="{E5ECDDE6-7EA2-2D42-8993-A94B3C10F1DA}" autoFormatId="16" applyNumberFormats="0" applyBorderFormats="0" applyFontFormats="1" applyPatternFormats="1" applyAlignmentFormats="0" applyWidthHeightFormats="0"/>
</file>

<file path=xl/queryTables/queryTable88.xml><?xml version="1.0" encoding="utf-8"?>
<queryTable xmlns="http://schemas.openxmlformats.org/spreadsheetml/2006/main" xmlns:mc="http://schemas.openxmlformats.org/markup-compatibility/2006" xmlns:xr16="http://schemas.microsoft.com/office/spreadsheetml/2017/revision16" mc:Ignorable="xr16" name="transgene" connectionId="52" xr16:uid="{31C9332B-E6BA-7549-B4CD-C10319EB6BC0}" autoFormatId="16" applyNumberFormats="0" applyBorderFormats="0" applyFontFormats="1" applyPatternFormats="1" applyAlignmentFormats="0" applyWidthHeightFormats="0"/>
</file>

<file path=xl/queryTables/queryTable89.xml><?xml version="1.0" encoding="utf-8"?>
<queryTable xmlns="http://schemas.openxmlformats.org/spreadsheetml/2006/main" xmlns:mc="http://schemas.openxmlformats.org/markup-compatibility/2006" xmlns:xr16="http://schemas.microsoft.com/office/spreadsheetml/2017/revision16" mc:Ignorable="xr16" name="M-protein" connectionId="39" xr16:uid="{EBFDDB11-7D8E-6045-A277-E20A03D61A7A}"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transgene_coh3_50-200" connectionId="128" xr16:uid="{C7E23958-261D-B443-A2AE-C909A8979152}" autoFormatId="16" applyNumberFormats="0" applyBorderFormats="0" applyFontFormats="1" applyPatternFormats="1" applyAlignmentFormats="0" applyWidthHeightFormats="0"/>
</file>

<file path=xl/queryTables/queryTable90.xml><?xml version="1.0" encoding="utf-8"?>
<queryTable xmlns="http://schemas.openxmlformats.org/spreadsheetml/2006/main" xmlns:mc="http://schemas.openxmlformats.org/markup-compatibility/2006" xmlns:xr16="http://schemas.microsoft.com/office/spreadsheetml/2017/revision16" mc:Ignorable="xr16" name="IL_3" connectionId="35" xr16:uid="{470D304F-40EC-8D43-ABC7-0B3C9C1779FA}" autoFormatId="16" applyNumberFormats="0" applyBorderFormats="0" applyFontFormats="1" applyPatternFormats="1" applyAlignmentFormats="0" applyWidthHeightFormats="0"/>
</file>

<file path=xl/queryTables/queryTable91.xml><?xml version="1.0" encoding="utf-8"?>
<queryTable xmlns="http://schemas.openxmlformats.org/spreadsheetml/2006/main" xmlns:mc="http://schemas.openxmlformats.org/markup-compatibility/2006" xmlns:xr16="http://schemas.microsoft.com/office/spreadsheetml/2017/revision16" mc:Ignorable="xr16" name="BCMA_0_15_0_30_2" connectionId="6" xr16:uid="{4402E2D5-4CBD-3243-A1B7-52C3C7417D44}" autoFormatId="16" applyNumberFormats="0" applyBorderFormats="0" applyFontFormats="1" applyPatternFormats="1" applyAlignmentFormats="0" applyWidthHeightFormats="0"/>
</file>

<file path=xl/queryTables/queryTable92.xml><?xml version="1.0" encoding="utf-8"?>
<queryTable xmlns="http://schemas.openxmlformats.org/spreadsheetml/2006/main" xmlns:mc="http://schemas.openxmlformats.org/markup-compatibility/2006" xmlns:xr16="http://schemas.microsoft.com/office/spreadsheetml/2017/revision16" mc:Ignorable="xr16" name="BCMA_8" connectionId="29" xr16:uid="{7911B328-9964-EB4B-B7BE-42A5D4AC41C9}" autoFormatId="16" applyNumberFormats="0" applyBorderFormats="0" applyFontFormats="1" applyPatternFormats="1" applyAlignmentFormats="0" applyWidthHeightFormats="0"/>
</file>

<file path=xl/queryTables/queryTable93.xml><?xml version="1.0" encoding="utf-8"?>
<queryTable xmlns="http://schemas.openxmlformats.org/spreadsheetml/2006/main" xmlns:mc="http://schemas.openxmlformats.org/markup-compatibility/2006" xmlns:xr16="http://schemas.microsoft.com/office/spreadsheetml/2017/revision16" mc:Ignorable="xr16" name="BCMA_0-15_200-300" connectionId="8" xr16:uid="{71785BFD-32F2-0E44-BA4C-26EB8DBE6B4B}" autoFormatId="16" applyNumberFormats="0" applyBorderFormats="0" applyFontFormats="1" applyPatternFormats="1" applyAlignmentFormats="0" applyWidthHeightFormats="0"/>
</file>

<file path=xl/queryTables/queryTable94.xml><?xml version="1.0" encoding="utf-8"?>
<queryTable xmlns="http://schemas.openxmlformats.org/spreadsheetml/2006/main" xmlns:mc="http://schemas.openxmlformats.org/markup-compatibility/2006" xmlns:xr16="http://schemas.microsoft.com/office/spreadsheetml/2017/revision16" mc:Ignorable="xr16" name="BCMA_106" connectionId="19" xr16:uid="{5DB7BD11-4918-4044-93F4-9F03440D93CF}" autoFormatId="16" applyNumberFormats="0" applyBorderFormats="0" applyFontFormats="1" applyPatternFormats="1" applyAlignmentFormats="0" applyWidthHeightFormats="0"/>
</file>

<file path=xl/queryTables/queryTable95.xml><?xml version="1.0" encoding="utf-8"?>
<queryTable xmlns="http://schemas.openxmlformats.org/spreadsheetml/2006/main" xmlns:mc="http://schemas.openxmlformats.org/markup-compatibility/2006" xmlns:xr16="http://schemas.microsoft.com/office/spreadsheetml/2017/revision16" mc:Ignorable="xr16" name="BCMA_102" connectionId="13" xr16:uid="{0EE97D80-CB80-4F4B-9F88-A9F9DF70C31B}" autoFormatId="16" applyNumberFormats="0" applyBorderFormats="0" applyFontFormats="1" applyPatternFormats="1" applyAlignmentFormats="0" applyWidthHeightFormats="0"/>
</file>

<file path=xl/queryTables/queryTable96.xml><?xml version="1.0" encoding="utf-8"?>
<queryTable xmlns="http://schemas.openxmlformats.org/spreadsheetml/2006/main" xmlns:mc="http://schemas.openxmlformats.org/markup-compatibility/2006" xmlns:xr16="http://schemas.microsoft.com/office/spreadsheetml/2017/revision16" mc:Ignorable="xr16" name="BCMA_0-30_50-200" connectionId="11" xr16:uid="{420B9785-1550-864A-93A7-9DE27D2CCE6A}" autoFormatId="16" applyNumberFormats="0" applyBorderFormats="0" applyFontFormats="1" applyPatternFormats="1" applyAlignmentFormats="0" applyWidthHeightFormats="0"/>
</file>

<file path=xl/queryTables/queryTable97.xml><?xml version="1.0" encoding="utf-8"?>
<queryTable xmlns="http://schemas.openxmlformats.org/spreadsheetml/2006/main" xmlns:mc="http://schemas.openxmlformats.org/markup-compatibility/2006" xmlns:xr16="http://schemas.microsoft.com/office/spreadsheetml/2017/revision16" mc:Ignorable="xr16" name="BCMA_108" connectionId="22" xr16:uid="{C0642710-FFCB-684A-B96A-D8869EABCEE3}" autoFormatId="16" applyNumberFormats="0" applyBorderFormats="0" applyFontFormats="1" applyPatternFormats="1" applyAlignmentFormats="0" applyWidthHeightFormats="0"/>
</file>

<file path=xl/queryTables/queryTable98.xml><?xml version="1.0" encoding="utf-8"?>
<queryTable xmlns="http://schemas.openxmlformats.org/spreadsheetml/2006/main" xmlns:mc="http://schemas.openxmlformats.org/markup-compatibility/2006" xmlns:xr16="http://schemas.microsoft.com/office/spreadsheetml/2017/revision16" mc:Ignorable="xr16" name="BCMA_109" connectionId="24" xr16:uid="{12D2CACB-053D-1446-BD33-6378DAF923B9}" autoFormatId="16" applyNumberFormats="0" applyBorderFormats="0" applyFontFormats="1" applyPatternFormats="1" applyAlignmentFormats="0" applyWidthHeightFormats="0"/>
</file>

<file path=xl/queryTables/queryTable99.xml><?xml version="1.0" encoding="utf-8"?>
<queryTable xmlns="http://schemas.openxmlformats.org/spreadsheetml/2006/main" xmlns:mc="http://schemas.openxmlformats.org/markup-compatibility/2006" xmlns:xr16="http://schemas.microsoft.com/office/spreadsheetml/2017/revision16" mc:Ignorable="xr16" name="IFN_1" connectionId="33" xr16:uid="{FC030AAD-6545-D747-BD3D-67845458E39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queryTable" Target="../queryTables/queryTable26.xml"/><Relationship Id="rId21" Type="http://schemas.openxmlformats.org/officeDocument/2006/relationships/queryTable" Target="../queryTables/queryTable21.xml"/><Relationship Id="rId42" Type="http://schemas.openxmlformats.org/officeDocument/2006/relationships/queryTable" Target="../queryTables/queryTable42.xml"/><Relationship Id="rId47" Type="http://schemas.openxmlformats.org/officeDocument/2006/relationships/queryTable" Target="../queryTables/queryTable47.xml"/><Relationship Id="rId63" Type="http://schemas.openxmlformats.org/officeDocument/2006/relationships/queryTable" Target="../queryTables/queryTable63.xml"/><Relationship Id="rId68" Type="http://schemas.openxmlformats.org/officeDocument/2006/relationships/queryTable" Target="../queryTables/queryTable68.xml"/><Relationship Id="rId84" Type="http://schemas.openxmlformats.org/officeDocument/2006/relationships/queryTable" Target="../queryTables/queryTable84.xml"/><Relationship Id="rId16" Type="http://schemas.openxmlformats.org/officeDocument/2006/relationships/queryTable" Target="../queryTables/queryTable16.xml"/><Relationship Id="rId11" Type="http://schemas.openxmlformats.org/officeDocument/2006/relationships/queryTable" Target="../queryTables/queryTable11.xml"/><Relationship Id="rId32" Type="http://schemas.openxmlformats.org/officeDocument/2006/relationships/queryTable" Target="../queryTables/queryTable32.xml"/><Relationship Id="rId37" Type="http://schemas.openxmlformats.org/officeDocument/2006/relationships/queryTable" Target="../queryTables/queryTable37.xml"/><Relationship Id="rId53" Type="http://schemas.openxmlformats.org/officeDocument/2006/relationships/queryTable" Target="../queryTables/queryTable53.xml"/><Relationship Id="rId58" Type="http://schemas.openxmlformats.org/officeDocument/2006/relationships/queryTable" Target="../queryTables/queryTable58.xml"/><Relationship Id="rId74" Type="http://schemas.openxmlformats.org/officeDocument/2006/relationships/queryTable" Target="../queryTables/queryTable74.xml"/><Relationship Id="rId79" Type="http://schemas.openxmlformats.org/officeDocument/2006/relationships/queryTable" Target="../queryTables/queryTable79.xml"/><Relationship Id="rId5" Type="http://schemas.openxmlformats.org/officeDocument/2006/relationships/queryTable" Target="../queryTables/queryTable5.xml"/><Relationship Id="rId19" Type="http://schemas.openxmlformats.org/officeDocument/2006/relationships/queryTable" Target="../queryTables/queryTable19.xml"/><Relationship Id="rId14" Type="http://schemas.openxmlformats.org/officeDocument/2006/relationships/queryTable" Target="../queryTables/queryTable14.xml"/><Relationship Id="rId22" Type="http://schemas.openxmlformats.org/officeDocument/2006/relationships/queryTable" Target="../queryTables/queryTable22.xml"/><Relationship Id="rId27" Type="http://schemas.openxmlformats.org/officeDocument/2006/relationships/queryTable" Target="../queryTables/queryTable27.xml"/><Relationship Id="rId30" Type="http://schemas.openxmlformats.org/officeDocument/2006/relationships/queryTable" Target="../queryTables/queryTable30.xml"/><Relationship Id="rId35" Type="http://schemas.openxmlformats.org/officeDocument/2006/relationships/queryTable" Target="../queryTables/queryTable35.xml"/><Relationship Id="rId43" Type="http://schemas.openxmlformats.org/officeDocument/2006/relationships/queryTable" Target="../queryTables/queryTable43.xml"/><Relationship Id="rId48" Type="http://schemas.openxmlformats.org/officeDocument/2006/relationships/queryTable" Target="../queryTables/queryTable48.xml"/><Relationship Id="rId56" Type="http://schemas.openxmlformats.org/officeDocument/2006/relationships/queryTable" Target="../queryTables/queryTable56.xml"/><Relationship Id="rId64" Type="http://schemas.openxmlformats.org/officeDocument/2006/relationships/queryTable" Target="../queryTables/queryTable64.xml"/><Relationship Id="rId69" Type="http://schemas.openxmlformats.org/officeDocument/2006/relationships/queryTable" Target="../queryTables/queryTable69.xml"/><Relationship Id="rId77" Type="http://schemas.openxmlformats.org/officeDocument/2006/relationships/queryTable" Target="../queryTables/queryTable77.xml"/><Relationship Id="rId8" Type="http://schemas.openxmlformats.org/officeDocument/2006/relationships/queryTable" Target="../queryTables/queryTable8.xml"/><Relationship Id="rId51" Type="http://schemas.openxmlformats.org/officeDocument/2006/relationships/queryTable" Target="../queryTables/queryTable51.xml"/><Relationship Id="rId72" Type="http://schemas.openxmlformats.org/officeDocument/2006/relationships/queryTable" Target="../queryTables/queryTable72.xml"/><Relationship Id="rId80" Type="http://schemas.openxmlformats.org/officeDocument/2006/relationships/queryTable" Target="../queryTables/queryTable80.xml"/><Relationship Id="rId85" Type="http://schemas.openxmlformats.org/officeDocument/2006/relationships/queryTable" Target="../queryTables/queryTable85.xml"/><Relationship Id="rId3" Type="http://schemas.openxmlformats.org/officeDocument/2006/relationships/queryTable" Target="../queryTables/queryTable3.xml"/><Relationship Id="rId12" Type="http://schemas.openxmlformats.org/officeDocument/2006/relationships/queryTable" Target="../queryTables/queryTable12.xml"/><Relationship Id="rId17" Type="http://schemas.openxmlformats.org/officeDocument/2006/relationships/queryTable" Target="../queryTables/queryTable17.xml"/><Relationship Id="rId25" Type="http://schemas.openxmlformats.org/officeDocument/2006/relationships/queryTable" Target="../queryTables/queryTable25.xml"/><Relationship Id="rId33" Type="http://schemas.openxmlformats.org/officeDocument/2006/relationships/queryTable" Target="../queryTables/queryTable33.xml"/><Relationship Id="rId38" Type="http://schemas.openxmlformats.org/officeDocument/2006/relationships/queryTable" Target="../queryTables/queryTable38.xml"/><Relationship Id="rId46" Type="http://schemas.openxmlformats.org/officeDocument/2006/relationships/queryTable" Target="../queryTables/queryTable46.xml"/><Relationship Id="rId59" Type="http://schemas.openxmlformats.org/officeDocument/2006/relationships/queryTable" Target="../queryTables/queryTable59.xml"/><Relationship Id="rId67" Type="http://schemas.openxmlformats.org/officeDocument/2006/relationships/queryTable" Target="../queryTables/queryTable67.xml"/><Relationship Id="rId20" Type="http://schemas.openxmlformats.org/officeDocument/2006/relationships/queryTable" Target="../queryTables/queryTable20.xml"/><Relationship Id="rId41" Type="http://schemas.openxmlformats.org/officeDocument/2006/relationships/queryTable" Target="../queryTables/queryTable41.xml"/><Relationship Id="rId54" Type="http://schemas.openxmlformats.org/officeDocument/2006/relationships/queryTable" Target="../queryTables/queryTable54.xml"/><Relationship Id="rId62" Type="http://schemas.openxmlformats.org/officeDocument/2006/relationships/queryTable" Target="../queryTables/queryTable62.xml"/><Relationship Id="rId70" Type="http://schemas.openxmlformats.org/officeDocument/2006/relationships/queryTable" Target="../queryTables/queryTable70.xml"/><Relationship Id="rId75" Type="http://schemas.openxmlformats.org/officeDocument/2006/relationships/queryTable" Target="../queryTables/queryTable75.xml"/><Relationship Id="rId83" Type="http://schemas.openxmlformats.org/officeDocument/2006/relationships/queryTable" Target="../queryTables/queryTable83.xml"/><Relationship Id="rId88" Type="http://schemas.openxmlformats.org/officeDocument/2006/relationships/queryTable" Target="../queryTables/queryTable88.xml"/><Relationship Id="rId1" Type="http://schemas.openxmlformats.org/officeDocument/2006/relationships/queryTable" Target="../queryTables/queryTable1.xml"/><Relationship Id="rId6" Type="http://schemas.openxmlformats.org/officeDocument/2006/relationships/queryTable" Target="../queryTables/queryTable6.xml"/><Relationship Id="rId15" Type="http://schemas.openxmlformats.org/officeDocument/2006/relationships/queryTable" Target="../queryTables/queryTable15.xml"/><Relationship Id="rId23" Type="http://schemas.openxmlformats.org/officeDocument/2006/relationships/queryTable" Target="../queryTables/queryTable23.xml"/><Relationship Id="rId28" Type="http://schemas.openxmlformats.org/officeDocument/2006/relationships/queryTable" Target="../queryTables/queryTable28.xml"/><Relationship Id="rId36" Type="http://schemas.openxmlformats.org/officeDocument/2006/relationships/queryTable" Target="../queryTables/queryTable36.xml"/><Relationship Id="rId49" Type="http://schemas.openxmlformats.org/officeDocument/2006/relationships/queryTable" Target="../queryTables/queryTable49.xml"/><Relationship Id="rId57" Type="http://schemas.openxmlformats.org/officeDocument/2006/relationships/queryTable" Target="../queryTables/queryTable57.xml"/><Relationship Id="rId10" Type="http://schemas.openxmlformats.org/officeDocument/2006/relationships/queryTable" Target="../queryTables/queryTable10.xml"/><Relationship Id="rId31" Type="http://schemas.openxmlformats.org/officeDocument/2006/relationships/queryTable" Target="../queryTables/queryTable31.xml"/><Relationship Id="rId44" Type="http://schemas.openxmlformats.org/officeDocument/2006/relationships/queryTable" Target="../queryTables/queryTable44.xml"/><Relationship Id="rId52" Type="http://schemas.openxmlformats.org/officeDocument/2006/relationships/queryTable" Target="../queryTables/queryTable52.xml"/><Relationship Id="rId60" Type="http://schemas.openxmlformats.org/officeDocument/2006/relationships/queryTable" Target="../queryTables/queryTable60.xml"/><Relationship Id="rId65" Type="http://schemas.openxmlformats.org/officeDocument/2006/relationships/queryTable" Target="../queryTables/queryTable65.xml"/><Relationship Id="rId73" Type="http://schemas.openxmlformats.org/officeDocument/2006/relationships/queryTable" Target="../queryTables/queryTable73.xml"/><Relationship Id="rId78" Type="http://schemas.openxmlformats.org/officeDocument/2006/relationships/queryTable" Target="../queryTables/queryTable78.xml"/><Relationship Id="rId81" Type="http://schemas.openxmlformats.org/officeDocument/2006/relationships/queryTable" Target="../queryTables/queryTable81.xml"/><Relationship Id="rId86" Type="http://schemas.openxmlformats.org/officeDocument/2006/relationships/queryTable" Target="../queryTables/queryTable86.xml"/><Relationship Id="rId4" Type="http://schemas.openxmlformats.org/officeDocument/2006/relationships/queryTable" Target="../queryTables/queryTable4.xml"/><Relationship Id="rId9" Type="http://schemas.openxmlformats.org/officeDocument/2006/relationships/queryTable" Target="../queryTables/queryTable9.xml"/><Relationship Id="rId13" Type="http://schemas.openxmlformats.org/officeDocument/2006/relationships/queryTable" Target="../queryTables/queryTable13.xml"/><Relationship Id="rId18" Type="http://schemas.openxmlformats.org/officeDocument/2006/relationships/queryTable" Target="../queryTables/queryTable18.xml"/><Relationship Id="rId39" Type="http://schemas.openxmlformats.org/officeDocument/2006/relationships/queryTable" Target="../queryTables/queryTable39.xml"/><Relationship Id="rId34" Type="http://schemas.openxmlformats.org/officeDocument/2006/relationships/queryTable" Target="../queryTables/queryTable34.xml"/><Relationship Id="rId50" Type="http://schemas.openxmlformats.org/officeDocument/2006/relationships/queryTable" Target="../queryTables/queryTable50.xml"/><Relationship Id="rId55" Type="http://schemas.openxmlformats.org/officeDocument/2006/relationships/queryTable" Target="../queryTables/queryTable55.xml"/><Relationship Id="rId76" Type="http://schemas.openxmlformats.org/officeDocument/2006/relationships/queryTable" Target="../queryTables/queryTable76.xml"/><Relationship Id="rId7" Type="http://schemas.openxmlformats.org/officeDocument/2006/relationships/queryTable" Target="../queryTables/queryTable7.xml"/><Relationship Id="rId71" Type="http://schemas.openxmlformats.org/officeDocument/2006/relationships/queryTable" Target="../queryTables/queryTable71.xml"/><Relationship Id="rId2" Type="http://schemas.openxmlformats.org/officeDocument/2006/relationships/queryTable" Target="../queryTables/queryTable2.xml"/><Relationship Id="rId29" Type="http://schemas.openxmlformats.org/officeDocument/2006/relationships/queryTable" Target="../queryTables/queryTable29.xml"/><Relationship Id="rId24" Type="http://schemas.openxmlformats.org/officeDocument/2006/relationships/queryTable" Target="../queryTables/queryTable24.xml"/><Relationship Id="rId40" Type="http://schemas.openxmlformats.org/officeDocument/2006/relationships/queryTable" Target="../queryTables/queryTable40.xml"/><Relationship Id="rId45" Type="http://schemas.openxmlformats.org/officeDocument/2006/relationships/queryTable" Target="../queryTables/queryTable45.xml"/><Relationship Id="rId66" Type="http://schemas.openxmlformats.org/officeDocument/2006/relationships/queryTable" Target="../queryTables/queryTable66.xml"/><Relationship Id="rId87" Type="http://schemas.openxmlformats.org/officeDocument/2006/relationships/queryTable" Target="../queryTables/queryTable87.xml"/><Relationship Id="rId61" Type="http://schemas.openxmlformats.org/officeDocument/2006/relationships/queryTable" Target="../queryTables/queryTable61.xml"/><Relationship Id="rId82" Type="http://schemas.openxmlformats.org/officeDocument/2006/relationships/queryTable" Target="../queryTables/queryTable82.xml"/></Relationships>
</file>

<file path=xl/worksheets/_rels/sheet5.xml.rels><?xml version="1.0" encoding="UTF-8" standalone="yes"?>
<Relationships xmlns="http://schemas.openxmlformats.org/package/2006/relationships"><Relationship Id="rId13" Type="http://schemas.openxmlformats.org/officeDocument/2006/relationships/queryTable" Target="../queryTables/queryTable101.xml"/><Relationship Id="rId18" Type="http://schemas.openxmlformats.org/officeDocument/2006/relationships/queryTable" Target="../queryTables/queryTable106.xml"/><Relationship Id="rId26" Type="http://schemas.openxmlformats.org/officeDocument/2006/relationships/queryTable" Target="../queryTables/queryTable114.xml"/><Relationship Id="rId39" Type="http://schemas.openxmlformats.org/officeDocument/2006/relationships/queryTable" Target="../queryTables/queryTable127.xml"/><Relationship Id="rId21" Type="http://schemas.openxmlformats.org/officeDocument/2006/relationships/queryTable" Target="../queryTables/queryTable109.xml"/><Relationship Id="rId34" Type="http://schemas.openxmlformats.org/officeDocument/2006/relationships/queryTable" Target="../queryTables/queryTable122.xml"/><Relationship Id="rId42" Type="http://schemas.openxmlformats.org/officeDocument/2006/relationships/queryTable" Target="../queryTables/queryTable130.xml"/><Relationship Id="rId7" Type="http://schemas.openxmlformats.org/officeDocument/2006/relationships/queryTable" Target="../queryTables/queryTable95.xml"/><Relationship Id="rId2" Type="http://schemas.openxmlformats.org/officeDocument/2006/relationships/queryTable" Target="../queryTables/queryTable90.xml"/><Relationship Id="rId16" Type="http://schemas.openxmlformats.org/officeDocument/2006/relationships/queryTable" Target="../queryTables/queryTable104.xml"/><Relationship Id="rId20" Type="http://schemas.openxmlformats.org/officeDocument/2006/relationships/queryTable" Target="../queryTables/queryTable108.xml"/><Relationship Id="rId29" Type="http://schemas.openxmlformats.org/officeDocument/2006/relationships/queryTable" Target="../queryTables/queryTable117.xml"/><Relationship Id="rId41" Type="http://schemas.openxmlformats.org/officeDocument/2006/relationships/queryTable" Target="../queryTables/queryTable129.xml"/><Relationship Id="rId1" Type="http://schemas.openxmlformats.org/officeDocument/2006/relationships/queryTable" Target="../queryTables/queryTable89.xml"/><Relationship Id="rId6" Type="http://schemas.openxmlformats.org/officeDocument/2006/relationships/queryTable" Target="../queryTables/queryTable94.xml"/><Relationship Id="rId11" Type="http://schemas.openxmlformats.org/officeDocument/2006/relationships/queryTable" Target="../queryTables/queryTable99.xml"/><Relationship Id="rId24" Type="http://schemas.openxmlformats.org/officeDocument/2006/relationships/queryTable" Target="../queryTables/queryTable112.xml"/><Relationship Id="rId32" Type="http://schemas.openxmlformats.org/officeDocument/2006/relationships/queryTable" Target="../queryTables/queryTable120.xml"/><Relationship Id="rId37" Type="http://schemas.openxmlformats.org/officeDocument/2006/relationships/queryTable" Target="../queryTables/queryTable125.xml"/><Relationship Id="rId40" Type="http://schemas.openxmlformats.org/officeDocument/2006/relationships/queryTable" Target="../queryTables/queryTable128.xml"/><Relationship Id="rId5" Type="http://schemas.openxmlformats.org/officeDocument/2006/relationships/queryTable" Target="../queryTables/queryTable93.xml"/><Relationship Id="rId15" Type="http://schemas.openxmlformats.org/officeDocument/2006/relationships/queryTable" Target="../queryTables/queryTable103.xml"/><Relationship Id="rId23" Type="http://schemas.openxmlformats.org/officeDocument/2006/relationships/queryTable" Target="../queryTables/queryTable111.xml"/><Relationship Id="rId28" Type="http://schemas.openxmlformats.org/officeDocument/2006/relationships/queryTable" Target="../queryTables/queryTable116.xml"/><Relationship Id="rId36" Type="http://schemas.openxmlformats.org/officeDocument/2006/relationships/queryTable" Target="../queryTables/queryTable124.xml"/><Relationship Id="rId10" Type="http://schemas.openxmlformats.org/officeDocument/2006/relationships/queryTable" Target="../queryTables/queryTable98.xml"/><Relationship Id="rId19" Type="http://schemas.openxmlformats.org/officeDocument/2006/relationships/queryTable" Target="../queryTables/queryTable107.xml"/><Relationship Id="rId31" Type="http://schemas.openxmlformats.org/officeDocument/2006/relationships/queryTable" Target="../queryTables/queryTable119.xml"/><Relationship Id="rId4" Type="http://schemas.openxmlformats.org/officeDocument/2006/relationships/queryTable" Target="../queryTables/queryTable92.xml"/><Relationship Id="rId9" Type="http://schemas.openxmlformats.org/officeDocument/2006/relationships/queryTable" Target="../queryTables/queryTable97.xml"/><Relationship Id="rId14" Type="http://schemas.openxmlformats.org/officeDocument/2006/relationships/queryTable" Target="../queryTables/queryTable102.xml"/><Relationship Id="rId22" Type="http://schemas.openxmlformats.org/officeDocument/2006/relationships/queryTable" Target="../queryTables/queryTable110.xml"/><Relationship Id="rId27" Type="http://schemas.openxmlformats.org/officeDocument/2006/relationships/queryTable" Target="../queryTables/queryTable115.xml"/><Relationship Id="rId30" Type="http://schemas.openxmlformats.org/officeDocument/2006/relationships/queryTable" Target="../queryTables/queryTable118.xml"/><Relationship Id="rId35" Type="http://schemas.openxmlformats.org/officeDocument/2006/relationships/queryTable" Target="../queryTables/queryTable123.xml"/><Relationship Id="rId43" Type="http://schemas.openxmlformats.org/officeDocument/2006/relationships/queryTable" Target="../queryTables/queryTable131.xml"/><Relationship Id="rId8" Type="http://schemas.openxmlformats.org/officeDocument/2006/relationships/queryTable" Target="../queryTables/queryTable96.xml"/><Relationship Id="rId3" Type="http://schemas.openxmlformats.org/officeDocument/2006/relationships/queryTable" Target="../queryTables/queryTable91.xml"/><Relationship Id="rId12" Type="http://schemas.openxmlformats.org/officeDocument/2006/relationships/queryTable" Target="../queryTables/queryTable100.xml"/><Relationship Id="rId17" Type="http://schemas.openxmlformats.org/officeDocument/2006/relationships/queryTable" Target="../queryTables/queryTable105.xml"/><Relationship Id="rId25" Type="http://schemas.openxmlformats.org/officeDocument/2006/relationships/queryTable" Target="../queryTables/queryTable113.xml"/><Relationship Id="rId33" Type="http://schemas.openxmlformats.org/officeDocument/2006/relationships/queryTable" Target="../queryTables/queryTable121.xml"/><Relationship Id="rId38" Type="http://schemas.openxmlformats.org/officeDocument/2006/relationships/queryTable" Target="../queryTables/queryTable12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7"/>
  <sheetViews>
    <sheetView zoomScaleNormal="100" workbookViewId="0">
      <pane ySplit="1" topLeftCell="A2" activePane="bottomLeft" state="frozen"/>
      <selection pane="bottomLeft" activeCell="A27" sqref="A27:XFD27"/>
    </sheetView>
  </sheetViews>
  <sheetFormatPr baseColWidth="10" defaultColWidth="9.1640625" defaultRowHeight="15"/>
  <cols>
    <col min="1" max="1" width="11" style="1" bestFit="1" customWidth="1"/>
    <col min="2" max="2" width="18.5" style="1" bestFit="1" customWidth="1"/>
    <col min="3" max="3" width="13.33203125" style="1" bestFit="1" customWidth="1"/>
    <col min="4" max="4" width="13.33203125" style="1" customWidth="1"/>
    <col min="5" max="5" width="29" style="1" bestFit="1" customWidth="1"/>
    <col min="6" max="6" width="12.5" style="1" customWidth="1"/>
    <col min="7" max="7" width="18.33203125" style="5" bestFit="1" customWidth="1"/>
    <col min="8" max="8" width="14.6640625" style="1" customWidth="1"/>
    <col min="9" max="9" width="9.5" style="1" bestFit="1" customWidth="1"/>
    <col min="10" max="10" width="23.83203125" style="1" customWidth="1"/>
    <col min="11" max="11" width="10.83203125" style="5" bestFit="1" customWidth="1"/>
    <col min="12" max="12" width="14.83203125" style="1" customWidth="1"/>
    <col min="13" max="13" width="12.6640625" style="5" customWidth="1"/>
    <col min="14" max="14" width="10.33203125" style="5" customWidth="1"/>
    <col min="15" max="15" width="14.33203125" style="5" customWidth="1"/>
    <col min="16" max="16" width="19.5" style="1" customWidth="1"/>
    <col min="17" max="17" width="24.5" style="1" customWidth="1"/>
    <col min="18" max="18" width="61.6640625" style="1" customWidth="1"/>
    <col min="19" max="19" width="23.83203125" style="1" customWidth="1"/>
    <col min="20" max="20" width="41.5" style="1" customWidth="1"/>
    <col min="21" max="16384" width="9.1640625" style="1"/>
  </cols>
  <sheetData>
    <row r="1" spans="1:20" s="2" customFormat="1" ht="32">
      <c r="A1" s="4" t="s">
        <v>0</v>
      </c>
      <c r="B1" s="4" t="s">
        <v>1</v>
      </c>
      <c r="C1" s="4" t="s">
        <v>2</v>
      </c>
      <c r="D1" s="4" t="s">
        <v>3</v>
      </c>
      <c r="E1" s="4" t="s">
        <v>4</v>
      </c>
      <c r="F1" s="4" t="s">
        <v>5</v>
      </c>
      <c r="G1" s="2" t="s">
        <v>6</v>
      </c>
      <c r="H1" s="4" t="s">
        <v>7</v>
      </c>
      <c r="I1" s="4" t="s">
        <v>8</v>
      </c>
      <c r="J1" s="4" t="s">
        <v>9</v>
      </c>
      <c r="K1" s="2" t="s">
        <v>10</v>
      </c>
      <c r="L1" s="4" t="s">
        <v>11</v>
      </c>
      <c r="M1" s="15" t="s">
        <v>275</v>
      </c>
      <c r="N1" s="2" t="s">
        <v>13</v>
      </c>
      <c r="O1" s="2" t="s">
        <v>14</v>
      </c>
      <c r="P1" s="2" t="s">
        <v>306</v>
      </c>
      <c r="S1" s="4" t="s">
        <v>503</v>
      </c>
    </row>
    <row r="2" spans="1:20" s="23" customFormat="1" ht="48">
      <c r="A2" s="23" t="s">
        <v>84</v>
      </c>
      <c r="B2" s="23" t="s">
        <v>118</v>
      </c>
      <c r="C2" s="23" t="s">
        <v>119</v>
      </c>
      <c r="D2" s="23">
        <v>33626253</v>
      </c>
      <c r="E2" s="76" t="s">
        <v>120</v>
      </c>
      <c r="F2" s="23">
        <v>2</v>
      </c>
      <c r="G2" s="24" t="s">
        <v>121</v>
      </c>
      <c r="H2" s="18">
        <v>2</v>
      </c>
      <c r="I2" s="18" t="s">
        <v>214</v>
      </c>
      <c r="J2" s="18" t="s">
        <v>217</v>
      </c>
      <c r="K2" s="77"/>
      <c r="M2" s="78">
        <v>13.3</v>
      </c>
      <c r="N2" s="77" t="s">
        <v>15</v>
      </c>
      <c r="O2" s="79">
        <v>128</v>
      </c>
      <c r="Q2" s="80" t="s">
        <v>245</v>
      </c>
      <c r="R2" s="23" t="s">
        <v>497</v>
      </c>
      <c r="S2" s="18" t="s">
        <v>217</v>
      </c>
    </row>
    <row r="3" spans="1:20" s="47" customFormat="1">
      <c r="A3" s="47" t="s">
        <v>95</v>
      </c>
      <c r="B3" s="47" t="s">
        <v>124</v>
      </c>
      <c r="C3" s="47" t="s">
        <v>149</v>
      </c>
      <c r="D3" s="47">
        <v>33619368</v>
      </c>
      <c r="E3" s="81" t="s">
        <v>148</v>
      </c>
      <c r="F3" s="47">
        <v>1</v>
      </c>
      <c r="G3" s="82" t="s">
        <v>121</v>
      </c>
      <c r="H3" s="48">
        <v>2</v>
      </c>
      <c r="I3" s="48" t="s">
        <v>214</v>
      </c>
      <c r="J3" s="48" t="s">
        <v>217</v>
      </c>
      <c r="K3" s="83"/>
      <c r="M3" s="84"/>
      <c r="N3" s="83" t="s">
        <v>15</v>
      </c>
      <c r="O3" s="85">
        <v>1</v>
      </c>
      <c r="P3" s="86" t="s">
        <v>273</v>
      </c>
      <c r="Q3" s="87"/>
      <c r="S3" s="48" t="s">
        <v>217</v>
      </c>
    </row>
    <row r="4" spans="1:20" s="7" customFormat="1" ht="48">
      <c r="A4" s="7" t="s">
        <v>96</v>
      </c>
      <c r="B4" s="7" t="s">
        <v>142</v>
      </c>
      <c r="C4" s="7" t="s">
        <v>180</v>
      </c>
      <c r="D4" s="7">
        <v>36690910</v>
      </c>
      <c r="E4" s="88" t="s">
        <v>179</v>
      </c>
      <c r="F4" s="7">
        <v>1</v>
      </c>
      <c r="G4" s="75" t="s">
        <v>121</v>
      </c>
      <c r="H4" s="25">
        <v>2</v>
      </c>
      <c r="I4" s="25" t="s">
        <v>214</v>
      </c>
      <c r="J4" s="25" t="s">
        <v>217</v>
      </c>
      <c r="K4" s="89"/>
      <c r="M4" s="90">
        <v>12.9</v>
      </c>
      <c r="N4" s="89" t="s">
        <v>272</v>
      </c>
      <c r="O4" s="91">
        <v>9</v>
      </c>
      <c r="Q4" s="92" t="s">
        <v>267</v>
      </c>
      <c r="S4" s="25" t="s">
        <v>217</v>
      </c>
    </row>
    <row r="5" spans="1:20" s="54" customFormat="1" ht="80">
      <c r="A5" s="54" t="s">
        <v>97</v>
      </c>
      <c r="B5" s="55" t="s">
        <v>122</v>
      </c>
      <c r="C5" s="54" t="s">
        <v>145</v>
      </c>
      <c r="D5" s="54">
        <v>30896447</v>
      </c>
      <c r="E5" s="93" t="s">
        <v>144</v>
      </c>
      <c r="F5" s="54">
        <v>1</v>
      </c>
      <c r="G5" s="241" t="s">
        <v>201</v>
      </c>
      <c r="H5" s="56">
        <v>1</v>
      </c>
      <c r="I5" s="56" t="s">
        <v>214</v>
      </c>
      <c r="J5" s="56" t="s">
        <v>229</v>
      </c>
      <c r="K5" s="55"/>
      <c r="M5" s="55"/>
      <c r="N5" s="55" t="s">
        <v>413</v>
      </c>
      <c r="O5" s="94">
        <v>25</v>
      </c>
      <c r="Q5" s="95" t="s">
        <v>336</v>
      </c>
      <c r="R5" s="242" t="s">
        <v>491</v>
      </c>
      <c r="S5" s="59" t="s">
        <v>218</v>
      </c>
    </row>
    <row r="6" spans="1:20" s="61" customFormat="1" ht="32">
      <c r="A6" s="61" t="s">
        <v>98</v>
      </c>
      <c r="B6" s="62" t="s">
        <v>123</v>
      </c>
      <c r="C6" s="61" t="s">
        <v>147</v>
      </c>
      <c r="D6" s="61">
        <v>35488407</v>
      </c>
      <c r="E6" s="96" t="s">
        <v>146</v>
      </c>
      <c r="F6" s="61">
        <v>10</v>
      </c>
      <c r="G6" s="61" t="s">
        <v>184</v>
      </c>
      <c r="H6" s="63" t="s">
        <v>208</v>
      </c>
      <c r="I6" s="63" t="s">
        <v>214</v>
      </c>
      <c r="J6" s="63" t="s">
        <v>352</v>
      </c>
      <c r="K6" s="62"/>
      <c r="M6" s="62">
        <v>14</v>
      </c>
      <c r="N6" s="62" t="s">
        <v>272</v>
      </c>
      <c r="O6" s="62">
        <v>49</v>
      </c>
      <c r="Q6" s="98" t="s">
        <v>289</v>
      </c>
      <c r="S6" s="97" t="s">
        <v>219</v>
      </c>
    </row>
    <row r="7" spans="1:20" s="156" customFormat="1" ht="75" customHeight="1">
      <c r="A7" s="156" t="s">
        <v>99</v>
      </c>
      <c r="B7" s="156" t="s">
        <v>125</v>
      </c>
      <c r="C7" s="156" t="s">
        <v>151</v>
      </c>
      <c r="D7" s="156">
        <v>29669947</v>
      </c>
      <c r="E7" s="157" t="s">
        <v>150</v>
      </c>
      <c r="F7" s="156">
        <v>1</v>
      </c>
      <c r="G7" s="158" t="s">
        <v>185</v>
      </c>
      <c r="H7" s="159">
        <v>1</v>
      </c>
      <c r="I7" s="159" t="s">
        <v>214</v>
      </c>
      <c r="J7" s="159" t="s">
        <v>414</v>
      </c>
      <c r="K7" s="160"/>
      <c r="M7" s="160"/>
      <c r="N7" s="160" t="s">
        <v>15</v>
      </c>
      <c r="O7" s="160">
        <v>10</v>
      </c>
      <c r="P7" s="156" t="s">
        <v>300</v>
      </c>
      <c r="Q7" s="160"/>
      <c r="R7" s="162" t="s">
        <v>500</v>
      </c>
      <c r="S7" s="159" t="s">
        <v>220</v>
      </c>
      <c r="T7" s="165"/>
    </row>
    <row r="8" spans="1:20" s="38" customFormat="1" ht="65">
      <c r="A8" s="38" t="s">
        <v>100</v>
      </c>
      <c r="B8" s="38" t="s">
        <v>128</v>
      </c>
      <c r="C8" s="38" t="s">
        <v>157</v>
      </c>
      <c r="D8" s="38">
        <v>35468618</v>
      </c>
      <c r="E8" s="99" t="s">
        <v>156</v>
      </c>
      <c r="F8" s="38">
        <v>1</v>
      </c>
      <c r="G8" s="38" t="s">
        <v>189</v>
      </c>
      <c r="H8" s="39">
        <v>1</v>
      </c>
      <c r="I8" s="39" t="s">
        <v>214</v>
      </c>
      <c r="J8" s="39" t="s">
        <v>324</v>
      </c>
      <c r="K8" s="101"/>
      <c r="M8" s="101">
        <v>13</v>
      </c>
      <c r="N8" s="101" t="s">
        <v>15</v>
      </c>
      <c r="O8" s="101">
        <v>12</v>
      </c>
      <c r="Q8" s="102" t="s">
        <v>323</v>
      </c>
      <c r="S8" s="100" t="s">
        <v>221</v>
      </c>
    </row>
    <row r="9" spans="1:20" s="29" customFormat="1" ht="64">
      <c r="A9" s="29" t="s">
        <v>101</v>
      </c>
      <c r="B9" s="29" t="s">
        <v>134</v>
      </c>
      <c r="C9" s="29" t="s">
        <v>161</v>
      </c>
      <c r="D9" s="29">
        <v>31042825</v>
      </c>
      <c r="E9" s="103" t="s">
        <v>165</v>
      </c>
      <c r="F9" s="29">
        <v>2</v>
      </c>
      <c r="G9" s="104" t="s">
        <v>188</v>
      </c>
      <c r="H9" s="16">
        <v>1</v>
      </c>
      <c r="I9" s="16" t="s">
        <v>214</v>
      </c>
      <c r="J9" s="16" t="s">
        <v>217</v>
      </c>
      <c r="K9" s="105"/>
      <c r="M9" s="105">
        <v>11.3</v>
      </c>
      <c r="N9" s="105" t="s">
        <v>15</v>
      </c>
      <c r="O9" s="105">
        <v>33</v>
      </c>
      <c r="Q9" s="106" t="s">
        <v>307</v>
      </c>
      <c r="S9" s="16" t="s">
        <v>217</v>
      </c>
    </row>
    <row r="10" spans="1:20" s="166" customFormat="1" ht="80">
      <c r="A10" s="166" t="s">
        <v>102</v>
      </c>
      <c r="B10" s="166" t="s">
        <v>130</v>
      </c>
      <c r="C10" s="166" t="s">
        <v>145</v>
      </c>
      <c r="D10" s="166">
        <v>27270177</v>
      </c>
      <c r="E10" s="167" t="s">
        <v>160</v>
      </c>
      <c r="F10" s="166">
        <v>1</v>
      </c>
      <c r="G10" s="166" t="s">
        <v>191</v>
      </c>
      <c r="H10" s="168">
        <v>1</v>
      </c>
      <c r="I10" s="168" t="s">
        <v>214</v>
      </c>
      <c r="J10" s="168" t="s">
        <v>421</v>
      </c>
      <c r="K10" s="170"/>
      <c r="M10" s="170"/>
      <c r="N10" s="170" t="s">
        <v>15</v>
      </c>
      <c r="O10" s="170">
        <v>7</v>
      </c>
      <c r="P10" s="166" t="s">
        <v>299</v>
      </c>
      <c r="Q10" s="170"/>
      <c r="R10" s="173" t="s">
        <v>429</v>
      </c>
      <c r="S10" s="169" t="s">
        <v>222</v>
      </c>
    </row>
    <row r="11" spans="1:20" s="43" customFormat="1" ht="32">
      <c r="A11" s="43" t="s">
        <v>103</v>
      </c>
      <c r="B11" s="43" t="s">
        <v>129</v>
      </c>
      <c r="C11" s="43" t="s">
        <v>159</v>
      </c>
      <c r="D11" s="43">
        <v>36052883</v>
      </c>
      <c r="E11" s="107" t="s">
        <v>158</v>
      </c>
      <c r="F11" s="43">
        <v>0</v>
      </c>
      <c r="G11" s="108" t="s">
        <v>190</v>
      </c>
      <c r="H11" s="44">
        <v>2</v>
      </c>
      <c r="I11" s="44" t="s">
        <v>214</v>
      </c>
      <c r="J11" s="44" t="s">
        <v>330</v>
      </c>
      <c r="K11" s="109"/>
      <c r="M11" s="109">
        <v>8.5</v>
      </c>
      <c r="N11" s="109" t="s">
        <v>272</v>
      </c>
      <c r="O11" s="109">
        <v>9</v>
      </c>
      <c r="Q11" s="110" t="s">
        <v>329</v>
      </c>
      <c r="S11" s="44" t="s">
        <v>223</v>
      </c>
    </row>
    <row r="12" spans="1:20" s="174" customFormat="1" ht="47" customHeight="1">
      <c r="A12" s="174" t="s">
        <v>104</v>
      </c>
      <c r="B12" s="175" t="s">
        <v>131</v>
      </c>
      <c r="C12" s="174" t="s">
        <v>147</v>
      </c>
      <c r="D12" s="174">
        <v>35114022</v>
      </c>
      <c r="E12" s="176" t="s">
        <v>162</v>
      </c>
      <c r="F12" s="174">
        <v>1</v>
      </c>
      <c r="G12" s="174" t="s">
        <v>192</v>
      </c>
      <c r="H12" s="174" t="s">
        <v>215</v>
      </c>
      <c r="I12" s="175" t="s">
        <v>214</v>
      </c>
      <c r="J12" s="175" t="s">
        <v>430</v>
      </c>
      <c r="K12" s="178"/>
      <c r="M12" s="178">
        <v>42</v>
      </c>
      <c r="N12" s="178" t="s">
        <v>272</v>
      </c>
      <c r="O12" s="178">
        <v>10</v>
      </c>
      <c r="P12" s="177" t="s">
        <v>358</v>
      </c>
      <c r="Q12" s="178"/>
      <c r="R12" s="177" t="s">
        <v>501</v>
      </c>
      <c r="S12" s="177" t="s">
        <v>224</v>
      </c>
      <c r="T12" s="177"/>
    </row>
    <row r="13" spans="1:20" s="66" customFormat="1" ht="64">
      <c r="A13" s="66" t="s">
        <v>105</v>
      </c>
      <c r="B13" s="66" t="s">
        <v>133</v>
      </c>
      <c r="C13" s="66" t="s">
        <v>161</v>
      </c>
      <c r="D13" s="66">
        <v>36170501</v>
      </c>
      <c r="E13" s="111" t="s">
        <v>164</v>
      </c>
      <c r="F13" s="66">
        <v>1</v>
      </c>
      <c r="G13" s="66" t="s">
        <v>194</v>
      </c>
      <c r="H13" s="67">
        <v>1</v>
      </c>
      <c r="I13" s="67" t="s">
        <v>214</v>
      </c>
      <c r="J13" s="67" t="s">
        <v>367</v>
      </c>
      <c r="K13" s="112"/>
      <c r="M13" s="112">
        <v>10.1</v>
      </c>
      <c r="N13" s="112" t="s">
        <v>15</v>
      </c>
      <c r="O13" s="112">
        <v>17</v>
      </c>
      <c r="P13" s="113" t="s">
        <v>296</v>
      </c>
      <c r="Q13" s="114" t="s">
        <v>360</v>
      </c>
      <c r="S13" s="67" t="s">
        <v>225</v>
      </c>
    </row>
    <row r="14" spans="1:20" s="181" customFormat="1" ht="66">
      <c r="A14" s="181" t="s">
        <v>106</v>
      </c>
      <c r="B14" s="181" t="s">
        <v>135</v>
      </c>
      <c r="C14" s="181" t="s">
        <v>149</v>
      </c>
      <c r="D14" s="181">
        <v>36690811</v>
      </c>
      <c r="E14" s="182" t="s">
        <v>166</v>
      </c>
      <c r="F14" s="181">
        <v>0</v>
      </c>
      <c r="G14" s="183" t="s">
        <v>195</v>
      </c>
      <c r="H14" s="184">
        <v>1</v>
      </c>
      <c r="I14" s="184" t="s">
        <v>214</v>
      </c>
      <c r="J14" s="184" t="s">
        <v>436</v>
      </c>
      <c r="K14" s="185"/>
      <c r="M14" s="185">
        <v>10.199999999999999</v>
      </c>
      <c r="N14" s="185" t="s">
        <v>434</v>
      </c>
      <c r="O14" s="185">
        <v>43</v>
      </c>
      <c r="P14" s="181" t="s">
        <v>297</v>
      </c>
      <c r="Q14" s="186" t="s">
        <v>433</v>
      </c>
      <c r="R14" s="187" t="s">
        <v>435</v>
      </c>
      <c r="S14" s="184" t="s">
        <v>226</v>
      </c>
    </row>
    <row r="15" spans="1:20" s="189" customFormat="1" ht="80">
      <c r="A15" s="189" t="s">
        <v>107</v>
      </c>
      <c r="B15" s="189" t="s">
        <v>136</v>
      </c>
      <c r="C15" s="189" t="s">
        <v>168</v>
      </c>
      <c r="D15" s="189">
        <v>30396908</v>
      </c>
      <c r="E15" s="190" t="s">
        <v>167</v>
      </c>
      <c r="F15" s="189">
        <v>4</v>
      </c>
      <c r="G15" s="189" t="s">
        <v>196</v>
      </c>
      <c r="H15" s="191">
        <v>1</v>
      </c>
      <c r="I15" s="191" t="s">
        <v>214</v>
      </c>
      <c r="J15" s="191" t="s">
        <v>439</v>
      </c>
      <c r="K15" s="193"/>
      <c r="M15" s="193"/>
      <c r="N15" s="193" t="s">
        <v>15</v>
      </c>
      <c r="O15" s="193">
        <v>5</v>
      </c>
      <c r="P15" s="194" t="s">
        <v>296</v>
      </c>
      <c r="Q15" s="195" t="s">
        <v>438</v>
      </c>
      <c r="R15" s="194" t="s">
        <v>502</v>
      </c>
      <c r="S15" s="192" t="s">
        <v>227</v>
      </c>
    </row>
    <row r="16" spans="1:20" s="216" customFormat="1" ht="96">
      <c r="A16" s="216" t="s">
        <v>108</v>
      </c>
      <c r="B16" s="216" t="s">
        <v>140</v>
      </c>
      <c r="C16" s="216" t="s">
        <v>174</v>
      </c>
      <c r="D16" s="216">
        <v>27412889</v>
      </c>
      <c r="E16" s="217" t="s">
        <v>175</v>
      </c>
      <c r="F16" s="216">
        <v>0</v>
      </c>
      <c r="G16" s="216" t="s">
        <v>199</v>
      </c>
      <c r="H16" s="218">
        <v>1</v>
      </c>
      <c r="I16" s="218" t="s">
        <v>214</v>
      </c>
      <c r="J16" s="218" t="s">
        <v>457</v>
      </c>
      <c r="K16" s="220"/>
      <c r="M16" s="220"/>
      <c r="N16" s="220" t="s">
        <v>15</v>
      </c>
      <c r="O16" s="220">
        <v>12</v>
      </c>
      <c r="P16" s="216" t="s">
        <v>298</v>
      </c>
      <c r="Q16" s="220"/>
      <c r="R16" s="219" t="s">
        <v>456</v>
      </c>
      <c r="S16" s="219" t="s">
        <v>228</v>
      </c>
    </row>
    <row r="17" spans="1:19" s="233" customFormat="1" ht="32">
      <c r="A17" s="233" t="s">
        <v>109</v>
      </c>
      <c r="B17" s="233" t="s">
        <v>143</v>
      </c>
      <c r="C17" s="233" t="s">
        <v>182</v>
      </c>
      <c r="D17" s="233" t="s">
        <v>183</v>
      </c>
      <c r="E17" s="234" t="s">
        <v>181</v>
      </c>
      <c r="F17" s="233">
        <v>0</v>
      </c>
      <c r="G17" s="233" t="s">
        <v>202</v>
      </c>
      <c r="H17" s="233" t="s">
        <v>215</v>
      </c>
      <c r="I17" s="235" t="s">
        <v>214</v>
      </c>
      <c r="J17" s="235" t="s">
        <v>485</v>
      </c>
      <c r="K17" s="236"/>
      <c r="M17" s="236"/>
      <c r="N17" s="236" t="s">
        <v>272</v>
      </c>
      <c r="O17" s="236">
        <v>5</v>
      </c>
      <c r="P17" s="237" t="s">
        <v>301</v>
      </c>
      <c r="Q17" s="236"/>
      <c r="S17" s="233" t="s">
        <v>230</v>
      </c>
    </row>
    <row r="18" spans="1:19" s="148" customFormat="1" ht="64">
      <c r="A18" s="148" t="s">
        <v>110</v>
      </c>
      <c r="B18" s="148" t="s">
        <v>203</v>
      </c>
      <c r="C18" s="148" t="s">
        <v>205</v>
      </c>
      <c r="D18" s="148">
        <v>33608053</v>
      </c>
      <c r="E18" s="149" t="s">
        <v>206</v>
      </c>
      <c r="F18" s="148">
        <v>0</v>
      </c>
      <c r="G18" s="148" t="s">
        <v>207</v>
      </c>
      <c r="H18" s="150">
        <v>1</v>
      </c>
      <c r="I18" s="150" t="s">
        <v>214</v>
      </c>
      <c r="J18" s="150" t="s">
        <v>231</v>
      </c>
      <c r="K18" s="151"/>
      <c r="M18" s="151">
        <v>1</v>
      </c>
      <c r="N18" s="151" t="s">
        <v>15</v>
      </c>
      <c r="O18" s="151">
        <v>1</v>
      </c>
      <c r="P18" s="148" t="s">
        <v>302</v>
      </c>
      <c r="Q18" s="152" t="s">
        <v>405</v>
      </c>
      <c r="R18" s="153" t="s">
        <v>407</v>
      </c>
      <c r="S18" s="148" t="s">
        <v>231</v>
      </c>
    </row>
    <row r="19" spans="1:19" s="33" customFormat="1" ht="96">
      <c r="A19" s="33" t="s">
        <v>111</v>
      </c>
      <c r="B19" s="33" t="s">
        <v>127</v>
      </c>
      <c r="C19" s="33" t="s">
        <v>155</v>
      </c>
      <c r="D19" s="33">
        <v>36100310</v>
      </c>
      <c r="E19" s="115" t="s">
        <v>154</v>
      </c>
      <c r="F19" s="33">
        <v>1</v>
      </c>
      <c r="G19" s="116" t="s">
        <v>187</v>
      </c>
      <c r="H19" s="35">
        <v>1</v>
      </c>
      <c r="I19" s="35" t="s">
        <v>214</v>
      </c>
      <c r="J19" s="35" t="s">
        <v>320</v>
      </c>
      <c r="K19" s="117"/>
      <c r="M19" s="117">
        <v>9.4</v>
      </c>
      <c r="N19" s="117" t="s">
        <v>272</v>
      </c>
      <c r="O19" s="117">
        <v>31</v>
      </c>
      <c r="Q19" s="118" t="s">
        <v>319</v>
      </c>
      <c r="S19" s="116" t="s">
        <v>232</v>
      </c>
    </row>
    <row r="20" spans="1:19" s="197" customFormat="1" ht="80">
      <c r="A20" s="197" t="s">
        <v>112</v>
      </c>
      <c r="B20" s="197" t="s">
        <v>132</v>
      </c>
      <c r="C20" s="197" t="s">
        <v>153</v>
      </c>
      <c r="D20" s="197">
        <v>30572922</v>
      </c>
      <c r="E20" s="198" t="s">
        <v>163</v>
      </c>
      <c r="F20" s="197">
        <v>7</v>
      </c>
      <c r="G20" s="202" t="s">
        <v>193</v>
      </c>
      <c r="H20" s="199">
        <v>1</v>
      </c>
      <c r="I20" s="199" t="s">
        <v>214</v>
      </c>
      <c r="J20" s="199" t="s">
        <v>233</v>
      </c>
      <c r="K20" s="201"/>
      <c r="M20" s="201">
        <v>8</v>
      </c>
      <c r="N20" s="201" t="s">
        <v>272</v>
      </c>
      <c r="O20" s="201">
        <v>57</v>
      </c>
      <c r="Q20" s="203" t="s">
        <v>443</v>
      </c>
      <c r="R20" s="200" t="s">
        <v>444</v>
      </c>
      <c r="S20" s="199" t="s">
        <v>233</v>
      </c>
    </row>
    <row r="21" spans="1:19" s="207" customFormat="1" ht="66">
      <c r="A21" s="207" t="s">
        <v>113</v>
      </c>
      <c r="B21" s="207" t="s">
        <v>138</v>
      </c>
      <c r="C21" s="207" t="s">
        <v>172</v>
      </c>
      <c r="D21" s="207">
        <v>30988175</v>
      </c>
      <c r="E21" s="208" t="s">
        <v>171</v>
      </c>
      <c r="F21" s="207">
        <v>1</v>
      </c>
      <c r="G21" s="209" t="s">
        <v>193</v>
      </c>
      <c r="H21" s="210">
        <v>1</v>
      </c>
      <c r="I21" s="210" t="s">
        <v>214</v>
      </c>
      <c r="J21" s="210" t="s">
        <v>233</v>
      </c>
      <c r="K21" s="211"/>
      <c r="M21" s="211">
        <v>13.7</v>
      </c>
      <c r="N21" s="211" t="s">
        <v>272</v>
      </c>
      <c r="O21" s="211">
        <v>17</v>
      </c>
      <c r="Q21" s="212" t="s">
        <v>447</v>
      </c>
      <c r="R21" s="214" t="s">
        <v>448</v>
      </c>
      <c r="S21" s="210" t="s">
        <v>233</v>
      </c>
    </row>
    <row r="22" spans="1:19" s="139" customFormat="1" ht="34" customHeight="1">
      <c r="A22" s="139" t="s">
        <v>114</v>
      </c>
      <c r="B22" s="139" t="s">
        <v>126</v>
      </c>
      <c r="C22" s="139" t="s">
        <v>153</v>
      </c>
      <c r="D22" s="139">
        <v>34627333</v>
      </c>
      <c r="E22" s="140" t="s">
        <v>152</v>
      </c>
      <c r="F22" s="139">
        <v>1</v>
      </c>
      <c r="G22" s="139" t="s">
        <v>186</v>
      </c>
      <c r="H22" s="141">
        <v>1</v>
      </c>
      <c r="I22" s="141" t="s">
        <v>214</v>
      </c>
      <c r="J22" s="141" t="s">
        <v>380</v>
      </c>
      <c r="K22" s="143"/>
      <c r="M22" s="143">
        <v>9</v>
      </c>
      <c r="N22" s="143" t="s">
        <v>272</v>
      </c>
      <c r="O22" s="143">
        <v>23</v>
      </c>
      <c r="Q22" s="145" t="s">
        <v>400</v>
      </c>
      <c r="S22" s="142" t="s">
        <v>234</v>
      </c>
    </row>
    <row r="23" spans="1:19" s="71" customFormat="1" ht="128">
      <c r="A23" s="71" t="s">
        <v>115</v>
      </c>
      <c r="B23" s="71" t="s">
        <v>137</v>
      </c>
      <c r="C23" s="71" t="s">
        <v>170</v>
      </c>
      <c r="D23" s="71">
        <v>36881785</v>
      </c>
      <c r="E23" s="119" t="s">
        <v>169</v>
      </c>
      <c r="F23" s="71">
        <v>2</v>
      </c>
      <c r="G23" s="71" t="s">
        <v>197</v>
      </c>
      <c r="H23" s="72">
        <v>2</v>
      </c>
      <c r="I23" s="72" t="s">
        <v>216</v>
      </c>
      <c r="J23" s="72" t="s">
        <v>367</v>
      </c>
      <c r="K23" s="121"/>
      <c r="M23" s="121">
        <v>5.2</v>
      </c>
      <c r="N23" s="121" t="s">
        <v>272</v>
      </c>
      <c r="O23" s="121">
        <v>33</v>
      </c>
      <c r="P23" s="120"/>
      <c r="Q23" s="122" t="s">
        <v>366</v>
      </c>
      <c r="S23" s="120" t="s">
        <v>235</v>
      </c>
    </row>
    <row r="24" spans="1:19" s="223" customFormat="1" ht="48">
      <c r="A24" s="223" t="s">
        <v>116</v>
      </c>
      <c r="B24" s="223" t="s">
        <v>139</v>
      </c>
      <c r="C24" s="223" t="s">
        <v>174</v>
      </c>
      <c r="D24" s="223">
        <v>33512480</v>
      </c>
      <c r="E24" s="224" t="s">
        <v>173</v>
      </c>
      <c r="F24" s="223">
        <v>1</v>
      </c>
      <c r="G24" s="223" t="s">
        <v>198</v>
      </c>
      <c r="H24" s="225">
        <v>1</v>
      </c>
      <c r="I24" s="225" t="s">
        <v>214</v>
      </c>
      <c r="J24" s="225" t="s">
        <v>466</v>
      </c>
      <c r="K24" s="227"/>
      <c r="M24" s="227">
        <v>13</v>
      </c>
      <c r="N24" s="227" t="s">
        <v>272</v>
      </c>
      <c r="O24" s="227">
        <v>18</v>
      </c>
      <c r="Q24" s="230" t="s">
        <v>467</v>
      </c>
      <c r="R24" s="223" t="s">
        <v>482</v>
      </c>
      <c r="S24" s="226" t="s">
        <v>236</v>
      </c>
    </row>
    <row r="25" spans="1:19" s="243" customFormat="1" ht="128">
      <c r="A25" s="243" t="s">
        <v>117</v>
      </c>
      <c r="B25" s="243" t="s">
        <v>141</v>
      </c>
      <c r="C25" s="243" t="s">
        <v>177</v>
      </c>
      <c r="D25" s="243">
        <v>33784005</v>
      </c>
      <c r="E25" s="244" t="s">
        <v>176</v>
      </c>
      <c r="F25" s="243">
        <v>2</v>
      </c>
      <c r="G25" s="243" t="s">
        <v>200</v>
      </c>
      <c r="H25" s="245">
        <v>1</v>
      </c>
      <c r="I25" s="245" t="s">
        <v>216</v>
      </c>
      <c r="J25" s="245" t="s">
        <v>492</v>
      </c>
      <c r="K25" s="247"/>
      <c r="M25" s="247">
        <v>12.6</v>
      </c>
      <c r="N25" s="247" t="s">
        <v>272</v>
      </c>
      <c r="O25" s="247">
        <v>30</v>
      </c>
      <c r="P25" s="243" t="s">
        <v>303</v>
      </c>
      <c r="Q25" s="247"/>
      <c r="S25" s="246" t="s">
        <v>237</v>
      </c>
    </row>
    <row r="26" spans="1:19" ht="48">
      <c r="A26" s="124" t="s">
        <v>204</v>
      </c>
      <c r="B26" s="124" t="s">
        <v>239</v>
      </c>
      <c r="C26" s="124" t="s">
        <v>178</v>
      </c>
      <c r="D26" s="124">
        <v>36725117</v>
      </c>
      <c r="E26" s="125" t="s">
        <v>240</v>
      </c>
      <c r="F26" s="17">
        <v>0</v>
      </c>
      <c r="G26" s="126" t="s">
        <v>238</v>
      </c>
      <c r="H26" s="127">
        <v>1</v>
      </c>
      <c r="I26" s="127" t="s">
        <v>214</v>
      </c>
      <c r="J26" s="127" t="s">
        <v>367</v>
      </c>
      <c r="K26" s="126"/>
      <c r="L26" s="124"/>
      <c r="M26" s="126">
        <v>7.8</v>
      </c>
      <c r="N26" s="126" t="s">
        <v>272</v>
      </c>
      <c r="O26" s="126">
        <v>10</v>
      </c>
      <c r="P26" s="124" t="s">
        <v>304</v>
      </c>
      <c r="Q26" s="129" t="s">
        <v>373</v>
      </c>
      <c r="S26" s="128" t="s">
        <v>372</v>
      </c>
    </row>
    <row r="27" spans="1:19" s="134" customFormat="1">
      <c r="A27" s="134" t="s">
        <v>241</v>
      </c>
      <c r="B27" s="134" t="s">
        <v>242</v>
      </c>
      <c r="C27" s="134" t="s">
        <v>170</v>
      </c>
      <c r="D27" s="135">
        <v>36269898</v>
      </c>
      <c r="E27" s="136" t="s">
        <v>243</v>
      </c>
      <c r="F27" s="134">
        <v>0</v>
      </c>
      <c r="G27" s="134" t="s">
        <v>244</v>
      </c>
      <c r="H27" s="135">
        <v>2</v>
      </c>
      <c r="I27" s="135" t="s">
        <v>214</v>
      </c>
      <c r="J27" s="134" t="s">
        <v>330</v>
      </c>
      <c r="K27" s="137"/>
      <c r="M27" s="137">
        <v>18</v>
      </c>
      <c r="N27" s="137" t="s">
        <v>272</v>
      </c>
      <c r="O27" s="137">
        <v>48</v>
      </c>
      <c r="P27" s="134" t="s">
        <v>303</v>
      </c>
      <c r="Q27" s="137" t="s">
        <v>379</v>
      </c>
      <c r="S27" s="134" t="s">
        <v>330</v>
      </c>
    </row>
    <row r="28" spans="1:19">
      <c r="G28" s="1"/>
      <c r="H28"/>
      <c r="I28"/>
      <c r="J28"/>
      <c r="Q28" s="5"/>
      <c r="S28"/>
    </row>
    <row r="29" spans="1:19">
      <c r="Q29" s="5"/>
    </row>
    <row r="30" spans="1:19">
      <c r="Q30" s="5"/>
    </row>
    <row r="31" spans="1:19">
      <c r="Q31" s="5"/>
    </row>
    <row r="32" spans="1:19">
      <c r="Q32" s="5"/>
    </row>
    <row r="33" spans="17:17">
      <c r="Q33" s="5"/>
    </row>
    <row r="34" spans="17:17">
      <c r="Q34" s="5"/>
    </row>
    <row r="35" spans="17:17">
      <c r="Q35" s="5"/>
    </row>
    <row r="36" spans="17:17">
      <c r="Q36" s="5"/>
    </row>
    <row r="37" spans="17:17">
      <c r="Q37" s="5"/>
    </row>
  </sheetData>
  <autoFilter ref="M1:M27" xr:uid="{00000000-0009-0000-0000-000000000000}"/>
  <sortState xmlns:xlrd2="http://schemas.microsoft.com/office/spreadsheetml/2017/richdata2" ref="A2:L34">
    <sortCondition ref="A22"/>
  </sortState>
  <dataConsolidate/>
  <phoneticPr fontId="9" type="noConversion"/>
  <pageMargins left="0.70866141732283472" right="0.70866141732283472" top="0.74803149606299213" bottom="0.74803149606299213" header="0.31496062992125984" footer="0.31496062992125984"/>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5"/>
  <sheetViews>
    <sheetView zoomScale="115" zoomScaleNormal="100" workbookViewId="0">
      <pane ySplit="1" topLeftCell="A2" activePane="bottomLeft" state="frozen"/>
      <selection pane="bottomLeft" activeCell="A5" sqref="A5"/>
    </sheetView>
  </sheetViews>
  <sheetFormatPr baseColWidth="10" defaultColWidth="9.1640625" defaultRowHeight="15"/>
  <cols>
    <col min="1" max="1" width="11.1640625" customWidth="1"/>
    <col min="2" max="2" width="10" customWidth="1"/>
    <col min="3" max="3" width="12.33203125" bestFit="1" customWidth="1"/>
    <col min="4" max="4" width="11.83203125" bestFit="1" customWidth="1"/>
    <col min="5" max="5" width="24.5" bestFit="1" customWidth="1"/>
    <col min="6" max="6" width="17" bestFit="1" customWidth="1"/>
    <col min="7" max="8" width="12.6640625" bestFit="1" customWidth="1"/>
    <col min="9" max="9" width="23" bestFit="1" customWidth="1"/>
    <col min="10" max="10" width="10.33203125" bestFit="1" customWidth="1"/>
    <col min="11" max="11" width="11.6640625" bestFit="1" customWidth="1"/>
    <col min="14" max="14" width="12.1640625" bestFit="1" customWidth="1"/>
    <col min="16" max="16" width="11.83203125" bestFit="1" customWidth="1"/>
    <col min="17" max="17" width="26" bestFit="1" customWidth="1"/>
  </cols>
  <sheetData>
    <row r="1" spans="1:27">
      <c r="A1" s="3" t="s">
        <v>0</v>
      </c>
      <c r="B1" s="3" t="s">
        <v>16</v>
      </c>
      <c r="C1" s="4" t="s">
        <v>17</v>
      </c>
      <c r="D1" s="4" t="s">
        <v>18</v>
      </c>
      <c r="E1" s="4" t="s">
        <v>19</v>
      </c>
      <c r="F1" s="4" t="s">
        <v>20</v>
      </c>
      <c r="G1" s="4" t="s">
        <v>277</v>
      </c>
      <c r="H1" s="4" t="s">
        <v>276</v>
      </c>
      <c r="I1" s="4" t="s">
        <v>21</v>
      </c>
      <c r="J1" s="4" t="s">
        <v>22</v>
      </c>
      <c r="K1" s="4" t="s">
        <v>23</v>
      </c>
      <c r="L1" s="4" t="s">
        <v>85</v>
      </c>
      <c r="M1" s="4" t="s">
        <v>499</v>
      </c>
      <c r="N1" s="4" t="s">
        <v>86</v>
      </c>
      <c r="O1" s="4" t="s">
        <v>29</v>
      </c>
      <c r="P1" s="4" t="s">
        <v>305</v>
      </c>
      <c r="Q1" s="4" t="s">
        <v>306</v>
      </c>
    </row>
    <row r="2" spans="1:27" s="18" customFormat="1">
      <c r="A2" s="18" t="str">
        <f>Main!A2</f>
        <v>CART_001</v>
      </c>
      <c r="B2" s="19">
        <v>1</v>
      </c>
      <c r="C2" s="18" t="str">
        <f t="shared" ref="C2:C11" si="0">CONCATENATE(A2, "_", B2)</f>
        <v>CART_001_1</v>
      </c>
      <c r="D2" s="18" t="s">
        <v>24</v>
      </c>
      <c r="E2" s="18" t="s">
        <v>217</v>
      </c>
      <c r="F2" s="20">
        <f>150*10^6</f>
        <v>150000000</v>
      </c>
      <c r="I2" s="18" t="s">
        <v>248</v>
      </c>
      <c r="L2" s="18">
        <v>0</v>
      </c>
      <c r="O2" s="19">
        <v>4</v>
      </c>
      <c r="P2" s="18">
        <v>1</v>
      </c>
    </row>
    <row r="3" spans="1:27" s="18" customFormat="1">
      <c r="A3" s="18" t="str">
        <f>Main!A2</f>
        <v>CART_001</v>
      </c>
      <c r="B3" s="19">
        <v>2</v>
      </c>
      <c r="C3" s="18" t="str">
        <f t="shared" si="0"/>
        <v>CART_001_2</v>
      </c>
      <c r="D3" s="18" t="s">
        <v>24</v>
      </c>
      <c r="E3" s="18" t="s">
        <v>217</v>
      </c>
      <c r="F3" s="20">
        <f>300*10^6</f>
        <v>300000000</v>
      </c>
      <c r="I3" s="18" t="s">
        <v>248</v>
      </c>
      <c r="L3" s="18">
        <v>0</v>
      </c>
      <c r="O3" s="19">
        <v>70</v>
      </c>
      <c r="P3" s="18">
        <v>1</v>
      </c>
    </row>
    <row r="4" spans="1:27" s="18" customFormat="1">
      <c r="A4" s="18" t="str">
        <f>Main!A2</f>
        <v>CART_001</v>
      </c>
      <c r="B4" s="19">
        <v>3</v>
      </c>
      <c r="C4" s="18" t="str">
        <f t="shared" si="0"/>
        <v>CART_001_3</v>
      </c>
      <c r="D4" s="18" t="s">
        <v>24</v>
      </c>
      <c r="E4" s="18" t="s">
        <v>217</v>
      </c>
      <c r="F4" s="20">
        <f>450*10^6</f>
        <v>450000000</v>
      </c>
      <c r="I4" s="18" t="s">
        <v>248</v>
      </c>
      <c r="L4" s="18">
        <v>0</v>
      </c>
      <c r="O4" s="19">
        <v>54</v>
      </c>
      <c r="P4" s="18">
        <v>1</v>
      </c>
    </row>
    <row r="5" spans="1:27" s="48" customFormat="1">
      <c r="A5" s="48" t="str">
        <f>Main!A3</f>
        <v>CART_002</v>
      </c>
      <c r="B5" s="49">
        <v>1</v>
      </c>
      <c r="C5" s="48" t="str">
        <f t="shared" si="0"/>
        <v>CART_002_1</v>
      </c>
      <c r="D5" s="48" t="s">
        <v>24</v>
      </c>
      <c r="E5" s="48" t="s">
        <v>217</v>
      </c>
      <c r="F5" s="50">
        <f>450*10^6</f>
        <v>450000000</v>
      </c>
      <c r="I5" s="48" t="s">
        <v>248</v>
      </c>
      <c r="L5" s="48">
        <v>0</v>
      </c>
      <c r="O5" s="49">
        <v>1</v>
      </c>
      <c r="P5" s="48">
        <v>1</v>
      </c>
    </row>
    <row r="6" spans="1:27" s="25" customFormat="1">
      <c r="A6" s="25" t="str">
        <f>Main!A4</f>
        <v>CART_004</v>
      </c>
      <c r="B6" s="26">
        <v>1</v>
      </c>
      <c r="C6" s="25" t="str">
        <f t="shared" si="0"/>
        <v>CART_004_1</v>
      </c>
      <c r="D6" s="25" t="s">
        <v>24</v>
      </c>
      <c r="E6" s="25" t="s">
        <v>217</v>
      </c>
      <c r="F6" s="27">
        <f>450*10^6</f>
        <v>450000000</v>
      </c>
      <c r="I6" s="25" t="s">
        <v>248</v>
      </c>
      <c r="L6" s="25">
        <v>0</v>
      </c>
      <c r="O6" s="26">
        <v>9</v>
      </c>
      <c r="P6" s="25">
        <v>1</v>
      </c>
    </row>
    <row r="7" spans="1:27" s="56" customFormat="1" ht="16">
      <c r="A7" s="56" t="str">
        <f>Main!A5</f>
        <v>CART_005</v>
      </c>
      <c r="B7" s="57">
        <v>1</v>
      </c>
      <c r="C7" s="56" t="str">
        <f t="shared" si="0"/>
        <v>CART_005_1</v>
      </c>
      <c r="D7" s="56" t="s">
        <v>24</v>
      </c>
      <c r="E7" s="56" t="s">
        <v>229</v>
      </c>
      <c r="F7" s="58">
        <v>347444444</v>
      </c>
      <c r="G7" s="58">
        <f>1*10^8</f>
        <v>100000000</v>
      </c>
      <c r="H7" s="58">
        <f>5*10^8</f>
        <v>500000000</v>
      </c>
      <c r="I7" s="56" t="s">
        <v>270</v>
      </c>
      <c r="L7" s="56">
        <v>0</v>
      </c>
      <c r="O7" s="57">
        <v>9</v>
      </c>
      <c r="P7" s="56">
        <v>0</v>
      </c>
      <c r="Q7" s="60" t="s">
        <v>337</v>
      </c>
      <c r="AA7" s="56" t="s">
        <v>505</v>
      </c>
    </row>
    <row r="8" spans="1:27" s="56" customFormat="1" ht="16">
      <c r="A8" s="56" t="str">
        <f>Main!A5</f>
        <v>CART_005</v>
      </c>
      <c r="B8" s="57">
        <v>2</v>
      </c>
      <c r="C8" s="56" t="str">
        <f t="shared" si="0"/>
        <v>CART_005_2</v>
      </c>
      <c r="D8" s="56" t="s">
        <v>24</v>
      </c>
      <c r="E8" s="59" t="s">
        <v>229</v>
      </c>
      <c r="F8" s="58">
        <f>5*10^7</f>
        <v>50000000</v>
      </c>
      <c r="G8" s="58">
        <f>1*10^7</f>
        <v>10000000</v>
      </c>
      <c r="H8" s="58">
        <f>5*10^7</f>
        <v>50000000</v>
      </c>
      <c r="I8" s="56" t="s">
        <v>270</v>
      </c>
      <c r="L8" s="56">
        <v>0</v>
      </c>
      <c r="O8" s="57">
        <v>5</v>
      </c>
      <c r="P8" s="56">
        <v>1</v>
      </c>
      <c r="Q8" s="56" t="s">
        <v>338</v>
      </c>
      <c r="AA8" s="56" t="s">
        <v>505</v>
      </c>
    </row>
    <row r="9" spans="1:27" s="56" customFormat="1" ht="16">
      <c r="A9" s="56" t="str">
        <f>Main!A5</f>
        <v>CART_005</v>
      </c>
      <c r="B9" s="57">
        <v>3</v>
      </c>
      <c r="C9" s="56" t="str">
        <f t="shared" si="0"/>
        <v>CART_005_3</v>
      </c>
      <c r="D9" s="56" t="s">
        <v>24</v>
      </c>
      <c r="E9" s="59" t="s">
        <v>229</v>
      </c>
      <c r="F9" s="58">
        <v>472727273</v>
      </c>
      <c r="G9" s="58">
        <f>1*10^8</f>
        <v>100000000</v>
      </c>
      <c r="H9" s="58">
        <f>5*10^8</f>
        <v>500000000</v>
      </c>
      <c r="I9" s="56" t="s">
        <v>270</v>
      </c>
      <c r="L9" s="56">
        <v>0</v>
      </c>
      <c r="O9" s="56">
        <v>11</v>
      </c>
      <c r="P9" s="56">
        <v>1</v>
      </c>
      <c r="Q9" s="56" t="s">
        <v>339</v>
      </c>
      <c r="AA9" s="56" t="s">
        <v>505</v>
      </c>
    </row>
    <row r="10" spans="1:27" s="63" customFormat="1">
      <c r="A10" s="63" t="str">
        <f>Main!A6</f>
        <v>CART_006</v>
      </c>
      <c r="B10" s="64">
        <v>1</v>
      </c>
      <c r="C10" s="63" t="str">
        <f t="shared" si="0"/>
        <v>CART_006_1</v>
      </c>
      <c r="D10" s="63" t="s">
        <v>24</v>
      </c>
      <c r="E10" s="63" t="s">
        <v>352</v>
      </c>
      <c r="F10" s="65">
        <f>9*10^6</f>
        <v>9000000</v>
      </c>
      <c r="I10" s="63" t="s">
        <v>290</v>
      </c>
      <c r="L10" s="63">
        <v>0</v>
      </c>
      <c r="O10" s="63">
        <v>49</v>
      </c>
      <c r="P10" s="63">
        <v>1</v>
      </c>
    </row>
    <row r="11" spans="1:27" s="16" customFormat="1">
      <c r="A11" s="16" t="str">
        <f>Main!A9</f>
        <v>CART_011</v>
      </c>
      <c r="B11" s="30">
        <v>1</v>
      </c>
      <c r="C11" s="16" t="str">
        <f t="shared" si="0"/>
        <v>CART_011_1</v>
      </c>
      <c r="D11" s="16" t="s">
        <v>24</v>
      </c>
      <c r="E11" s="16" t="s">
        <v>217</v>
      </c>
      <c r="F11" s="31">
        <f>50*10^6</f>
        <v>50000000</v>
      </c>
      <c r="I11" s="16" t="s">
        <v>248</v>
      </c>
      <c r="O11" s="16">
        <v>3</v>
      </c>
      <c r="P11" s="16">
        <v>1</v>
      </c>
      <c r="Q11" s="32" t="s">
        <v>308</v>
      </c>
    </row>
    <row r="12" spans="1:27" s="16" customFormat="1">
      <c r="A12" s="16" t="str">
        <f>Main!A9</f>
        <v>CART_011</v>
      </c>
      <c r="B12" s="30">
        <v>2</v>
      </c>
      <c r="C12" s="16" t="str">
        <f t="shared" ref="C12:C16" si="1">CONCATENATE(A12, "_", B12)</f>
        <v>CART_011_2</v>
      </c>
      <c r="D12" s="16" t="s">
        <v>24</v>
      </c>
      <c r="E12" s="16" t="s">
        <v>217</v>
      </c>
      <c r="F12" s="31">
        <f t="shared" ref="F12:F15" si="2">150*10^6</f>
        <v>150000000</v>
      </c>
      <c r="I12" s="16" t="s">
        <v>248</v>
      </c>
      <c r="O12" s="16">
        <v>6</v>
      </c>
      <c r="P12" s="16">
        <v>1</v>
      </c>
      <c r="Q12" s="32" t="s">
        <v>308</v>
      </c>
    </row>
    <row r="13" spans="1:27" s="16" customFormat="1">
      <c r="A13" s="16" t="str">
        <f>Main!A9</f>
        <v>CART_011</v>
      </c>
      <c r="B13" s="30">
        <v>3</v>
      </c>
      <c r="C13" s="16" t="str">
        <f t="shared" si="1"/>
        <v>CART_011_3</v>
      </c>
      <c r="D13" s="16" t="s">
        <v>24</v>
      </c>
      <c r="E13" s="16" t="s">
        <v>217</v>
      </c>
      <c r="F13" s="31">
        <f>450*10^6</f>
        <v>450000000</v>
      </c>
      <c r="I13" s="16" t="s">
        <v>248</v>
      </c>
      <c r="O13" s="16">
        <v>9</v>
      </c>
      <c r="P13" s="16">
        <v>1</v>
      </c>
      <c r="Q13" s="32" t="s">
        <v>308</v>
      </c>
    </row>
    <row r="14" spans="1:27" s="16" customFormat="1">
      <c r="A14" s="16" t="str">
        <f>Main!A9</f>
        <v>CART_011</v>
      </c>
      <c r="B14" s="30">
        <v>4</v>
      </c>
      <c r="C14" s="16" t="str">
        <f t="shared" si="1"/>
        <v>CART_011_4</v>
      </c>
      <c r="D14" s="16" t="s">
        <v>24</v>
      </c>
      <c r="E14" s="16" t="s">
        <v>217</v>
      </c>
      <c r="F14" s="31">
        <f>800*10^6</f>
        <v>800000000</v>
      </c>
      <c r="I14" s="16" t="s">
        <v>248</v>
      </c>
      <c r="O14" s="16">
        <v>3</v>
      </c>
      <c r="P14" s="16">
        <v>1</v>
      </c>
      <c r="Q14" s="32" t="s">
        <v>308</v>
      </c>
    </row>
    <row r="15" spans="1:27" s="16" customFormat="1">
      <c r="A15" s="16" t="str">
        <f>Main!A9</f>
        <v>CART_011</v>
      </c>
      <c r="B15" s="30">
        <v>5</v>
      </c>
      <c r="C15" s="16" t="str">
        <f t="shared" si="1"/>
        <v>CART_011_5</v>
      </c>
      <c r="D15" s="16" t="s">
        <v>24</v>
      </c>
      <c r="E15" s="16" t="s">
        <v>217</v>
      </c>
      <c r="F15" s="31">
        <f t="shared" si="2"/>
        <v>150000000</v>
      </c>
      <c r="I15" s="16" t="s">
        <v>248</v>
      </c>
      <c r="O15" s="16">
        <v>2</v>
      </c>
      <c r="P15" s="16">
        <v>1</v>
      </c>
      <c r="Q15" s="32" t="s">
        <v>309</v>
      </c>
    </row>
    <row r="16" spans="1:27" s="16" customFormat="1">
      <c r="A16" s="16" t="str">
        <f>Main!A9</f>
        <v>CART_011</v>
      </c>
      <c r="B16" s="30">
        <v>6</v>
      </c>
      <c r="C16" s="16" t="str">
        <f t="shared" si="1"/>
        <v>CART_011_6</v>
      </c>
      <c r="D16" s="16" t="s">
        <v>24</v>
      </c>
      <c r="E16" s="16" t="s">
        <v>217</v>
      </c>
      <c r="F16" s="31">
        <f>450*10^6</f>
        <v>450000000</v>
      </c>
      <c r="I16" s="16" t="s">
        <v>248</v>
      </c>
      <c r="O16" s="16">
        <v>10</v>
      </c>
      <c r="P16" s="16">
        <v>1</v>
      </c>
      <c r="Q16" s="32" t="s">
        <v>309</v>
      </c>
    </row>
    <row r="17" spans="1:17" s="35" customFormat="1">
      <c r="A17" s="35" t="str">
        <f>Main!A19</f>
        <v>CART_024</v>
      </c>
      <c r="B17" s="34">
        <v>1</v>
      </c>
      <c r="C17" s="35" t="str">
        <f>CONCATENATE(A17, "_", B17)</f>
        <v>CART_024_1</v>
      </c>
      <c r="D17" s="35" t="s">
        <v>24</v>
      </c>
      <c r="E17" s="35" t="s">
        <v>320</v>
      </c>
      <c r="F17" s="36">
        <f>1*10^6</f>
        <v>1000000</v>
      </c>
      <c r="I17" s="35" t="s">
        <v>321</v>
      </c>
      <c r="O17" s="35">
        <v>4</v>
      </c>
      <c r="P17" s="35">
        <v>1</v>
      </c>
      <c r="Q17" s="254" t="s">
        <v>374</v>
      </c>
    </row>
    <row r="18" spans="1:17" s="35" customFormat="1">
      <c r="A18" s="35" t="str">
        <f>Main!A19</f>
        <v>CART_024</v>
      </c>
      <c r="B18" s="34">
        <v>2</v>
      </c>
      <c r="C18" s="35" t="str">
        <f t="shared" ref="C18:C40" si="3">CONCATENATE(A18, "_", B18)</f>
        <v>CART_024_2</v>
      </c>
      <c r="D18" s="35" t="s">
        <v>24</v>
      </c>
      <c r="E18" s="35" t="s">
        <v>320</v>
      </c>
      <c r="F18" s="36">
        <f>3*10^6</f>
        <v>3000000</v>
      </c>
      <c r="I18" s="35" t="s">
        <v>321</v>
      </c>
      <c r="O18" s="35">
        <v>13</v>
      </c>
      <c r="P18" s="35">
        <v>1</v>
      </c>
      <c r="Q18" s="254"/>
    </row>
    <row r="19" spans="1:17" s="35" customFormat="1">
      <c r="A19" s="35" t="str">
        <f>Main!A19</f>
        <v>CART_024</v>
      </c>
      <c r="B19" s="34">
        <v>3</v>
      </c>
      <c r="C19" s="35" t="str">
        <f t="shared" si="3"/>
        <v>CART_024_3</v>
      </c>
      <c r="D19" s="35" t="s">
        <v>24</v>
      </c>
      <c r="E19" s="35" t="s">
        <v>320</v>
      </c>
      <c r="F19" s="36">
        <v>5250000</v>
      </c>
      <c r="G19" s="36">
        <f>4.5*10^6</f>
        <v>4500000</v>
      </c>
      <c r="H19" s="36">
        <f>6*10^6</f>
        <v>6000000</v>
      </c>
      <c r="I19" s="35" t="s">
        <v>321</v>
      </c>
      <c r="O19" s="35">
        <v>14</v>
      </c>
      <c r="P19" s="35">
        <v>1</v>
      </c>
      <c r="Q19" s="254"/>
    </row>
    <row r="20" spans="1:17" s="39" customFormat="1">
      <c r="A20" s="39" t="str">
        <f>Main!A8</f>
        <v>CART_009</v>
      </c>
      <c r="B20" s="40">
        <v>1</v>
      </c>
      <c r="C20" s="39" t="str">
        <f t="shared" si="3"/>
        <v>CART_009_1</v>
      </c>
      <c r="D20" s="39" t="s">
        <v>24</v>
      </c>
      <c r="E20" s="39" t="s">
        <v>324</v>
      </c>
      <c r="F20" s="41">
        <f>100*10^6</f>
        <v>100000000</v>
      </c>
      <c r="I20" s="39" t="s">
        <v>248</v>
      </c>
      <c r="O20" s="39">
        <v>6</v>
      </c>
      <c r="P20" s="39">
        <v>1</v>
      </c>
      <c r="Q20" s="255" t="s">
        <v>308</v>
      </c>
    </row>
    <row r="21" spans="1:17" s="39" customFormat="1">
      <c r="A21" s="39" t="str">
        <f>Main!A8</f>
        <v>CART_009</v>
      </c>
      <c r="B21" s="40">
        <v>2</v>
      </c>
      <c r="C21" s="39" t="str">
        <f t="shared" si="3"/>
        <v>CART_009_2</v>
      </c>
      <c r="D21" s="39" t="s">
        <v>24</v>
      </c>
      <c r="E21" s="39" t="s">
        <v>324</v>
      </c>
      <c r="F21" s="41">
        <f>300*10^6</f>
        <v>300000000</v>
      </c>
      <c r="I21" s="39" t="s">
        <v>248</v>
      </c>
      <c r="O21" s="39">
        <v>6</v>
      </c>
      <c r="P21" s="39">
        <v>1</v>
      </c>
      <c r="Q21" s="255"/>
    </row>
    <row r="22" spans="1:17" s="44" customFormat="1">
      <c r="A22" s="44" t="str">
        <f>Main!A11</f>
        <v>CART_013</v>
      </c>
      <c r="B22" s="44">
        <v>1</v>
      </c>
      <c r="C22" s="44" t="str">
        <f t="shared" si="3"/>
        <v>CART_013_1</v>
      </c>
      <c r="D22" s="44" t="s">
        <v>24</v>
      </c>
      <c r="E22" s="44" t="s">
        <v>330</v>
      </c>
      <c r="F22" s="45">
        <f>0.75*10^6</f>
        <v>750000</v>
      </c>
      <c r="G22" s="45">
        <f>0.5*10^6</f>
        <v>500000</v>
      </c>
      <c r="H22" s="45">
        <f>1*10^6</f>
        <v>1000000</v>
      </c>
      <c r="I22" s="44" t="s">
        <v>331</v>
      </c>
      <c r="O22" s="44">
        <v>9</v>
      </c>
      <c r="P22" s="44">
        <v>1</v>
      </c>
    </row>
    <row r="23" spans="1:17" s="67" customFormat="1">
      <c r="A23" s="67" t="str">
        <f>Main!A13</f>
        <v>CART_016</v>
      </c>
      <c r="B23" s="67">
        <v>1</v>
      </c>
      <c r="C23" s="67" t="str">
        <f t="shared" si="3"/>
        <v>CART_016_1</v>
      </c>
      <c r="D23" s="67" t="s">
        <v>24</v>
      </c>
      <c r="E23" s="67" t="s">
        <v>367</v>
      </c>
      <c r="F23" s="68">
        <f>25*10^6</f>
        <v>25000000</v>
      </c>
      <c r="I23" s="67" t="s">
        <v>248</v>
      </c>
      <c r="O23" s="67">
        <v>3</v>
      </c>
      <c r="P23" s="67">
        <v>1</v>
      </c>
      <c r="Q23" s="252" t="s">
        <v>359</v>
      </c>
    </row>
    <row r="24" spans="1:17" s="67" customFormat="1">
      <c r="A24" s="67" t="str">
        <f>Main!A13</f>
        <v>CART_016</v>
      </c>
      <c r="B24" s="67">
        <v>2</v>
      </c>
      <c r="C24" s="67" t="str">
        <f t="shared" si="3"/>
        <v>CART_016_2</v>
      </c>
      <c r="D24" s="67" t="s">
        <v>24</v>
      </c>
      <c r="E24" s="67" t="s">
        <v>367</v>
      </c>
      <c r="F24" s="68">
        <f>50*10^6</f>
        <v>50000000</v>
      </c>
      <c r="I24" s="67" t="s">
        <v>248</v>
      </c>
      <c r="O24" s="67">
        <v>3</v>
      </c>
      <c r="P24" s="67">
        <v>1</v>
      </c>
      <c r="Q24" s="252"/>
    </row>
    <row r="25" spans="1:17" s="67" customFormat="1">
      <c r="A25" s="67" t="str">
        <f>Main!A13</f>
        <v>CART_016</v>
      </c>
      <c r="B25" s="67">
        <v>3</v>
      </c>
      <c r="C25" s="67" t="str">
        <f t="shared" si="3"/>
        <v>CART_016_3</v>
      </c>
      <c r="D25" s="67" t="s">
        <v>24</v>
      </c>
      <c r="E25" s="67" t="s">
        <v>367</v>
      </c>
      <c r="F25" s="68">
        <f>150*10^6</f>
        <v>150000000</v>
      </c>
      <c r="I25" s="67" t="s">
        <v>248</v>
      </c>
      <c r="O25" s="67">
        <v>6</v>
      </c>
      <c r="P25" s="67">
        <v>1</v>
      </c>
      <c r="Q25" s="252"/>
    </row>
    <row r="26" spans="1:17" s="67" customFormat="1">
      <c r="A26" s="67" t="str">
        <f>Main!A13</f>
        <v>CART_016</v>
      </c>
      <c r="B26" s="67">
        <v>4</v>
      </c>
      <c r="C26" s="67" t="str">
        <f t="shared" si="3"/>
        <v>CART_016_4</v>
      </c>
      <c r="D26" s="67" t="s">
        <v>24</v>
      </c>
      <c r="E26" s="67" t="s">
        <v>367</v>
      </c>
      <c r="F26" s="68">
        <f>450*10^6</f>
        <v>450000000</v>
      </c>
      <c r="I26" s="67" t="s">
        <v>248</v>
      </c>
      <c r="O26" s="67">
        <v>5</v>
      </c>
      <c r="P26" s="67">
        <v>1</v>
      </c>
      <c r="Q26" s="252"/>
    </row>
    <row r="27" spans="1:17" s="72" customFormat="1">
      <c r="A27" s="72" t="str">
        <f>Main!A23</f>
        <v>CART_029</v>
      </c>
      <c r="B27" s="72">
        <v>1</v>
      </c>
      <c r="C27" s="72" t="str">
        <f t="shared" si="3"/>
        <v>CART_029_1</v>
      </c>
      <c r="D27" s="72" t="s">
        <v>24</v>
      </c>
      <c r="E27" s="72" t="s">
        <v>367</v>
      </c>
      <c r="F27" s="73">
        <f>2*10^6</f>
        <v>2000000</v>
      </c>
      <c r="I27" s="72" t="s">
        <v>321</v>
      </c>
      <c r="O27" s="72">
        <v>33</v>
      </c>
      <c r="P27" s="72">
        <v>1</v>
      </c>
      <c r="Q27" s="72" t="s">
        <v>368</v>
      </c>
    </row>
    <row r="28" spans="1:17" s="127" customFormat="1">
      <c r="A28" s="127" t="str">
        <f>Main!A26</f>
        <v>CART_036</v>
      </c>
      <c r="B28" s="127">
        <v>1</v>
      </c>
      <c r="C28" s="127" t="str">
        <f t="shared" si="3"/>
        <v>CART_036_1</v>
      </c>
      <c r="D28" s="127" t="s">
        <v>24</v>
      </c>
      <c r="E28" s="127" t="s">
        <v>367</v>
      </c>
      <c r="F28" s="130">
        <f>1*10^6</f>
        <v>1000000</v>
      </c>
      <c r="I28" s="127" t="s">
        <v>321</v>
      </c>
      <c r="O28" s="127">
        <v>3</v>
      </c>
      <c r="P28" s="127">
        <v>1</v>
      </c>
      <c r="Q28" s="131" t="s">
        <v>308</v>
      </c>
    </row>
    <row r="29" spans="1:17" s="127" customFormat="1">
      <c r="A29" s="127" t="str">
        <f>Main!A26</f>
        <v>CART_036</v>
      </c>
      <c r="B29" s="127">
        <v>2</v>
      </c>
      <c r="C29" s="127" t="str">
        <f t="shared" si="3"/>
        <v>CART_036_2</v>
      </c>
      <c r="D29" s="127" t="s">
        <v>24</v>
      </c>
      <c r="E29" s="127" t="s">
        <v>367</v>
      </c>
      <c r="F29" s="130">
        <f>3*10^6</f>
        <v>3000000</v>
      </c>
      <c r="I29" s="127" t="s">
        <v>321</v>
      </c>
      <c r="O29" s="127">
        <v>3</v>
      </c>
      <c r="P29" s="127">
        <v>1</v>
      </c>
      <c r="Q29" s="131" t="s">
        <v>308</v>
      </c>
    </row>
    <row r="30" spans="1:17" s="127" customFormat="1">
      <c r="A30" s="127" t="str">
        <f>Main!A26</f>
        <v>CART_036</v>
      </c>
      <c r="B30" s="127">
        <v>3</v>
      </c>
      <c r="C30" s="127" t="str">
        <f t="shared" si="3"/>
        <v>CART_036_3</v>
      </c>
      <c r="D30" s="127" t="s">
        <v>24</v>
      </c>
      <c r="E30" s="127" t="s">
        <v>367</v>
      </c>
      <c r="F30" s="130">
        <f>6*10^6</f>
        <v>6000000</v>
      </c>
      <c r="I30" s="127" t="s">
        <v>321</v>
      </c>
      <c r="O30" s="127">
        <v>3</v>
      </c>
      <c r="P30" s="127">
        <v>1</v>
      </c>
      <c r="Q30" s="131" t="s">
        <v>308</v>
      </c>
    </row>
    <row r="31" spans="1:17" s="127" customFormat="1">
      <c r="A31" s="127" t="str">
        <f>Main!A26</f>
        <v>CART_036</v>
      </c>
      <c r="B31" s="127">
        <v>4</v>
      </c>
      <c r="C31" s="127" t="str">
        <f t="shared" si="3"/>
        <v>CART_036_4</v>
      </c>
      <c r="D31" s="127" t="s">
        <v>24</v>
      </c>
      <c r="E31" s="127" t="s">
        <v>367</v>
      </c>
      <c r="F31" s="130">
        <f>3*10^6</f>
        <v>3000000</v>
      </c>
      <c r="I31" s="127" t="s">
        <v>321</v>
      </c>
      <c r="O31" s="127">
        <v>1</v>
      </c>
      <c r="P31" s="127">
        <v>1</v>
      </c>
      <c r="Q31" s="131" t="s">
        <v>309</v>
      </c>
    </row>
    <row r="32" spans="1:17" s="135" customFormat="1">
      <c r="A32" s="135" t="str">
        <f>Main!A27</f>
        <v>CART_038</v>
      </c>
      <c r="B32" s="135">
        <v>1</v>
      </c>
      <c r="C32" s="135" t="str">
        <f t="shared" si="3"/>
        <v>CART_038_1</v>
      </c>
      <c r="D32" s="135" t="s">
        <v>24</v>
      </c>
      <c r="E32" s="135" t="s">
        <v>330</v>
      </c>
      <c r="F32" s="138">
        <f>0.75*10^6</f>
        <v>750000</v>
      </c>
      <c r="G32" s="138">
        <f>0.5*10^6</f>
        <v>500000</v>
      </c>
      <c r="H32" s="138">
        <f>1*10^6</f>
        <v>1000000</v>
      </c>
      <c r="I32" s="135" t="s">
        <v>321</v>
      </c>
      <c r="L32" s="135">
        <v>0</v>
      </c>
      <c r="O32" s="135">
        <v>48</v>
      </c>
      <c r="P32" s="135">
        <v>1</v>
      </c>
    </row>
    <row r="33" spans="1:17" s="141" customFormat="1">
      <c r="A33" s="141" t="str">
        <f>Main!A22</f>
        <v>CART_028</v>
      </c>
      <c r="B33" s="141">
        <v>1</v>
      </c>
      <c r="C33" s="141" t="str">
        <f t="shared" si="3"/>
        <v>CART_028_1</v>
      </c>
      <c r="D33" s="141" t="s">
        <v>24</v>
      </c>
      <c r="E33" s="141" t="s">
        <v>380</v>
      </c>
      <c r="F33" s="144">
        <f>0.5*10^6</f>
        <v>500000</v>
      </c>
      <c r="I33" s="141" t="s">
        <v>321</v>
      </c>
      <c r="O33" s="141">
        <v>2</v>
      </c>
      <c r="P33" s="141">
        <v>1</v>
      </c>
      <c r="Q33" s="253" t="s">
        <v>381</v>
      </c>
    </row>
    <row r="34" spans="1:17" s="141" customFormat="1">
      <c r="A34" s="141" t="str">
        <f>Main!A22</f>
        <v>CART_028</v>
      </c>
      <c r="B34" s="141">
        <v>2</v>
      </c>
      <c r="C34" s="141" t="str">
        <f t="shared" si="3"/>
        <v>CART_028_2</v>
      </c>
      <c r="D34" s="141" t="s">
        <v>24</v>
      </c>
      <c r="E34" s="141" t="s">
        <v>380</v>
      </c>
      <c r="F34" s="144">
        <f>1*10^6</f>
        <v>1000000</v>
      </c>
      <c r="I34" s="141" t="s">
        <v>321</v>
      </c>
      <c r="O34" s="141">
        <v>2</v>
      </c>
      <c r="P34" s="141">
        <v>1</v>
      </c>
      <c r="Q34" s="253"/>
    </row>
    <row r="35" spans="1:17" s="141" customFormat="1">
      <c r="A35" s="141" t="str">
        <f>Main!A22</f>
        <v>CART_028</v>
      </c>
      <c r="B35" s="141">
        <v>3</v>
      </c>
      <c r="C35" s="141" t="str">
        <f t="shared" si="3"/>
        <v>CART_028_3</v>
      </c>
      <c r="D35" s="141" t="s">
        <v>24</v>
      </c>
      <c r="E35" s="141" t="s">
        <v>380</v>
      </c>
      <c r="F35" s="144">
        <f>2*10^6</f>
        <v>2000000</v>
      </c>
      <c r="I35" s="141" t="s">
        <v>321</v>
      </c>
      <c r="O35" s="141">
        <v>3</v>
      </c>
      <c r="P35" s="141">
        <v>1</v>
      </c>
      <c r="Q35" s="253"/>
    </row>
    <row r="36" spans="1:17" s="141" customFormat="1">
      <c r="A36" s="141" t="str">
        <f>Main!A22</f>
        <v>CART_028</v>
      </c>
      <c r="B36" s="141">
        <v>4</v>
      </c>
      <c r="C36" s="141" t="str">
        <f t="shared" si="3"/>
        <v>CART_028_4</v>
      </c>
      <c r="D36" s="141" t="s">
        <v>24</v>
      </c>
      <c r="E36" s="141" t="s">
        <v>380</v>
      </c>
      <c r="F36" s="144">
        <f>3*10^6</f>
        <v>3000000</v>
      </c>
      <c r="I36" s="141" t="s">
        <v>321</v>
      </c>
      <c r="O36" s="141">
        <v>3</v>
      </c>
      <c r="P36" s="141">
        <v>1</v>
      </c>
      <c r="Q36" s="253"/>
    </row>
    <row r="37" spans="1:17" s="141" customFormat="1">
      <c r="A37" s="141" t="str">
        <f>Main!A22</f>
        <v>CART_028</v>
      </c>
      <c r="B37" s="141">
        <v>5</v>
      </c>
      <c r="C37" s="141" t="str">
        <f t="shared" si="3"/>
        <v>CART_028_5</v>
      </c>
      <c r="D37" s="141" t="s">
        <v>24</v>
      </c>
      <c r="E37" s="141" t="s">
        <v>380</v>
      </c>
      <c r="F37" s="144">
        <f>4*10^6</f>
        <v>4000000</v>
      </c>
      <c r="I37" s="141" t="s">
        <v>321</v>
      </c>
      <c r="O37" s="141">
        <v>13</v>
      </c>
      <c r="P37" s="141">
        <v>1</v>
      </c>
      <c r="Q37" s="253"/>
    </row>
    <row r="38" spans="1:17" s="150" customFormat="1">
      <c r="A38" s="150" t="str">
        <f>Main!A18</f>
        <v>CART_023</v>
      </c>
      <c r="B38" s="150">
        <v>1</v>
      </c>
      <c r="C38" s="150" t="str">
        <f t="shared" si="3"/>
        <v>CART_023_1</v>
      </c>
      <c r="D38" s="150" t="s">
        <v>24</v>
      </c>
      <c r="E38" s="150" t="s">
        <v>231</v>
      </c>
      <c r="L38" s="150">
        <v>0</v>
      </c>
      <c r="O38" s="150">
        <v>1</v>
      </c>
      <c r="P38" s="150">
        <v>1</v>
      </c>
      <c r="Q38" s="150" t="s">
        <v>406</v>
      </c>
    </row>
    <row r="39" spans="1:17" s="159" customFormat="1">
      <c r="A39" s="159" t="str">
        <f>Main!A7</f>
        <v>CART_007</v>
      </c>
      <c r="B39" s="159">
        <v>1</v>
      </c>
      <c r="C39" s="159" t="str">
        <f t="shared" si="3"/>
        <v>CART_007_1</v>
      </c>
      <c r="D39" s="159" t="s">
        <v>24</v>
      </c>
      <c r="E39" s="159" t="s">
        <v>414</v>
      </c>
      <c r="F39" s="161">
        <f>3*10^7</f>
        <v>30000000</v>
      </c>
      <c r="G39" s="161">
        <f>1*10^7</f>
        <v>10000000</v>
      </c>
      <c r="H39" s="161">
        <f>5*10^7</f>
        <v>50000000</v>
      </c>
      <c r="I39" s="159" t="s">
        <v>248</v>
      </c>
      <c r="L39" s="159">
        <v>0</v>
      </c>
      <c r="O39" s="159">
        <v>10</v>
      </c>
      <c r="P39" s="159">
        <v>1</v>
      </c>
      <c r="Q39" s="159" t="s">
        <v>412</v>
      </c>
    </row>
    <row r="40" spans="1:17" s="168" customFormat="1">
      <c r="A40" s="168" t="str">
        <f>Main!A10</f>
        <v>CART_012</v>
      </c>
      <c r="B40" s="168">
        <v>1</v>
      </c>
      <c r="C40" s="168" t="str">
        <f t="shared" si="3"/>
        <v>CART_012_1</v>
      </c>
      <c r="D40" s="168" t="s">
        <v>24</v>
      </c>
      <c r="E40" s="168" t="s">
        <v>421</v>
      </c>
      <c r="F40" s="171">
        <f>1.1*10^8</f>
        <v>110000000.00000001</v>
      </c>
      <c r="G40" s="171">
        <f>0.2*10^8</f>
        <v>20000000</v>
      </c>
      <c r="H40" s="171">
        <f>2*10^8</f>
        <v>200000000</v>
      </c>
      <c r="I40" s="168" t="s">
        <v>422</v>
      </c>
      <c r="L40" s="168">
        <v>1</v>
      </c>
      <c r="O40" s="168">
        <v>7</v>
      </c>
      <c r="P40" s="168">
        <v>1</v>
      </c>
      <c r="Q40" s="168" t="s">
        <v>428</v>
      </c>
    </row>
    <row r="41" spans="1:17" s="175" customFormat="1">
      <c r="A41" s="175" t="str">
        <f>Main!A12</f>
        <v>CART_015</v>
      </c>
      <c r="B41" s="175">
        <v>1</v>
      </c>
      <c r="C41" s="175" t="str">
        <f t="shared" ref="C41:C52" si="4">CONCATENATE(A41, "_", B41)</f>
        <v>CART_015_1</v>
      </c>
      <c r="D41" s="175" t="s">
        <v>24</v>
      </c>
      <c r="E41" s="175" t="s">
        <v>430</v>
      </c>
      <c r="F41" s="179">
        <f>1*10^7</f>
        <v>10000000</v>
      </c>
      <c r="I41" s="175" t="s">
        <v>321</v>
      </c>
      <c r="O41" s="175">
        <v>10</v>
      </c>
      <c r="P41" s="175">
        <v>1</v>
      </c>
      <c r="Q41" s="175" t="s">
        <v>431</v>
      </c>
    </row>
    <row r="42" spans="1:17" s="175" customFormat="1">
      <c r="A42" s="175" t="str">
        <f>Main!A12</f>
        <v>CART_015</v>
      </c>
      <c r="B42" s="175">
        <v>1</v>
      </c>
      <c r="C42" s="175" t="str">
        <f t="shared" ref="C42" si="5">CONCATENATE(A42, "_", B42)</f>
        <v>CART_015_1</v>
      </c>
      <c r="D42" s="175" t="s">
        <v>24</v>
      </c>
      <c r="E42" s="175" t="s">
        <v>430</v>
      </c>
      <c r="F42" s="179">
        <f>5*10^7</f>
        <v>50000000</v>
      </c>
    </row>
    <row r="43" spans="1:17" s="184" customFormat="1">
      <c r="A43" s="184" t="str">
        <f>Main!A14</f>
        <v>CART_017</v>
      </c>
      <c r="B43" s="184">
        <v>1</v>
      </c>
      <c r="C43" s="184" t="str">
        <f t="shared" si="4"/>
        <v>CART_017_1</v>
      </c>
      <c r="D43" s="184" t="s">
        <v>24</v>
      </c>
      <c r="E43" s="184" t="s">
        <v>436</v>
      </c>
      <c r="F43" s="188">
        <f>40*10^6</f>
        <v>40000000</v>
      </c>
      <c r="I43" s="184" t="s">
        <v>248</v>
      </c>
      <c r="L43" s="184">
        <v>0</v>
      </c>
      <c r="O43" s="184">
        <v>3</v>
      </c>
      <c r="P43" s="184">
        <v>1</v>
      </c>
      <c r="Q43" s="256" t="s">
        <v>437</v>
      </c>
    </row>
    <row r="44" spans="1:17" s="184" customFormat="1">
      <c r="A44" s="184" t="str">
        <f>Main!A14</f>
        <v>CART_017</v>
      </c>
      <c r="B44" s="184">
        <v>2</v>
      </c>
      <c r="C44" s="184" t="str">
        <f t="shared" si="4"/>
        <v>CART_017_2</v>
      </c>
      <c r="D44" s="184" t="s">
        <v>24</v>
      </c>
      <c r="E44" s="184" t="s">
        <v>436</v>
      </c>
      <c r="F44" s="188">
        <f>160*10^6</f>
        <v>160000000</v>
      </c>
      <c r="I44" s="184" t="s">
        <v>248</v>
      </c>
      <c r="L44" s="184">
        <v>0</v>
      </c>
      <c r="O44" s="184">
        <v>7</v>
      </c>
      <c r="P44" s="184">
        <v>1</v>
      </c>
      <c r="Q44" s="256"/>
    </row>
    <row r="45" spans="1:17" s="184" customFormat="1">
      <c r="A45" s="184" t="str">
        <f>Main!A14</f>
        <v>CART_017</v>
      </c>
      <c r="B45" s="184">
        <v>3</v>
      </c>
      <c r="C45" s="184" t="str">
        <f t="shared" si="4"/>
        <v>CART_017_3</v>
      </c>
      <c r="D45" s="184" t="s">
        <v>24</v>
      </c>
      <c r="E45" s="184" t="s">
        <v>436</v>
      </c>
      <c r="F45" s="188">
        <f>320*10^6</f>
        <v>320000000</v>
      </c>
      <c r="I45" s="184" t="s">
        <v>248</v>
      </c>
      <c r="L45" s="184">
        <v>0</v>
      </c>
      <c r="O45" s="184">
        <v>27</v>
      </c>
      <c r="P45" s="184">
        <v>1</v>
      </c>
      <c r="Q45" s="256"/>
    </row>
    <row r="46" spans="1:17" s="184" customFormat="1">
      <c r="A46" s="184" t="str">
        <f>Main!A14</f>
        <v>CART_017</v>
      </c>
      <c r="B46" s="184">
        <v>4</v>
      </c>
      <c r="C46" s="184" t="str">
        <f t="shared" si="4"/>
        <v>CART_017_4</v>
      </c>
      <c r="D46" s="184" t="s">
        <v>24</v>
      </c>
      <c r="E46" s="184" t="s">
        <v>436</v>
      </c>
      <c r="F46" s="188">
        <f>480*10^6</f>
        <v>480000000</v>
      </c>
      <c r="I46" s="184" t="s">
        <v>248</v>
      </c>
      <c r="L46" s="184">
        <v>0</v>
      </c>
      <c r="O46" s="184">
        <v>6</v>
      </c>
      <c r="P46" s="184">
        <v>1</v>
      </c>
      <c r="Q46" s="256"/>
    </row>
    <row r="47" spans="1:17" s="191" customFormat="1">
      <c r="A47" s="191" t="str">
        <f>Main!A15</f>
        <v>CART_018</v>
      </c>
      <c r="B47" s="191">
        <v>1</v>
      </c>
      <c r="C47" s="191" t="str">
        <f t="shared" si="4"/>
        <v>CART_018_1</v>
      </c>
      <c r="D47" s="191" t="s">
        <v>24</v>
      </c>
      <c r="E47" s="191" t="s">
        <v>439</v>
      </c>
      <c r="F47" s="196">
        <f>1*10^6</f>
        <v>1000000</v>
      </c>
      <c r="I47" s="191" t="s">
        <v>248</v>
      </c>
      <c r="L47" s="191">
        <v>0</v>
      </c>
      <c r="O47" s="191">
        <v>1</v>
      </c>
      <c r="P47" s="191">
        <v>0</v>
      </c>
      <c r="Q47" s="251" t="s">
        <v>440</v>
      </c>
    </row>
    <row r="48" spans="1:17" s="191" customFormat="1">
      <c r="A48" s="191" t="str">
        <f>Main!A15</f>
        <v>CART_018</v>
      </c>
      <c r="B48" s="191">
        <v>2</v>
      </c>
      <c r="C48" s="191" t="str">
        <f t="shared" si="4"/>
        <v>CART_018_2</v>
      </c>
      <c r="D48" s="191" t="s">
        <v>24</v>
      </c>
      <c r="E48" s="191" t="s">
        <v>439</v>
      </c>
      <c r="F48" s="196">
        <f>3*10^6</f>
        <v>3000000</v>
      </c>
      <c r="I48" s="191" t="s">
        <v>248</v>
      </c>
      <c r="L48" s="191">
        <v>0</v>
      </c>
      <c r="O48" s="191">
        <v>2</v>
      </c>
      <c r="P48" s="191">
        <v>0</v>
      </c>
      <c r="Q48" s="251"/>
    </row>
    <row r="49" spans="1:18" s="191" customFormat="1">
      <c r="A49" s="191" t="str">
        <f>Main!A15</f>
        <v>CART_018</v>
      </c>
      <c r="B49" s="191">
        <v>3</v>
      </c>
      <c r="C49" s="191" t="str">
        <f t="shared" si="4"/>
        <v>CART_018_3</v>
      </c>
      <c r="D49" s="191" t="s">
        <v>24</v>
      </c>
      <c r="E49" s="191" t="s">
        <v>439</v>
      </c>
      <c r="F49" s="196">
        <f>1*10^7</f>
        <v>10000000</v>
      </c>
      <c r="I49" s="191" t="s">
        <v>248</v>
      </c>
      <c r="L49" s="191">
        <v>0</v>
      </c>
      <c r="O49" s="191">
        <v>1</v>
      </c>
      <c r="P49" s="191">
        <v>0</v>
      </c>
      <c r="Q49" s="251"/>
    </row>
    <row r="50" spans="1:18" s="191" customFormat="1">
      <c r="A50" s="191" t="str">
        <f>Main!A15</f>
        <v>CART_018</v>
      </c>
      <c r="B50" s="191">
        <v>4</v>
      </c>
      <c r="C50" s="191" t="str">
        <f t="shared" si="4"/>
        <v>CART_018_4</v>
      </c>
      <c r="D50" s="191" t="s">
        <v>24</v>
      </c>
      <c r="E50" s="191" t="s">
        <v>439</v>
      </c>
      <c r="F50" s="196">
        <f>3*10^7</f>
        <v>30000000</v>
      </c>
      <c r="I50" s="191" t="s">
        <v>248</v>
      </c>
      <c r="L50" s="191">
        <v>0</v>
      </c>
      <c r="O50" s="191">
        <v>1</v>
      </c>
      <c r="P50" s="191">
        <v>0</v>
      </c>
      <c r="Q50" s="251"/>
    </row>
    <row r="51" spans="1:18" s="199" customFormat="1">
      <c r="A51" s="199" t="str">
        <f>Main!A20</f>
        <v>CART_025</v>
      </c>
      <c r="B51" s="199">
        <v>1</v>
      </c>
      <c r="C51" s="199" t="str">
        <f t="shared" si="4"/>
        <v>CART_025_1</v>
      </c>
      <c r="D51" s="199" t="s">
        <v>24</v>
      </c>
      <c r="E51" s="199" t="s">
        <v>233</v>
      </c>
      <c r="F51" s="199">
        <v>1085000</v>
      </c>
      <c r="G51" s="204">
        <f>0.07*10^6</f>
        <v>70000</v>
      </c>
      <c r="H51" s="204">
        <f>2.1*10^6</f>
        <v>2100000</v>
      </c>
      <c r="I51" s="199" t="s">
        <v>321</v>
      </c>
      <c r="L51" s="199">
        <v>1</v>
      </c>
      <c r="O51" s="199">
        <v>57</v>
      </c>
      <c r="P51" s="199">
        <v>1</v>
      </c>
      <c r="Q51" s="199" t="s">
        <v>445</v>
      </c>
    </row>
    <row r="52" spans="1:18" s="210" customFormat="1">
      <c r="A52" s="210" t="str">
        <f>Main!A21</f>
        <v>CART_026</v>
      </c>
      <c r="B52" s="210">
        <v>1</v>
      </c>
      <c r="C52" s="210" t="str">
        <f t="shared" si="4"/>
        <v>CART_026_1</v>
      </c>
      <c r="D52" s="210" t="s">
        <v>24</v>
      </c>
      <c r="E52" s="210" t="s">
        <v>233</v>
      </c>
      <c r="F52" s="210">
        <v>845000</v>
      </c>
      <c r="G52" s="213">
        <f>0.29*10^6</f>
        <v>290000</v>
      </c>
      <c r="H52" s="213">
        <f>1.4*10^6</f>
        <v>1400000</v>
      </c>
      <c r="I52" s="210" t="s">
        <v>321</v>
      </c>
      <c r="L52" s="210">
        <v>1</v>
      </c>
      <c r="O52" s="210">
        <v>8</v>
      </c>
      <c r="P52" s="210">
        <v>1</v>
      </c>
      <c r="Q52" s="210" t="s">
        <v>498</v>
      </c>
    </row>
    <row r="53" spans="1:18" s="210" customFormat="1">
      <c r="A53" s="210" t="str">
        <f>Main!A21</f>
        <v>CART_026</v>
      </c>
      <c r="B53" s="210">
        <v>2</v>
      </c>
      <c r="C53" s="210" t="str">
        <f t="shared" ref="C53:C58" si="6">CONCATENATE(A53, "_", B53)</f>
        <v>CART_026_2</v>
      </c>
      <c r="D53" s="210" t="s">
        <v>24</v>
      </c>
      <c r="E53" s="210" t="s">
        <v>233</v>
      </c>
      <c r="F53" s="210">
        <v>865000</v>
      </c>
      <c r="G53" s="213">
        <f>0.21*10^6</f>
        <v>210000</v>
      </c>
      <c r="H53" s="213">
        <f>1.52*10^6</f>
        <v>1520000</v>
      </c>
      <c r="I53" s="210" t="s">
        <v>321</v>
      </c>
      <c r="L53" s="210">
        <v>0</v>
      </c>
      <c r="O53" s="210">
        <v>9</v>
      </c>
      <c r="P53" s="210">
        <v>1</v>
      </c>
      <c r="Q53" s="210" t="s">
        <v>449</v>
      </c>
    </row>
    <row r="54" spans="1:18" s="218" customFormat="1">
      <c r="A54" s="218" t="str">
        <f>Main!A16</f>
        <v>CART_019</v>
      </c>
      <c r="B54" s="218">
        <v>1</v>
      </c>
      <c r="C54" s="218" t="str">
        <f t="shared" si="6"/>
        <v>CART_019_1</v>
      </c>
      <c r="D54" s="218" t="s">
        <v>24</v>
      </c>
      <c r="E54" s="218" t="s">
        <v>457</v>
      </c>
      <c r="F54" s="221">
        <f>3*10^6</f>
        <v>3000000</v>
      </c>
      <c r="I54" s="218" t="s">
        <v>321</v>
      </c>
      <c r="O54" s="218">
        <v>4</v>
      </c>
      <c r="P54" s="218">
        <v>1</v>
      </c>
      <c r="Q54" s="218" t="s">
        <v>458</v>
      </c>
    </row>
    <row r="55" spans="1:18" s="218" customFormat="1">
      <c r="A55" s="218" t="str">
        <f>Main!A16</f>
        <v>CART_019</v>
      </c>
      <c r="B55" s="218">
        <v>2</v>
      </c>
      <c r="C55" s="218" t="str">
        <f t="shared" si="6"/>
        <v>CART_019_2</v>
      </c>
      <c r="D55" s="218" t="s">
        <v>24</v>
      </c>
      <c r="E55" s="218" t="s">
        <v>457</v>
      </c>
      <c r="F55" s="221">
        <f>9*10^6</f>
        <v>9000000</v>
      </c>
      <c r="I55" s="218" t="s">
        <v>321</v>
      </c>
      <c r="O55" s="218">
        <v>2</v>
      </c>
      <c r="P55" s="218">
        <v>1</v>
      </c>
      <c r="Q55" s="218" t="s">
        <v>459</v>
      </c>
    </row>
    <row r="56" spans="1:18" s="225" customFormat="1">
      <c r="A56" s="225" t="str">
        <f>Main!A24</f>
        <v>CART_030</v>
      </c>
      <c r="B56" s="225">
        <v>1</v>
      </c>
      <c r="C56" s="225" t="str">
        <f t="shared" si="6"/>
        <v>CART_030_1</v>
      </c>
      <c r="D56" s="225" t="s">
        <v>24</v>
      </c>
      <c r="E56" s="225" t="s">
        <v>466</v>
      </c>
      <c r="F56" s="228">
        <f>1*10^6</f>
        <v>1000000</v>
      </c>
      <c r="I56" s="225" t="s">
        <v>321</v>
      </c>
      <c r="O56" s="225">
        <v>3</v>
      </c>
      <c r="P56" s="225">
        <v>1</v>
      </c>
      <c r="Q56" s="229" t="s">
        <v>308</v>
      </c>
    </row>
    <row r="57" spans="1:18" s="225" customFormat="1">
      <c r="A57" s="225" t="str">
        <f>Main!A24</f>
        <v>CART_030</v>
      </c>
      <c r="B57" s="225">
        <v>2</v>
      </c>
      <c r="C57" s="225" t="str">
        <f t="shared" si="6"/>
        <v>CART_030_2</v>
      </c>
      <c r="D57" s="225" t="s">
        <v>24</v>
      </c>
      <c r="E57" s="225" t="s">
        <v>466</v>
      </c>
      <c r="F57" s="228">
        <f>3*10^6</f>
        <v>3000000</v>
      </c>
      <c r="I57" s="225" t="s">
        <v>321</v>
      </c>
      <c r="O57" s="225">
        <v>6</v>
      </c>
      <c r="P57" s="225">
        <v>1</v>
      </c>
      <c r="Q57" s="229" t="s">
        <v>308</v>
      </c>
    </row>
    <row r="58" spans="1:18" s="225" customFormat="1">
      <c r="A58" s="225" t="str">
        <f>Main!A24</f>
        <v>CART_030</v>
      </c>
      <c r="B58" s="225">
        <v>3</v>
      </c>
      <c r="C58" s="225" t="str">
        <f t="shared" si="6"/>
        <v>CART_030_3</v>
      </c>
      <c r="D58" s="225" t="s">
        <v>24</v>
      </c>
      <c r="E58" s="225" t="s">
        <v>466</v>
      </c>
      <c r="F58" s="228">
        <f>6*10^6</f>
        <v>6000000</v>
      </c>
      <c r="I58" s="225" t="s">
        <v>321</v>
      </c>
      <c r="O58" s="225">
        <v>3</v>
      </c>
      <c r="P58" s="225">
        <v>1</v>
      </c>
      <c r="Q58" s="229" t="s">
        <v>308</v>
      </c>
    </row>
    <row r="59" spans="1:18" s="225" customFormat="1">
      <c r="A59" s="225" t="str">
        <f>Main!A24</f>
        <v>CART_030</v>
      </c>
      <c r="B59" s="225">
        <v>4</v>
      </c>
      <c r="C59" s="225" t="str">
        <f>CONCATENATE(A59, "_", B59)</f>
        <v>CART_030_4</v>
      </c>
      <c r="D59" s="225" t="s">
        <v>24</v>
      </c>
      <c r="E59" s="225" t="s">
        <v>466</v>
      </c>
      <c r="F59" s="228">
        <f>1*10^6</f>
        <v>1000000</v>
      </c>
      <c r="I59" s="225" t="s">
        <v>321</v>
      </c>
      <c r="O59" s="225">
        <v>6</v>
      </c>
      <c r="P59" s="225">
        <v>1</v>
      </c>
      <c r="Q59" s="229" t="s">
        <v>309</v>
      </c>
    </row>
    <row r="60" spans="1:18" s="235" customFormat="1">
      <c r="A60" s="235" t="str">
        <f>Main!A17</f>
        <v>CART_022</v>
      </c>
      <c r="B60" s="235">
        <v>1</v>
      </c>
      <c r="C60" s="235" t="str">
        <f>CONCATENATE(A60, "_", B60)</f>
        <v>CART_022_1</v>
      </c>
      <c r="D60" s="235" t="s">
        <v>24</v>
      </c>
      <c r="E60" s="235" t="s">
        <v>485</v>
      </c>
      <c r="F60" s="238">
        <f>0.756*10^7</f>
        <v>7560000</v>
      </c>
      <c r="I60" s="235" t="s">
        <v>321</v>
      </c>
      <c r="O60" s="235">
        <v>5</v>
      </c>
      <c r="P60" s="235">
        <v>0</v>
      </c>
      <c r="Q60" s="239" t="s">
        <v>308</v>
      </c>
      <c r="R60" s="235" t="s">
        <v>490</v>
      </c>
    </row>
    <row r="61" spans="1:18" s="245" customFormat="1">
      <c r="A61" s="245" t="str">
        <f>Main!A25</f>
        <v>CART_031</v>
      </c>
      <c r="B61" s="245">
        <v>1</v>
      </c>
      <c r="C61" s="245" t="str">
        <f>CONCATENATE(A61, "_", B61)</f>
        <v>CART_031_1</v>
      </c>
      <c r="D61" s="245" t="s">
        <v>24</v>
      </c>
      <c r="E61" s="245" t="s">
        <v>492</v>
      </c>
      <c r="F61" s="248">
        <v>12896667</v>
      </c>
      <c r="G61" s="248">
        <f>5.4*10^6</f>
        <v>5400000</v>
      </c>
      <c r="H61" s="248">
        <f>25*10^6</f>
        <v>25000000</v>
      </c>
      <c r="I61" s="245" t="s">
        <v>321</v>
      </c>
      <c r="L61" s="245">
        <v>0</v>
      </c>
      <c r="O61" s="245">
        <v>30</v>
      </c>
      <c r="P61" s="245">
        <v>1</v>
      </c>
      <c r="Q61" s="248"/>
      <c r="R61" s="245" t="s">
        <v>493</v>
      </c>
    </row>
    <row r="62" spans="1:18">
      <c r="Q62" s="164"/>
    </row>
    <row r="63" spans="1:18">
      <c r="Q63" s="164"/>
    </row>
    <row r="64" spans="1:18">
      <c r="Q64" s="164"/>
    </row>
    <row r="65" spans="17:17">
      <c r="Q65" s="164"/>
    </row>
  </sheetData>
  <mergeCells count="6">
    <mergeCell ref="Q47:Q50"/>
    <mergeCell ref="Q23:Q26"/>
    <mergeCell ref="Q33:Q37"/>
    <mergeCell ref="Q17:Q19"/>
    <mergeCell ref="Q20:Q21"/>
    <mergeCell ref="Q43:Q46"/>
  </mergeCells>
  <phoneticPr fontId="9" type="noConversion"/>
  <dataValidations count="1">
    <dataValidation type="list" allowBlank="1" showInputMessage="1" showErrorMessage="1" sqref="K2:K1048576" xr:uid="{00000000-0002-0000-0100-000000000000}">
      <formula1>"h, d, w, m, y"</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2"/>
  <sheetViews>
    <sheetView zoomScaleNormal="100" workbookViewId="0">
      <pane ySplit="1" topLeftCell="A66" activePane="bottomLeft" state="frozen"/>
      <selection pane="bottomLeft" activeCell="A78" sqref="A78:A91"/>
    </sheetView>
  </sheetViews>
  <sheetFormatPr baseColWidth="10" defaultColWidth="8.83203125" defaultRowHeight="15"/>
  <cols>
    <col min="2" max="2" width="15" customWidth="1"/>
    <col min="4" max="4" width="31" bestFit="1" customWidth="1"/>
    <col min="5" max="6" width="13" customWidth="1"/>
    <col min="8" max="8" width="13" customWidth="1"/>
  </cols>
  <sheetData>
    <row r="1" spans="1:13">
      <c r="A1" s="3" t="s">
        <v>0</v>
      </c>
      <c r="B1" s="4" t="s">
        <v>17</v>
      </c>
      <c r="C1" s="4" t="s">
        <v>25</v>
      </c>
      <c r="D1" s="4" t="s">
        <v>26</v>
      </c>
      <c r="E1" s="4" t="s">
        <v>27</v>
      </c>
      <c r="F1" s="4" t="s">
        <v>28</v>
      </c>
      <c r="G1" s="4" t="s">
        <v>29</v>
      </c>
      <c r="H1" s="4" t="s">
        <v>30</v>
      </c>
      <c r="I1" s="4" t="s">
        <v>31</v>
      </c>
      <c r="J1" s="4" t="s">
        <v>32</v>
      </c>
      <c r="K1" s="4" t="s">
        <v>33</v>
      </c>
      <c r="L1" s="4" t="s">
        <v>34</v>
      </c>
      <c r="M1" s="4" t="s">
        <v>306</v>
      </c>
    </row>
    <row r="2" spans="1:13" s="18" customFormat="1">
      <c r="A2" s="18" t="s">
        <v>84</v>
      </c>
      <c r="B2" s="18" t="str">
        <f>Arms!$C$2</f>
        <v>CART_001_1</v>
      </c>
      <c r="C2" s="19">
        <v>54</v>
      </c>
      <c r="D2" s="18" t="s">
        <v>35</v>
      </c>
      <c r="E2" s="18" t="s">
        <v>36</v>
      </c>
      <c r="F2" s="18" t="s">
        <v>249</v>
      </c>
      <c r="G2" s="19">
        <v>4</v>
      </c>
      <c r="I2" s="18" t="s">
        <v>250</v>
      </c>
      <c r="J2" s="19">
        <v>49</v>
      </c>
      <c r="K2" s="19">
        <v>69</v>
      </c>
      <c r="L2" s="18" t="s">
        <v>37</v>
      </c>
    </row>
    <row r="3" spans="1:13" s="18" customFormat="1">
      <c r="A3" s="18" t="s">
        <v>84</v>
      </c>
      <c r="B3" s="18" t="str">
        <f>Arms!$C$3</f>
        <v>CART_001_2</v>
      </c>
      <c r="C3" s="19">
        <v>61</v>
      </c>
      <c r="D3" s="18" t="s">
        <v>35</v>
      </c>
      <c r="E3" s="18" t="s">
        <v>36</v>
      </c>
      <c r="F3" s="18" t="s">
        <v>249</v>
      </c>
      <c r="G3" s="19">
        <v>70</v>
      </c>
      <c r="I3" s="18" t="s">
        <v>250</v>
      </c>
      <c r="J3" s="19">
        <v>33</v>
      </c>
      <c r="K3" s="19">
        <v>76</v>
      </c>
      <c r="L3" s="18" t="s">
        <v>37</v>
      </c>
    </row>
    <row r="4" spans="1:13" s="18" customFormat="1">
      <c r="A4" s="18" t="s">
        <v>84</v>
      </c>
      <c r="B4" s="18" t="str">
        <f>Arms!$C$4</f>
        <v>CART_001_3</v>
      </c>
      <c r="C4" s="19">
        <v>62</v>
      </c>
      <c r="D4" s="18" t="s">
        <v>35</v>
      </c>
      <c r="E4" s="18" t="s">
        <v>36</v>
      </c>
      <c r="F4" s="18" t="s">
        <v>249</v>
      </c>
      <c r="G4" s="19">
        <v>54</v>
      </c>
      <c r="I4" s="18" t="s">
        <v>250</v>
      </c>
      <c r="J4" s="19">
        <v>43</v>
      </c>
      <c r="K4" s="19">
        <v>78</v>
      </c>
      <c r="L4" s="18" t="s">
        <v>37</v>
      </c>
    </row>
    <row r="5" spans="1:13" s="18" customFormat="1">
      <c r="A5" s="18" t="s">
        <v>84</v>
      </c>
      <c r="B5" s="18" t="str">
        <f>Arms!$C$2</f>
        <v>CART_001_1</v>
      </c>
      <c r="C5" s="19">
        <v>4</v>
      </c>
      <c r="D5" s="18" t="s">
        <v>38</v>
      </c>
      <c r="E5" s="18" t="s">
        <v>39</v>
      </c>
      <c r="F5" s="18" t="s">
        <v>39</v>
      </c>
      <c r="G5" s="19">
        <v>4</v>
      </c>
      <c r="J5" s="19"/>
      <c r="K5" s="19"/>
      <c r="L5" s="18" t="s">
        <v>37</v>
      </c>
    </row>
    <row r="6" spans="1:13" s="18" customFormat="1">
      <c r="A6" s="18" t="s">
        <v>84</v>
      </c>
      <c r="B6" s="18" t="str">
        <f>Arms!$C$3</f>
        <v>CART_001_2</v>
      </c>
      <c r="C6" s="19">
        <v>38</v>
      </c>
      <c r="D6" s="18" t="s">
        <v>38</v>
      </c>
      <c r="E6" s="18" t="s">
        <v>39</v>
      </c>
      <c r="F6" s="18" t="s">
        <v>39</v>
      </c>
      <c r="G6" s="19">
        <v>70</v>
      </c>
      <c r="J6" s="19"/>
      <c r="K6" s="19"/>
      <c r="L6" s="18" t="s">
        <v>37</v>
      </c>
    </row>
    <row r="7" spans="1:13" s="18" customFormat="1">
      <c r="A7" s="18" t="s">
        <v>84</v>
      </c>
      <c r="B7" s="18" t="str">
        <f>Arms!$C$4</f>
        <v>CART_001_3</v>
      </c>
      <c r="C7" s="19">
        <v>34</v>
      </c>
      <c r="D7" s="18" t="s">
        <v>38</v>
      </c>
      <c r="E7" s="18" t="s">
        <v>39</v>
      </c>
      <c r="F7" s="18" t="s">
        <v>39</v>
      </c>
      <c r="G7" s="19">
        <v>54</v>
      </c>
      <c r="J7" s="19"/>
      <c r="K7" s="19"/>
      <c r="L7" s="18" t="s">
        <v>37</v>
      </c>
    </row>
    <row r="8" spans="1:13" s="18" customFormat="1">
      <c r="A8" s="18" t="s">
        <v>84</v>
      </c>
      <c r="B8" s="18" t="str">
        <f>Arms!$C$2</f>
        <v>CART_001_1</v>
      </c>
      <c r="C8" s="19">
        <v>10</v>
      </c>
      <c r="D8" s="18" t="s">
        <v>251</v>
      </c>
      <c r="E8" s="18" t="s">
        <v>36</v>
      </c>
      <c r="F8" s="18" t="s">
        <v>249</v>
      </c>
      <c r="G8" s="19">
        <v>4</v>
      </c>
      <c r="I8" s="18" t="s">
        <v>250</v>
      </c>
      <c r="J8" s="19">
        <v>6</v>
      </c>
      <c r="K8" s="19">
        <v>12</v>
      </c>
      <c r="L8" s="18" t="s">
        <v>37</v>
      </c>
      <c r="M8" s="18" t="s">
        <v>495</v>
      </c>
    </row>
    <row r="9" spans="1:13" s="18" customFormat="1">
      <c r="A9" s="18" t="s">
        <v>84</v>
      </c>
      <c r="B9" s="18" t="str">
        <f>Arms!$C$3</f>
        <v>CART_001_2</v>
      </c>
      <c r="C9" s="19">
        <v>7</v>
      </c>
      <c r="D9" s="18" t="s">
        <v>251</v>
      </c>
      <c r="E9" s="18" t="s">
        <v>36</v>
      </c>
      <c r="F9" s="18" t="s">
        <v>249</v>
      </c>
      <c r="G9" s="19">
        <v>70</v>
      </c>
      <c r="I9" s="18" t="s">
        <v>250</v>
      </c>
      <c r="J9" s="19">
        <v>2</v>
      </c>
      <c r="K9" s="19">
        <v>18</v>
      </c>
      <c r="L9" s="18" t="s">
        <v>37</v>
      </c>
    </row>
    <row r="10" spans="1:13" s="18" customFormat="1">
      <c r="A10" s="18" t="s">
        <v>84</v>
      </c>
      <c r="B10" s="18" t="str">
        <f>Arms!$C$4</f>
        <v>CART_001_3</v>
      </c>
      <c r="C10" s="19">
        <v>6</v>
      </c>
      <c r="D10" s="18" t="s">
        <v>251</v>
      </c>
      <c r="E10" s="18" t="s">
        <v>36</v>
      </c>
      <c r="F10" s="18" t="s">
        <v>249</v>
      </c>
      <c r="G10" s="19">
        <v>54</v>
      </c>
      <c r="I10" s="18" t="s">
        <v>250</v>
      </c>
      <c r="J10" s="19">
        <v>1</v>
      </c>
      <c r="K10" s="19">
        <v>17</v>
      </c>
      <c r="L10" s="18" t="s">
        <v>37</v>
      </c>
    </row>
    <row r="11" spans="1:13" s="18" customFormat="1">
      <c r="A11" s="18" t="s">
        <v>84</v>
      </c>
      <c r="B11" s="18" t="str">
        <f>Arms!$C$2</f>
        <v>CART_001_1</v>
      </c>
      <c r="C11" s="19">
        <v>0</v>
      </c>
      <c r="D11" s="18" t="s">
        <v>278</v>
      </c>
      <c r="E11" s="18" t="s">
        <v>39</v>
      </c>
      <c r="F11" s="18" t="s">
        <v>39</v>
      </c>
      <c r="G11" s="19">
        <v>4</v>
      </c>
      <c r="J11" s="19"/>
      <c r="K11" s="19"/>
      <c r="L11" s="18" t="s">
        <v>37</v>
      </c>
    </row>
    <row r="12" spans="1:13" s="18" customFormat="1">
      <c r="A12" s="18" t="s">
        <v>84</v>
      </c>
      <c r="B12" s="18" t="str">
        <f>Arms!$C$3</f>
        <v>CART_001_2</v>
      </c>
      <c r="C12" s="19">
        <v>34</v>
      </c>
      <c r="D12" s="18" t="s">
        <v>278</v>
      </c>
      <c r="E12" s="18" t="s">
        <v>39</v>
      </c>
      <c r="F12" s="18" t="s">
        <v>39</v>
      </c>
      <c r="G12" s="19">
        <v>70</v>
      </c>
      <c r="J12" s="19"/>
      <c r="K12" s="19"/>
      <c r="L12" s="18" t="s">
        <v>37</v>
      </c>
    </row>
    <row r="13" spans="1:13" s="18" customFormat="1">
      <c r="A13" s="18" t="s">
        <v>84</v>
      </c>
      <c r="B13" s="18" t="str">
        <f>Arms!$C$4</f>
        <v>CART_001_3</v>
      </c>
      <c r="C13" s="19">
        <v>16</v>
      </c>
      <c r="D13" s="18" t="s">
        <v>278</v>
      </c>
      <c r="E13" s="18" t="s">
        <v>39</v>
      </c>
      <c r="F13" s="18" t="s">
        <v>39</v>
      </c>
      <c r="G13" s="19">
        <v>54</v>
      </c>
      <c r="J13" s="19"/>
      <c r="K13" s="19"/>
      <c r="L13" s="18" t="s">
        <v>37</v>
      </c>
    </row>
    <row r="14" spans="1:13" s="18" customFormat="1">
      <c r="A14" s="18" t="s">
        <v>84</v>
      </c>
      <c r="B14" s="18" t="str">
        <f>Arms!$C$2</f>
        <v>CART_001_1</v>
      </c>
      <c r="C14" s="19">
        <v>3</v>
      </c>
      <c r="D14" s="18" t="s">
        <v>279</v>
      </c>
      <c r="E14" s="18" t="s">
        <v>39</v>
      </c>
      <c r="F14" s="18" t="s">
        <v>39</v>
      </c>
      <c r="G14" s="19">
        <v>4</v>
      </c>
      <c r="J14" s="19"/>
      <c r="K14" s="19"/>
      <c r="L14" s="18" t="s">
        <v>37</v>
      </c>
    </row>
    <row r="15" spans="1:13" s="18" customFormat="1">
      <c r="A15" s="18" t="s">
        <v>84</v>
      </c>
      <c r="B15" s="18" t="str">
        <f>Arms!$C$3</f>
        <v>CART_001_2</v>
      </c>
      <c r="C15" s="19">
        <v>34</v>
      </c>
      <c r="D15" s="18" t="s">
        <v>279</v>
      </c>
      <c r="E15" s="18" t="s">
        <v>39</v>
      </c>
      <c r="F15" s="18" t="s">
        <v>39</v>
      </c>
      <c r="G15" s="19">
        <v>70</v>
      </c>
      <c r="J15" s="19"/>
      <c r="K15" s="19"/>
      <c r="L15" s="18" t="s">
        <v>37</v>
      </c>
    </row>
    <row r="16" spans="1:13" s="18" customFormat="1">
      <c r="A16" s="18" t="s">
        <v>84</v>
      </c>
      <c r="B16" s="18" t="str">
        <f>Arms!$C$4</f>
        <v>CART_001_3</v>
      </c>
      <c r="C16" s="19">
        <v>28</v>
      </c>
      <c r="D16" s="18" t="s">
        <v>279</v>
      </c>
      <c r="E16" s="18" t="s">
        <v>39</v>
      </c>
      <c r="F16" s="18" t="s">
        <v>39</v>
      </c>
      <c r="G16" s="19">
        <v>54</v>
      </c>
      <c r="J16" s="19"/>
      <c r="K16" s="19"/>
      <c r="L16" s="18" t="s">
        <v>37</v>
      </c>
    </row>
    <row r="17" spans="1:16" s="18" customFormat="1">
      <c r="A17" s="18" t="s">
        <v>84</v>
      </c>
      <c r="B17" s="18" t="str">
        <f>Arms!$C$2</f>
        <v>CART_001_1</v>
      </c>
      <c r="C17" s="19">
        <v>4</v>
      </c>
      <c r="D17" s="18" t="s">
        <v>274</v>
      </c>
      <c r="E17" s="18" t="s">
        <v>39</v>
      </c>
      <c r="F17" s="18" t="s">
        <v>39</v>
      </c>
      <c r="G17" s="19">
        <v>4</v>
      </c>
      <c r="J17" s="19"/>
      <c r="K17" s="19"/>
      <c r="L17" s="18" t="s">
        <v>37</v>
      </c>
    </row>
    <row r="18" spans="1:16" s="18" customFormat="1">
      <c r="A18" s="18" t="s">
        <v>84</v>
      </c>
      <c r="B18" s="18" t="str">
        <f>Arms!$C$3</f>
        <v>CART_001_2</v>
      </c>
      <c r="C18" s="19">
        <v>67</v>
      </c>
      <c r="D18" s="18" t="s">
        <v>274</v>
      </c>
      <c r="E18" s="18" t="s">
        <v>39</v>
      </c>
      <c r="F18" s="18" t="s">
        <v>39</v>
      </c>
      <c r="G18" s="19">
        <v>70</v>
      </c>
      <c r="J18" s="19"/>
      <c r="K18" s="19"/>
      <c r="L18" s="18" t="s">
        <v>37</v>
      </c>
    </row>
    <row r="19" spans="1:16" s="18" customFormat="1">
      <c r="A19" s="18" t="s">
        <v>84</v>
      </c>
      <c r="B19" s="18" t="str">
        <f>Arms!$C$4</f>
        <v>CART_001_3</v>
      </c>
      <c r="C19" s="19">
        <v>49</v>
      </c>
      <c r="D19" s="18" t="s">
        <v>274</v>
      </c>
      <c r="E19" s="18" t="s">
        <v>39</v>
      </c>
      <c r="F19" s="18" t="s">
        <v>39</v>
      </c>
      <c r="G19" s="19">
        <v>54</v>
      </c>
      <c r="J19" s="19"/>
      <c r="K19" s="19"/>
      <c r="L19" s="18" t="s">
        <v>37</v>
      </c>
    </row>
    <row r="20" spans="1:16" s="18" customFormat="1">
      <c r="A20" s="18" t="s">
        <v>84</v>
      </c>
      <c r="B20" s="18" t="str">
        <f>Arms!$C$2</f>
        <v>CART_001_1</v>
      </c>
      <c r="C20" s="19">
        <v>3</v>
      </c>
      <c r="D20" s="18" t="s">
        <v>252</v>
      </c>
      <c r="E20" s="18" t="s">
        <v>39</v>
      </c>
      <c r="F20" s="18" t="s">
        <v>39</v>
      </c>
      <c r="G20" s="19">
        <v>4</v>
      </c>
      <c r="J20" s="19"/>
      <c r="K20" s="19"/>
      <c r="L20" s="18" t="s">
        <v>37</v>
      </c>
    </row>
    <row r="21" spans="1:16" s="18" customFormat="1">
      <c r="A21" s="18" t="s">
        <v>84</v>
      </c>
      <c r="B21" s="18" t="str">
        <f>Arms!$C$3</f>
        <v>CART_001_2</v>
      </c>
      <c r="C21" s="19">
        <v>31</v>
      </c>
      <c r="D21" s="18" t="s">
        <v>252</v>
      </c>
      <c r="E21" s="18" t="s">
        <v>39</v>
      </c>
      <c r="F21" s="18" t="s">
        <v>39</v>
      </c>
      <c r="G21" s="19">
        <v>70</v>
      </c>
      <c r="J21" s="19"/>
      <c r="K21" s="19"/>
      <c r="L21" s="18" t="s">
        <v>37</v>
      </c>
    </row>
    <row r="22" spans="1:16" s="18" customFormat="1">
      <c r="A22" s="18" t="s">
        <v>84</v>
      </c>
      <c r="B22" s="18" t="str">
        <f>Arms!$C$4</f>
        <v>CART_001_3</v>
      </c>
      <c r="C22" s="19">
        <v>23</v>
      </c>
      <c r="D22" s="18" t="s">
        <v>252</v>
      </c>
      <c r="E22" s="18" t="s">
        <v>39</v>
      </c>
      <c r="F22" s="18" t="s">
        <v>39</v>
      </c>
      <c r="G22" s="19">
        <v>54</v>
      </c>
      <c r="J22" s="19"/>
      <c r="K22" s="19"/>
      <c r="L22" s="18" t="s">
        <v>37</v>
      </c>
    </row>
    <row r="23" spans="1:16" s="18" customFormat="1">
      <c r="A23" s="18" t="s">
        <v>84</v>
      </c>
      <c r="B23" s="18" t="str">
        <f>Arms!$C$2</f>
        <v>CART_001_1</v>
      </c>
      <c r="C23" s="19">
        <v>1</v>
      </c>
      <c r="D23" s="18" t="s">
        <v>253</v>
      </c>
      <c r="E23" s="18" t="s">
        <v>39</v>
      </c>
      <c r="F23" s="18" t="s">
        <v>39</v>
      </c>
      <c r="G23" s="19">
        <v>4</v>
      </c>
      <c r="J23" s="19"/>
      <c r="K23" s="19"/>
      <c r="L23" s="18" t="s">
        <v>37</v>
      </c>
    </row>
    <row r="24" spans="1:16" s="18" customFormat="1">
      <c r="A24" s="18" t="s">
        <v>84</v>
      </c>
      <c r="B24" s="18" t="str">
        <f>Arms!$C$3</f>
        <v>CART_001_2</v>
      </c>
      <c r="C24" s="19">
        <v>38</v>
      </c>
      <c r="D24" s="18" t="s">
        <v>253</v>
      </c>
      <c r="E24" s="18" t="s">
        <v>39</v>
      </c>
      <c r="F24" s="18" t="s">
        <v>39</v>
      </c>
      <c r="G24" s="19">
        <v>70</v>
      </c>
      <c r="J24" s="19"/>
      <c r="K24" s="19"/>
      <c r="L24" s="18" t="s">
        <v>37</v>
      </c>
    </row>
    <row r="25" spans="1:16" s="18" customFormat="1">
      <c r="A25" s="18" t="s">
        <v>84</v>
      </c>
      <c r="B25" s="18" t="str">
        <f>Arms!$C$4</f>
        <v>CART_001_3</v>
      </c>
      <c r="C25" s="19">
        <v>29</v>
      </c>
      <c r="D25" s="18" t="s">
        <v>253</v>
      </c>
      <c r="E25" s="18" t="s">
        <v>39</v>
      </c>
      <c r="F25" s="18" t="s">
        <v>39</v>
      </c>
      <c r="G25" s="19">
        <v>54</v>
      </c>
      <c r="J25" s="19"/>
      <c r="K25" s="19"/>
      <c r="L25" s="18" t="s">
        <v>37</v>
      </c>
    </row>
    <row r="26" spans="1:16" s="18" customFormat="1">
      <c r="A26" s="18" t="s">
        <v>84</v>
      </c>
      <c r="B26" s="18" t="str">
        <f>Arms!$C$2</f>
        <v>CART_001_1</v>
      </c>
      <c r="C26" s="19">
        <v>0</v>
      </c>
      <c r="D26" s="18" t="s">
        <v>254</v>
      </c>
      <c r="E26" s="18" t="s">
        <v>39</v>
      </c>
      <c r="F26" s="18" t="s">
        <v>39</v>
      </c>
      <c r="G26" s="19">
        <v>4</v>
      </c>
      <c r="J26" s="19"/>
      <c r="K26" s="19"/>
      <c r="L26" s="18" t="s">
        <v>37</v>
      </c>
    </row>
    <row r="27" spans="1:16" s="18" customFormat="1">
      <c r="A27" s="18" t="s">
        <v>84</v>
      </c>
      <c r="B27" s="18" t="str">
        <f>Arms!$C$3</f>
        <v>CART_001_2</v>
      </c>
      <c r="C27" s="19">
        <v>1</v>
      </c>
      <c r="D27" s="18" t="s">
        <v>254</v>
      </c>
      <c r="E27" s="18" t="s">
        <v>39</v>
      </c>
      <c r="F27" s="18" t="s">
        <v>39</v>
      </c>
      <c r="G27" s="19">
        <v>70</v>
      </c>
      <c r="J27" s="19"/>
      <c r="K27" s="19"/>
      <c r="L27" s="18" t="s">
        <v>37</v>
      </c>
      <c r="O27" s="21"/>
    </row>
    <row r="28" spans="1:16" s="18" customFormat="1">
      <c r="A28" s="18" t="s">
        <v>84</v>
      </c>
      <c r="B28" s="18" t="str">
        <f>Arms!$C$4</f>
        <v>CART_001_3</v>
      </c>
      <c r="C28" s="19">
        <v>2</v>
      </c>
      <c r="D28" s="18" t="s">
        <v>254</v>
      </c>
      <c r="E28" s="18" t="s">
        <v>39</v>
      </c>
      <c r="F28" s="18" t="s">
        <v>39</v>
      </c>
      <c r="G28" s="19">
        <v>54</v>
      </c>
      <c r="J28" s="19"/>
      <c r="K28" s="19"/>
      <c r="L28" s="18" t="s">
        <v>37</v>
      </c>
    </row>
    <row r="29" spans="1:16" s="18" customFormat="1">
      <c r="A29" s="18" t="s">
        <v>84</v>
      </c>
      <c r="B29" s="18" t="str">
        <f>Arms!$C$2</f>
        <v>CART_001_1</v>
      </c>
      <c r="C29" s="19">
        <v>0</v>
      </c>
      <c r="D29" s="18" t="s">
        <v>280</v>
      </c>
      <c r="E29" s="18" t="s">
        <v>39</v>
      </c>
      <c r="F29" s="18" t="s">
        <v>39</v>
      </c>
      <c r="G29" s="19">
        <v>4</v>
      </c>
      <c r="J29" s="19"/>
      <c r="K29" s="19"/>
      <c r="L29" s="18" t="s">
        <v>37</v>
      </c>
    </row>
    <row r="30" spans="1:16" s="18" customFormat="1">
      <c r="A30" s="18" t="s">
        <v>84</v>
      </c>
      <c r="B30" s="18" t="str">
        <f>Arms!$C$3</f>
        <v>CART_001_2</v>
      </c>
      <c r="C30" s="19">
        <v>12</v>
      </c>
      <c r="D30" s="18" t="s">
        <v>280</v>
      </c>
      <c r="E30" s="18" t="s">
        <v>39</v>
      </c>
      <c r="F30" s="18" t="s">
        <v>39</v>
      </c>
      <c r="G30" s="19">
        <v>70</v>
      </c>
      <c r="J30" s="19"/>
      <c r="K30" s="19"/>
      <c r="L30" s="18" t="s">
        <v>37</v>
      </c>
    </row>
    <row r="31" spans="1:16" s="18" customFormat="1">
      <c r="A31" s="18" t="s">
        <v>84</v>
      </c>
      <c r="B31" s="18" t="str">
        <f>Arms!$C$4</f>
        <v>CART_001_3</v>
      </c>
      <c r="C31" s="19">
        <v>2</v>
      </c>
      <c r="D31" s="18" t="s">
        <v>280</v>
      </c>
      <c r="E31" s="18" t="s">
        <v>39</v>
      </c>
      <c r="F31" s="18" t="s">
        <v>39</v>
      </c>
      <c r="G31" s="19">
        <v>54</v>
      </c>
      <c r="J31" s="19"/>
      <c r="K31" s="19"/>
      <c r="L31" s="18" t="s">
        <v>37</v>
      </c>
      <c r="P31" s="22"/>
    </row>
    <row r="32" spans="1:16" s="18" customFormat="1">
      <c r="A32" s="18" t="s">
        <v>84</v>
      </c>
      <c r="B32" s="18" t="str">
        <f>Arms!$C$2</f>
        <v>CART_001_1</v>
      </c>
      <c r="C32" s="19">
        <v>3</v>
      </c>
      <c r="D32" s="18" t="s">
        <v>281</v>
      </c>
      <c r="E32" s="18" t="s">
        <v>39</v>
      </c>
      <c r="F32" s="18" t="s">
        <v>39</v>
      </c>
      <c r="G32" s="19">
        <v>4</v>
      </c>
      <c r="J32" s="19"/>
      <c r="K32" s="19"/>
      <c r="L32" s="18" t="s">
        <v>37</v>
      </c>
      <c r="P32" s="22"/>
    </row>
    <row r="33" spans="1:16" s="18" customFormat="1">
      <c r="A33" s="18" t="s">
        <v>84</v>
      </c>
      <c r="B33" s="18" t="str">
        <f>Arms!$C$3</f>
        <v>CART_001_2</v>
      </c>
      <c r="C33" s="19">
        <v>43</v>
      </c>
      <c r="D33" s="18" t="s">
        <v>281</v>
      </c>
      <c r="E33" s="18" t="s">
        <v>39</v>
      </c>
      <c r="F33" s="18" t="s">
        <v>39</v>
      </c>
      <c r="G33" s="19">
        <v>70</v>
      </c>
      <c r="J33" s="19"/>
      <c r="K33" s="19"/>
      <c r="L33" s="18" t="s">
        <v>37</v>
      </c>
      <c r="P33" s="22"/>
    </row>
    <row r="34" spans="1:16" s="18" customFormat="1">
      <c r="A34" s="18" t="s">
        <v>84</v>
      </c>
      <c r="B34" s="18" t="str">
        <f>Arms!$C$4</f>
        <v>CART_001_3</v>
      </c>
      <c r="C34" s="19">
        <v>44</v>
      </c>
      <c r="D34" s="18" t="s">
        <v>281</v>
      </c>
      <c r="E34" s="18" t="s">
        <v>39</v>
      </c>
      <c r="F34" s="18" t="s">
        <v>39</v>
      </c>
      <c r="G34" s="19">
        <v>54</v>
      </c>
      <c r="J34" s="19"/>
      <c r="K34" s="19"/>
      <c r="L34" s="18" t="s">
        <v>37</v>
      </c>
      <c r="P34" s="22"/>
    </row>
    <row r="35" spans="1:16" s="18" customFormat="1">
      <c r="A35" s="18" t="s">
        <v>84</v>
      </c>
      <c r="B35" s="18" t="str">
        <f>Arms!$C$2</f>
        <v>CART_001_1</v>
      </c>
      <c r="C35" s="19">
        <v>1</v>
      </c>
      <c r="D35" s="18" t="s">
        <v>282</v>
      </c>
      <c r="E35" s="18" t="s">
        <v>39</v>
      </c>
      <c r="F35" s="18" t="s">
        <v>39</v>
      </c>
      <c r="G35" s="19">
        <v>4</v>
      </c>
      <c r="J35" s="19"/>
      <c r="K35" s="19"/>
      <c r="L35" s="18" t="s">
        <v>37</v>
      </c>
    </row>
    <row r="36" spans="1:16" s="18" customFormat="1">
      <c r="A36" s="18" t="s">
        <v>84</v>
      </c>
      <c r="B36" s="18" t="str">
        <f>Arms!$C$3</f>
        <v>CART_001_2</v>
      </c>
      <c r="C36" s="19">
        <v>12</v>
      </c>
      <c r="D36" s="18" t="s">
        <v>282</v>
      </c>
      <c r="E36" s="18" t="s">
        <v>39</v>
      </c>
      <c r="F36" s="18" t="s">
        <v>39</v>
      </c>
      <c r="G36" s="19">
        <v>70</v>
      </c>
      <c r="J36" s="19"/>
      <c r="K36" s="19"/>
      <c r="L36" s="18" t="s">
        <v>37</v>
      </c>
    </row>
    <row r="37" spans="1:16" s="18" customFormat="1">
      <c r="A37" s="18" t="s">
        <v>84</v>
      </c>
      <c r="B37" s="18" t="str">
        <f>Arms!$C$4</f>
        <v>CART_001_3</v>
      </c>
      <c r="C37" s="19">
        <v>8</v>
      </c>
      <c r="D37" s="18" t="s">
        <v>282</v>
      </c>
      <c r="E37" s="18" t="s">
        <v>39</v>
      </c>
      <c r="F37" s="18" t="s">
        <v>39</v>
      </c>
      <c r="G37" s="19">
        <v>54</v>
      </c>
      <c r="J37" s="19"/>
      <c r="K37" s="19"/>
      <c r="L37" s="18" t="s">
        <v>37</v>
      </c>
    </row>
    <row r="38" spans="1:16" s="18" customFormat="1">
      <c r="A38" s="18" t="s">
        <v>84</v>
      </c>
      <c r="B38" s="18" t="str">
        <f>Arms!$C$2</f>
        <v>CART_001_1</v>
      </c>
      <c r="C38" s="19">
        <v>0</v>
      </c>
      <c r="D38" s="18" t="s">
        <v>313</v>
      </c>
      <c r="E38" s="18" t="s">
        <v>39</v>
      </c>
      <c r="F38" s="18" t="s">
        <v>39</v>
      </c>
      <c r="G38" s="19">
        <v>4</v>
      </c>
      <c r="J38" s="19"/>
      <c r="K38" s="19"/>
      <c r="L38" s="18" t="s">
        <v>37</v>
      </c>
    </row>
    <row r="39" spans="1:16" s="18" customFormat="1">
      <c r="A39" s="18" t="s">
        <v>84</v>
      </c>
      <c r="B39" s="18" t="str">
        <f>Arms!$C$3</f>
        <v>CART_001_2</v>
      </c>
      <c r="C39" s="19">
        <v>3</v>
      </c>
      <c r="D39" s="18" t="s">
        <v>313</v>
      </c>
      <c r="E39" s="18" t="s">
        <v>39</v>
      </c>
      <c r="F39" s="18" t="s">
        <v>39</v>
      </c>
      <c r="G39" s="19">
        <v>70</v>
      </c>
      <c r="J39" s="19"/>
      <c r="K39" s="19"/>
      <c r="L39" s="18" t="s">
        <v>37</v>
      </c>
    </row>
    <row r="40" spans="1:16" s="18" customFormat="1">
      <c r="A40" s="18" t="s">
        <v>84</v>
      </c>
      <c r="B40" s="18" t="str">
        <f>Arms!$C$4</f>
        <v>CART_001_3</v>
      </c>
      <c r="C40" s="19">
        <v>0</v>
      </c>
      <c r="D40" s="18" t="s">
        <v>313</v>
      </c>
      <c r="E40" s="18" t="s">
        <v>39</v>
      </c>
      <c r="F40" s="18" t="s">
        <v>39</v>
      </c>
      <c r="G40" s="19">
        <v>54</v>
      </c>
      <c r="J40" s="19"/>
      <c r="K40" s="19"/>
      <c r="L40" s="18" t="s">
        <v>37</v>
      </c>
    </row>
    <row r="41" spans="1:16" s="18" customFormat="1">
      <c r="A41" s="18" t="s">
        <v>84</v>
      </c>
      <c r="B41" s="18" t="str">
        <f>Arms!$C$2</f>
        <v>CART_001_1</v>
      </c>
      <c r="C41" s="19">
        <v>4</v>
      </c>
      <c r="D41" s="18" t="s">
        <v>283</v>
      </c>
      <c r="E41" s="18" t="s">
        <v>39</v>
      </c>
      <c r="F41" s="18" t="s">
        <v>39</v>
      </c>
      <c r="G41" s="19">
        <v>4</v>
      </c>
      <c r="J41" s="19"/>
      <c r="K41" s="19"/>
      <c r="L41" s="18" t="s">
        <v>37</v>
      </c>
      <c r="M41" s="18" t="s">
        <v>494</v>
      </c>
    </row>
    <row r="42" spans="1:16" s="18" customFormat="1">
      <c r="A42" s="18" t="s">
        <v>84</v>
      </c>
      <c r="B42" s="18" t="str">
        <f>Arms!$C$3</f>
        <v>CART_001_2</v>
      </c>
      <c r="C42" s="19">
        <v>61</v>
      </c>
      <c r="D42" s="18" t="s">
        <v>283</v>
      </c>
      <c r="E42" s="18" t="s">
        <v>39</v>
      </c>
      <c r="F42" s="18" t="s">
        <v>39</v>
      </c>
      <c r="G42" s="19">
        <v>70</v>
      </c>
      <c r="J42" s="19"/>
      <c r="K42" s="19"/>
      <c r="L42" s="18" t="s">
        <v>37</v>
      </c>
    </row>
    <row r="43" spans="1:16" s="18" customFormat="1">
      <c r="A43" s="18" t="s">
        <v>84</v>
      </c>
      <c r="B43" s="18" t="str">
        <f>Arms!$C$4</f>
        <v>CART_001_3</v>
      </c>
      <c r="C43" s="19">
        <v>47</v>
      </c>
      <c r="D43" s="18" t="s">
        <v>283</v>
      </c>
      <c r="E43" s="18" t="s">
        <v>39</v>
      </c>
      <c r="F43" s="18" t="s">
        <v>39</v>
      </c>
      <c r="G43" s="19">
        <v>54</v>
      </c>
      <c r="J43" s="19"/>
      <c r="K43" s="19"/>
      <c r="L43" s="18" t="s">
        <v>37</v>
      </c>
    </row>
    <row r="44" spans="1:16" s="18" customFormat="1">
      <c r="A44" s="18" t="s">
        <v>84</v>
      </c>
      <c r="B44" s="18" t="str">
        <f>Arms!$C$2</f>
        <v>CART_001_1</v>
      </c>
      <c r="C44" s="19">
        <v>9</v>
      </c>
      <c r="D44" s="18" t="s">
        <v>268</v>
      </c>
      <c r="E44" s="18" t="s">
        <v>39</v>
      </c>
      <c r="F44" s="18" t="s">
        <v>249</v>
      </c>
      <c r="G44" s="19">
        <v>4</v>
      </c>
      <c r="I44" s="18" t="s">
        <v>250</v>
      </c>
      <c r="J44" s="19">
        <v>4</v>
      </c>
      <c r="K44" s="19">
        <v>12</v>
      </c>
      <c r="L44" s="18" t="s">
        <v>37</v>
      </c>
    </row>
    <row r="45" spans="1:16" s="18" customFormat="1">
      <c r="A45" s="18" t="s">
        <v>84</v>
      </c>
      <c r="B45" s="18" t="str">
        <f>Arms!$C$3</f>
        <v>CART_001_2</v>
      </c>
      <c r="C45" s="19">
        <v>6</v>
      </c>
      <c r="D45" s="18" t="s">
        <v>268</v>
      </c>
      <c r="E45" s="18" t="s">
        <v>39</v>
      </c>
      <c r="F45" s="18" t="s">
        <v>249</v>
      </c>
      <c r="G45" s="19">
        <v>70</v>
      </c>
      <c r="I45" s="18" t="s">
        <v>250</v>
      </c>
      <c r="J45" s="19">
        <v>3</v>
      </c>
      <c r="K45" s="19">
        <v>16</v>
      </c>
      <c r="L45" s="18" t="s">
        <v>37</v>
      </c>
    </row>
    <row r="46" spans="1:16" s="18" customFormat="1">
      <c r="A46" s="18" t="s">
        <v>84</v>
      </c>
      <c r="B46" s="18" t="str">
        <f>Arms!$C$4</f>
        <v>CART_001_3</v>
      </c>
      <c r="C46" s="19">
        <v>5</v>
      </c>
      <c r="D46" s="18" t="s">
        <v>268</v>
      </c>
      <c r="E46" s="18" t="s">
        <v>39</v>
      </c>
      <c r="F46" s="18" t="s">
        <v>249</v>
      </c>
      <c r="G46" s="19">
        <v>54</v>
      </c>
      <c r="I46" s="18" t="s">
        <v>250</v>
      </c>
      <c r="J46" s="19">
        <v>3</v>
      </c>
      <c r="K46" s="19">
        <v>13</v>
      </c>
      <c r="L46" s="18" t="s">
        <v>37</v>
      </c>
    </row>
    <row r="47" spans="1:16" s="48" customFormat="1">
      <c r="A47" s="48" t="s">
        <v>95</v>
      </c>
      <c r="B47" s="48" t="str">
        <f>Arms!$C$5</f>
        <v>CART_002_1</v>
      </c>
      <c r="C47" s="49">
        <v>71</v>
      </c>
      <c r="D47" s="48" t="s">
        <v>35</v>
      </c>
      <c r="E47" s="48" t="s">
        <v>36</v>
      </c>
      <c r="G47" s="49">
        <v>1</v>
      </c>
      <c r="L47" s="48" t="s">
        <v>285</v>
      </c>
    </row>
    <row r="48" spans="1:16" s="48" customFormat="1">
      <c r="A48" s="48" t="s">
        <v>95</v>
      </c>
      <c r="B48" s="48" t="str">
        <f>Arms!$C$5</f>
        <v>CART_002_1</v>
      </c>
      <c r="C48" s="49">
        <v>1</v>
      </c>
      <c r="D48" s="48" t="s">
        <v>38</v>
      </c>
      <c r="E48" s="48" t="s">
        <v>39</v>
      </c>
      <c r="G48" s="49">
        <v>1</v>
      </c>
      <c r="L48" s="48" t="s">
        <v>285</v>
      </c>
    </row>
    <row r="49" spans="1:12" s="48" customFormat="1">
      <c r="A49" s="48" t="s">
        <v>95</v>
      </c>
      <c r="B49" s="48" t="str">
        <f>Arms!$C$5</f>
        <v>CART_002_1</v>
      </c>
      <c r="C49" s="49">
        <v>1</v>
      </c>
      <c r="D49" s="48" t="s">
        <v>284</v>
      </c>
      <c r="E49" s="48" t="s">
        <v>39</v>
      </c>
      <c r="G49" s="49">
        <v>1</v>
      </c>
      <c r="L49" s="48" t="s">
        <v>285</v>
      </c>
    </row>
    <row r="50" spans="1:12" s="25" customFormat="1">
      <c r="A50" s="25" t="s">
        <v>96</v>
      </c>
      <c r="B50" s="25" t="str">
        <f>Arms!$C$6</f>
        <v>CART_004_1</v>
      </c>
      <c r="C50" s="25">
        <v>54</v>
      </c>
      <c r="D50" s="25" t="s">
        <v>35</v>
      </c>
      <c r="E50" s="25" t="s">
        <v>36</v>
      </c>
      <c r="F50" s="25" t="s">
        <v>249</v>
      </c>
      <c r="G50" s="25">
        <v>9</v>
      </c>
      <c r="I50" s="25" t="s">
        <v>250</v>
      </c>
      <c r="J50" s="25">
        <v>38</v>
      </c>
      <c r="K50" s="25">
        <v>73</v>
      </c>
      <c r="L50" s="25" t="s">
        <v>37</v>
      </c>
    </row>
    <row r="51" spans="1:12" s="25" customFormat="1">
      <c r="A51" s="25" t="s">
        <v>96</v>
      </c>
      <c r="B51" s="25" t="str">
        <f>Arms!$C$6</f>
        <v>CART_004_1</v>
      </c>
      <c r="C51" s="25">
        <v>7</v>
      </c>
      <c r="D51" s="25" t="s">
        <v>38</v>
      </c>
      <c r="E51" s="25" t="s">
        <v>39</v>
      </c>
      <c r="F51" s="25" t="s">
        <v>39</v>
      </c>
      <c r="G51" s="25">
        <v>9</v>
      </c>
      <c r="L51" s="25" t="s">
        <v>37</v>
      </c>
    </row>
    <row r="52" spans="1:12" s="25" customFormat="1">
      <c r="A52" s="25" t="s">
        <v>96</v>
      </c>
      <c r="B52" s="25" t="str">
        <f>Arms!$C$6</f>
        <v>CART_004_1</v>
      </c>
      <c r="C52" s="25">
        <v>68</v>
      </c>
      <c r="D52" s="25" t="s">
        <v>40</v>
      </c>
      <c r="E52" s="25" t="s">
        <v>41</v>
      </c>
      <c r="F52" s="25" t="s">
        <v>249</v>
      </c>
      <c r="G52" s="25">
        <v>9</v>
      </c>
      <c r="I52" s="25" t="s">
        <v>250</v>
      </c>
      <c r="J52" s="25">
        <v>49</v>
      </c>
      <c r="K52" s="25">
        <v>89</v>
      </c>
      <c r="L52" s="25" t="s">
        <v>37</v>
      </c>
    </row>
    <row r="53" spans="1:12" s="25" customFormat="1">
      <c r="A53" s="25" t="s">
        <v>96</v>
      </c>
      <c r="B53" s="25" t="str">
        <f>Arms!$C$6</f>
        <v>CART_004_1</v>
      </c>
      <c r="C53" s="25">
        <v>67</v>
      </c>
      <c r="D53" s="25" t="s">
        <v>252</v>
      </c>
      <c r="E53" s="25" t="s">
        <v>42</v>
      </c>
      <c r="F53" s="25" t="s">
        <v>39</v>
      </c>
      <c r="G53" s="25">
        <v>9</v>
      </c>
      <c r="L53" s="25" t="s">
        <v>37</v>
      </c>
    </row>
    <row r="54" spans="1:12" s="25" customFormat="1">
      <c r="A54" s="25" t="s">
        <v>96</v>
      </c>
      <c r="B54" s="25" t="str">
        <f>Arms!$C$6</f>
        <v>CART_004_1</v>
      </c>
      <c r="C54" s="25">
        <v>33</v>
      </c>
      <c r="D54" s="25" t="s">
        <v>253</v>
      </c>
      <c r="E54" s="25" t="s">
        <v>42</v>
      </c>
      <c r="F54" s="25" t="s">
        <v>39</v>
      </c>
      <c r="G54" s="25">
        <v>9</v>
      </c>
      <c r="L54" s="25" t="s">
        <v>37</v>
      </c>
    </row>
    <row r="55" spans="1:12" s="25" customFormat="1">
      <c r="A55" s="25" t="s">
        <v>96</v>
      </c>
      <c r="B55" s="25" t="str">
        <f>Arms!$C$6</f>
        <v>CART_004_1</v>
      </c>
      <c r="C55" s="25">
        <v>0</v>
      </c>
      <c r="D55" s="25" t="s">
        <v>254</v>
      </c>
      <c r="E55" s="25" t="s">
        <v>42</v>
      </c>
      <c r="F55" s="25" t="s">
        <v>39</v>
      </c>
      <c r="G55" s="25">
        <v>9</v>
      </c>
      <c r="L55" s="25" t="s">
        <v>37</v>
      </c>
    </row>
    <row r="56" spans="1:12" s="25" customFormat="1">
      <c r="A56" s="25" t="s">
        <v>96</v>
      </c>
      <c r="B56" s="25" t="str">
        <f>Arms!$C$6</f>
        <v>CART_004_1</v>
      </c>
      <c r="C56" s="25">
        <v>3</v>
      </c>
      <c r="D56" s="25" t="s">
        <v>279</v>
      </c>
      <c r="E56" s="25" t="s">
        <v>39</v>
      </c>
      <c r="F56" s="25" t="s">
        <v>39</v>
      </c>
      <c r="G56" s="25">
        <v>9</v>
      </c>
      <c r="L56" s="25" t="s">
        <v>37</v>
      </c>
    </row>
    <row r="57" spans="1:12" s="25" customFormat="1">
      <c r="A57" s="25" t="s">
        <v>96</v>
      </c>
      <c r="B57" s="25" t="str">
        <f>Arms!$C$6</f>
        <v>CART_004_1</v>
      </c>
      <c r="C57" s="25">
        <v>5</v>
      </c>
      <c r="D57" s="25" t="s">
        <v>278</v>
      </c>
      <c r="E57" s="25" t="s">
        <v>39</v>
      </c>
      <c r="F57" s="25" t="s">
        <v>39</v>
      </c>
      <c r="G57" s="25">
        <v>9</v>
      </c>
      <c r="L57" s="25" t="s">
        <v>37</v>
      </c>
    </row>
    <row r="58" spans="1:12" s="25" customFormat="1">
      <c r="A58" s="25" t="s">
        <v>96</v>
      </c>
      <c r="B58" s="25" t="str">
        <f>Arms!$C$6</f>
        <v>CART_004_1</v>
      </c>
      <c r="C58" s="28">
        <v>3.6</v>
      </c>
      <c r="D58" s="25" t="s">
        <v>251</v>
      </c>
      <c r="E58" s="25" t="s">
        <v>36</v>
      </c>
      <c r="F58" s="25" t="s">
        <v>249</v>
      </c>
      <c r="G58" s="25">
        <v>9</v>
      </c>
      <c r="I58" s="25" t="s">
        <v>250</v>
      </c>
      <c r="J58" s="25">
        <v>1</v>
      </c>
      <c r="K58" s="25">
        <v>7.9</v>
      </c>
      <c r="L58" s="25" t="s">
        <v>37</v>
      </c>
    </row>
    <row r="59" spans="1:12" s="25" customFormat="1">
      <c r="A59" s="25" t="s">
        <v>96</v>
      </c>
      <c r="B59" s="25" t="str">
        <f>Arms!$C$6</f>
        <v>CART_004_1</v>
      </c>
      <c r="C59" s="25">
        <v>4</v>
      </c>
      <c r="D59" s="25" t="s">
        <v>268</v>
      </c>
      <c r="E59" s="25" t="s">
        <v>39</v>
      </c>
      <c r="F59" s="25" t="s">
        <v>249</v>
      </c>
      <c r="G59" s="25">
        <v>9</v>
      </c>
      <c r="I59" s="25" t="s">
        <v>250</v>
      </c>
      <c r="J59" s="25">
        <v>3</v>
      </c>
      <c r="K59" s="25">
        <v>15</v>
      </c>
      <c r="L59" s="25" t="s">
        <v>37</v>
      </c>
    </row>
    <row r="60" spans="1:12" s="25" customFormat="1">
      <c r="A60" s="25" t="s">
        <v>96</v>
      </c>
      <c r="B60" s="25" t="str">
        <f>Arms!$C$6</f>
        <v>CART_004_1</v>
      </c>
      <c r="C60" s="25">
        <v>78</v>
      </c>
      <c r="D60" s="25" t="s">
        <v>284</v>
      </c>
      <c r="E60" s="25" t="s">
        <v>42</v>
      </c>
      <c r="F60" s="25" t="s">
        <v>39</v>
      </c>
      <c r="G60" s="25">
        <v>9</v>
      </c>
      <c r="L60" s="25" t="s">
        <v>37</v>
      </c>
    </row>
    <row r="61" spans="1:12" s="25" customFormat="1">
      <c r="A61" s="25" t="s">
        <v>96</v>
      </c>
      <c r="B61" s="25" t="str">
        <f>Arms!$C$6</f>
        <v>CART_004_1</v>
      </c>
      <c r="C61" s="25">
        <v>22</v>
      </c>
      <c r="D61" s="25" t="s">
        <v>280</v>
      </c>
      <c r="E61" s="25" t="s">
        <v>42</v>
      </c>
      <c r="F61" s="25" t="s">
        <v>39</v>
      </c>
      <c r="G61" s="25">
        <v>9</v>
      </c>
      <c r="L61" s="25" t="s">
        <v>37</v>
      </c>
    </row>
    <row r="62" spans="1:12" s="25" customFormat="1">
      <c r="A62" s="25" t="s">
        <v>96</v>
      </c>
      <c r="B62" s="25" t="str">
        <f>Arms!$C$6</f>
        <v>CART_004_1</v>
      </c>
      <c r="C62" s="25">
        <v>44</v>
      </c>
      <c r="D62" s="25" t="s">
        <v>281</v>
      </c>
      <c r="E62" s="25" t="s">
        <v>42</v>
      </c>
      <c r="F62" s="25" t="s">
        <v>39</v>
      </c>
      <c r="G62" s="25">
        <v>9</v>
      </c>
      <c r="L62" s="25" t="s">
        <v>37</v>
      </c>
    </row>
    <row r="63" spans="1:12" s="25" customFormat="1">
      <c r="A63" s="25" t="s">
        <v>96</v>
      </c>
      <c r="B63" s="25" t="str">
        <f>Arms!$C$6</f>
        <v>CART_004_1</v>
      </c>
      <c r="C63" s="25">
        <v>22</v>
      </c>
      <c r="D63" s="25" t="s">
        <v>282</v>
      </c>
      <c r="E63" s="25" t="s">
        <v>42</v>
      </c>
      <c r="F63" s="25" t="s">
        <v>39</v>
      </c>
      <c r="G63" s="25">
        <v>9</v>
      </c>
      <c r="L63" s="25" t="s">
        <v>37</v>
      </c>
    </row>
    <row r="64" spans="1:12" s="25" customFormat="1">
      <c r="A64" s="25" t="s">
        <v>96</v>
      </c>
      <c r="B64" s="25" t="str">
        <f>Arms!$C$6</f>
        <v>CART_004_1</v>
      </c>
      <c r="C64" s="25">
        <v>11</v>
      </c>
      <c r="D64" s="25" t="s">
        <v>313</v>
      </c>
      <c r="E64" s="25" t="s">
        <v>42</v>
      </c>
      <c r="F64" s="25" t="s">
        <v>39</v>
      </c>
      <c r="G64" s="25">
        <v>9</v>
      </c>
      <c r="L64" s="25" t="s">
        <v>37</v>
      </c>
    </row>
    <row r="65" spans="1:13" s="25" customFormat="1">
      <c r="A65" s="25" t="s">
        <v>96</v>
      </c>
      <c r="B65" s="25" t="str">
        <f>Arms!$C$6</f>
        <v>CART_004_1</v>
      </c>
      <c r="C65" s="25">
        <v>8</v>
      </c>
      <c r="D65" s="25" t="s">
        <v>283</v>
      </c>
      <c r="E65" s="25" t="s">
        <v>39</v>
      </c>
      <c r="F65" s="25" t="s">
        <v>39</v>
      </c>
      <c r="G65" s="25">
        <v>9</v>
      </c>
      <c r="L65" s="25" t="s">
        <v>37</v>
      </c>
    </row>
    <row r="66" spans="1:13" s="56" customFormat="1">
      <c r="A66" s="56" t="s">
        <v>97</v>
      </c>
      <c r="B66" s="56" t="str">
        <f>Arms!$C$7</f>
        <v>CART_005_1</v>
      </c>
      <c r="C66" s="56">
        <v>57</v>
      </c>
      <c r="D66" s="56" t="s">
        <v>35</v>
      </c>
      <c r="E66" s="56" t="s">
        <v>36</v>
      </c>
      <c r="F66" s="56" t="s">
        <v>249</v>
      </c>
      <c r="G66" s="56">
        <v>9</v>
      </c>
      <c r="I66" s="56" t="s">
        <v>250</v>
      </c>
      <c r="J66" s="56">
        <v>44</v>
      </c>
      <c r="K66" s="56">
        <v>70</v>
      </c>
      <c r="L66" s="56" t="s">
        <v>340</v>
      </c>
      <c r="M66" s="56" t="s">
        <v>341</v>
      </c>
    </row>
    <row r="67" spans="1:13" s="56" customFormat="1">
      <c r="A67" s="56" t="s">
        <v>97</v>
      </c>
      <c r="B67" s="56" t="str">
        <f>Arms!$C$8</f>
        <v>CART_005_2</v>
      </c>
      <c r="C67" s="56">
        <v>54</v>
      </c>
      <c r="D67" s="56" t="s">
        <v>35</v>
      </c>
      <c r="E67" s="56" t="s">
        <v>36</v>
      </c>
      <c r="F67" s="56" t="s">
        <v>249</v>
      </c>
      <c r="G67" s="56">
        <v>5</v>
      </c>
      <c r="I67" s="56" t="s">
        <v>250</v>
      </c>
      <c r="J67" s="56">
        <v>45</v>
      </c>
      <c r="K67" s="56">
        <v>59</v>
      </c>
      <c r="L67" s="56" t="s">
        <v>340</v>
      </c>
      <c r="M67" s="56" t="s">
        <v>342</v>
      </c>
    </row>
    <row r="68" spans="1:13" s="56" customFormat="1">
      <c r="A68" s="56" t="s">
        <v>97</v>
      </c>
      <c r="B68" s="56" t="str">
        <f>Arms!$C$9</f>
        <v>CART_005_3</v>
      </c>
      <c r="C68" s="56">
        <v>61</v>
      </c>
      <c r="D68" s="56" t="s">
        <v>35</v>
      </c>
      <c r="E68" s="56" t="s">
        <v>36</v>
      </c>
      <c r="F68" s="56" t="s">
        <v>249</v>
      </c>
      <c r="G68" s="56">
        <v>11</v>
      </c>
      <c r="I68" s="56" t="s">
        <v>250</v>
      </c>
      <c r="J68" s="56">
        <v>47</v>
      </c>
      <c r="K68" s="56">
        <v>75</v>
      </c>
      <c r="L68" s="56" t="s">
        <v>340</v>
      </c>
      <c r="M68" s="56" t="s">
        <v>343</v>
      </c>
    </row>
    <row r="69" spans="1:13" s="56" customFormat="1">
      <c r="A69" s="56" t="s">
        <v>97</v>
      </c>
      <c r="B69" s="56" t="str">
        <f>Arms!$C$7</f>
        <v>CART_005_1</v>
      </c>
      <c r="C69" s="56">
        <v>6</v>
      </c>
      <c r="D69" s="56" t="s">
        <v>38</v>
      </c>
      <c r="E69" s="56" t="s">
        <v>39</v>
      </c>
      <c r="F69" s="56" t="s">
        <v>39</v>
      </c>
      <c r="G69" s="56">
        <v>9</v>
      </c>
      <c r="L69" s="56" t="s">
        <v>340</v>
      </c>
    </row>
    <row r="70" spans="1:13" s="56" customFormat="1">
      <c r="A70" s="56" t="s">
        <v>97</v>
      </c>
      <c r="B70" s="56" t="str">
        <f>Arms!$C$8</f>
        <v>CART_005_2</v>
      </c>
      <c r="C70" s="56">
        <v>3</v>
      </c>
      <c r="D70" s="56" t="s">
        <v>38</v>
      </c>
      <c r="E70" s="56" t="s">
        <v>39</v>
      </c>
      <c r="F70" s="56" t="s">
        <v>39</v>
      </c>
      <c r="G70" s="56">
        <v>5</v>
      </c>
      <c r="L70" s="56" t="s">
        <v>340</v>
      </c>
    </row>
    <row r="71" spans="1:13" s="56" customFormat="1">
      <c r="A71" s="56" t="s">
        <v>97</v>
      </c>
      <c r="B71" s="56" t="str">
        <f>Arms!$C$9</f>
        <v>CART_005_3</v>
      </c>
      <c r="C71" s="56">
        <v>7</v>
      </c>
      <c r="D71" s="56" t="s">
        <v>38</v>
      </c>
      <c r="E71" s="56" t="s">
        <v>39</v>
      </c>
      <c r="F71" s="56" t="s">
        <v>39</v>
      </c>
      <c r="G71" s="56">
        <v>11</v>
      </c>
      <c r="L71" s="56" t="s">
        <v>340</v>
      </c>
    </row>
    <row r="72" spans="1:13" s="56" customFormat="1">
      <c r="A72" s="56" t="s">
        <v>97</v>
      </c>
      <c r="B72" s="56" t="str">
        <f>Arms!$C$7</f>
        <v>CART_005_1</v>
      </c>
      <c r="C72" s="56">
        <v>4.5999999999999996</v>
      </c>
      <c r="D72" s="56" t="s">
        <v>251</v>
      </c>
      <c r="E72" s="56" t="s">
        <v>36</v>
      </c>
      <c r="F72" s="56" t="s">
        <v>249</v>
      </c>
      <c r="G72" s="56">
        <v>25</v>
      </c>
      <c r="I72" s="56" t="s">
        <v>250</v>
      </c>
      <c r="J72" s="56">
        <v>1.8</v>
      </c>
      <c r="K72" s="56">
        <v>14.5</v>
      </c>
      <c r="L72" s="56" t="s">
        <v>37</v>
      </c>
    </row>
    <row r="73" spans="1:13" s="56" customFormat="1">
      <c r="A73" s="56" t="s">
        <v>97</v>
      </c>
      <c r="B73" s="56" t="str">
        <f>Arms!$C$7</f>
        <v>CART_005_1</v>
      </c>
      <c r="C73" s="56">
        <v>9</v>
      </c>
      <c r="D73" s="56" t="s">
        <v>271</v>
      </c>
      <c r="E73" s="56" t="s">
        <v>39</v>
      </c>
      <c r="F73" s="56" t="s">
        <v>249</v>
      </c>
      <c r="G73" s="56">
        <v>9</v>
      </c>
      <c r="I73" s="56" t="s">
        <v>250</v>
      </c>
      <c r="J73" s="56">
        <v>4</v>
      </c>
      <c r="K73" s="56">
        <v>11</v>
      </c>
      <c r="L73" s="56" t="s">
        <v>340</v>
      </c>
      <c r="M73" s="56" t="s">
        <v>344</v>
      </c>
    </row>
    <row r="74" spans="1:13" s="56" customFormat="1">
      <c r="A74" s="56" t="s">
        <v>97</v>
      </c>
      <c r="B74" s="56" t="str">
        <f>Arms!$C$8</f>
        <v>CART_005_2</v>
      </c>
      <c r="C74" s="56">
        <v>7</v>
      </c>
      <c r="D74" s="56" t="s">
        <v>271</v>
      </c>
      <c r="E74" s="56" t="s">
        <v>39</v>
      </c>
      <c r="F74" s="56" t="s">
        <v>249</v>
      </c>
      <c r="G74" s="56">
        <v>5</v>
      </c>
      <c r="I74" s="56" t="s">
        <v>250</v>
      </c>
      <c r="J74" s="56">
        <v>5</v>
      </c>
      <c r="K74" s="56">
        <v>10</v>
      </c>
      <c r="L74" s="56" t="s">
        <v>340</v>
      </c>
      <c r="M74" s="56" t="s">
        <v>345</v>
      </c>
    </row>
    <row r="75" spans="1:13" s="56" customFormat="1">
      <c r="A75" s="56" t="s">
        <v>97</v>
      </c>
      <c r="B75" s="56" t="str">
        <f>Arms!$C$9</f>
        <v>CART_005_3</v>
      </c>
      <c r="C75" s="56">
        <v>6</v>
      </c>
      <c r="D75" s="56" t="s">
        <v>271</v>
      </c>
      <c r="E75" s="56" t="s">
        <v>39</v>
      </c>
      <c r="F75" s="56" t="s">
        <v>249</v>
      </c>
      <c r="G75" s="56">
        <v>11</v>
      </c>
      <c r="I75" s="56" t="s">
        <v>250</v>
      </c>
      <c r="J75" s="56">
        <v>3</v>
      </c>
      <c r="K75" s="56">
        <v>13</v>
      </c>
      <c r="L75" s="56" t="s">
        <v>340</v>
      </c>
      <c r="M75" s="56" t="s">
        <v>346</v>
      </c>
    </row>
    <row r="76" spans="1:13" s="56" customFormat="1">
      <c r="A76" s="56" t="s">
        <v>97</v>
      </c>
      <c r="B76" s="56" t="str">
        <f>Arms!$C$7</f>
        <v>CART_005_1</v>
      </c>
      <c r="C76" s="56">
        <v>92</v>
      </c>
      <c r="D76" s="56" t="s">
        <v>284</v>
      </c>
      <c r="E76" s="56" t="s">
        <v>42</v>
      </c>
      <c r="F76" s="56" t="s">
        <v>39</v>
      </c>
      <c r="G76" s="56">
        <v>25</v>
      </c>
      <c r="L76" s="56" t="s">
        <v>37</v>
      </c>
    </row>
    <row r="77" spans="1:13" s="56" customFormat="1">
      <c r="A77" s="56" t="s">
        <v>97</v>
      </c>
      <c r="B77" s="56" t="str">
        <f>Arms!$C$7</f>
        <v>CART_005_1</v>
      </c>
      <c r="C77" s="56">
        <v>28</v>
      </c>
      <c r="D77" s="56" t="s">
        <v>278</v>
      </c>
      <c r="E77" s="56" t="s">
        <v>42</v>
      </c>
      <c r="F77" s="56" t="s">
        <v>39</v>
      </c>
      <c r="G77" s="56">
        <v>25</v>
      </c>
      <c r="L77" s="56" t="s">
        <v>37</v>
      </c>
    </row>
    <row r="78" spans="1:13" s="63" customFormat="1">
      <c r="A78" s="63" t="s">
        <v>98</v>
      </c>
      <c r="B78" s="63" t="str">
        <f>Arms!$C$10</f>
        <v>CART_006_1</v>
      </c>
      <c r="C78" s="63">
        <v>57</v>
      </c>
      <c r="D78" s="63" t="s">
        <v>35</v>
      </c>
      <c r="E78" s="63" t="s">
        <v>36</v>
      </c>
      <c r="F78" s="63" t="s">
        <v>249</v>
      </c>
      <c r="G78" s="63">
        <v>49</v>
      </c>
      <c r="I78" s="63" t="s">
        <v>250</v>
      </c>
      <c r="J78" s="63">
        <v>37</v>
      </c>
      <c r="K78" s="63">
        <v>75</v>
      </c>
      <c r="L78" s="63" t="s">
        <v>37</v>
      </c>
    </row>
    <row r="79" spans="1:13" s="63" customFormat="1">
      <c r="A79" s="63" t="s">
        <v>98</v>
      </c>
      <c r="B79" s="63" t="str">
        <f>Arms!$C$10</f>
        <v>CART_006_1</v>
      </c>
      <c r="C79" s="63">
        <v>26</v>
      </c>
      <c r="D79" s="63" t="s">
        <v>38</v>
      </c>
      <c r="E79" s="63" t="s">
        <v>39</v>
      </c>
      <c r="F79" s="63" t="s">
        <v>39</v>
      </c>
      <c r="G79" s="63">
        <v>49</v>
      </c>
      <c r="L79" s="63" t="s">
        <v>37</v>
      </c>
    </row>
    <row r="80" spans="1:13" s="63" customFormat="1">
      <c r="A80" s="63" t="s">
        <v>98</v>
      </c>
      <c r="B80" s="63" t="str">
        <f>Arms!$C$10</f>
        <v>CART_006_1</v>
      </c>
      <c r="C80" s="63">
        <v>2.7</v>
      </c>
      <c r="D80" s="63" t="s">
        <v>291</v>
      </c>
      <c r="E80" s="63" t="s">
        <v>36</v>
      </c>
      <c r="F80" s="63" t="s">
        <v>249</v>
      </c>
      <c r="G80" s="63">
        <v>49</v>
      </c>
      <c r="I80" s="63" t="s">
        <v>250</v>
      </c>
      <c r="J80" s="63">
        <v>0.3</v>
      </c>
      <c r="K80" s="63">
        <v>12.6</v>
      </c>
      <c r="L80" s="63" t="s">
        <v>37</v>
      </c>
    </row>
    <row r="81" spans="1:15" s="63" customFormat="1">
      <c r="A81" s="63" t="s">
        <v>98</v>
      </c>
      <c r="B81" s="63" t="str">
        <f>Arms!$C$10</f>
        <v>CART_006_1</v>
      </c>
      <c r="C81" s="63">
        <v>17</v>
      </c>
      <c r="D81" s="63" t="s">
        <v>294</v>
      </c>
      <c r="E81" s="63" t="s">
        <v>39</v>
      </c>
      <c r="F81" s="63" t="s">
        <v>39</v>
      </c>
      <c r="G81" s="63">
        <v>49</v>
      </c>
      <c r="L81" s="63" t="s">
        <v>37</v>
      </c>
    </row>
    <row r="82" spans="1:15" s="63" customFormat="1">
      <c r="A82" s="63" t="s">
        <v>98</v>
      </c>
      <c r="B82" s="63" t="str">
        <f>Arms!$C$10</f>
        <v>CART_006_1</v>
      </c>
      <c r="C82" s="63">
        <v>12</v>
      </c>
      <c r="D82" s="63" t="s">
        <v>254</v>
      </c>
      <c r="E82" s="63" t="s">
        <v>39</v>
      </c>
      <c r="F82" s="63" t="s">
        <v>39</v>
      </c>
      <c r="G82" s="63">
        <v>49</v>
      </c>
      <c r="L82" s="63" t="s">
        <v>37</v>
      </c>
    </row>
    <row r="83" spans="1:15" s="63" customFormat="1">
      <c r="A83" s="63" t="s">
        <v>98</v>
      </c>
      <c r="B83" s="63" t="str">
        <f>Arms!$C$10</f>
        <v>CART_006_1</v>
      </c>
      <c r="C83" s="63">
        <v>14</v>
      </c>
      <c r="D83" s="63" t="s">
        <v>292</v>
      </c>
      <c r="E83" s="63" t="s">
        <v>39</v>
      </c>
      <c r="F83" s="63" t="s">
        <v>39</v>
      </c>
      <c r="G83" s="63">
        <v>49</v>
      </c>
      <c r="L83" s="63" t="s">
        <v>37</v>
      </c>
    </row>
    <row r="84" spans="1:15" s="63" customFormat="1">
      <c r="A84" s="63" t="s">
        <v>98</v>
      </c>
      <c r="B84" s="63" t="str">
        <f>Arms!$C$10</f>
        <v>CART_006_1</v>
      </c>
      <c r="C84" s="63">
        <v>6</v>
      </c>
      <c r="D84" s="63" t="s">
        <v>293</v>
      </c>
      <c r="E84" s="63" t="s">
        <v>39</v>
      </c>
      <c r="F84" s="63" t="s">
        <v>39</v>
      </c>
      <c r="G84" s="63">
        <v>49</v>
      </c>
      <c r="L84" s="63" t="s">
        <v>37</v>
      </c>
    </row>
    <row r="85" spans="1:15" s="63" customFormat="1">
      <c r="A85" s="63" t="s">
        <v>98</v>
      </c>
      <c r="B85" s="63" t="str">
        <f>Arms!$C$10</f>
        <v>CART_006_1</v>
      </c>
      <c r="C85" s="63">
        <v>6</v>
      </c>
      <c r="D85" s="63" t="s">
        <v>280</v>
      </c>
      <c r="E85" s="63" t="s">
        <v>39</v>
      </c>
      <c r="F85" s="63" t="s">
        <v>39</v>
      </c>
      <c r="G85" s="63">
        <v>49</v>
      </c>
      <c r="L85" s="63" t="s">
        <v>37</v>
      </c>
    </row>
    <row r="86" spans="1:15" s="63" customFormat="1">
      <c r="A86" s="63" t="s">
        <v>98</v>
      </c>
      <c r="B86" s="63" t="str">
        <f>Arms!$C$10</f>
        <v>CART_006_1</v>
      </c>
      <c r="C86" s="63">
        <v>20</v>
      </c>
      <c r="D86" s="63" t="s">
        <v>281</v>
      </c>
      <c r="E86" s="63" t="s">
        <v>39</v>
      </c>
      <c r="F86" s="63" t="s">
        <v>39</v>
      </c>
      <c r="G86" s="63">
        <v>49</v>
      </c>
      <c r="L86" s="63" t="s">
        <v>37</v>
      </c>
    </row>
    <row r="87" spans="1:15" s="63" customFormat="1">
      <c r="A87" s="63" t="s">
        <v>98</v>
      </c>
      <c r="B87" s="63" t="str">
        <f>Arms!$C$10</f>
        <v>CART_006_1</v>
      </c>
      <c r="C87" s="63">
        <v>13</v>
      </c>
      <c r="D87" s="63" t="s">
        <v>282</v>
      </c>
      <c r="E87" s="63" t="s">
        <v>39</v>
      </c>
      <c r="F87" s="63" t="s">
        <v>39</v>
      </c>
      <c r="G87" s="63">
        <v>49</v>
      </c>
      <c r="L87" s="63" t="s">
        <v>37</v>
      </c>
    </row>
    <row r="88" spans="1:15" s="63" customFormat="1">
      <c r="A88" s="63" t="s">
        <v>98</v>
      </c>
      <c r="B88" s="63" t="str">
        <f>Arms!$C$10</f>
        <v>CART_006_1</v>
      </c>
      <c r="C88" s="63">
        <v>10</v>
      </c>
      <c r="D88" s="63" t="s">
        <v>313</v>
      </c>
      <c r="E88" s="63" t="s">
        <v>39</v>
      </c>
      <c r="F88" s="63" t="s">
        <v>39</v>
      </c>
      <c r="G88" s="63">
        <v>49</v>
      </c>
      <c r="L88" s="63" t="s">
        <v>37</v>
      </c>
    </row>
    <row r="89" spans="1:15" s="63" customFormat="1">
      <c r="A89" s="63" t="s">
        <v>98</v>
      </c>
      <c r="B89" s="63" t="str">
        <f>Arms!$C$10</f>
        <v>CART_006_1</v>
      </c>
      <c r="C89" s="63">
        <v>11</v>
      </c>
      <c r="D89" s="63" t="s">
        <v>278</v>
      </c>
      <c r="E89" s="63" t="s">
        <v>39</v>
      </c>
      <c r="F89" s="63" t="s">
        <v>39</v>
      </c>
      <c r="G89" s="63">
        <v>49</v>
      </c>
      <c r="L89" s="63" t="s">
        <v>37</v>
      </c>
    </row>
    <row r="90" spans="1:15" s="63" customFormat="1">
      <c r="A90" s="63" t="s">
        <v>98</v>
      </c>
      <c r="B90" s="63" t="str">
        <f>Arms!$C$10</f>
        <v>CART_006_1</v>
      </c>
      <c r="C90" s="63">
        <v>4</v>
      </c>
      <c r="D90" s="63" t="s">
        <v>271</v>
      </c>
      <c r="E90" s="63" t="s">
        <v>39</v>
      </c>
      <c r="F90" s="63" t="s">
        <v>249</v>
      </c>
      <c r="G90" s="63">
        <v>49</v>
      </c>
      <c r="I90" s="63" t="s">
        <v>250</v>
      </c>
      <c r="J90" s="63">
        <v>2</v>
      </c>
      <c r="K90" s="63">
        <v>12</v>
      </c>
      <c r="L90" s="63" t="s">
        <v>37</v>
      </c>
    </row>
    <row r="91" spans="1:15" s="63" customFormat="1">
      <c r="A91" s="63" t="s">
        <v>98</v>
      </c>
      <c r="B91" s="63" t="str">
        <f>Arms!$C$10</f>
        <v>CART_006_1</v>
      </c>
      <c r="C91" s="63">
        <v>14</v>
      </c>
      <c r="D91" s="63" t="s">
        <v>284</v>
      </c>
      <c r="E91" s="63" t="s">
        <v>39</v>
      </c>
      <c r="F91" s="63" t="s">
        <v>39</v>
      </c>
      <c r="G91" s="63">
        <v>49</v>
      </c>
      <c r="L91" s="63" t="s">
        <v>37</v>
      </c>
    </row>
    <row r="92" spans="1:15" s="16" customFormat="1">
      <c r="B92" s="16" t="str">
        <f>Arms!$C$11</f>
        <v>CART_011_1</v>
      </c>
      <c r="C92" s="16">
        <v>57</v>
      </c>
      <c r="D92" s="16" t="s">
        <v>35</v>
      </c>
      <c r="E92" s="16" t="s">
        <v>36</v>
      </c>
      <c r="F92" s="16" t="s">
        <v>249</v>
      </c>
      <c r="G92" s="16">
        <v>21</v>
      </c>
      <c r="I92" s="16" t="s">
        <v>250</v>
      </c>
      <c r="J92" s="16">
        <v>37</v>
      </c>
      <c r="K92" s="16">
        <v>74</v>
      </c>
      <c r="L92" s="16" t="s">
        <v>37</v>
      </c>
      <c r="M92" s="32" t="s">
        <v>308</v>
      </c>
      <c r="O92" s="32" t="s">
        <v>317</v>
      </c>
    </row>
    <row r="93" spans="1:15" s="16" customFormat="1">
      <c r="B93" s="16" t="str">
        <f>Arms!$C$15</f>
        <v>CART_011_5</v>
      </c>
      <c r="C93" s="16">
        <v>64</v>
      </c>
      <c r="D93" s="16" t="s">
        <v>35</v>
      </c>
      <c r="E93" s="16" t="s">
        <v>36</v>
      </c>
      <c r="F93" s="16" t="s">
        <v>249</v>
      </c>
      <c r="G93" s="16">
        <v>12</v>
      </c>
      <c r="I93" s="16" t="s">
        <v>250</v>
      </c>
      <c r="J93" s="16">
        <v>46</v>
      </c>
      <c r="K93" s="16">
        <v>75</v>
      </c>
      <c r="L93" s="16" t="s">
        <v>37</v>
      </c>
      <c r="M93" s="32" t="s">
        <v>316</v>
      </c>
      <c r="O93" s="32" t="s">
        <v>318</v>
      </c>
    </row>
    <row r="94" spans="1:15" s="16" customFormat="1">
      <c r="B94" s="16" t="str">
        <f>Arms!$C$11</f>
        <v>CART_011_1</v>
      </c>
      <c r="C94" s="16">
        <v>13</v>
      </c>
      <c r="D94" s="16" t="s">
        <v>38</v>
      </c>
      <c r="E94" s="16" t="s">
        <v>39</v>
      </c>
      <c r="F94" s="16" t="s">
        <v>39</v>
      </c>
      <c r="G94" s="16">
        <v>21</v>
      </c>
      <c r="L94" s="16" t="s">
        <v>37</v>
      </c>
      <c r="M94" s="32" t="s">
        <v>308</v>
      </c>
    </row>
    <row r="95" spans="1:15" s="16" customFormat="1">
      <c r="B95" s="16" t="str">
        <f>Arms!$C$15</f>
        <v>CART_011_5</v>
      </c>
      <c r="C95" s="16">
        <v>8</v>
      </c>
      <c r="D95" s="16" t="s">
        <v>38</v>
      </c>
      <c r="E95" s="16" t="s">
        <v>39</v>
      </c>
      <c r="F95" s="16" t="s">
        <v>39</v>
      </c>
      <c r="G95" s="16">
        <v>12</v>
      </c>
      <c r="L95" s="16" t="s">
        <v>37</v>
      </c>
      <c r="M95" s="32" t="s">
        <v>316</v>
      </c>
    </row>
    <row r="96" spans="1:15" s="16" customFormat="1">
      <c r="B96" s="16" t="str">
        <f>Arms!$C$11</f>
        <v>CART_011_1</v>
      </c>
      <c r="C96" s="16">
        <v>4</v>
      </c>
      <c r="D96" s="16" t="s">
        <v>291</v>
      </c>
      <c r="E96" s="16" t="s">
        <v>36</v>
      </c>
      <c r="F96" s="16" t="s">
        <v>249</v>
      </c>
      <c r="G96" s="16">
        <v>21</v>
      </c>
      <c r="I96" s="16" t="s">
        <v>250</v>
      </c>
      <c r="J96" s="16">
        <v>1</v>
      </c>
      <c r="K96" s="16">
        <v>16</v>
      </c>
      <c r="L96" s="16" t="s">
        <v>37</v>
      </c>
      <c r="M96" s="32" t="s">
        <v>308</v>
      </c>
    </row>
    <row r="97" spans="2:13" s="16" customFormat="1">
      <c r="B97" s="16" t="str">
        <f>Arms!$C$15</f>
        <v>CART_011_5</v>
      </c>
      <c r="C97" s="16">
        <v>6</v>
      </c>
      <c r="D97" s="16" t="s">
        <v>291</v>
      </c>
      <c r="E97" s="16" t="s">
        <v>36</v>
      </c>
      <c r="F97" s="16" t="s">
        <v>249</v>
      </c>
      <c r="G97" s="16">
        <v>12</v>
      </c>
      <c r="I97" s="16" t="s">
        <v>250</v>
      </c>
      <c r="J97" s="16">
        <v>1</v>
      </c>
      <c r="K97" s="16">
        <v>36</v>
      </c>
      <c r="L97" s="16" t="s">
        <v>37</v>
      </c>
      <c r="M97" s="32" t="s">
        <v>316</v>
      </c>
    </row>
    <row r="98" spans="2:13" s="16" customFormat="1">
      <c r="B98" s="16" t="str">
        <f>Arms!$C$11</f>
        <v>CART_011_1</v>
      </c>
      <c r="C98" s="16">
        <v>11</v>
      </c>
      <c r="D98" s="16" t="s">
        <v>279</v>
      </c>
      <c r="E98" s="16" t="s">
        <v>39</v>
      </c>
      <c r="F98" s="16" t="s">
        <v>39</v>
      </c>
      <c r="G98" s="16">
        <v>21</v>
      </c>
      <c r="L98" s="16" t="s">
        <v>37</v>
      </c>
      <c r="M98" s="32" t="s">
        <v>308</v>
      </c>
    </row>
    <row r="99" spans="2:13" s="16" customFormat="1">
      <c r="B99" s="16" t="str">
        <f>Arms!$C$15</f>
        <v>CART_011_5</v>
      </c>
      <c r="C99" s="16">
        <v>5</v>
      </c>
      <c r="D99" s="16" t="s">
        <v>279</v>
      </c>
      <c r="E99" s="16" t="s">
        <v>39</v>
      </c>
      <c r="F99" s="16" t="s">
        <v>39</v>
      </c>
      <c r="G99" s="16">
        <v>12</v>
      </c>
      <c r="L99" s="16" t="s">
        <v>37</v>
      </c>
      <c r="M99" s="32" t="s">
        <v>316</v>
      </c>
    </row>
    <row r="100" spans="2:13" s="16" customFormat="1">
      <c r="B100" s="16" t="str">
        <f>Arms!$C$11</f>
        <v>CART_011_1</v>
      </c>
      <c r="C100" s="16">
        <v>4</v>
      </c>
      <c r="D100" s="16" t="s">
        <v>278</v>
      </c>
      <c r="E100" s="16" t="s">
        <v>39</v>
      </c>
      <c r="F100" s="16" t="s">
        <v>39</v>
      </c>
      <c r="G100" s="16">
        <v>21</v>
      </c>
      <c r="L100" s="16" t="s">
        <v>37</v>
      </c>
      <c r="M100" s="32" t="s">
        <v>308</v>
      </c>
    </row>
    <row r="101" spans="2:13" s="16" customFormat="1">
      <c r="B101" s="16" t="str">
        <f>Arms!$C$15</f>
        <v>CART_011_5</v>
      </c>
      <c r="C101" s="16">
        <v>5</v>
      </c>
      <c r="D101" s="16" t="s">
        <v>278</v>
      </c>
      <c r="E101" s="16" t="s">
        <v>39</v>
      </c>
      <c r="F101" s="16" t="s">
        <v>39</v>
      </c>
      <c r="G101" s="16">
        <v>12</v>
      </c>
      <c r="L101" s="16" t="s">
        <v>37</v>
      </c>
      <c r="M101" s="32" t="s">
        <v>316</v>
      </c>
    </row>
    <row r="102" spans="2:13" s="16" customFormat="1">
      <c r="B102" s="16" t="str">
        <f>Arms!$C$11</f>
        <v>CART_011_1</v>
      </c>
      <c r="C102" s="16">
        <v>6</v>
      </c>
      <c r="D102" s="16" t="s">
        <v>310</v>
      </c>
      <c r="E102" s="16" t="s">
        <v>39</v>
      </c>
      <c r="F102" s="16" t="s">
        <v>39</v>
      </c>
      <c r="G102" s="16">
        <v>21</v>
      </c>
      <c r="L102" s="16" t="s">
        <v>315</v>
      </c>
      <c r="M102" s="32" t="s">
        <v>308</v>
      </c>
    </row>
    <row r="103" spans="2:13" s="16" customFormat="1">
      <c r="B103" s="16" t="str">
        <f>Arms!$C$11</f>
        <v>CART_011_1</v>
      </c>
      <c r="C103" s="16">
        <v>11</v>
      </c>
      <c r="D103" s="16" t="s">
        <v>311</v>
      </c>
      <c r="E103" s="16" t="s">
        <v>39</v>
      </c>
      <c r="F103" s="16" t="s">
        <v>39</v>
      </c>
      <c r="G103" s="16">
        <v>21</v>
      </c>
      <c r="L103" s="16" t="s">
        <v>315</v>
      </c>
      <c r="M103" s="32" t="s">
        <v>308</v>
      </c>
    </row>
    <row r="104" spans="2:13" s="16" customFormat="1">
      <c r="B104" s="16" t="str">
        <f>Arms!$C$11</f>
        <v>CART_011_1</v>
      </c>
      <c r="C104" s="16">
        <v>4</v>
      </c>
      <c r="D104" s="16" t="s">
        <v>312</v>
      </c>
      <c r="E104" s="16" t="s">
        <v>39</v>
      </c>
      <c r="F104" s="16" t="s">
        <v>39</v>
      </c>
      <c r="G104" s="16">
        <v>21</v>
      </c>
      <c r="L104" s="16" t="s">
        <v>315</v>
      </c>
      <c r="M104" s="32" t="s">
        <v>308</v>
      </c>
    </row>
    <row r="105" spans="2:13" s="16" customFormat="1">
      <c r="B105" s="16" t="str">
        <f>Arms!$C$11</f>
        <v>CART_011_1</v>
      </c>
      <c r="C105" s="16">
        <v>0</v>
      </c>
      <c r="D105" s="16" t="s">
        <v>314</v>
      </c>
      <c r="E105" s="16" t="s">
        <v>39</v>
      </c>
      <c r="F105" s="16" t="s">
        <v>39</v>
      </c>
      <c r="G105" s="16">
        <v>21</v>
      </c>
      <c r="L105" s="16" t="s">
        <v>315</v>
      </c>
      <c r="M105" s="32" t="s">
        <v>308</v>
      </c>
    </row>
    <row r="106" spans="2:13" s="16" customFormat="1">
      <c r="B106" s="16" t="str">
        <f>Arms!$C$15</f>
        <v>CART_011_5</v>
      </c>
      <c r="C106" s="16">
        <v>1</v>
      </c>
      <c r="D106" s="16" t="s">
        <v>310</v>
      </c>
      <c r="E106" s="16" t="s">
        <v>39</v>
      </c>
      <c r="F106" s="16" t="s">
        <v>39</v>
      </c>
      <c r="G106" s="16">
        <v>12</v>
      </c>
      <c r="L106" s="16" t="s">
        <v>315</v>
      </c>
      <c r="M106" s="32" t="s">
        <v>316</v>
      </c>
    </row>
    <row r="107" spans="2:13" s="16" customFormat="1">
      <c r="B107" s="16" t="str">
        <f>Arms!$C$15</f>
        <v>CART_011_5</v>
      </c>
      <c r="C107" s="16">
        <v>3</v>
      </c>
      <c r="D107" s="16" t="s">
        <v>311</v>
      </c>
      <c r="E107" s="16" t="s">
        <v>39</v>
      </c>
      <c r="F107" s="16" t="s">
        <v>39</v>
      </c>
      <c r="G107" s="16">
        <v>12</v>
      </c>
      <c r="L107" s="16" t="s">
        <v>315</v>
      </c>
      <c r="M107" s="32" t="s">
        <v>316</v>
      </c>
    </row>
    <row r="108" spans="2:13" s="16" customFormat="1">
      <c r="B108" s="16" t="str">
        <f>Arms!$C$15</f>
        <v>CART_011_5</v>
      </c>
      <c r="C108" s="16">
        <v>4</v>
      </c>
      <c r="D108" s="16" t="s">
        <v>312</v>
      </c>
      <c r="E108" s="16" t="s">
        <v>39</v>
      </c>
      <c r="F108" s="16" t="s">
        <v>39</v>
      </c>
      <c r="G108" s="16">
        <v>12</v>
      </c>
      <c r="L108" s="16" t="s">
        <v>315</v>
      </c>
      <c r="M108" s="32" t="s">
        <v>316</v>
      </c>
    </row>
    <row r="109" spans="2:13" s="16" customFormat="1">
      <c r="B109" s="16" t="str">
        <f>Arms!$C$15</f>
        <v>CART_011_5</v>
      </c>
      <c r="C109" s="16">
        <v>4</v>
      </c>
      <c r="D109" s="16" t="s">
        <v>314</v>
      </c>
      <c r="E109" s="16" t="s">
        <v>39</v>
      </c>
      <c r="F109" s="16" t="s">
        <v>39</v>
      </c>
      <c r="G109" s="16">
        <v>12</v>
      </c>
      <c r="L109" s="16" t="s">
        <v>315</v>
      </c>
      <c r="M109" s="32" t="s">
        <v>316</v>
      </c>
    </row>
    <row r="110" spans="2:13" s="16" customFormat="1">
      <c r="B110" s="16" t="str">
        <f>Arms!$C$11</f>
        <v>CART_011_1</v>
      </c>
      <c r="C110" s="16">
        <v>8</v>
      </c>
      <c r="D110" s="16" t="s">
        <v>252</v>
      </c>
      <c r="E110" s="16" t="s">
        <v>39</v>
      </c>
      <c r="F110" s="16" t="s">
        <v>39</v>
      </c>
      <c r="G110" s="16">
        <v>21</v>
      </c>
      <c r="L110" s="16" t="s">
        <v>37</v>
      </c>
      <c r="M110" s="32" t="s">
        <v>308</v>
      </c>
    </row>
    <row r="111" spans="2:13" s="16" customFormat="1">
      <c r="B111" s="16" t="str">
        <f>Arms!$C$11</f>
        <v>CART_011_1</v>
      </c>
      <c r="C111" s="16">
        <v>11</v>
      </c>
      <c r="D111" s="16" t="s">
        <v>253</v>
      </c>
      <c r="E111" s="16" t="s">
        <v>39</v>
      </c>
      <c r="F111" s="16" t="s">
        <v>39</v>
      </c>
      <c r="G111" s="16">
        <v>21</v>
      </c>
      <c r="L111" s="16" t="s">
        <v>37</v>
      </c>
      <c r="M111" s="32" t="s">
        <v>308</v>
      </c>
    </row>
    <row r="112" spans="2:13" s="16" customFormat="1">
      <c r="B112" s="16" t="str">
        <f>Arms!$C$11</f>
        <v>CART_011_1</v>
      </c>
      <c r="C112" s="16">
        <v>2</v>
      </c>
      <c r="D112" s="16" t="s">
        <v>254</v>
      </c>
      <c r="E112" s="16" t="s">
        <v>39</v>
      </c>
      <c r="F112" s="16" t="s">
        <v>39</v>
      </c>
      <c r="G112" s="16">
        <v>21</v>
      </c>
      <c r="L112" s="16" t="s">
        <v>37</v>
      </c>
      <c r="M112" s="32" t="s">
        <v>308</v>
      </c>
    </row>
    <row r="113" spans="2:13" s="16" customFormat="1">
      <c r="B113" s="16" t="str">
        <f>Arms!$C$15</f>
        <v>CART_011_5</v>
      </c>
      <c r="C113" s="16">
        <v>2</v>
      </c>
      <c r="D113" s="16" t="s">
        <v>252</v>
      </c>
      <c r="E113" s="16" t="s">
        <v>39</v>
      </c>
      <c r="F113" s="16" t="s">
        <v>39</v>
      </c>
      <c r="G113" s="16">
        <v>12</v>
      </c>
      <c r="L113" s="16" t="s">
        <v>37</v>
      </c>
      <c r="M113" s="32" t="s">
        <v>316</v>
      </c>
    </row>
    <row r="114" spans="2:13" s="16" customFormat="1">
      <c r="B114" s="16" t="str">
        <f>Arms!$C$15</f>
        <v>CART_011_5</v>
      </c>
      <c r="C114" s="16">
        <v>10</v>
      </c>
      <c r="D114" s="16" t="s">
        <v>253</v>
      </c>
      <c r="E114" s="16" t="s">
        <v>39</v>
      </c>
      <c r="F114" s="16" t="s">
        <v>39</v>
      </c>
      <c r="G114" s="16">
        <v>12</v>
      </c>
      <c r="L114" s="16" t="s">
        <v>37</v>
      </c>
      <c r="M114" s="32" t="s">
        <v>316</v>
      </c>
    </row>
    <row r="115" spans="2:13" s="16" customFormat="1">
      <c r="B115" s="16" t="str">
        <f>Arms!$C$15</f>
        <v>CART_011_5</v>
      </c>
      <c r="C115" s="16">
        <v>0</v>
      </c>
      <c r="D115" s="16" t="s">
        <v>254</v>
      </c>
      <c r="E115" s="16" t="s">
        <v>39</v>
      </c>
      <c r="F115" s="16" t="s">
        <v>39</v>
      </c>
      <c r="G115" s="16">
        <v>12</v>
      </c>
      <c r="L115" s="16" t="s">
        <v>37</v>
      </c>
      <c r="M115" s="32" t="s">
        <v>316</v>
      </c>
    </row>
    <row r="116" spans="2:13" s="16" customFormat="1">
      <c r="B116" s="16" t="str">
        <f>Arms!$C$11</f>
        <v>CART_011_1</v>
      </c>
      <c r="C116" s="16">
        <v>7</v>
      </c>
      <c r="D116" s="16" t="s">
        <v>283</v>
      </c>
      <c r="E116" s="16" t="s">
        <v>39</v>
      </c>
      <c r="F116" s="16" t="s">
        <v>39</v>
      </c>
      <c r="G116" s="16">
        <v>21</v>
      </c>
      <c r="L116" s="16" t="s">
        <v>37</v>
      </c>
      <c r="M116" s="32" t="s">
        <v>308</v>
      </c>
    </row>
    <row r="117" spans="2:13" s="16" customFormat="1">
      <c r="B117" s="16" t="str">
        <f>Arms!$C$15</f>
        <v>CART_011_5</v>
      </c>
      <c r="C117" s="16">
        <v>7</v>
      </c>
      <c r="D117" s="16" t="s">
        <v>283</v>
      </c>
      <c r="E117" s="16" t="s">
        <v>39</v>
      </c>
      <c r="F117" s="16" t="s">
        <v>39</v>
      </c>
      <c r="G117" s="16">
        <v>12</v>
      </c>
      <c r="L117" s="16" t="s">
        <v>37</v>
      </c>
      <c r="M117" s="32" t="s">
        <v>316</v>
      </c>
    </row>
    <row r="118" spans="2:13" s="16" customFormat="1">
      <c r="B118" s="16" t="str">
        <f>Arms!$C$11</f>
        <v>CART_011_1</v>
      </c>
      <c r="C118" s="16">
        <v>7</v>
      </c>
      <c r="D118" s="16" t="s">
        <v>268</v>
      </c>
      <c r="E118" s="16" t="s">
        <v>39</v>
      </c>
      <c r="F118" s="16" t="s">
        <v>249</v>
      </c>
      <c r="G118" s="16">
        <v>21</v>
      </c>
      <c r="I118" s="16" t="s">
        <v>250</v>
      </c>
      <c r="J118" s="16">
        <v>3</v>
      </c>
      <c r="K118" s="16">
        <v>14</v>
      </c>
      <c r="L118" s="16" t="s">
        <v>37</v>
      </c>
      <c r="M118" s="32" t="s">
        <v>308</v>
      </c>
    </row>
    <row r="119" spans="2:13" s="16" customFormat="1">
      <c r="B119" s="16" t="str">
        <f>Arms!$C$15</f>
        <v>CART_011_5</v>
      </c>
      <c r="C119" s="16">
        <v>8</v>
      </c>
      <c r="D119" s="16" t="s">
        <v>268</v>
      </c>
      <c r="E119" s="16" t="s">
        <v>39</v>
      </c>
      <c r="F119" s="16" t="s">
        <v>249</v>
      </c>
      <c r="G119" s="16">
        <v>12</v>
      </c>
      <c r="I119" s="16" t="s">
        <v>250</v>
      </c>
      <c r="J119" s="16">
        <v>3</v>
      </c>
      <c r="K119" s="16">
        <v>23</v>
      </c>
      <c r="L119" s="16" t="s">
        <v>37</v>
      </c>
      <c r="M119" s="32" t="s">
        <v>316</v>
      </c>
    </row>
    <row r="120" spans="2:13" s="16" customFormat="1">
      <c r="B120" s="16" t="str">
        <f>Arms!$C$11</f>
        <v>CART_011_1</v>
      </c>
      <c r="C120" s="16">
        <v>21</v>
      </c>
      <c r="D120" s="16" t="s">
        <v>284</v>
      </c>
      <c r="E120" s="16" t="s">
        <v>39</v>
      </c>
      <c r="F120" s="16" t="s">
        <v>39</v>
      </c>
      <c r="G120" s="16">
        <v>21</v>
      </c>
      <c r="L120" s="16" t="s">
        <v>37</v>
      </c>
      <c r="M120" s="32" t="s">
        <v>308</v>
      </c>
    </row>
    <row r="121" spans="2:13" s="16" customFormat="1">
      <c r="B121" s="16" t="str">
        <f>Arms!$C$15</f>
        <v>CART_011_5</v>
      </c>
      <c r="C121" s="16">
        <v>11</v>
      </c>
      <c r="D121" s="16" t="s">
        <v>284</v>
      </c>
      <c r="E121" s="16" t="s">
        <v>39</v>
      </c>
      <c r="F121" s="16" t="s">
        <v>39</v>
      </c>
      <c r="G121" s="16">
        <v>12</v>
      </c>
      <c r="L121" s="16" t="s">
        <v>37</v>
      </c>
      <c r="M121" s="32" t="s">
        <v>316</v>
      </c>
    </row>
    <row r="122" spans="2:13" s="35" customFormat="1">
      <c r="B122" s="35" t="str">
        <f>Arms!$C$17</f>
        <v>CART_024_1</v>
      </c>
      <c r="C122" s="35">
        <v>60.5</v>
      </c>
      <c r="D122" s="35" t="s">
        <v>35</v>
      </c>
      <c r="E122" s="35" t="s">
        <v>36</v>
      </c>
      <c r="F122" s="35" t="s">
        <v>249</v>
      </c>
      <c r="G122" s="35">
        <v>4</v>
      </c>
      <c r="I122" s="35" t="s">
        <v>250</v>
      </c>
      <c r="J122" s="35">
        <v>54</v>
      </c>
      <c r="K122" s="35">
        <v>72</v>
      </c>
      <c r="L122" s="35" t="s">
        <v>37</v>
      </c>
    </row>
    <row r="123" spans="2:13" s="35" customFormat="1">
      <c r="B123" s="35" t="str">
        <f>Arms!$C$18</f>
        <v>CART_024_2</v>
      </c>
      <c r="C123" s="35">
        <v>64</v>
      </c>
      <c r="D123" s="35" t="s">
        <v>35</v>
      </c>
      <c r="E123" s="35" t="s">
        <v>36</v>
      </c>
      <c r="F123" s="35" t="s">
        <v>249</v>
      </c>
      <c r="G123" s="35">
        <v>13</v>
      </c>
      <c r="I123" s="35" t="s">
        <v>250</v>
      </c>
      <c r="J123" s="35">
        <v>52</v>
      </c>
      <c r="K123" s="35">
        <v>74</v>
      </c>
      <c r="L123" s="35" t="s">
        <v>37</v>
      </c>
    </row>
    <row r="124" spans="2:13" s="35" customFormat="1">
      <c r="B124" s="35" t="str">
        <f>Arms!$C$19</f>
        <v>CART_024_3</v>
      </c>
      <c r="C124" s="35">
        <v>59.5</v>
      </c>
      <c r="D124" s="35" t="s">
        <v>35</v>
      </c>
      <c r="E124" s="35" t="s">
        <v>36</v>
      </c>
      <c r="F124" s="35" t="s">
        <v>249</v>
      </c>
      <c r="G124" s="35">
        <v>14</v>
      </c>
      <c r="I124" s="35" t="s">
        <v>250</v>
      </c>
      <c r="J124" s="35">
        <v>45</v>
      </c>
      <c r="K124" s="35">
        <v>71</v>
      </c>
      <c r="L124" s="35" t="s">
        <v>37</v>
      </c>
    </row>
    <row r="125" spans="2:13" s="35" customFormat="1">
      <c r="B125" s="35" t="str">
        <f>Arms!$C$17</f>
        <v>CART_024_1</v>
      </c>
      <c r="C125" s="35">
        <v>2</v>
      </c>
      <c r="D125" s="35" t="s">
        <v>38</v>
      </c>
      <c r="E125" s="35" t="s">
        <v>39</v>
      </c>
      <c r="F125" s="35" t="s">
        <v>39</v>
      </c>
      <c r="G125" s="35">
        <v>4</v>
      </c>
      <c r="L125" s="35" t="s">
        <v>37</v>
      </c>
    </row>
    <row r="126" spans="2:13" s="35" customFormat="1">
      <c r="B126" s="35" t="str">
        <f>Arms!$C$18</f>
        <v>CART_024_2</v>
      </c>
      <c r="C126" s="35">
        <v>7</v>
      </c>
      <c r="D126" s="35" t="s">
        <v>38</v>
      </c>
      <c r="E126" s="35" t="s">
        <v>39</v>
      </c>
      <c r="F126" s="35" t="s">
        <v>39</v>
      </c>
      <c r="G126" s="35">
        <v>13</v>
      </c>
      <c r="L126" s="35" t="s">
        <v>37</v>
      </c>
    </row>
    <row r="127" spans="2:13" s="35" customFormat="1">
      <c r="B127" s="35" t="str">
        <f>Arms!$C$19</f>
        <v>CART_024_3</v>
      </c>
      <c r="C127" s="35">
        <v>8</v>
      </c>
      <c r="D127" s="35" t="s">
        <v>38</v>
      </c>
      <c r="E127" s="35" t="s">
        <v>39</v>
      </c>
      <c r="F127" s="35" t="s">
        <v>39</v>
      </c>
      <c r="G127" s="35">
        <v>14</v>
      </c>
      <c r="L127" s="35" t="s">
        <v>37</v>
      </c>
    </row>
    <row r="128" spans="2:13" s="35" customFormat="1">
      <c r="B128" s="35" t="str">
        <f>Arms!$C$17</f>
        <v>CART_024_1</v>
      </c>
      <c r="C128" s="35">
        <v>3</v>
      </c>
      <c r="D128" s="35" t="s">
        <v>252</v>
      </c>
      <c r="E128" s="35" t="s">
        <v>39</v>
      </c>
      <c r="F128" s="35" t="s">
        <v>39</v>
      </c>
      <c r="G128" s="35">
        <v>4</v>
      </c>
      <c r="L128" s="35" t="s">
        <v>37</v>
      </c>
    </row>
    <row r="129" spans="2:12" s="35" customFormat="1">
      <c r="B129" s="35" t="str">
        <f>Arms!$C$18</f>
        <v>CART_024_2</v>
      </c>
      <c r="C129" s="35">
        <v>5</v>
      </c>
      <c r="D129" s="35" t="s">
        <v>252</v>
      </c>
      <c r="E129" s="35" t="s">
        <v>39</v>
      </c>
      <c r="F129" s="35" t="s">
        <v>39</v>
      </c>
      <c r="G129" s="35">
        <v>13</v>
      </c>
      <c r="L129" s="35" t="s">
        <v>37</v>
      </c>
    </row>
    <row r="130" spans="2:12" s="35" customFormat="1">
      <c r="B130" s="35" t="str">
        <f>Arms!$C$19</f>
        <v>CART_024_3</v>
      </c>
      <c r="C130" s="35">
        <v>11</v>
      </c>
      <c r="D130" s="35" t="s">
        <v>252</v>
      </c>
      <c r="E130" s="35" t="s">
        <v>39</v>
      </c>
      <c r="F130" s="35" t="s">
        <v>39</v>
      </c>
      <c r="G130" s="35">
        <v>14</v>
      </c>
      <c r="L130" s="35" t="s">
        <v>37</v>
      </c>
    </row>
    <row r="131" spans="2:12" s="35" customFormat="1">
      <c r="B131" s="35" t="str">
        <f>Arms!$C$17</f>
        <v>CART_024_1</v>
      </c>
      <c r="C131" s="35">
        <v>1</v>
      </c>
      <c r="D131" s="35" t="s">
        <v>253</v>
      </c>
      <c r="E131" s="35" t="s">
        <v>39</v>
      </c>
      <c r="F131" s="35" t="s">
        <v>39</v>
      </c>
      <c r="G131" s="35">
        <v>4</v>
      </c>
      <c r="L131" s="35" t="s">
        <v>37</v>
      </c>
    </row>
    <row r="132" spans="2:12" s="35" customFormat="1">
      <c r="B132" s="35" t="str">
        <f>Arms!$C$18</f>
        <v>CART_024_2</v>
      </c>
      <c r="C132" s="35">
        <v>8</v>
      </c>
      <c r="D132" s="35" t="s">
        <v>253</v>
      </c>
      <c r="E132" s="35" t="s">
        <v>39</v>
      </c>
      <c r="F132" s="35" t="s">
        <v>39</v>
      </c>
      <c r="G132" s="35">
        <v>13</v>
      </c>
      <c r="L132" s="35" t="s">
        <v>37</v>
      </c>
    </row>
    <row r="133" spans="2:12" s="35" customFormat="1">
      <c r="B133" s="35" t="str">
        <f>Arms!$C$19</f>
        <v>CART_024_3</v>
      </c>
      <c r="C133" s="35">
        <v>3</v>
      </c>
      <c r="D133" s="35" t="s">
        <v>253</v>
      </c>
      <c r="E133" s="35" t="s">
        <v>39</v>
      </c>
      <c r="F133" s="35" t="s">
        <v>39</v>
      </c>
      <c r="G133" s="35">
        <v>14</v>
      </c>
      <c r="L133" s="35" t="s">
        <v>37</v>
      </c>
    </row>
    <row r="134" spans="2:12" s="35" customFormat="1">
      <c r="B134" s="35" t="str">
        <f>Arms!$C$17</f>
        <v>CART_024_1</v>
      </c>
      <c r="C134" s="35">
        <v>0</v>
      </c>
      <c r="D134" s="35" t="s">
        <v>280</v>
      </c>
      <c r="E134" s="35" t="s">
        <v>39</v>
      </c>
      <c r="F134" s="35" t="s">
        <v>39</v>
      </c>
      <c r="G134" s="35">
        <v>4</v>
      </c>
      <c r="L134" s="35" t="s">
        <v>37</v>
      </c>
    </row>
    <row r="135" spans="2:12" s="35" customFormat="1">
      <c r="B135" s="35" t="str">
        <f>Arms!$C$17</f>
        <v>CART_024_1</v>
      </c>
      <c r="C135" s="35">
        <v>4</v>
      </c>
      <c r="D135" s="35" t="s">
        <v>281</v>
      </c>
      <c r="E135" s="35" t="s">
        <v>39</v>
      </c>
      <c r="F135" s="35" t="s">
        <v>39</v>
      </c>
      <c r="G135" s="35">
        <v>4</v>
      </c>
      <c r="L135" s="35" t="s">
        <v>37</v>
      </c>
    </row>
    <row r="136" spans="2:12" s="35" customFormat="1">
      <c r="B136" s="35" t="str">
        <f>Arms!$C$17</f>
        <v>CART_024_1</v>
      </c>
      <c r="C136" s="35">
        <v>0</v>
      </c>
      <c r="D136" s="35" t="s">
        <v>282</v>
      </c>
      <c r="E136" s="35" t="s">
        <v>39</v>
      </c>
      <c r="F136" s="35" t="s">
        <v>39</v>
      </c>
      <c r="G136" s="35">
        <v>4</v>
      </c>
      <c r="L136" s="35" t="s">
        <v>37</v>
      </c>
    </row>
    <row r="137" spans="2:12" s="35" customFormat="1">
      <c r="B137" s="35" t="str">
        <f>Arms!$C$17</f>
        <v>CART_024_1</v>
      </c>
      <c r="C137" s="35">
        <v>0</v>
      </c>
      <c r="D137" s="35" t="s">
        <v>313</v>
      </c>
      <c r="E137" s="35" t="s">
        <v>39</v>
      </c>
      <c r="F137" s="35" t="s">
        <v>39</v>
      </c>
      <c r="G137" s="35">
        <v>4</v>
      </c>
      <c r="L137" s="35" t="s">
        <v>37</v>
      </c>
    </row>
    <row r="138" spans="2:12" s="35" customFormat="1">
      <c r="B138" s="35" t="str">
        <f>Arms!$C$18</f>
        <v>CART_024_2</v>
      </c>
      <c r="C138" s="35">
        <v>2</v>
      </c>
      <c r="D138" s="35" t="s">
        <v>280</v>
      </c>
      <c r="E138" s="35" t="s">
        <v>39</v>
      </c>
      <c r="F138" s="35" t="s">
        <v>39</v>
      </c>
      <c r="G138" s="35">
        <v>13</v>
      </c>
      <c r="L138" s="35" t="s">
        <v>37</v>
      </c>
    </row>
    <row r="139" spans="2:12" s="35" customFormat="1">
      <c r="B139" s="35" t="str">
        <f>Arms!$C$18</f>
        <v>CART_024_2</v>
      </c>
      <c r="C139" s="35">
        <v>9</v>
      </c>
      <c r="D139" s="35" t="s">
        <v>281</v>
      </c>
      <c r="E139" s="35" t="s">
        <v>39</v>
      </c>
      <c r="F139" s="35" t="s">
        <v>39</v>
      </c>
      <c r="G139" s="35">
        <v>13</v>
      </c>
      <c r="L139" s="35" t="s">
        <v>37</v>
      </c>
    </row>
    <row r="140" spans="2:12" s="35" customFormat="1">
      <c r="B140" s="35" t="str">
        <f>Arms!$C$18</f>
        <v>CART_024_2</v>
      </c>
      <c r="C140" s="35">
        <v>2</v>
      </c>
      <c r="D140" s="35" t="s">
        <v>282</v>
      </c>
      <c r="E140" s="35" t="s">
        <v>39</v>
      </c>
      <c r="F140" s="35" t="s">
        <v>39</v>
      </c>
      <c r="G140" s="35">
        <v>13</v>
      </c>
      <c r="L140" s="35" t="s">
        <v>37</v>
      </c>
    </row>
    <row r="141" spans="2:12" s="35" customFormat="1">
      <c r="B141" s="35" t="str">
        <f>Arms!$C$18</f>
        <v>CART_024_2</v>
      </c>
      <c r="C141" s="35">
        <v>0</v>
      </c>
      <c r="D141" s="35" t="s">
        <v>313</v>
      </c>
      <c r="E141" s="35" t="s">
        <v>39</v>
      </c>
      <c r="F141" s="35" t="s">
        <v>39</v>
      </c>
      <c r="G141" s="35">
        <v>13</v>
      </c>
      <c r="L141" s="35" t="s">
        <v>37</v>
      </c>
    </row>
    <row r="142" spans="2:12" s="35" customFormat="1">
      <c r="B142" s="35" t="str">
        <f>Arms!$C$19</f>
        <v>CART_024_3</v>
      </c>
      <c r="C142" s="35">
        <v>2</v>
      </c>
      <c r="D142" s="35" t="s">
        <v>280</v>
      </c>
      <c r="E142" s="35" t="s">
        <v>39</v>
      </c>
      <c r="F142" s="35" t="s">
        <v>39</v>
      </c>
      <c r="G142" s="35">
        <v>14</v>
      </c>
      <c r="L142" s="35" t="s">
        <v>37</v>
      </c>
    </row>
    <row r="143" spans="2:12" s="35" customFormat="1">
      <c r="B143" s="35" t="str">
        <f>Arms!$C$19</f>
        <v>CART_024_3</v>
      </c>
      <c r="C143" s="35">
        <v>8</v>
      </c>
      <c r="D143" s="35" t="s">
        <v>281</v>
      </c>
      <c r="E143" s="35" t="s">
        <v>39</v>
      </c>
      <c r="F143" s="35" t="s">
        <v>39</v>
      </c>
      <c r="G143" s="35">
        <v>14</v>
      </c>
      <c r="L143" s="35" t="s">
        <v>37</v>
      </c>
    </row>
    <row r="144" spans="2:12" s="35" customFormat="1">
      <c r="B144" s="35" t="str">
        <f>Arms!$C$19</f>
        <v>CART_024_3</v>
      </c>
      <c r="C144" s="35">
        <v>3</v>
      </c>
      <c r="D144" s="35" t="s">
        <v>282</v>
      </c>
      <c r="E144" s="35" t="s">
        <v>39</v>
      </c>
      <c r="F144" s="35" t="s">
        <v>39</v>
      </c>
      <c r="G144" s="35">
        <v>14</v>
      </c>
      <c r="L144" s="35" t="s">
        <v>37</v>
      </c>
    </row>
    <row r="145" spans="2:13" s="35" customFormat="1">
      <c r="B145" s="35" t="str">
        <f>Arms!$C$19</f>
        <v>CART_024_3</v>
      </c>
      <c r="C145" s="35">
        <v>1</v>
      </c>
      <c r="D145" s="35" t="s">
        <v>313</v>
      </c>
      <c r="E145" s="35" t="s">
        <v>39</v>
      </c>
      <c r="F145" s="35" t="s">
        <v>39</v>
      </c>
      <c r="G145" s="35">
        <v>14</v>
      </c>
      <c r="L145" s="35" t="s">
        <v>37</v>
      </c>
    </row>
    <row r="146" spans="2:13" s="35" customFormat="1">
      <c r="B146" s="35" t="str">
        <f>Arms!$C$17</f>
        <v>CART_024_1</v>
      </c>
      <c r="C146" s="35">
        <v>0</v>
      </c>
      <c r="D146" s="35" t="s">
        <v>278</v>
      </c>
      <c r="E146" s="35" t="s">
        <v>39</v>
      </c>
      <c r="F146" s="35" t="s">
        <v>39</v>
      </c>
      <c r="G146" s="35">
        <v>4</v>
      </c>
      <c r="L146" s="35" t="s">
        <v>37</v>
      </c>
    </row>
    <row r="147" spans="2:13" s="35" customFormat="1">
      <c r="B147" s="35" t="str">
        <f>Arms!$C$18</f>
        <v>CART_024_2</v>
      </c>
      <c r="C147" s="35">
        <v>1</v>
      </c>
      <c r="D147" s="35" t="s">
        <v>278</v>
      </c>
      <c r="E147" s="35" t="s">
        <v>39</v>
      </c>
      <c r="F147" s="35" t="s">
        <v>39</v>
      </c>
      <c r="G147" s="35">
        <v>13</v>
      </c>
      <c r="L147" s="35" t="s">
        <v>37</v>
      </c>
    </row>
    <row r="148" spans="2:13" s="35" customFormat="1">
      <c r="B148" s="35" t="str">
        <f>Arms!$C$19</f>
        <v>CART_024_3</v>
      </c>
      <c r="C148" s="35">
        <v>2</v>
      </c>
      <c r="D148" s="35" t="s">
        <v>278</v>
      </c>
      <c r="E148" s="35" t="s">
        <v>39</v>
      </c>
      <c r="F148" s="35" t="s">
        <v>39</v>
      </c>
      <c r="G148" s="35">
        <v>14</v>
      </c>
      <c r="L148" s="35" t="s">
        <v>37</v>
      </c>
    </row>
    <row r="149" spans="2:13" s="35" customFormat="1">
      <c r="B149" s="35" t="str">
        <f>Arms!$C$17</f>
        <v>CART_024_1</v>
      </c>
      <c r="C149" s="35">
        <v>0</v>
      </c>
      <c r="D149" s="35" t="s">
        <v>283</v>
      </c>
      <c r="E149" s="35" t="s">
        <v>39</v>
      </c>
      <c r="F149" s="35" t="s">
        <v>39</v>
      </c>
      <c r="G149" s="35">
        <v>4</v>
      </c>
      <c r="L149" s="35" t="s">
        <v>37</v>
      </c>
    </row>
    <row r="150" spans="2:13" s="35" customFormat="1">
      <c r="B150" s="35" t="str">
        <f>Arms!$C$18</f>
        <v>CART_024_2</v>
      </c>
      <c r="C150" s="35">
        <v>3</v>
      </c>
      <c r="D150" s="35" t="s">
        <v>283</v>
      </c>
      <c r="E150" s="35" t="s">
        <v>39</v>
      </c>
      <c r="F150" s="35" t="s">
        <v>39</v>
      </c>
      <c r="G150" s="35">
        <v>13</v>
      </c>
      <c r="L150" s="35" t="s">
        <v>37</v>
      </c>
    </row>
    <row r="151" spans="2:13" s="35" customFormat="1">
      <c r="B151" s="35" t="str">
        <f>Arms!$C$19</f>
        <v>CART_024_3</v>
      </c>
      <c r="C151" s="35">
        <v>4</v>
      </c>
      <c r="D151" s="35" t="s">
        <v>283</v>
      </c>
      <c r="E151" s="35" t="s">
        <v>39</v>
      </c>
      <c r="F151" s="35" t="s">
        <v>39</v>
      </c>
      <c r="G151" s="35">
        <v>14</v>
      </c>
      <c r="L151" s="35" t="s">
        <v>37</v>
      </c>
    </row>
    <row r="152" spans="2:13" s="35" customFormat="1">
      <c r="B152" s="35" t="str">
        <f>Arms!$C$17</f>
        <v>CART_024_1</v>
      </c>
      <c r="C152" s="35">
        <v>2</v>
      </c>
      <c r="D152" s="35" t="s">
        <v>284</v>
      </c>
      <c r="E152" s="35" t="s">
        <v>39</v>
      </c>
      <c r="F152" s="35" t="s">
        <v>39</v>
      </c>
      <c r="G152" s="35">
        <v>4</v>
      </c>
      <c r="L152" s="35" t="s">
        <v>37</v>
      </c>
    </row>
    <row r="153" spans="2:13" s="35" customFormat="1">
      <c r="B153" s="35" t="str">
        <f>Arms!$C$18</f>
        <v>CART_024_2</v>
      </c>
      <c r="C153" s="35">
        <v>1</v>
      </c>
      <c r="D153" s="35" t="s">
        <v>284</v>
      </c>
      <c r="E153" s="35" t="s">
        <v>39</v>
      </c>
      <c r="F153" s="35" t="s">
        <v>39</v>
      </c>
      <c r="G153" s="35">
        <v>13</v>
      </c>
      <c r="L153" s="35" t="s">
        <v>37</v>
      </c>
    </row>
    <row r="154" spans="2:13" s="35" customFormat="1">
      <c r="B154" s="35" t="str">
        <f>Arms!$C$19</f>
        <v>CART_024_3</v>
      </c>
      <c r="C154" s="35">
        <v>4</v>
      </c>
      <c r="D154" s="35" t="s">
        <v>284</v>
      </c>
      <c r="E154" s="35" t="s">
        <v>39</v>
      </c>
      <c r="F154" s="35" t="s">
        <v>39</v>
      </c>
      <c r="G154" s="35">
        <v>14</v>
      </c>
      <c r="L154" s="35" t="s">
        <v>37</v>
      </c>
    </row>
    <row r="155" spans="2:13" s="35" customFormat="1">
      <c r="B155" s="35" t="str">
        <f>Arms!$C$17</f>
        <v>CART_024_1</v>
      </c>
      <c r="C155" s="35">
        <v>7</v>
      </c>
      <c r="D155" s="35" t="s">
        <v>268</v>
      </c>
      <c r="E155" s="35" t="s">
        <v>39</v>
      </c>
      <c r="F155" s="35" t="s">
        <v>249</v>
      </c>
      <c r="G155" s="35">
        <v>4</v>
      </c>
      <c r="I155" s="35" t="s">
        <v>250</v>
      </c>
      <c r="J155" s="35">
        <v>5</v>
      </c>
      <c r="K155" s="35">
        <v>7</v>
      </c>
      <c r="L155" s="35" t="s">
        <v>37</v>
      </c>
    </row>
    <row r="156" spans="2:13" s="35" customFormat="1">
      <c r="B156" s="35" t="str">
        <f>Arms!$C$18</f>
        <v>CART_024_2</v>
      </c>
      <c r="C156" s="35">
        <v>4</v>
      </c>
      <c r="D156" s="35" t="s">
        <v>268</v>
      </c>
      <c r="E156" s="35" t="s">
        <v>39</v>
      </c>
      <c r="F156" s="35" t="s">
        <v>249</v>
      </c>
      <c r="G156" s="35">
        <v>13</v>
      </c>
      <c r="I156" s="35" t="s">
        <v>250</v>
      </c>
      <c r="J156" s="35">
        <v>2</v>
      </c>
      <c r="K156" s="35">
        <v>13</v>
      </c>
      <c r="L156" s="35" t="s">
        <v>37</v>
      </c>
      <c r="M156" s="37" t="s">
        <v>322</v>
      </c>
    </row>
    <row r="157" spans="2:13" s="35" customFormat="1">
      <c r="B157" s="35" t="str">
        <f>Arms!$C$19</f>
        <v>CART_024_3</v>
      </c>
      <c r="C157" s="35">
        <v>4</v>
      </c>
      <c r="D157" s="35" t="s">
        <v>268</v>
      </c>
      <c r="E157" s="35" t="s">
        <v>39</v>
      </c>
      <c r="F157" s="35" t="s">
        <v>249</v>
      </c>
      <c r="G157" s="35">
        <v>14</v>
      </c>
      <c r="I157" s="35" t="s">
        <v>250</v>
      </c>
      <c r="J157" s="35">
        <v>3</v>
      </c>
      <c r="K157" s="35">
        <v>12</v>
      </c>
      <c r="L157" s="35" t="s">
        <v>37</v>
      </c>
    </row>
    <row r="158" spans="2:13" s="39" customFormat="1">
      <c r="B158" s="39" t="str">
        <f>Arms!$C$20</f>
        <v>CART_009_1</v>
      </c>
      <c r="C158" s="39">
        <v>73</v>
      </c>
      <c r="D158" s="39" t="s">
        <v>35</v>
      </c>
      <c r="E158" s="39" t="s">
        <v>36</v>
      </c>
      <c r="F158" s="39" t="s">
        <v>249</v>
      </c>
      <c r="G158" s="39">
        <v>6</v>
      </c>
      <c r="I158" s="39" t="s">
        <v>250</v>
      </c>
      <c r="J158" s="39">
        <v>66</v>
      </c>
      <c r="K158" s="39">
        <v>75</v>
      </c>
      <c r="L158" s="39" t="s">
        <v>37</v>
      </c>
    </row>
    <row r="159" spans="2:13" s="39" customFormat="1">
      <c r="B159" s="39" t="str">
        <f>Arms!$C$21</f>
        <v>CART_009_2</v>
      </c>
      <c r="C159" s="39">
        <v>60</v>
      </c>
      <c r="D159" s="39" t="s">
        <v>35</v>
      </c>
      <c r="E159" s="39" t="s">
        <v>36</v>
      </c>
      <c r="F159" s="39" t="s">
        <v>249</v>
      </c>
      <c r="G159" s="39">
        <v>6</v>
      </c>
      <c r="I159" s="39" t="s">
        <v>250</v>
      </c>
      <c r="J159" s="39">
        <v>53</v>
      </c>
      <c r="K159" s="39">
        <v>65</v>
      </c>
      <c r="L159" s="39" t="s">
        <v>37</v>
      </c>
    </row>
    <row r="160" spans="2:13" s="39" customFormat="1">
      <c r="B160" s="39" t="str">
        <f>Arms!$C$20</f>
        <v>CART_009_1</v>
      </c>
      <c r="C160" s="39">
        <v>3</v>
      </c>
      <c r="D160" s="39" t="s">
        <v>38</v>
      </c>
      <c r="E160" s="39" t="s">
        <v>39</v>
      </c>
      <c r="F160" s="39" t="s">
        <v>39</v>
      </c>
      <c r="G160" s="39">
        <v>6</v>
      </c>
      <c r="L160" s="39" t="s">
        <v>37</v>
      </c>
    </row>
    <row r="161" spans="2:15" s="39" customFormat="1">
      <c r="B161" s="39" t="str">
        <f>Arms!$C$21</f>
        <v>CART_009_2</v>
      </c>
      <c r="C161" s="39">
        <v>5</v>
      </c>
      <c r="D161" s="39" t="s">
        <v>38</v>
      </c>
      <c r="E161" s="39" t="s">
        <v>39</v>
      </c>
      <c r="F161" s="39" t="s">
        <v>39</v>
      </c>
      <c r="G161" s="39">
        <v>6</v>
      </c>
      <c r="L161" s="39" t="s">
        <v>37</v>
      </c>
    </row>
    <row r="162" spans="2:15" s="39" customFormat="1">
      <c r="B162" s="39" t="str">
        <f>Arms!$C$20</f>
        <v>CART_009_1</v>
      </c>
      <c r="C162" s="39">
        <v>4</v>
      </c>
      <c r="D162" s="39" t="s">
        <v>278</v>
      </c>
      <c r="E162" s="39" t="s">
        <v>39</v>
      </c>
      <c r="F162" s="39" t="s">
        <v>39</v>
      </c>
      <c r="G162" s="39">
        <v>6</v>
      </c>
      <c r="L162" s="39" t="s">
        <v>37</v>
      </c>
    </row>
    <row r="163" spans="2:15" s="39" customFormat="1">
      <c r="B163" s="39" t="str">
        <f>Arms!$C$21</f>
        <v>CART_009_2</v>
      </c>
      <c r="C163" s="39">
        <v>3</v>
      </c>
      <c r="D163" s="39" t="s">
        <v>278</v>
      </c>
      <c r="E163" s="39" t="s">
        <v>39</v>
      </c>
      <c r="F163" s="39" t="s">
        <v>39</v>
      </c>
      <c r="G163" s="39">
        <v>6</v>
      </c>
      <c r="L163" s="39" t="s">
        <v>37</v>
      </c>
    </row>
    <row r="164" spans="2:15" s="39" customFormat="1">
      <c r="B164" s="39" t="str">
        <f>Arms!$C$20</f>
        <v>CART_009_1</v>
      </c>
      <c r="C164" s="39">
        <v>5</v>
      </c>
      <c r="D164" s="39" t="s">
        <v>271</v>
      </c>
      <c r="E164" s="39" t="s">
        <v>39</v>
      </c>
      <c r="F164" s="39" t="s">
        <v>249</v>
      </c>
      <c r="G164" s="39">
        <v>6</v>
      </c>
      <c r="I164" s="39" t="s">
        <v>250</v>
      </c>
      <c r="J164" s="39">
        <v>5</v>
      </c>
      <c r="K164" s="39">
        <v>7</v>
      </c>
      <c r="L164" s="39" t="s">
        <v>37</v>
      </c>
    </row>
    <row r="165" spans="2:15" s="39" customFormat="1">
      <c r="B165" s="39" t="str">
        <f>Arms!$C$21</f>
        <v>CART_009_2</v>
      </c>
      <c r="C165" s="39">
        <v>4</v>
      </c>
      <c r="D165" s="39" t="s">
        <v>271</v>
      </c>
      <c r="E165" s="39" t="s">
        <v>39</v>
      </c>
      <c r="F165" s="39" t="s">
        <v>249</v>
      </c>
      <c r="G165" s="39">
        <v>6</v>
      </c>
      <c r="I165" s="39" t="s">
        <v>250</v>
      </c>
      <c r="J165" s="39">
        <v>3</v>
      </c>
      <c r="K165" s="39">
        <v>16</v>
      </c>
      <c r="L165" s="39" t="s">
        <v>37</v>
      </c>
    </row>
    <row r="166" spans="2:15" s="39" customFormat="1">
      <c r="B166" s="39" t="str">
        <f>Arms!$C$20</f>
        <v>CART_009_1</v>
      </c>
      <c r="C166" s="39">
        <v>3</v>
      </c>
      <c r="D166" s="39" t="s">
        <v>284</v>
      </c>
      <c r="E166" s="39" t="s">
        <v>39</v>
      </c>
      <c r="F166" s="39" t="s">
        <v>39</v>
      </c>
      <c r="G166" s="39">
        <v>6</v>
      </c>
      <c r="L166" s="39" t="s">
        <v>37</v>
      </c>
    </row>
    <row r="167" spans="2:15" s="39" customFormat="1">
      <c r="B167" s="39" t="str">
        <f>Arms!$C$21</f>
        <v>CART_009_2</v>
      </c>
      <c r="C167" s="39">
        <v>4</v>
      </c>
      <c r="D167" s="39" t="s">
        <v>284</v>
      </c>
      <c r="E167" s="39" t="s">
        <v>39</v>
      </c>
      <c r="F167" s="39" t="s">
        <v>39</v>
      </c>
      <c r="G167" s="39">
        <v>6</v>
      </c>
      <c r="L167" s="39" t="s">
        <v>37</v>
      </c>
    </row>
    <row r="168" spans="2:15" s="39" customFormat="1" ht="15" customHeight="1">
      <c r="B168" s="39" t="str">
        <f>Arms!$C$20</f>
        <v>CART_009_1</v>
      </c>
      <c r="C168" s="39">
        <v>6.5</v>
      </c>
      <c r="D168" s="39" t="s">
        <v>291</v>
      </c>
      <c r="E168" s="39" t="s">
        <v>36</v>
      </c>
      <c r="F168" s="39" t="s">
        <v>249</v>
      </c>
      <c r="G168" s="39">
        <v>12</v>
      </c>
      <c r="J168" s="39">
        <v>1.8</v>
      </c>
      <c r="K168" s="39">
        <v>11.8</v>
      </c>
      <c r="L168" s="39" t="s">
        <v>285</v>
      </c>
      <c r="N168" s="259" t="s">
        <v>326</v>
      </c>
      <c r="O168" s="259"/>
    </row>
    <row r="169" spans="2:15" s="39" customFormat="1">
      <c r="B169" s="39" t="str">
        <f>Arms!$C$21</f>
        <v>CART_009_2</v>
      </c>
      <c r="C169" s="39">
        <v>6.5</v>
      </c>
      <c r="D169" s="39" t="s">
        <v>291</v>
      </c>
      <c r="E169" s="39" t="s">
        <v>36</v>
      </c>
      <c r="F169" s="39" t="s">
        <v>249</v>
      </c>
      <c r="G169" s="39">
        <v>12</v>
      </c>
      <c r="J169" s="39">
        <v>1.8</v>
      </c>
      <c r="K169" s="39">
        <v>11.8</v>
      </c>
      <c r="L169" s="39" t="s">
        <v>285</v>
      </c>
      <c r="N169" s="259"/>
      <c r="O169" s="259"/>
    </row>
    <row r="170" spans="2:15" s="39" customFormat="1">
      <c r="B170" s="39" t="str">
        <f>Arms!$C$20</f>
        <v>CART_009_1</v>
      </c>
      <c r="C170" s="39">
        <v>6</v>
      </c>
      <c r="D170" s="39" t="s">
        <v>283</v>
      </c>
      <c r="E170" s="39" t="s">
        <v>39</v>
      </c>
      <c r="F170" s="39" t="s">
        <v>39</v>
      </c>
      <c r="G170" s="39">
        <v>6</v>
      </c>
      <c r="L170" s="39" t="s">
        <v>285</v>
      </c>
    </row>
    <row r="171" spans="2:15" s="39" customFormat="1">
      <c r="B171" s="39" t="str">
        <f>Arms!$C$21</f>
        <v>CART_009_2</v>
      </c>
      <c r="C171" s="39">
        <v>6</v>
      </c>
      <c r="D171" s="39" t="s">
        <v>283</v>
      </c>
      <c r="E171" s="39" t="s">
        <v>39</v>
      </c>
      <c r="F171" s="39" t="s">
        <v>39</v>
      </c>
      <c r="G171" s="39">
        <v>6</v>
      </c>
      <c r="L171" s="39" t="s">
        <v>285</v>
      </c>
    </row>
    <row r="172" spans="2:15" s="44" customFormat="1">
      <c r="B172" s="44" t="str">
        <f>Arms!$C$22</f>
        <v>CART_013_1</v>
      </c>
      <c r="C172" s="44">
        <v>57</v>
      </c>
      <c r="D172" s="44" t="s">
        <v>35</v>
      </c>
      <c r="E172" s="44" t="s">
        <v>36</v>
      </c>
      <c r="F172" s="44" t="s">
        <v>249</v>
      </c>
      <c r="G172" s="44">
        <v>9</v>
      </c>
      <c r="I172" s="44" t="s">
        <v>250</v>
      </c>
      <c r="J172" s="44">
        <v>45</v>
      </c>
      <c r="K172" s="44">
        <v>71</v>
      </c>
      <c r="L172" s="44" t="s">
        <v>37</v>
      </c>
    </row>
    <row r="173" spans="2:15" s="44" customFormat="1">
      <c r="B173" s="44" t="str">
        <f>Arms!$C$22</f>
        <v>CART_013_1</v>
      </c>
      <c r="C173" s="44">
        <v>5</v>
      </c>
      <c r="D173" s="44" t="s">
        <v>38</v>
      </c>
      <c r="E173" s="44" t="s">
        <v>39</v>
      </c>
      <c r="F173" s="44" t="s">
        <v>39</v>
      </c>
      <c r="G173" s="44">
        <v>9</v>
      </c>
      <c r="L173" s="44" t="s">
        <v>37</v>
      </c>
    </row>
    <row r="174" spans="2:15" s="44" customFormat="1">
      <c r="B174" s="44" t="str">
        <f>Arms!$C$22</f>
        <v>CART_013_1</v>
      </c>
      <c r="C174" s="44">
        <v>7</v>
      </c>
      <c r="D174" s="44" t="s">
        <v>252</v>
      </c>
      <c r="E174" s="44" t="s">
        <v>39</v>
      </c>
      <c r="F174" s="44" t="s">
        <v>39</v>
      </c>
      <c r="G174" s="44">
        <v>9</v>
      </c>
      <c r="L174" s="44" t="s">
        <v>37</v>
      </c>
    </row>
    <row r="175" spans="2:15" s="44" customFormat="1">
      <c r="B175" s="44" t="str">
        <f>Arms!$C$22</f>
        <v>CART_013_1</v>
      </c>
      <c r="C175" s="44">
        <v>1</v>
      </c>
      <c r="D175" s="44" t="s">
        <v>253</v>
      </c>
      <c r="E175" s="44" t="s">
        <v>39</v>
      </c>
      <c r="F175" s="44" t="s">
        <v>39</v>
      </c>
      <c r="G175" s="44">
        <v>9</v>
      </c>
      <c r="L175" s="44" t="s">
        <v>37</v>
      </c>
    </row>
    <row r="176" spans="2:15" s="44" customFormat="1">
      <c r="B176" s="44" t="str">
        <f>Arms!$C$22</f>
        <v>CART_013_1</v>
      </c>
      <c r="C176" s="44">
        <v>1</v>
      </c>
      <c r="D176" s="44" t="s">
        <v>254</v>
      </c>
      <c r="E176" s="44" t="s">
        <v>39</v>
      </c>
      <c r="F176" s="44" t="s">
        <v>39</v>
      </c>
      <c r="G176" s="44">
        <v>9</v>
      </c>
      <c r="L176" s="44" t="s">
        <v>37</v>
      </c>
    </row>
    <row r="177" spans="2:12" s="44" customFormat="1">
      <c r="B177" s="44" t="str">
        <f>Arms!$C$22</f>
        <v>CART_013_1</v>
      </c>
      <c r="C177" s="44">
        <v>5</v>
      </c>
      <c r="D177" s="44" t="s">
        <v>280</v>
      </c>
      <c r="E177" s="44" t="s">
        <v>39</v>
      </c>
      <c r="F177" s="44" t="s">
        <v>39</v>
      </c>
      <c r="G177" s="44">
        <v>9</v>
      </c>
      <c r="L177" s="44" t="s">
        <v>37</v>
      </c>
    </row>
    <row r="178" spans="2:12" s="44" customFormat="1">
      <c r="B178" s="44" t="str">
        <f>Arms!$C$22</f>
        <v>CART_013_1</v>
      </c>
      <c r="C178" s="44">
        <v>3</v>
      </c>
      <c r="D178" s="44" t="s">
        <v>281</v>
      </c>
      <c r="E178" s="44" t="s">
        <v>39</v>
      </c>
      <c r="F178" s="44" t="s">
        <v>39</v>
      </c>
      <c r="G178" s="44">
        <v>9</v>
      </c>
      <c r="L178" s="44" t="s">
        <v>37</v>
      </c>
    </row>
    <row r="179" spans="2:12" s="44" customFormat="1">
      <c r="B179" s="44" t="str">
        <f>Arms!$C$22</f>
        <v>CART_013_1</v>
      </c>
      <c r="C179" s="44">
        <v>1</v>
      </c>
      <c r="D179" s="44" t="s">
        <v>282</v>
      </c>
      <c r="E179" s="44" t="s">
        <v>39</v>
      </c>
      <c r="F179" s="44" t="s">
        <v>39</v>
      </c>
      <c r="G179" s="44">
        <v>9</v>
      </c>
      <c r="L179" s="44" t="s">
        <v>37</v>
      </c>
    </row>
    <row r="180" spans="2:12" s="44" customFormat="1">
      <c r="B180" s="44" t="str">
        <f>Arms!$C$22</f>
        <v>CART_013_1</v>
      </c>
      <c r="C180" s="44">
        <v>5.41</v>
      </c>
      <c r="D180" s="44" t="s">
        <v>291</v>
      </c>
      <c r="E180" s="44" t="s">
        <v>36</v>
      </c>
      <c r="F180" s="44" t="s">
        <v>249</v>
      </c>
      <c r="G180" s="44">
        <v>9</v>
      </c>
      <c r="I180" s="44" t="s">
        <v>250</v>
      </c>
      <c r="J180" s="44">
        <v>3.8</v>
      </c>
      <c r="K180" s="44">
        <v>11.3</v>
      </c>
      <c r="L180" s="44" t="s">
        <v>37</v>
      </c>
    </row>
    <row r="181" spans="2:12" s="44" customFormat="1">
      <c r="B181" s="44" t="str">
        <f>Arms!$C$22</f>
        <v>CART_013_1</v>
      </c>
      <c r="C181" s="44">
        <v>5</v>
      </c>
      <c r="D181" s="44" t="s">
        <v>271</v>
      </c>
      <c r="E181" s="44" t="s">
        <v>39</v>
      </c>
      <c r="F181" s="44" t="s">
        <v>249</v>
      </c>
      <c r="G181" s="44">
        <v>9</v>
      </c>
      <c r="I181" s="44" t="s">
        <v>250</v>
      </c>
      <c r="J181" s="44">
        <v>3</v>
      </c>
      <c r="K181" s="44">
        <v>7</v>
      </c>
      <c r="L181" s="44" t="s">
        <v>37</v>
      </c>
    </row>
    <row r="182" spans="2:12" s="44" customFormat="1">
      <c r="B182" s="44" t="str">
        <f>Arms!$C$22</f>
        <v>CART_013_1</v>
      </c>
      <c r="C182" s="44">
        <v>8</v>
      </c>
      <c r="D182" s="44" t="s">
        <v>332</v>
      </c>
      <c r="E182" s="44" t="s">
        <v>39</v>
      </c>
      <c r="F182" s="44" t="s">
        <v>39</v>
      </c>
      <c r="G182" s="44">
        <v>9</v>
      </c>
      <c r="L182" s="44" t="s">
        <v>37</v>
      </c>
    </row>
    <row r="183" spans="2:12" s="44" customFormat="1">
      <c r="B183" s="44" t="str">
        <f>Arms!$C$22</f>
        <v>CART_013_1</v>
      </c>
      <c r="C183" s="44">
        <v>9</v>
      </c>
      <c r="D183" s="44" t="s">
        <v>283</v>
      </c>
      <c r="E183" s="44" t="s">
        <v>39</v>
      </c>
      <c r="F183" s="44" t="s">
        <v>39</v>
      </c>
      <c r="G183" s="44">
        <v>9</v>
      </c>
      <c r="L183" s="44" t="s">
        <v>37</v>
      </c>
    </row>
    <row r="184" spans="2:12" s="44" customFormat="1">
      <c r="B184" s="44" t="str">
        <f>Arms!$C$22</f>
        <v>CART_013_1</v>
      </c>
      <c r="C184" s="44">
        <v>0</v>
      </c>
      <c r="D184" s="44" t="s">
        <v>278</v>
      </c>
      <c r="E184" s="44" t="s">
        <v>39</v>
      </c>
      <c r="F184" s="44" t="s">
        <v>39</v>
      </c>
      <c r="G184" s="44">
        <v>9</v>
      </c>
      <c r="L184" s="44" t="s">
        <v>37</v>
      </c>
    </row>
    <row r="185" spans="2:12" s="67" customFormat="1">
      <c r="B185" s="67" t="str">
        <f>Arms!$C$23</f>
        <v>CART_016_1</v>
      </c>
      <c r="C185" s="67">
        <v>60</v>
      </c>
      <c r="D185" s="67" t="s">
        <v>35</v>
      </c>
      <c r="E185" s="67" t="s">
        <v>36</v>
      </c>
      <c r="F185" s="67" t="s">
        <v>249</v>
      </c>
      <c r="G185" s="67">
        <v>3</v>
      </c>
      <c r="I185" s="67" t="s">
        <v>250</v>
      </c>
      <c r="J185" s="67">
        <v>38</v>
      </c>
      <c r="K185" s="67">
        <v>76</v>
      </c>
      <c r="L185" s="67" t="s">
        <v>37</v>
      </c>
    </row>
    <row r="186" spans="2:12" s="67" customFormat="1">
      <c r="B186" s="67" t="str">
        <f>Arms!$C$24</f>
        <v>CART_016_2</v>
      </c>
      <c r="C186" s="67">
        <v>50</v>
      </c>
      <c r="D186" s="67" t="s">
        <v>35</v>
      </c>
      <c r="E186" s="67" t="s">
        <v>36</v>
      </c>
      <c r="F186" s="67" t="s">
        <v>249</v>
      </c>
      <c r="G186" s="67">
        <v>3</v>
      </c>
      <c r="I186" s="67" t="s">
        <v>250</v>
      </c>
      <c r="J186" s="67">
        <v>39</v>
      </c>
      <c r="K186" s="67">
        <v>56</v>
      </c>
      <c r="L186" s="67" t="s">
        <v>37</v>
      </c>
    </row>
    <row r="187" spans="2:12" s="67" customFormat="1">
      <c r="B187" s="67" t="str">
        <f>Arms!$C$25</f>
        <v>CART_016_3</v>
      </c>
      <c r="C187" s="67">
        <v>59</v>
      </c>
      <c r="D187" s="67" t="s">
        <v>35</v>
      </c>
      <c r="E187" s="67" t="s">
        <v>36</v>
      </c>
      <c r="F187" s="67" t="s">
        <v>249</v>
      </c>
      <c r="G187" s="67">
        <v>6</v>
      </c>
      <c r="I187" s="67" t="s">
        <v>250</v>
      </c>
      <c r="J187" s="67">
        <v>40</v>
      </c>
      <c r="K187" s="67">
        <v>74</v>
      </c>
      <c r="L187" s="67" t="s">
        <v>37</v>
      </c>
    </row>
    <row r="188" spans="2:12" s="67" customFormat="1">
      <c r="B188" s="67" t="str">
        <f>Arms!$C$26</f>
        <v>CART_016_4</v>
      </c>
      <c r="C188" s="67">
        <v>65</v>
      </c>
      <c r="D188" s="67" t="s">
        <v>35</v>
      </c>
      <c r="E188" s="67" t="s">
        <v>36</v>
      </c>
      <c r="F188" s="67" t="s">
        <v>249</v>
      </c>
      <c r="G188" s="67">
        <v>5</v>
      </c>
      <c r="I188" s="67" t="s">
        <v>250</v>
      </c>
      <c r="J188" s="67">
        <v>63</v>
      </c>
      <c r="K188" s="67">
        <v>73</v>
      </c>
      <c r="L188" s="67" t="s">
        <v>37</v>
      </c>
    </row>
    <row r="189" spans="2:12" s="67" customFormat="1">
      <c r="B189" s="67" t="str">
        <f>Arms!$C$23</f>
        <v>CART_016_1</v>
      </c>
      <c r="C189" s="67">
        <v>2</v>
      </c>
      <c r="D189" s="67" t="s">
        <v>38</v>
      </c>
      <c r="E189" s="67" t="s">
        <v>39</v>
      </c>
      <c r="F189" s="67" t="s">
        <v>39</v>
      </c>
      <c r="G189" s="67">
        <v>3</v>
      </c>
      <c r="L189" s="67" t="s">
        <v>37</v>
      </c>
    </row>
    <row r="190" spans="2:12" s="67" customFormat="1">
      <c r="B190" s="67" t="str">
        <f>Arms!$C$24</f>
        <v>CART_016_2</v>
      </c>
      <c r="C190" s="67">
        <v>3</v>
      </c>
      <c r="D190" s="67" t="s">
        <v>38</v>
      </c>
      <c r="E190" s="67" t="s">
        <v>39</v>
      </c>
      <c r="F190" s="67" t="s">
        <v>39</v>
      </c>
      <c r="G190" s="67">
        <v>3</v>
      </c>
      <c r="L190" s="67" t="s">
        <v>37</v>
      </c>
    </row>
    <row r="191" spans="2:12" s="67" customFormat="1">
      <c r="B191" s="67" t="str">
        <f>Arms!$C$25</f>
        <v>CART_016_3</v>
      </c>
      <c r="C191" s="67">
        <v>4</v>
      </c>
      <c r="D191" s="67" t="s">
        <v>38</v>
      </c>
      <c r="E191" s="67" t="s">
        <v>39</v>
      </c>
      <c r="F191" s="67" t="s">
        <v>39</v>
      </c>
      <c r="G191" s="67">
        <v>6</v>
      </c>
      <c r="L191" s="67" t="s">
        <v>37</v>
      </c>
    </row>
    <row r="192" spans="2:12" s="67" customFormat="1">
      <c r="B192" s="67" t="str">
        <f>Arms!$C$26</f>
        <v>CART_016_4</v>
      </c>
      <c r="C192" s="67">
        <v>4</v>
      </c>
      <c r="D192" s="67" t="s">
        <v>38</v>
      </c>
      <c r="E192" s="67" t="s">
        <v>39</v>
      </c>
      <c r="F192" s="67" t="s">
        <v>39</v>
      </c>
      <c r="G192" s="67">
        <v>5</v>
      </c>
      <c r="L192" s="67" t="s">
        <v>37</v>
      </c>
    </row>
    <row r="193" spans="2:12" s="67" customFormat="1">
      <c r="B193" s="67" t="str">
        <f>Arms!$C$23</f>
        <v>CART_016_1</v>
      </c>
      <c r="C193" s="67">
        <v>3</v>
      </c>
      <c r="D193" s="67" t="s">
        <v>278</v>
      </c>
      <c r="E193" s="67" t="s">
        <v>39</v>
      </c>
      <c r="F193" s="67" t="s">
        <v>39</v>
      </c>
      <c r="G193" s="67">
        <v>3</v>
      </c>
      <c r="L193" s="67" t="s">
        <v>37</v>
      </c>
    </row>
    <row r="194" spans="2:12" s="67" customFormat="1">
      <c r="B194" s="67" t="str">
        <f>Arms!$C$24</f>
        <v>CART_016_2</v>
      </c>
      <c r="C194" s="67">
        <v>1</v>
      </c>
      <c r="D194" s="67" t="s">
        <v>278</v>
      </c>
      <c r="E194" s="67" t="s">
        <v>39</v>
      </c>
      <c r="F194" s="67" t="s">
        <v>39</v>
      </c>
      <c r="G194" s="67">
        <v>3</v>
      </c>
      <c r="L194" s="67" t="s">
        <v>37</v>
      </c>
    </row>
    <row r="195" spans="2:12" s="67" customFormat="1">
      <c r="B195" s="67" t="str">
        <f>Arms!$C$25</f>
        <v>CART_016_3</v>
      </c>
      <c r="C195" s="67">
        <v>4</v>
      </c>
      <c r="D195" s="67" t="s">
        <v>278</v>
      </c>
      <c r="E195" s="67" t="s">
        <v>39</v>
      </c>
      <c r="F195" s="67" t="s">
        <v>39</v>
      </c>
      <c r="G195" s="67">
        <v>6</v>
      </c>
      <c r="L195" s="67" t="s">
        <v>37</v>
      </c>
    </row>
    <row r="196" spans="2:12" s="67" customFormat="1">
      <c r="B196" s="67" t="str">
        <f>Arms!$C$26</f>
        <v>CART_016_4</v>
      </c>
      <c r="C196" s="67">
        <v>0</v>
      </c>
      <c r="D196" s="67" t="s">
        <v>278</v>
      </c>
      <c r="E196" s="67" t="s">
        <v>39</v>
      </c>
      <c r="F196" s="67" t="s">
        <v>39</v>
      </c>
      <c r="G196" s="67">
        <v>5</v>
      </c>
      <c r="L196" s="67" t="s">
        <v>37</v>
      </c>
    </row>
    <row r="197" spans="2:12" s="67" customFormat="1">
      <c r="B197" s="67" t="str">
        <f>Arms!$C$23</f>
        <v>CART_016_1</v>
      </c>
      <c r="C197" s="67">
        <v>6</v>
      </c>
      <c r="D197" s="67" t="s">
        <v>271</v>
      </c>
      <c r="E197" s="67" t="s">
        <v>39</v>
      </c>
      <c r="F197" s="67" t="s">
        <v>249</v>
      </c>
      <c r="G197" s="67">
        <v>3</v>
      </c>
      <c r="I197" s="67" t="s">
        <v>250</v>
      </c>
      <c r="J197" s="69">
        <v>6</v>
      </c>
      <c r="K197" s="67">
        <v>8</v>
      </c>
      <c r="L197" s="67" t="s">
        <v>37</v>
      </c>
    </row>
    <row r="198" spans="2:12" s="67" customFormat="1">
      <c r="B198" s="67" t="str">
        <f>Arms!$C$24</f>
        <v>CART_016_2</v>
      </c>
      <c r="C198" s="67">
        <v>5</v>
      </c>
      <c r="D198" s="67" t="s">
        <v>271</v>
      </c>
      <c r="E198" s="67" t="s">
        <v>39</v>
      </c>
      <c r="F198" s="67" t="s">
        <v>249</v>
      </c>
      <c r="G198" s="67">
        <v>3</v>
      </c>
      <c r="I198" s="67" t="s">
        <v>250</v>
      </c>
      <c r="J198" s="67">
        <v>4</v>
      </c>
      <c r="K198" s="67">
        <v>8</v>
      </c>
      <c r="L198" s="67" t="s">
        <v>37</v>
      </c>
    </row>
    <row r="199" spans="2:12" s="67" customFormat="1">
      <c r="B199" s="67" t="str">
        <f>Arms!$C$25</f>
        <v>CART_016_3</v>
      </c>
      <c r="C199" s="67">
        <v>7</v>
      </c>
      <c r="D199" s="67" t="s">
        <v>271</v>
      </c>
      <c r="E199" s="67" t="s">
        <v>39</v>
      </c>
      <c r="F199" s="67" t="s">
        <v>249</v>
      </c>
      <c r="G199" s="67">
        <v>6</v>
      </c>
      <c r="I199" s="67" t="s">
        <v>250</v>
      </c>
      <c r="J199" s="67">
        <v>5</v>
      </c>
      <c r="K199" s="67">
        <v>14</v>
      </c>
      <c r="L199" s="67" t="s">
        <v>37</v>
      </c>
    </row>
    <row r="200" spans="2:12" s="67" customFormat="1">
      <c r="B200" s="67" t="str">
        <f>Arms!$C$26</f>
        <v>CART_016_4</v>
      </c>
      <c r="C200" s="67">
        <v>6</v>
      </c>
      <c r="D200" s="67" t="s">
        <v>271</v>
      </c>
      <c r="E200" s="67" t="s">
        <v>39</v>
      </c>
      <c r="F200" s="67" t="s">
        <v>249</v>
      </c>
      <c r="G200" s="67">
        <v>5</v>
      </c>
      <c r="I200" s="67" t="s">
        <v>250</v>
      </c>
      <c r="J200" s="67">
        <v>5</v>
      </c>
      <c r="K200" s="67">
        <v>12</v>
      </c>
      <c r="L200" s="67" t="s">
        <v>37</v>
      </c>
    </row>
    <row r="201" spans="2:12" s="67" customFormat="1">
      <c r="B201" s="67" t="str">
        <f>Arms!$C$23</f>
        <v>CART_016_1</v>
      </c>
      <c r="C201" s="67">
        <v>3</v>
      </c>
      <c r="D201" s="67" t="s">
        <v>283</v>
      </c>
      <c r="E201" s="67" t="s">
        <v>39</v>
      </c>
      <c r="F201" s="67" t="s">
        <v>39</v>
      </c>
      <c r="G201" s="67">
        <v>3</v>
      </c>
      <c r="L201" s="67" t="s">
        <v>37</v>
      </c>
    </row>
    <row r="202" spans="2:12" s="67" customFormat="1">
      <c r="B202" s="67" t="str">
        <f>Arms!$C$24</f>
        <v>CART_016_2</v>
      </c>
      <c r="C202" s="67">
        <v>3</v>
      </c>
      <c r="D202" s="67" t="s">
        <v>283</v>
      </c>
      <c r="E202" s="67" t="s">
        <v>39</v>
      </c>
      <c r="F202" s="67" t="s">
        <v>39</v>
      </c>
      <c r="G202" s="67">
        <v>3</v>
      </c>
      <c r="L202" s="67" t="s">
        <v>37</v>
      </c>
    </row>
    <row r="203" spans="2:12" s="67" customFormat="1">
      <c r="B203" s="67" t="str">
        <f>Arms!$C$25</f>
        <v>CART_016_3</v>
      </c>
      <c r="C203" s="67">
        <v>6</v>
      </c>
      <c r="D203" s="67" t="s">
        <v>283</v>
      </c>
      <c r="E203" s="67" t="s">
        <v>39</v>
      </c>
      <c r="F203" s="67" t="s">
        <v>39</v>
      </c>
      <c r="G203" s="67">
        <v>6</v>
      </c>
      <c r="L203" s="67" t="s">
        <v>37</v>
      </c>
    </row>
    <row r="204" spans="2:12" s="67" customFormat="1">
      <c r="B204" s="67" t="str">
        <f>Arms!$C$26</f>
        <v>CART_016_4</v>
      </c>
      <c r="C204" s="67">
        <v>4</v>
      </c>
      <c r="D204" s="67" t="s">
        <v>283</v>
      </c>
      <c r="E204" s="67" t="s">
        <v>39</v>
      </c>
      <c r="F204" s="67" t="s">
        <v>39</v>
      </c>
      <c r="G204" s="67">
        <v>5</v>
      </c>
      <c r="L204" s="67" t="s">
        <v>37</v>
      </c>
    </row>
    <row r="205" spans="2:12" s="67" customFormat="1">
      <c r="B205" s="67" t="str">
        <f>Arms!$C$23</f>
        <v>CART_016_1</v>
      </c>
      <c r="C205" s="67">
        <v>3</v>
      </c>
      <c r="D205" s="67" t="s">
        <v>332</v>
      </c>
      <c r="E205" s="67" t="s">
        <v>39</v>
      </c>
      <c r="F205" s="67" t="s">
        <v>39</v>
      </c>
      <c r="G205" s="67">
        <v>3</v>
      </c>
      <c r="L205" s="67" t="s">
        <v>37</v>
      </c>
    </row>
    <row r="206" spans="2:12" s="67" customFormat="1">
      <c r="B206" s="67" t="str">
        <f>Arms!$C$24</f>
        <v>CART_016_2</v>
      </c>
      <c r="C206" s="67">
        <v>3</v>
      </c>
      <c r="D206" s="67" t="s">
        <v>332</v>
      </c>
      <c r="E206" s="67" t="s">
        <v>39</v>
      </c>
      <c r="F206" s="67" t="s">
        <v>39</v>
      </c>
      <c r="G206" s="67">
        <v>3</v>
      </c>
      <c r="L206" s="67" t="s">
        <v>37</v>
      </c>
    </row>
    <row r="207" spans="2:12" s="67" customFormat="1">
      <c r="B207" s="67" t="str">
        <f>Arms!$C$25</f>
        <v>CART_016_3</v>
      </c>
      <c r="C207" s="67">
        <v>6</v>
      </c>
      <c r="D207" s="67" t="s">
        <v>332</v>
      </c>
      <c r="E207" s="67" t="s">
        <v>39</v>
      </c>
      <c r="F207" s="67" t="s">
        <v>39</v>
      </c>
      <c r="G207" s="67">
        <v>6</v>
      </c>
      <c r="L207" s="67" t="s">
        <v>37</v>
      </c>
    </row>
    <row r="208" spans="2:12" s="67" customFormat="1">
      <c r="B208" s="67" t="str">
        <f>Arms!$C$26</f>
        <v>CART_016_4</v>
      </c>
      <c r="C208" s="67">
        <v>5</v>
      </c>
      <c r="D208" s="67" t="s">
        <v>332</v>
      </c>
      <c r="E208" s="67" t="s">
        <v>39</v>
      </c>
      <c r="F208" s="67" t="s">
        <v>39</v>
      </c>
      <c r="G208" s="67">
        <v>5</v>
      </c>
      <c r="L208" s="67" t="s">
        <v>37</v>
      </c>
    </row>
    <row r="209" spans="2:12" s="67" customFormat="1">
      <c r="B209" s="67" t="str">
        <f>Arms!$C$23</f>
        <v>CART_016_1</v>
      </c>
      <c r="C209" s="67">
        <v>1</v>
      </c>
      <c r="D209" s="67" t="s">
        <v>361</v>
      </c>
      <c r="E209" s="67" t="s">
        <v>39</v>
      </c>
      <c r="F209" s="67" t="s">
        <v>39</v>
      </c>
      <c r="G209" s="67">
        <v>3</v>
      </c>
      <c r="L209" s="67" t="s">
        <v>37</v>
      </c>
    </row>
    <row r="210" spans="2:12" s="67" customFormat="1">
      <c r="B210" s="67" t="str">
        <f>Arms!$C$24</f>
        <v>CART_016_2</v>
      </c>
      <c r="C210" s="67">
        <v>1</v>
      </c>
      <c r="D210" s="67" t="s">
        <v>361</v>
      </c>
      <c r="E210" s="67" t="s">
        <v>39</v>
      </c>
      <c r="F210" s="67" t="s">
        <v>39</v>
      </c>
      <c r="G210" s="67">
        <v>3</v>
      </c>
      <c r="L210" s="67" t="s">
        <v>37</v>
      </c>
    </row>
    <row r="211" spans="2:12" s="67" customFormat="1">
      <c r="B211" s="67" t="str">
        <f>Arms!$C$25</f>
        <v>CART_016_3</v>
      </c>
      <c r="C211" s="67">
        <v>4</v>
      </c>
      <c r="D211" s="67" t="s">
        <v>361</v>
      </c>
      <c r="E211" s="67" t="s">
        <v>39</v>
      </c>
      <c r="F211" s="67" t="s">
        <v>39</v>
      </c>
      <c r="G211" s="67">
        <v>6</v>
      </c>
      <c r="L211" s="67" t="s">
        <v>37</v>
      </c>
    </row>
    <row r="212" spans="2:12" s="67" customFormat="1">
      <c r="B212" s="67" t="str">
        <f>Arms!$C$26</f>
        <v>CART_016_4</v>
      </c>
      <c r="C212" s="67">
        <v>4</v>
      </c>
      <c r="D212" s="67" t="s">
        <v>361</v>
      </c>
      <c r="E212" s="67" t="s">
        <v>39</v>
      </c>
      <c r="F212" s="67" t="s">
        <v>39</v>
      </c>
      <c r="G212" s="67">
        <v>5</v>
      </c>
      <c r="L212" s="67" t="s">
        <v>37</v>
      </c>
    </row>
    <row r="213" spans="2:12" s="67" customFormat="1">
      <c r="B213" s="67" t="str">
        <f>Arms!$C$23</f>
        <v>CART_016_1</v>
      </c>
      <c r="C213" s="67">
        <v>0</v>
      </c>
      <c r="D213" s="70" t="s">
        <v>362</v>
      </c>
      <c r="E213" s="67" t="s">
        <v>39</v>
      </c>
      <c r="F213" s="67" t="s">
        <v>39</v>
      </c>
      <c r="G213" s="67">
        <v>3</v>
      </c>
      <c r="L213" s="67" t="s">
        <v>37</v>
      </c>
    </row>
    <row r="214" spans="2:12" s="67" customFormat="1">
      <c r="B214" s="67" t="str">
        <f>Arms!$C$24</f>
        <v>CART_016_2</v>
      </c>
      <c r="C214" s="67">
        <v>1</v>
      </c>
      <c r="D214" s="70" t="s">
        <v>362</v>
      </c>
      <c r="E214" s="67" t="s">
        <v>39</v>
      </c>
      <c r="F214" s="67" t="s">
        <v>39</v>
      </c>
      <c r="G214" s="67">
        <v>3</v>
      </c>
      <c r="L214" s="67" t="s">
        <v>37</v>
      </c>
    </row>
    <row r="215" spans="2:12" s="67" customFormat="1">
      <c r="B215" s="67" t="str">
        <f>Arms!$C$25</f>
        <v>CART_016_3</v>
      </c>
      <c r="C215" s="67">
        <v>3</v>
      </c>
      <c r="D215" s="70" t="s">
        <v>362</v>
      </c>
      <c r="E215" s="67" t="s">
        <v>39</v>
      </c>
      <c r="F215" s="67" t="s">
        <v>39</v>
      </c>
      <c r="G215" s="67">
        <v>6</v>
      </c>
      <c r="L215" s="67" t="s">
        <v>37</v>
      </c>
    </row>
    <row r="216" spans="2:12" s="67" customFormat="1">
      <c r="B216" s="67" t="str">
        <f>Arms!$C$26</f>
        <v>CART_016_4</v>
      </c>
      <c r="C216" s="67">
        <v>4</v>
      </c>
      <c r="D216" s="70" t="s">
        <v>362</v>
      </c>
      <c r="E216" s="67" t="s">
        <v>39</v>
      </c>
      <c r="F216" s="67" t="s">
        <v>39</v>
      </c>
      <c r="G216" s="67">
        <v>5</v>
      </c>
      <c r="L216" s="67" t="s">
        <v>37</v>
      </c>
    </row>
    <row r="217" spans="2:12" s="72" customFormat="1">
      <c r="B217" s="72" t="str">
        <f>Arms!$C$27</f>
        <v>CART_029_1</v>
      </c>
      <c r="C217" s="72">
        <v>58</v>
      </c>
      <c r="D217" s="72" t="s">
        <v>35</v>
      </c>
      <c r="E217" s="72" t="s">
        <v>36</v>
      </c>
      <c r="F217" s="72" t="s">
        <v>249</v>
      </c>
      <c r="G217" s="72">
        <v>33</v>
      </c>
      <c r="I217" s="72" t="s">
        <v>250</v>
      </c>
      <c r="J217" s="72">
        <v>39</v>
      </c>
      <c r="K217" s="72">
        <v>70</v>
      </c>
      <c r="L217" s="72" t="s">
        <v>37</v>
      </c>
    </row>
    <row r="218" spans="2:12" s="72" customFormat="1">
      <c r="B218" s="72" t="str">
        <f>Arms!$C$27</f>
        <v>CART_029_1</v>
      </c>
      <c r="C218" s="72">
        <v>18</v>
      </c>
      <c r="D218" s="72" t="s">
        <v>38</v>
      </c>
      <c r="E218" s="72" t="s">
        <v>39</v>
      </c>
      <c r="F218" s="72" t="s">
        <v>39</v>
      </c>
      <c r="G218" s="72">
        <v>33</v>
      </c>
      <c r="L218" s="72" t="s">
        <v>37</v>
      </c>
    </row>
    <row r="219" spans="2:12" s="72" customFormat="1">
      <c r="B219" s="72" t="str">
        <f>Arms!$C$27</f>
        <v>CART_029_1</v>
      </c>
      <c r="C219" s="72">
        <v>2.58</v>
      </c>
      <c r="D219" s="72" t="s">
        <v>291</v>
      </c>
      <c r="E219" s="72" t="s">
        <v>36</v>
      </c>
      <c r="F219" s="72" t="s">
        <v>249</v>
      </c>
      <c r="G219" s="72">
        <v>33</v>
      </c>
      <c r="I219" s="72" t="s">
        <v>250</v>
      </c>
      <c r="J219" s="72">
        <v>4.8</v>
      </c>
      <c r="K219" s="72">
        <v>96</v>
      </c>
      <c r="L219" s="72" t="s">
        <v>37</v>
      </c>
    </row>
    <row r="220" spans="2:12" s="72" customFormat="1">
      <c r="B220" s="72" t="str">
        <f>Arms!$C$27</f>
        <v>CART_029_1</v>
      </c>
      <c r="C220" s="72">
        <v>12</v>
      </c>
      <c r="D220" s="72" t="s">
        <v>279</v>
      </c>
      <c r="E220" s="72" t="s">
        <v>39</v>
      </c>
      <c r="F220" s="72" t="s">
        <v>39</v>
      </c>
      <c r="G220" s="72">
        <v>33</v>
      </c>
      <c r="L220" s="72" t="s">
        <v>37</v>
      </c>
    </row>
    <row r="221" spans="2:12" s="72" customFormat="1">
      <c r="B221" s="72" t="str">
        <f>Arms!$C$27</f>
        <v>CART_029_1</v>
      </c>
      <c r="C221" s="72">
        <v>6</v>
      </c>
      <c r="D221" s="72" t="s">
        <v>280</v>
      </c>
      <c r="E221" s="72" t="s">
        <v>39</v>
      </c>
      <c r="F221" s="72" t="s">
        <v>39</v>
      </c>
      <c r="G221" s="72">
        <v>33</v>
      </c>
      <c r="L221" s="72" t="s">
        <v>37</v>
      </c>
    </row>
    <row r="222" spans="2:12" s="72" customFormat="1">
      <c r="B222" s="72" t="str">
        <f>Arms!$C$27</f>
        <v>CART_029_1</v>
      </c>
      <c r="C222" s="72">
        <v>15</v>
      </c>
      <c r="D222" s="72" t="s">
        <v>281</v>
      </c>
      <c r="E222" s="72" t="s">
        <v>39</v>
      </c>
      <c r="F222" s="72" t="s">
        <v>39</v>
      </c>
      <c r="G222" s="72">
        <v>33</v>
      </c>
      <c r="L222" s="72" t="s">
        <v>37</v>
      </c>
    </row>
    <row r="223" spans="2:12" s="72" customFormat="1">
      <c r="B223" s="72" t="str">
        <f>Arms!$C$27</f>
        <v>CART_029_1</v>
      </c>
      <c r="C223" s="72">
        <v>12</v>
      </c>
      <c r="D223" s="72" t="s">
        <v>282</v>
      </c>
      <c r="E223" s="72" t="s">
        <v>39</v>
      </c>
      <c r="F223" s="72" t="s">
        <v>39</v>
      </c>
      <c r="G223" s="72">
        <v>33</v>
      </c>
      <c r="L223" s="72" t="s">
        <v>37</v>
      </c>
    </row>
    <row r="224" spans="2:12" s="72" customFormat="1">
      <c r="B224" s="72" t="str">
        <f>Arms!$C$27</f>
        <v>CART_029_1</v>
      </c>
      <c r="C224" s="72">
        <v>17</v>
      </c>
      <c r="D224" s="72" t="s">
        <v>369</v>
      </c>
      <c r="E224" s="72" t="s">
        <v>39</v>
      </c>
      <c r="F224" s="72" t="s">
        <v>39</v>
      </c>
      <c r="G224" s="72">
        <v>33</v>
      </c>
      <c r="L224" s="72" t="s">
        <v>37</v>
      </c>
    </row>
    <row r="225" spans="2:13" s="72" customFormat="1">
      <c r="B225" s="72" t="str">
        <f>Arms!$C$27</f>
        <v>CART_029_1</v>
      </c>
      <c r="C225" s="72">
        <v>4</v>
      </c>
      <c r="D225" s="72" t="s">
        <v>271</v>
      </c>
      <c r="E225" s="72" t="s">
        <v>39</v>
      </c>
      <c r="F225" s="72" t="s">
        <v>249</v>
      </c>
      <c r="G225" s="72">
        <v>33</v>
      </c>
      <c r="I225" s="72" t="s">
        <v>250</v>
      </c>
      <c r="J225" s="72">
        <v>2</v>
      </c>
      <c r="K225" s="72">
        <v>12</v>
      </c>
      <c r="L225" s="72" t="s">
        <v>37</v>
      </c>
    </row>
    <row r="226" spans="2:13" s="72" customFormat="1">
      <c r="B226" s="72" t="str">
        <f>Arms!$C$27</f>
        <v>CART_029_1</v>
      </c>
      <c r="C226" s="72">
        <v>9</v>
      </c>
      <c r="D226" s="74" t="s">
        <v>370</v>
      </c>
      <c r="E226" s="72" t="s">
        <v>39</v>
      </c>
      <c r="F226" s="72" t="s">
        <v>39</v>
      </c>
      <c r="G226" s="72">
        <v>33</v>
      </c>
      <c r="L226" s="72" t="s">
        <v>37</v>
      </c>
    </row>
    <row r="227" spans="2:13" s="72" customFormat="1">
      <c r="B227" s="72" t="str">
        <f>Arms!$C$27</f>
        <v>CART_029_1</v>
      </c>
      <c r="C227" s="72">
        <v>6</v>
      </c>
      <c r="D227" s="72" t="s">
        <v>332</v>
      </c>
      <c r="E227" s="72" t="s">
        <v>39</v>
      </c>
      <c r="F227" s="72" t="s">
        <v>39</v>
      </c>
      <c r="G227" s="72">
        <v>33</v>
      </c>
      <c r="L227" s="72" t="s">
        <v>37</v>
      </c>
    </row>
    <row r="228" spans="2:13" s="127" customFormat="1">
      <c r="B228" s="127" t="str">
        <f>Arms!$C$28</f>
        <v>CART_036_1</v>
      </c>
      <c r="C228" s="127">
        <v>64</v>
      </c>
      <c r="D228" s="127" t="s">
        <v>35</v>
      </c>
      <c r="E228" s="127" t="s">
        <v>36</v>
      </c>
      <c r="F228" s="127" t="s">
        <v>249</v>
      </c>
      <c r="G228" s="127">
        <v>10</v>
      </c>
      <c r="I228" s="127" t="s">
        <v>250</v>
      </c>
      <c r="J228" s="127">
        <v>58</v>
      </c>
      <c r="K228" s="127">
        <v>68</v>
      </c>
      <c r="L228" s="127" t="s">
        <v>37</v>
      </c>
      <c r="M228" s="257" t="s">
        <v>375</v>
      </c>
    </row>
    <row r="229" spans="2:13" s="127" customFormat="1">
      <c r="B229" s="127" t="str">
        <f>Arms!$C$28</f>
        <v>CART_036_1</v>
      </c>
      <c r="C229" s="127">
        <v>5</v>
      </c>
      <c r="D229" s="127" t="s">
        <v>38</v>
      </c>
      <c r="E229" s="127" t="s">
        <v>39</v>
      </c>
      <c r="F229" s="127" t="s">
        <v>39</v>
      </c>
      <c r="G229" s="127">
        <v>10</v>
      </c>
      <c r="L229" s="127" t="s">
        <v>37</v>
      </c>
      <c r="M229" s="257"/>
    </row>
    <row r="230" spans="2:13" s="127" customFormat="1">
      <c r="B230" s="127" t="str">
        <f>Arms!$C$28</f>
        <v>CART_036_1</v>
      </c>
      <c r="C230" s="127">
        <v>3.25</v>
      </c>
      <c r="D230" s="127" t="s">
        <v>291</v>
      </c>
      <c r="E230" s="127" t="s">
        <v>36</v>
      </c>
      <c r="F230" s="127" t="s">
        <v>249</v>
      </c>
      <c r="G230" s="127">
        <v>10</v>
      </c>
      <c r="I230" s="127" t="s">
        <v>250</v>
      </c>
      <c r="J230" s="127">
        <v>25</v>
      </c>
      <c r="K230" s="127">
        <v>78</v>
      </c>
      <c r="L230" s="127" t="s">
        <v>37</v>
      </c>
      <c r="M230" s="257"/>
    </row>
    <row r="231" spans="2:13" s="127" customFormat="1">
      <c r="B231" s="127" t="str">
        <f>Arms!$C$28</f>
        <v>CART_036_1</v>
      </c>
      <c r="C231" s="127">
        <v>2</v>
      </c>
      <c r="D231" s="127" t="s">
        <v>280</v>
      </c>
      <c r="E231" s="127" t="s">
        <v>39</v>
      </c>
      <c r="F231" s="127" t="s">
        <v>39</v>
      </c>
      <c r="G231" s="127">
        <v>10</v>
      </c>
      <c r="L231" s="127" t="s">
        <v>37</v>
      </c>
      <c r="M231" s="257"/>
    </row>
    <row r="232" spans="2:13" s="127" customFormat="1">
      <c r="B232" s="127" t="str">
        <f>Arms!$C$28</f>
        <v>CART_036_1</v>
      </c>
      <c r="C232" s="127">
        <v>5</v>
      </c>
      <c r="D232" s="127" t="s">
        <v>281</v>
      </c>
      <c r="E232" s="127" t="s">
        <v>39</v>
      </c>
      <c r="F232" s="127" t="s">
        <v>39</v>
      </c>
      <c r="G232" s="127">
        <v>10</v>
      </c>
      <c r="L232" s="127" t="s">
        <v>37</v>
      </c>
      <c r="M232" s="257"/>
    </row>
    <row r="233" spans="2:13" s="127" customFormat="1">
      <c r="B233" s="127" t="str">
        <f>Arms!$C$28</f>
        <v>CART_036_1</v>
      </c>
      <c r="C233" s="127">
        <v>3</v>
      </c>
      <c r="D233" s="127" t="s">
        <v>282</v>
      </c>
      <c r="E233" s="127" t="s">
        <v>39</v>
      </c>
      <c r="F233" s="127" t="s">
        <v>39</v>
      </c>
      <c r="G233" s="127">
        <v>10</v>
      </c>
      <c r="L233" s="127" t="s">
        <v>37</v>
      </c>
      <c r="M233" s="257"/>
    </row>
    <row r="234" spans="2:13" s="127" customFormat="1">
      <c r="B234" s="127" t="str">
        <f>Arms!$C$28</f>
        <v>CART_036_1</v>
      </c>
      <c r="C234" s="127">
        <v>4</v>
      </c>
      <c r="D234" s="127" t="s">
        <v>278</v>
      </c>
      <c r="E234" s="127" t="s">
        <v>39</v>
      </c>
      <c r="F234" s="127" t="s">
        <v>39</v>
      </c>
      <c r="G234" s="127">
        <v>10</v>
      </c>
      <c r="L234" s="127" t="s">
        <v>37</v>
      </c>
      <c r="M234" s="257"/>
    </row>
    <row r="235" spans="2:13" s="127" customFormat="1">
      <c r="B235" s="127" t="str">
        <f>Arms!$C$28</f>
        <v>CART_036_1</v>
      </c>
      <c r="C235" s="127">
        <v>1</v>
      </c>
      <c r="D235" s="127" t="s">
        <v>252</v>
      </c>
      <c r="E235" s="127" t="s">
        <v>39</v>
      </c>
      <c r="F235" s="127" t="s">
        <v>39</v>
      </c>
      <c r="G235" s="127">
        <v>10</v>
      </c>
      <c r="L235" s="127" t="s">
        <v>37</v>
      </c>
      <c r="M235" s="257"/>
    </row>
    <row r="236" spans="2:13" s="127" customFormat="1">
      <c r="B236" s="127" t="str">
        <f>Arms!$C$28</f>
        <v>CART_036_1</v>
      </c>
      <c r="C236" s="127">
        <v>3</v>
      </c>
      <c r="D236" s="127" t="s">
        <v>253</v>
      </c>
      <c r="E236" s="127" t="s">
        <v>39</v>
      </c>
      <c r="F236" s="127" t="s">
        <v>39</v>
      </c>
      <c r="G236" s="127">
        <v>10</v>
      </c>
      <c r="L236" s="127" t="s">
        <v>37</v>
      </c>
      <c r="M236" s="257"/>
    </row>
    <row r="237" spans="2:13" s="127" customFormat="1">
      <c r="B237" s="127" t="str">
        <f>Arms!$C$28</f>
        <v>CART_036_1</v>
      </c>
      <c r="C237" s="127">
        <v>6</v>
      </c>
      <c r="D237" s="127" t="s">
        <v>254</v>
      </c>
      <c r="E237" s="127" t="s">
        <v>39</v>
      </c>
      <c r="F237" s="127" t="s">
        <v>39</v>
      </c>
      <c r="G237" s="127">
        <v>10</v>
      </c>
      <c r="L237" s="127" t="s">
        <v>37</v>
      </c>
      <c r="M237" s="257"/>
    </row>
    <row r="238" spans="2:13" s="127" customFormat="1">
      <c r="B238" s="127" t="str">
        <f>Arms!$C$28</f>
        <v>CART_036_1</v>
      </c>
      <c r="C238" s="127">
        <v>5.5</v>
      </c>
      <c r="D238" s="127" t="s">
        <v>271</v>
      </c>
      <c r="E238" s="127" t="s">
        <v>39</v>
      </c>
      <c r="F238" s="127" t="s">
        <v>249</v>
      </c>
      <c r="G238" s="127">
        <v>10</v>
      </c>
      <c r="I238" s="127" t="s">
        <v>250</v>
      </c>
      <c r="J238" s="127">
        <v>4</v>
      </c>
      <c r="K238" s="127">
        <v>10</v>
      </c>
      <c r="L238" s="127" t="s">
        <v>37</v>
      </c>
      <c r="M238" s="257"/>
    </row>
    <row r="239" spans="2:13" s="127" customFormat="1">
      <c r="B239" s="127" t="str">
        <f>Arms!$C$28</f>
        <v>CART_036_1</v>
      </c>
      <c r="C239" s="127">
        <v>2</v>
      </c>
      <c r="D239" s="127" t="s">
        <v>332</v>
      </c>
      <c r="E239" s="127" t="s">
        <v>39</v>
      </c>
      <c r="F239" s="127" t="s">
        <v>39</v>
      </c>
      <c r="G239" s="127">
        <v>10</v>
      </c>
      <c r="L239" s="127" t="s">
        <v>37</v>
      </c>
      <c r="M239" s="257"/>
    </row>
    <row r="240" spans="2:13" s="127" customFormat="1">
      <c r="B240" s="127" t="str">
        <f>Arms!$C$28</f>
        <v>CART_036_1</v>
      </c>
      <c r="C240" s="127">
        <v>5</v>
      </c>
      <c r="D240" s="132" t="s">
        <v>370</v>
      </c>
      <c r="E240" s="127" t="s">
        <v>39</v>
      </c>
      <c r="F240" s="127" t="s">
        <v>39</v>
      </c>
      <c r="G240" s="127">
        <v>10</v>
      </c>
      <c r="L240" s="127" t="s">
        <v>37</v>
      </c>
      <c r="M240" s="257"/>
    </row>
    <row r="241" spans="2:13" s="135" customFormat="1">
      <c r="B241" s="135" t="str">
        <f>Arms!$C$32</f>
        <v>CART_038_1</v>
      </c>
      <c r="C241" s="135">
        <v>61</v>
      </c>
      <c r="D241" s="135" t="s">
        <v>35</v>
      </c>
      <c r="E241" s="135" t="s">
        <v>36</v>
      </c>
      <c r="F241" s="135" t="s">
        <v>249</v>
      </c>
      <c r="G241" s="135">
        <v>48</v>
      </c>
      <c r="I241" s="135" t="s">
        <v>250</v>
      </c>
      <c r="J241" s="135">
        <v>30</v>
      </c>
      <c r="K241" s="135">
        <v>72</v>
      </c>
      <c r="L241" s="135" t="s">
        <v>37</v>
      </c>
    </row>
    <row r="242" spans="2:13" s="135" customFormat="1">
      <c r="B242" s="135" t="str">
        <f>Arms!$C$32</f>
        <v>CART_038_1</v>
      </c>
      <c r="C242" s="135">
        <v>32</v>
      </c>
      <c r="D242" s="135" t="s">
        <v>38</v>
      </c>
      <c r="E242" s="135" t="s">
        <v>39</v>
      </c>
      <c r="F242" s="135" t="s">
        <v>39</v>
      </c>
      <c r="G242" s="135">
        <v>48</v>
      </c>
      <c r="L242" s="135" t="s">
        <v>37</v>
      </c>
    </row>
    <row r="243" spans="2:13" s="135" customFormat="1">
      <c r="B243" s="135" t="str">
        <f>Arms!$C$32</f>
        <v>CART_038_1</v>
      </c>
      <c r="C243" s="135">
        <v>3.7</v>
      </c>
      <c r="D243" s="135" t="s">
        <v>291</v>
      </c>
      <c r="E243" s="135" t="s">
        <v>36</v>
      </c>
      <c r="F243" s="135" t="s">
        <v>249</v>
      </c>
      <c r="G243" s="135">
        <v>48</v>
      </c>
      <c r="I243" s="135" t="s">
        <v>250</v>
      </c>
      <c r="J243" s="135">
        <v>1.4</v>
      </c>
      <c r="K243" s="135">
        <v>10.199999999999999</v>
      </c>
      <c r="L243" s="135" t="s">
        <v>37</v>
      </c>
    </row>
    <row r="244" spans="2:13" s="135" customFormat="1">
      <c r="B244" s="135" t="str">
        <f>Arms!$C$32</f>
        <v>CART_038_1</v>
      </c>
      <c r="C244" s="135">
        <v>5</v>
      </c>
      <c r="D244" s="135" t="s">
        <v>278</v>
      </c>
      <c r="E244" s="135" t="s">
        <v>39</v>
      </c>
      <c r="F244" s="135" t="s">
        <v>39</v>
      </c>
      <c r="G244" s="135">
        <v>48</v>
      </c>
      <c r="L244" s="135" t="s">
        <v>37</v>
      </c>
    </row>
    <row r="245" spans="2:13" s="135" customFormat="1">
      <c r="B245" s="135" t="str">
        <f>Arms!$C$32</f>
        <v>CART_038_1</v>
      </c>
      <c r="C245" s="135">
        <v>22</v>
      </c>
      <c r="D245" s="135" t="s">
        <v>252</v>
      </c>
      <c r="E245" s="135" t="s">
        <v>39</v>
      </c>
      <c r="F245" s="135" t="s">
        <v>39</v>
      </c>
      <c r="G245" s="135">
        <v>48</v>
      </c>
      <c r="L245" s="135" t="s">
        <v>37</v>
      </c>
    </row>
    <row r="246" spans="2:13" s="135" customFormat="1">
      <c r="B246" s="135" t="str">
        <f>Arms!$C$32</f>
        <v>CART_038_1</v>
      </c>
      <c r="C246" s="135">
        <v>26</v>
      </c>
      <c r="D246" s="135" t="s">
        <v>253</v>
      </c>
      <c r="E246" s="135" t="s">
        <v>39</v>
      </c>
      <c r="F246" s="135" t="s">
        <v>39</v>
      </c>
      <c r="G246" s="135">
        <v>48</v>
      </c>
      <c r="L246" s="135" t="s">
        <v>37</v>
      </c>
    </row>
    <row r="247" spans="2:13" s="135" customFormat="1">
      <c r="B247" s="135" t="str">
        <f>Arms!$C$32</f>
        <v>CART_038_1</v>
      </c>
      <c r="C247" s="135">
        <v>21</v>
      </c>
      <c r="D247" s="135" t="s">
        <v>280</v>
      </c>
      <c r="E247" s="135" t="s">
        <v>39</v>
      </c>
      <c r="F247" s="135" t="s">
        <v>39</v>
      </c>
      <c r="G247" s="135">
        <v>48</v>
      </c>
      <c r="L247" s="135" t="s">
        <v>37</v>
      </c>
    </row>
    <row r="248" spans="2:13" s="135" customFormat="1">
      <c r="B248" s="135" t="str">
        <f>Arms!$C$32</f>
        <v>CART_038_1</v>
      </c>
      <c r="C248" s="135">
        <v>18</v>
      </c>
      <c r="D248" s="135" t="s">
        <v>281</v>
      </c>
      <c r="E248" s="135" t="s">
        <v>39</v>
      </c>
      <c r="F248" s="135" t="s">
        <v>39</v>
      </c>
      <c r="G248" s="135">
        <v>48</v>
      </c>
      <c r="L248" s="135" t="s">
        <v>37</v>
      </c>
    </row>
    <row r="249" spans="2:13" s="135" customFormat="1">
      <c r="B249" s="135" t="str">
        <f>Arms!$C$32</f>
        <v>CART_038_1</v>
      </c>
      <c r="C249" s="135">
        <v>9</v>
      </c>
      <c r="D249" s="135" t="s">
        <v>282</v>
      </c>
      <c r="E249" s="135" t="s">
        <v>39</v>
      </c>
      <c r="F249" s="135" t="s">
        <v>39</v>
      </c>
      <c r="G249" s="135">
        <v>48</v>
      </c>
      <c r="L249" s="135" t="s">
        <v>37</v>
      </c>
    </row>
    <row r="250" spans="2:13" s="135" customFormat="1">
      <c r="B250" s="135" t="str">
        <f>Arms!$C$32</f>
        <v>CART_038_1</v>
      </c>
      <c r="C250" s="135">
        <v>4</v>
      </c>
      <c r="D250" s="135" t="s">
        <v>271</v>
      </c>
      <c r="E250" s="135" t="s">
        <v>39</v>
      </c>
      <c r="F250" s="135" t="s">
        <v>249</v>
      </c>
      <c r="G250" s="135">
        <v>48</v>
      </c>
      <c r="I250" s="135" t="s">
        <v>250</v>
      </c>
      <c r="J250" s="135">
        <v>3</v>
      </c>
      <c r="K250" s="135">
        <v>9</v>
      </c>
      <c r="L250" s="135" t="s">
        <v>37</v>
      </c>
    </row>
    <row r="251" spans="2:13" s="135" customFormat="1">
      <c r="B251" s="135" t="str">
        <f>Arms!$C$32</f>
        <v>CART_038_1</v>
      </c>
      <c r="C251" s="135">
        <v>17</v>
      </c>
      <c r="D251" s="135" t="s">
        <v>332</v>
      </c>
      <c r="E251" s="135" t="s">
        <v>39</v>
      </c>
      <c r="F251" s="135" t="s">
        <v>39</v>
      </c>
      <c r="G251" s="135">
        <v>48</v>
      </c>
      <c r="L251" s="135" t="s">
        <v>37</v>
      </c>
    </row>
    <row r="252" spans="2:13" s="141" customFormat="1">
      <c r="B252" s="141" t="str">
        <f>Arms!$C$33</f>
        <v>CART_028_1</v>
      </c>
      <c r="C252" s="141">
        <v>53</v>
      </c>
      <c r="D252" s="141" t="s">
        <v>35</v>
      </c>
      <c r="E252" s="141" t="s">
        <v>36</v>
      </c>
      <c r="F252" s="141" t="s">
        <v>249</v>
      </c>
      <c r="G252" s="141">
        <v>2</v>
      </c>
      <c r="I252" s="141" t="s">
        <v>250</v>
      </c>
      <c r="J252" s="141">
        <v>50</v>
      </c>
      <c r="K252" s="141">
        <v>56</v>
      </c>
      <c r="L252" s="141" t="s">
        <v>382</v>
      </c>
      <c r="M252" s="141" t="s">
        <v>383</v>
      </c>
    </row>
    <row r="253" spans="2:13" s="141" customFormat="1">
      <c r="B253" s="141" t="str">
        <f>Arms!$C$34</f>
        <v>CART_028_2</v>
      </c>
      <c r="C253" s="141">
        <v>66</v>
      </c>
      <c r="D253" s="141" t="s">
        <v>35</v>
      </c>
      <c r="E253" s="141" t="s">
        <v>36</v>
      </c>
      <c r="F253" s="141" t="s">
        <v>249</v>
      </c>
      <c r="G253" s="141">
        <v>2</v>
      </c>
      <c r="I253" s="141" t="s">
        <v>250</v>
      </c>
      <c r="J253" s="141">
        <v>62</v>
      </c>
      <c r="K253" s="141">
        <v>70</v>
      </c>
      <c r="L253" s="141" t="s">
        <v>382</v>
      </c>
      <c r="M253" s="141" t="s">
        <v>384</v>
      </c>
    </row>
    <row r="254" spans="2:13" s="141" customFormat="1">
      <c r="B254" s="141" t="str">
        <f>Arms!$C$35</f>
        <v>CART_028_3</v>
      </c>
      <c r="C254" s="141">
        <v>63</v>
      </c>
      <c r="D254" s="141" t="s">
        <v>35</v>
      </c>
      <c r="E254" s="141" t="s">
        <v>36</v>
      </c>
      <c r="F254" s="141" t="s">
        <v>249</v>
      </c>
      <c r="G254" s="141">
        <v>3</v>
      </c>
      <c r="I254" s="141" t="s">
        <v>250</v>
      </c>
      <c r="J254" s="141">
        <v>55</v>
      </c>
      <c r="K254" s="141">
        <v>66</v>
      </c>
      <c r="L254" s="141" t="s">
        <v>382</v>
      </c>
      <c r="M254" s="141" t="s">
        <v>385</v>
      </c>
    </row>
    <row r="255" spans="2:13" s="141" customFormat="1">
      <c r="B255" s="141" t="str">
        <f>Arms!$C$36</f>
        <v>CART_028_4</v>
      </c>
      <c r="C255" s="141">
        <v>50</v>
      </c>
      <c r="D255" s="141" t="s">
        <v>35</v>
      </c>
      <c r="E255" s="141" t="s">
        <v>36</v>
      </c>
      <c r="F255" s="141" t="s">
        <v>249</v>
      </c>
      <c r="G255" s="141">
        <v>3</v>
      </c>
      <c r="I255" s="141" t="s">
        <v>250</v>
      </c>
      <c r="J255" s="141">
        <v>49</v>
      </c>
      <c r="K255" s="141">
        <v>72</v>
      </c>
      <c r="L255" s="141" t="s">
        <v>382</v>
      </c>
      <c r="M255" s="141" t="s">
        <v>386</v>
      </c>
    </row>
    <row r="256" spans="2:13" s="141" customFormat="1">
      <c r="B256" s="141" t="str">
        <f>Arms!$C$37</f>
        <v>CART_028_5</v>
      </c>
      <c r="C256" s="141">
        <v>59</v>
      </c>
      <c r="D256" s="141" t="s">
        <v>35</v>
      </c>
      <c r="E256" s="141" t="s">
        <v>36</v>
      </c>
      <c r="F256" s="141" t="s">
        <v>249</v>
      </c>
      <c r="G256" s="141">
        <v>13</v>
      </c>
      <c r="I256" s="141" t="s">
        <v>250</v>
      </c>
      <c r="J256" s="141">
        <v>49</v>
      </c>
      <c r="K256" s="141">
        <v>71</v>
      </c>
      <c r="L256" s="141" t="s">
        <v>382</v>
      </c>
      <c r="M256" s="141" t="s">
        <v>387</v>
      </c>
    </row>
    <row r="257" spans="2:12" s="141" customFormat="1">
      <c r="B257" s="141" t="str">
        <f>Arms!$C$33</f>
        <v>CART_028_1</v>
      </c>
      <c r="C257" s="141">
        <v>1</v>
      </c>
      <c r="D257" s="141" t="s">
        <v>38</v>
      </c>
      <c r="E257" s="141" t="s">
        <v>39</v>
      </c>
      <c r="F257" s="141" t="s">
        <v>39</v>
      </c>
      <c r="G257" s="141">
        <v>2</v>
      </c>
      <c r="L257" s="141" t="s">
        <v>382</v>
      </c>
    </row>
    <row r="258" spans="2:12" s="141" customFormat="1">
      <c r="B258" s="141" t="str">
        <f>Arms!$C$34</f>
        <v>CART_028_2</v>
      </c>
      <c r="C258" s="141">
        <v>0</v>
      </c>
      <c r="D258" s="141" t="s">
        <v>38</v>
      </c>
      <c r="E258" s="141" t="s">
        <v>39</v>
      </c>
      <c r="F258" s="141" t="s">
        <v>39</v>
      </c>
      <c r="G258" s="141">
        <v>2</v>
      </c>
      <c r="L258" s="141" t="s">
        <v>382</v>
      </c>
    </row>
    <row r="259" spans="2:12" s="141" customFormat="1">
      <c r="B259" s="141" t="str">
        <f>Arms!$C$35</f>
        <v>CART_028_3</v>
      </c>
      <c r="C259" s="141">
        <v>1</v>
      </c>
      <c r="D259" s="141" t="s">
        <v>38</v>
      </c>
      <c r="E259" s="141" t="s">
        <v>39</v>
      </c>
      <c r="F259" s="141" t="s">
        <v>39</v>
      </c>
      <c r="G259" s="141">
        <v>3</v>
      </c>
      <c r="L259" s="141" t="s">
        <v>382</v>
      </c>
    </row>
    <row r="260" spans="2:12" s="141" customFormat="1">
      <c r="B260" s="141" t="str">
        <f>Arms!$C$36</f>
        <v>CART_028_4</v>
      </c>
      <c r="C260" s="141">
        <v>2</v>
      </c>
      <c r="D260" s="141" t="s">
        <v>38</v>
      </c>
      <c r="E260" s="141" t="s">
        <v>39</v>
      </c>
      <c r="F260" s="141" t="s">
        <v>39</v>
      </c>
      <c r="G260" s="141">
        <v>3</v>
      </c>
      <c r="L260" s="141" t="s">
        <v>382</v>
      </c>
    </row>
    <row r="261" spans="2:12" s="141" customFormat="1">
      <c r="B261" s="141" t="str">
        <f>Arms!$C$37</f>
        <v>CART_028_5</v>
      </c>
      <c r="C261" s="141">
        <v>7</v>
      </c>
      <c r="D261" s="141" t="s">
        <v>38</v>
      </c>
      <c r="E261" s="141" t="s">
        <v>39</v>
      </c>
      <c r="F261" s="141" t="s">
        <v>39</v>
      </c>
      <c r="G261" s="141">
        <v>13</v>
      </c>
      <c r="L261" s="141" t="s">
        <v>382</v>
      </c>
    </row>
    <row r="262" spans="2:12" s="141" customFormat="1">
      <c r="B262" s="141" t="str">
        <f>Arms!$C$33</f>
        <v>CART_028_1</v>
      </c>
      <c r="C262" s="141">
        <v>0</v>
      </c>
      <c r="D262" s="141" t="s">
        <v>280</v>
      </c>
      <c r="E262" s="141" t="s">
        <v>39</v>
      </c>
      <c r="F262" s="141" t="s">
        <v>39</v>
      </c>
      <c r="G262" s="141">
        <v>2</v>
      </c>
      <c r="L262" s="141" t="s">
        <v>382</v>
      </c>
    </row>
    <row r="263" spans="2:12" s="141" customFormat="1">
      <c r="B263" s="141" t="str">
        <f>Arms!$C$33</f>
        <v>CART_028_1</v>
      </c>
      <c r="C263" s="141">
        <v>0</v>
      </c>
      <c r="D263" s="141" t="s">
        <v>281</v>
      </c>
      <c r="E263" s="141" t="s">
        <v>39</v>
      </c>
      <c r="F263" s="141" t="s">
        <v>39</v>
      </c>
      <c r="G263" s="141">
        <v>2</v>
      </c>
      <c r="L263" s="141" t="s">
        <v>382</v>
      </c>
    </row>
    <row r="264" spans="2:12" s="141" customFormat="1">
      <c r="B264" s="141" t="str">
        <f>Arms!$C$33</f>
        <v>CART_028_1</v>
      </c>
      <c r="C264" s="141">
        <v>2</v>
      </c>
      <c r="D264" s="141" t="s">
        <v>282</v>
      </c>
      <c r="E264" s="141" t="s">
        <v>39</v>
      </c>
      <c r="F264" s="141" t="s">
        <v>39</v>
      </c>
      <c r="G264" s="141">
        <v>2</v>
      </c>
      <c r="L264" s="141" t="s">
        <v>382</v>
      </c>
    </row>
    <row r="265" spans="2:12" s="141" customFormat="1">
      <c r="B265" s="141" t="str">
        <f>Arms!$C$34</f>
        <v>CART_028_2</v>
      </c>
      <c r="C265" s="141">
        <v>0</v>
      </c>
      <c r="D265" s="141" t="s">
        <v>280</v>
      </c>
      <c r="E265" s="141" t="s">
        <v>39</v>
      </c>
      <c r="F265" s="141" t="s">
        <v>39</v>
      </c>
      <c r="G265" s="141">
        <v>2</v>
      </c>
      <c r="L265" s="141" t="s">
        <v>382</v>
      </c>
    </row>
    <row r="266" spans="2:12" s="141" customFormat="1">
      <c r="B266" s="141" t="str">
        <f>Arms!$C$34</f>
        <v>CART_028_2</v>
      </c>
      <c r="C266" s="141">
        <v>0</v>
      </c>
      <c r="D266" s="141" t="s">
        <v>281</v>
      </c>
      <c r="E266" s="141" t="s">
        <v>39</v>
      </c>
      <c r="F266" s="141" t="s">
        <v>39</v>
      </c>
      <c r="G266" s="141">
        <v>2</v>
      </c>
      <c r="L266" s="141" t="s">
        <v>382</v>
      </c>
    </row>
    <row r="267" spans="2:12" s="141" customFormat="1">
      <c r="B267" s="141" t="str">
        <f>Arms!$C$34</f>
        <v>CART_028_2</v>
      </c>
      <c r="C267" s="141">
        <v>2</v>
      </c>
      <c r="D267" s="141" t="s">
        <v>282</v>
      </c>
      <c r="E267" s="141" t="s">
        <v>39</v>
      </c>
      <c r="F267" s="141" t="s">
        <v>39</v>
      </c>
      <c r="G267" s="141">
        <v>2</v>
      </c>
      <c r="L267" s="141" t="s">
        <v>382</v>
      </c>
    </row>
    <row r="268" spans="2:12" s="141" customFormat="1">
      <c r="B268" s="141" t="str">
        <f>Arms!$C$35</f>
        <v>CART_028_3</v>
      </c>
      <c r="C268" s="141">
        <v>0</v>
      </c>
      <c r="D268" s="141" t="s">
        <v>280</v>
      </c>
      <c r="E268" s="141" t="s">
        <v>39</v>
      </c>
      <c r="F268" s="141" t="s">
        <v>39</v>
      </c>
      <c r="G268" s="141">
        <v>3</v>
      </c>
      <c r="L268" s="141" t="s">
        <v>382</v>
      </c>
    </row>
    <row r="269" spans="2:12" s="141" customFormat="1">
      <c r="B269" s="141" t="str">
        <f>Arms!$C$35</f>
        <v>CART_028_3</v>
      </c>
      <c r="C269" s="141">
        <v>2</v>
      </c>
      <c r="D269" s="141" t="s">
        <v>281</v>
      </c>
      <c r="E269" s="141" t="s">
        <v>39</v>
      </c>
      <c r="F269" s="141" t="s">
        <v>39</v>
      </c>
      <c r="G269" s="141">
        <v>3</v>
      </c>
      <c r="L269" s="141" t="s">
        <v>382</v>
      </c>
    </row>
    <row r="270" spans="2:12" s="141" customFormat="1">
      <c r="B270" s="141" t="str">
        <f>Arms!$C$35</f>
        <v>CART_028_3</v>
      </c>
      <c r="C270" s="141">
        <v>1</v>
      </c>
      <c r="D270" s="141" t="s">
        <v>282</v>
      </c>
      <c r="E270" s="141" t="s">
        <v>39</v>
      </c>
      <c r="F270" s="141" t="s">
        <v>39</v>
      </c>
      <c r="G270" s="141">
        <v>3</v>
      </c>
      <c r="L270" s="141" t="s">
        <v>382</v>
      </c>
    </row>
    <row r="271" spans="2:12" s="141" customFormat="1">
      <c r="B271" s="141" t="str">
        <f>Arms!$C$36</f>
        <v>CART_028_4</v>
      </c>
      <c r="C271" s="141">
        <v>1</v>
      </c>
      <c r="D271" s="141" t="s">
        <v>280</v>
      </c>
      <c r="E271" s="141" t="s">
        <v>39</v>
      </c>
      <c r="F271" s="141" t="s">
        <v>39</v>
      </c>
      <c r="G271" s="141">
        <v>3</v>
      </c>
      <c r="L271" s="141" t="s">
        <v>382</v>
      </c>
    </row>
    <row r="272" spans="2:12" s="141" customFormat="1">
      <c r="B272" s="141" t="str">
        <f>Arms!$C$36</f>
        <v>CART_028_4</v>
      </c>
      <c r="C272" s="141">
        <v>0</v>
      </c>
      <c r="D272" s="141" t="s">
        <v>281</v>
      </c>
      <c r="E272" s="141" t="s">
        <v>39</v>
      </c>
      <c r="F272" s="141" t="s">
        <v>39</v>
      </c>
      <c r="G272" s="141">
        <v>3</v>
      </c>
      <c r="L272" s="141" t="s">
        <v>382</v>
      </c>
    </row>
    <row r="273" spans="2:13" s="141" customFormat="1">
      <c r="B273" s="141" t="str">
        <f>Arms!$C$36</f>
        <v>CART_028_4</v>
      </c>
      <c r="C273" s="141">
        <v>2</v>
      </c>
      <c r="D273" s="141" t="s">
        <v>282</v>
      </c>
      <c r="E273" s="141" t="s">
        <v>39</v>
      </c>
      <c r="F273" s="141" t="s">
        <v>39</v>
      </c>
      <c r="G273" s="141">
        <v>3</v>
      </c>
      <c r="L273" s="141" t="s">
        <v>382</v>
      </c>
    </row>
    <row r="274" spans="2:13" s="141" customFormat="1">
      <c r="B274" s="141" t="str">
        <f>Arms!$C$37</f>
        <v>CART_028_5</v>
      </c>
      <c r="C274" s="141">
        <v>5</v>
      </c>
      <c r="D274" s="141" t="s">
        <v>280</v>
      </c>
      <c r="E274" s="141" t="s">
        <v>39</v>
      </c>
      <c r="F274" s="141" t="s">
        <v>39</v>
      </c>
      <c r="G274" s="141">
        <v>13</v>
      </c>
      <c r="L274" s="141" t="s">
        <v>382</v>
      </c>
    </row>
    <row r="275" spans="2:13" s="141" customFormat="1">
      <c r="B275" s="141" t="str">
        <f>Arms!$C$37</f>
        <v>CART_028_5</v>
      </c>
      <c r="C275" s="141">
        <v>4</v>
      </c>
      <c r="D275" s="141" t="s">
        <v>281</v>
      </c>
      <c r="E275" s="141" t="s">
        <v>39</v>
      </c>
      <c r="F275" s="141" t="s">
        <v>39</v>
      </c>
      <c r="G275" s="141">
        <v>13</v>
      </c>
      <c r="L275" s="141" t="s">
        <v>382</v>
      </c>
    </row>
    <row r="276" spans="2:13" s="141" customFormat="1">
      <c r="B276" s="141" t="str">
        <f>Arms!$C$37</f>
        <v>CART_028_5</v>
      </c>
      <c r="C276" s="141">
        <v>4</v>
      </c>
      <c r="D276" s="141" t="s">
        <v>282</v>
      </c>
      <c r="E276" s="141" t="s">
        <v>39</v>
      </c>
      <c r="F276" s="141" t="s">
        <v>39</v>
      </c>
      <c r="G276" s="141">
        <v>13</v>
      </c>
      <c r="L276" s="141" t="s">
        <v>382</v>
      </c>
    </row>
    <row r="277" spans="2:13" s="141" customFormat="1">
      <c r="B277" s="141" t="str">
        <f>Arms!$C$33</f>
        <v>CART_028_1</v>
      </c>
      <c r="C277" s="141">
        <v>6</v>
      </c>
      <c r="D277" s="141" t="s">
        <v>271</v>
      </c>
      <c r="E277" s="141" t="s">
        <v>39</v>
      </c>
      <c r="F277" s="141" t="s">
        <v>249</v>
      </c>
      <c r="G277" s="141">
        <v>2</v>
      </c>
      <c r="I277" s="141" t="s">
        <v>250</v>
      </c>
      <c r="J277" s="141">
        <v>3</v>
      </c>
      <c r="K277" s="141">
        <v>9</v>
      </c>
      <c r="L277" s="141" t="s">
        <v>382</v>
      </c>
      <c r="M277" s="141" t="s">
        <v>388</v>
      </c>
    </row>
    <row r="278" spans="2:13" s="141" customFormat="1">
      <c r="B278" s="141" t="str">
        <f>Arms!$C$34</f>
        <v>CART_028_2</v>
      </c>
      <c r="C278" s="141">
        <v>4</v>
      </c>
      <c r="D278" s="141" t="s">
        <v>271</v>
      </c>
      <c r="E278" s="141" t="s">
        <v>39</v>
      </c>
      <c r="F278" s="141" t="s">
        <v>249</v>
      </c>
      <c r="G278" s="141">
        <v>2</v>
      </c>
      <c r="I278" s="141" t="s">
        <v>250</v>
      </c>
      <c r="J278" s="141">
        <v>2</v>
      </c>
      <c r="K278" s="141">
        <v>6</v>
      </c>
      <c r="L278" s="141" t="s">
        <v>382</v>
      </c>
      <c r="M278" s="141" t="s">
        <v>389</v>
      </c>
    </row>
    <row r="279" spans="2:13" s="141" customFormat="1">
      <c r="B279" s="141" t="str">
        <f>Arms!$C$35</f>
        <v>CART_028_3</v>
      </c>
      <c r="C279" s="141">
        <v>3</v>
      </c>
      <c r="D279" s="141" t="s">
        <v>271</v>
      </c>
      <c r="E279" s="141" t="s">
        <v>39</v>
      </c>
      <c r="F279" s="141" t="s">
        <v>249</v>
      </c>
      <c r="G279" s="141">
        <v>3</v>
      </c>
      <c r="I279" s="141" t="s">
        <v>250</v>
      </c>
      <c r="J279" s="141">
        <v>3</v>
      </c>
      <c r="K279" s="141">
        <v>4</v>
      </c>
      <c r="L279" s="141" t="s">
        <v>382</v>
      </c>
      <c r="M279" s="141" t="s">
        <v>390</v>
      </c>
    </row>
    <row r="280" spans="2:13" s="141" customFormat="1">
      <c r="B280" s="141" t="str">
        <f>Arms!$C$36</f>
        <v>CART_028_4</v>
      </c>
      <c r="C280" s="141">
        <v>3</v>
      </c>
      <c r="D280" s="141" t="s">
        <v>271</v>
      </c>
      <c r="E280" s="141" t="s">
        <v>39</v>
      </c>
      <c r="F280" s="141" t="s">
        <v>249</v>
      </c>
      <c r="G280" s="141">
        <v>3</v>
      </c>
      <c r="I280" s="141" t="s">
        <v>250</v>
      </c>
      <c r="J280" s="141">
        <v>2</v>
      </c>
      <c r="K280" s="141">
        <v>4</v>
      </c>
      <c r="L280" s="141" t="s">
        <v>382</v>
      </c>
      <c r="M280" s="141" t="s">
        <v>391</v>
      </c>
    </row>
    <row r="281" spans="2:13" s="141" customFormat="1">
      <c r="B281" s="141" t="str">
        <f>Arms!$C$37</f>
        <v>CART_028_5</v>
      </c>
      <c r="C281" s="141">
        <v>3</v>
      </c>
      <c r="D281" s="141" t="s">
        <v>271</v>
      </c>
      <c r="E281" s="141" t="s">
        <v>39</v>
      </c>
      <c r="F281" s="141" t="s">
        <v>249</v>
      </c>
      <c r="G281" s="141">
        <v>13</v>
      </c>
      <c r="I281" s="141" t="s">
        <v>250</v>
      </c>
      <c r="J281" s="141">
        <v>2</v>
      </c>
      <c r="K281" s="141">
        <v>9</v>
      </c>
      <c r="L281" s="141" t="s">
        <v>382</v>
      </c>
      <c r="M281" s="141" t="s">
        <v>392</v>
      </c>
    </row>
    <row r="282" spans="2:13" s="141" customFormat="1">
      <c r="B282" s="141" t="str">
        <f>Arms!$C$33</f>
        <v>CART_028_1</v>
      </c>
      <c r="C282" s="141">
        <v>1.75</v>
      </c>
      <c r="D282" s="141" t="s">
        <v>291</v>
      </c>
      <c r="E282" s="141" t="s">
        <v>36</v>
      </c>
      <c r="F282" s="141" t="s">
        <v>249</v>
      </c>
      <c r="G282" s="141">
        <v>2</v>
      </c>
      <c r="I282" s="141" t="s">
        <v>250</v>
      </c>
      <c r="J282" s="141">
        <v>18</v>
      </c>
      <c r="K282" s="141">
        <v>24</v>
      </c>
      <c r="L282" s="141" t="s">
        <v>382</v>
      </c>
      <c r="M282" s="141" t="s">
        <v>393</v>
      </c>
    </row>
    <row r="283" spans="2:13" s="141" customFormat="1">
      <c r="B283" s="141" t="str">
        <f>Arms!$C$34</f>
        <v>CART_028_2</v>
      </c>
      <c r="C283" s="141">
        <v>4.17</v>
      </c>
      <c r="D283" s="141" t="s">
        <v>291</v>
      </c>
      <c r="E283" s="141" t="s">
        <v>36</v>
      </c>
      <c r="F283" s="141" t="s">
        <v>249</v>
      </c>
      <c r="G283" s="141">
        <v>2</v>
      </c>
      <c r="I283" s="141" t="s">
        <v>250</v>
      </c>
      <c r="J283" s="141">
        <v>5</v>
      </c>
      <c r="K283" s="141">
        <v>96</v>
      </c>
      <c r="L283" s="141" t="s">
        <v>382</v>
      </c>
      <c r="M283" s="141" t="s">
        <v>394</v>
      </c>
    </row>
    <row r="284" spans="2:13" s="141" customFormat="1">
      <c r="B284" s="141" t="str">
        <f>Arms!$C$35</f>
        <v>CART_028_3</v>
      </c>
      <c r="C284" s="141">
        <v>0.67</v>
      </c>
      <c r="D284" s="141" t="s">
        <v>291</v>
      </c>
      <c r="E284" s="141" t="s">
        <v>36</v>
      </c>
      <c r="F284" s="141" t="s">
        <v>249</v>
      </c>
      <c r="G284" s="141">
        <v>3</v>
      </c>
      <c r="I284" s="141" t="s">
        <v>250</v>
      </c>
      <c r="J284" s="141">
        <v>7</v>
      </c>
      <c r="K284" s="141">
        <v>14</v>
      </c>
      <c r="L284" s="141" t="s">
        <v>382</v>
      </c>
      <c r="M284" s="141" t="s">
        <v>395</v>
      </c>
    </row>
    <row r="285" spans="2:13" s="141" customFormat="1">
      <c r="B285" s="141" t="str">
        <f>Arms!$C$36</f>
        <v>CART_028_4</v>
      </c>
      <c r="C285" s="141">
        <v>3.33</v>
      </c>
      <c r="D285" s="141" t="s">
        <v>291</v>
      </c>
      <c r="E285" s="141" t="s">
        <v>36</v>
      </c>
      <c r="F285" s="141" t="s">
        <v>249</v>
      </c>
      <c r="G285" s="141">
        <v>3</v>
      </c>
      <c r="I285" s="141" t="s">
        <v>250</v>
      </c>
      <c r="J285" s="141">
        <v>24</v>
      </c>
      <c r="K285" s="141">
        <v>48</v>
      </c>
      <c r="L285" s="141" t="s">
        <v>382</v>
      </c>
      <c r="M285" s="141" t="s">
        <v>396</v>
      </c>
    </row>
    <row r="286" spans="2:13" s="141" customFormat="1">
      <c r="B286" s="141" t="str">
        <f>Arms!$C$37</f>
        <v>CART_028_5</v>
      </c>
      <c r="C286" s="141">
        <v>1.58</v>
      </c>
      <c r="D286" s="141" t="s">
        <v>291</v>
      </c>
      <c r="E286" s="141" t="s">
        <v>36</v>
      </c>
      <c r="F286" s="141" t="s">
        <v>249</v>
      </c>
      <c r="G286" s="141">
        <v>13</v>
      </c>
      <c r="I286" s="141" t="s">
        <v>250</v>
      </c>
      <c r="J286" s="141">
        <v>7</v>
      </c>
      <c r="K286" s="141">
        <v>161</v>
      </c>
      <c r="L286" s="141" t="s">
        <v>382</v>
      </c>
      <c r="M286" s="141" t="s">
        <v>397</v>
      </c>
    </row>
    <row r="287" spans="2:13" s="141" customFormat="1">
      <c r="B287" s="141" t="str">
        <f>Arms!$C$33</f>
        <v>CART_028_1</v>
      </c>
      <c r="C287" s="141">
        <v>19</v>
      </c>
      <c r="D287" s="141" t="s">
        <v>398</v>
      </c>
      <c r="E287" s="141" t="s">
        <v>39</v>
      </c>
      <c r="F287" s="141" t="s">
        <v>39</v>
      </c>
      <c r="G287" s="141">
        <v>23</v>
      </c>
      <c r="L287" s="141" t="s">
        <v>37</v>
      </c>
      <c r="M287" s="258" t="s">
        <v>408</v>
      </c>
    </row>
    <row r="288" spans="2:13" s="141" customFormat="1">
      <c r="B288" s="141" t="str">
        <f>Arms!$C$33</f>
        <v>CART_028_1</v>
      </c>
      <c r="C288" s="141">
        <v>4</v>
      </c>
      <c r="D288" s="141" t="s">
        <v>399</v>
      </c>
      <c r="E288" s="141" t="s">
        <v>39</v>
      </c>
      <c r="F288" s="141" t="s">
        <v>39</v>
      </c>
      <c r="G288" s="141">
        <v>23</v>
      </c>
      <c r="L288" s="141" t="s">
        <v>37</v>
      </c>
      <c r="M288" s="258"/>
    </row>
    <row r="289" spans="2:13" s="141" customFormat="1">
      <c r="B289" s="141" t="str">
        <f>Arms!$C$33</f>
        <v>CART_028_1</v>
      </c>
      <c r="C289" s="141">
        <v>9</v>
      </c>
      <c r="D289" s="141" t="s">
        <v>278</v>
      </c>
      <c r="E289" s="141" t="s">
        <v>39</v>
      </c>
      <c r="F289" s="141" t="s">
        <v>39</v>
      </c>
      <c r="G289" s="141">
        <v>23</v>
      </c>
      <c r="L289" s="141" t="s">
        <v>37</v>
      </c>
      <c r="M289" s="258"/>
    </row>
    <row r="290" spans="2:13" s="141" customFormat="1">
      <c r="B290" s="141" t="str">
        <f>Arms!$C$33</f>
        <v>CART_028_1</v>
      </c>
      <c r="C290" s="141">
        <v>3</v>
      </c>
      <c r="D290" s="141" t="s">
        <v>332</v>
      </c>
      <c r="E290" s="141" t="s">
        <v>39</v>
      </c>
      <c r="F290" s="141" t="s">
        <v>39</v>
      </c>
      <c r="G290" s="141">
        <v>23</v>
      </c>
      <c r="L290" s="141" t="s">
        <v>37</v>
      </c>
      <c r="M290" s="258"/>
    </row>
    <row r="291" spans="2:13" s="150" customFormat="1">
      <c r="B291" s="150" t="str">
        <f>Arms!$C$38</f>
        <v>CART_023_1</v>
      </c>
      <c r="C291" s="150">
        <v>57</v>
      </c>
      <c r="D291" s="150" t="s">
        <v>35</v>
      </c>
      <c r="E291" s="150" t="s">
        <v>36</v>
      </c>
      <c r="F291" s="150" t="s">
        <v>39</v>
      </c>
      <c r="G291" s="150">
        <v>1</v>
      </c>
      <c r="L291" s="150" t="s">
        <v>285</v>
      </c>
    </row>
    <row r="292" spans="2:13" s="150" customFormat="1">
      <c r="B292" s="150" t="str">
        <f>Arms!$C$38</f>
        <v>CART_023_1</v>
      </c>
      <c r="C292" s="150">
        <v>1</v>
      </c>
      <c r="D292" s="150" t="s">
        <v>38</v>
      </c>
      <c r="E292" s="150" t="s">
        <v>39</v>
      </c>
      <c r="F292" s="150" t="s">
        <v>39</v>
      </c>
      <c r="G292" s="150">
        <v>1</v>
      </c>
      <c r="L292" s="150" t="s">
        <v>285</v>
      </c>
    </row>
    <row r="293" spans="2:13" s="150" customFormat="1">
      <c r="B293" s="150" t="str">
        <f>Arms!$C$38</f>
        <v>CART_023_1</v>
      </c>
      <c r="C293" s="150">
        <v>9</v>
      </c>
      <c r="D293" s="150" t="s">
        <v>271</v>
      </c>
      <c r="E293" s="150" t="s">
        <v>39</v>
      </c>
      <c r="F293" s="150" t="s">
        <v>39</v>
      </c>
      <c r="G293" s="150">
        <v>1</v>
      </c>
      <c r="L293" s="150" t="s">
        <v>285</v>
      </c>
    </row>
    <row r="294" spans="2:13" s="150" customFormat="1">
      <c r="B294" s="150" t="str">
        <f>Arms!$C$38</f>
        <v>CART_023_1</v>
      </c>
      <c r="C294" s="150">
        <v>4</v>
      </c>
      <c r="D294" s="150" t="s">
        <v>291</v>
      </c>
      <c r="E294" s="150" t="s">
        <v>36</v>
      </c>
      <c r="F294" s="150" t="s">
        <v>39</v>
      </c>
      <c r="G294" s="150">
        <v>1</v>
      </c>
      <c r="L294" s="150" t="s">
        <v>285</v>
      </c>
    </row>
    <row r="295" spans="2:13" s="159" customFormat="1">
      <c r="B295" s="159" t="str">
        <f>Arms!$C$39</f>
        <v>CART_007_1</v>
      </c>
      <c r="C295" s="159">
        <v>60.5</v>
      </c>
      <c r="D295" s="159" t="s">
        <v>35</v>
      </c>
      <c r="E295" s="159" t="s">
        <v>36</v>
      </c>
      <c r="F295" s="159" t="s">
        <v>249</v>
      </c>
      <c r="G295" s="159">
        <v>10</v>
      </c>
      <c r="I295" s="159" t="s">
        <v>250</v>
      </c>
      <c r="J295" s="159">
        <v>48</v>
      </c>
      <c r="K295" s="159">
        <v>68</v>
      </c>
      <c r="L295" s="159" t="s">
        <v>37</v>
      </c>
      <c r="M295" s="159" t="s">
        <v>415</v>
      </c>
    </row>
    <row r="296" spans="2:13" s="159" customFormat="1">
      <c r="B296" s="159" t="str">
        <f>Arms!$C$39</f>
        <v>CART_007_1</v>
      </c>
      <c r="C296" s="159">
        <v>3</v>
      </c>
      <c r="D296" s="159" t="s">
        <v>38</v>
      </c>
      <c r="E296" s="159" t="s">
        <v>39</v>
      </c>
      <c r="F296" s="159" t="s">
        <v>39</v>
      </c>
      <c r="G296" s="159">
        <v>10</v>
      </c>
      <c r="L296" s="159" t="s">
        <v>37</v>
      </c>
    </row>
    <row r="297" spans="2:13" s="159" customFormat="1">
      <c r="B297" s="159" t="str">
        <f>Arms!$C$39</f>
        <v>CART_007_1</v>
      </c>
      <c r="C297" s="159">
        <v>6</v>
      </c>
      <c r="D297" s="159" t="s">
        <v>271</v>
      </c>
      <c r="E297" s="159" t="s">
        <v>39</v>
      </c>
      <c r="F297" s="159" t="s">
        <v>249</v>
      </c>
      <c r="G297" s="159">
        <v>10</v>
      </c>
      <c r="I297" s="159" t="s">
        <v>250</v>
      </c>
      <c r="J297" s="159">
        <v>2</v>
      </c>
      <c r="K297" s="159">
        <v>10</v>
      </c>
      <c r="L297" s="159" t="s">
        <v>37</v>
      </c>
      <c r="M297" s="159" t="s">
        <v>416</v>
      </c>
    </row>
    <row r="298" spans="2:13" s="168" customFormat="1">
      <c r="B298" s="168" t="str">
        <f>Arms!$C$40</f>
        <v>CART_012_1</v>
      </c>
      <c r="C298" s="168">
        <v>56</v>
      </c>
      <c r="D298" s="168" t="s">
        <v>35</v>
      </c>
      <c r="E298" s="168" t="s">
        <v>36</v>
      </c>
      <c r="F298" s="168" t="s">
        <v>249</v>
      </c>
      <c r="G298" s="168">
        <v>7</v>
      </c>
      <c r="I298" s="168" t="s">
        <v>250</v>
      </c>
      <c r="J298" s="168">
        <v>43</v>
      </c>
      <c r="K298" s="168">
        <v>69</v>
      </c>
      <c r="L298" s="168" t="s">
        <v>426</v>
      </c>
      <c r="M298" s="168" t="s">
        <v>427</v>
      </c>
    </row>
    <row r="299" spans="2:13" s="168" customFormat="1">
      <c r="B299" s="168" t="str">
        <f>Arms!$C$40</f>
        <v>CART_012_1</v>
      </c>
      <c r="C299" s="168">
        <v>3</v>
      </c>
      <c r="D299" s="168" t="s">
        <v>38</v>
      </c>
      <c r="E299" s="168" t="s">
        <v>39</v>
      </c>
      <c r="F299" s="168" t="s">
        <v>39</v>
      </c>
      <c r="G299" s="168">
        <v>7</v>
      </c>
      <c r="L299" s="168" t="s">
        <v>426</v>
      </c>
    </row>
    <row r="300" spans="2:13" s="175" customFormat="1">
      <c r="B300" s="175" t="str">
        <f>Arms!$C$41</f>
        <v>CART_015_1</v>
      </c>
      <c r="C300" s="175">
        <v>54</v>
      </c>
      <c r="D300" s="175" t="s">
        <v>35</v>
      </c>
      <c r="E300" s="175" t="s">
        <v>36</v>
      </c>
      <c r="F300" s="175" t="s">
        <v>249</v>
      </c>
      <c r="G300" s="175">
        <v>10</v>
      </c>
      <c r="I300" s="175" t="s">
        <v>250</v>
      </c>
      <c r="J300" s="175">
        <v>39</v>
      </c>
      <c r="K300" s="175">
        <v>65</v>
      </c>
      <c r="L300" s="175" t="s">
        <v>37</v>
      </c>
    </row>
    <row r="301" spans="2:13" s="175" customFormat="1">
      <c r="B301" s="175" t="str">
        <f>Arms!$C$41</f>
        <v>CART_015_1</v>
      </c>
      <c r="C301" s="175">
        <v>7</v>
      </c>
      <c r="D301" s="175" t="s">
        <v>38</v>
      </c>
      <c r="E301" s="175" t="s">
        <v>39</v>
      </c>
      <c r="F301" s="175" t="s">
        <v>39</v>
      </c>
      <c r="G301" s="175">
        <v>10</v>
      </c>
      <c r="L301" s="175" t="s">
        <v>37</v>
      </c>
    </row>
    <row r="302" spans="2:13" s="175" customFormat="1">
      <c r="B302" s="175" t="str">
        <f>Arms!$C$41</f>
        <v>CART_015_1</v>
      </c>
      <c r="C302" s="175">
        <v>4</v>
      </c>
      <c r="D302" s="175" t="s">
        <v>282</v>
      </c>
      <c r="E302" s="175" t="s">
        <v>39</v>
      </c>
      <c r="F302" s="175" t="s">
        <v>39</v>
      </c>
      <c r="G302" s="175">
        <v>10</v>
      </c>
      <c r="L302" s="175" t="s">
        <v>37</v>
      </c>
    </row>
    <row r="303" spans="2:13" s="175" customFormat="1">
      <c r="B303" s="175" t="str">
        <f>Arms!$C$41</f>
        <v>CART_015_1</v>
      </c>
      <c r="C303" s="175">
        <v>1</v>
      </c>
      <c r="D303" s="175" t="s">
        <v>278</v>
      </c>
      <c r="E303" s="175" t="s">
        <v>39</v>
      </c>
      <c r="F303" s="175" t="s">
        <v>39</v>
      </c>
      <c r="G303" s="175">
        <v>10</v>
      </c>
      <c r="L303" s="175" t="s">
        <v>37</v>
      </c>
    </row>
    <row r="304" spans="2:13" s="184" customFormat="1">
      <c r="B304" s="184" t="str">
        <f>Arms!$C$43</f>
        <v>CART_017_1</v>
      </c>
      <c r="C304" s="184">
        <v>64</v>
      </c>
      <c r="D304" s="184" t="s">
        <v>35</v>
      </c>
      <c r="E304" s="184" t="s">
        <v>36</v>
      </c>
      <c r="F304" s="184" t="s">
        <v>249</v>
      </c>
      <c r="G304" s="184">
        <v>43</v>
      </c>
      <c r="I304" s="184" t="s">
        <v>250</v>
      </c>
      <c r="J304" s="184">
        <v>46</v>
      </c>
      <c r="K304" s="184">
        <v>77</v>
      </c>
      <c r="L304" s="184" t="s">
        <v>37</v>
      </c>
      <c r="M304" s="260" t="s">
        <v>408</v>
      </c>
    </row>
    <row r="305" spans="2:13" s="184" customFormat="1">
      <c r="B305" s="184" t="str">
        <f>Arms!$C$43</f>
        <v>CART_017_1</v>
      </c>
      <c r="C305" s="184">
        <v>27</v>
      </c>
      <c r="D305" s="184" t="s">
        <v>38</v>
      </c>
      <c r="E305" s="184" t="s">
        <v>39</v>
      </c>
      <c r="F305" s="184" t="s">
        <v>39</v>
      </c>
      <c r="G305" s="184">
        <v>43</v>
      </c>
      <c r="L305" s="184" t="s">
        <v>37</v>
      </c>
      <c r="M305" s="260"/>
    </row>
    <row r="306" spans="2:13" s="184" customFormat="1">
      <c r="B306" s="184" t="str">
        <f>Arms!$C$43</f>
        <v>CART_017_1</v>
      </c>
      <c r="C306" s="184">
        <v>21</v>
      </c>
      <c r="D306" s="184" t="s">
        <v>252</v>
      </c>
      <c r="E306" s="184" t="s">
        <v>39</v>
      </c>
      <c r="F306" s="184" t="s">
        <v>39</v>
      </c>
      <c r="G306" s="184">
        <v>43</v>
      </c>
      <c r="L306" s="184" t="s">
        <v>37</v>
      </c>
      <c r="M306" s="260"/>
    </row>
    <row r="307" spans="2:13" s="184" customFormat="1">
      <c r="B307" s="184" t="str">
        <f>Arms!$C$43</f>
        <v>CART_017_1</v>
      </c>
      <c r="C307" s="184">
        <v>22</v>
      </c>
      <c r="D307" s="184" t="s">
        <v>253</v>
      </c>
      <c r="E307" s="184" t="s">
        <v>39</v>
      </c>
      <c r="F307" s="184" t="s">
        <v>39</v>
      </c>
      <c r="G307" s="184">
        <v>43</v>
      </c>
      <c r="L307" s="184" t="s">
        <v>37</v>
      </c>
      <c r="M307" s="260"/>
    </row>
    <row r="308" spans="2:13" s="184" customFormat="1">
      <c r="B308" s="184" t="str">
        <f>Arms!$C$43</f>
        <v>CART_017_1</v>
      </c>
      <c r="C308" s="184">
        <v>12</v>
      </c>
      <c r="D308" s="184" t="s">
        <v>280</v>
      </c>
      <c r="E308" s="184" t="s">
        <v>39</v>
      </c>
      <c r="F308" s="184" t="s">
        <v>39</v>
      </c>
      <c r="G308" s="184">
        <v>43</v>
      </c>
      <c r="L308" s="184" t="s">
        <v>37</v>
      </c>
      <c r="M308" s="260"/>
    </row>
    <row r="309" spans="2:13" s="184" customFormat="1">
      <c r="B309" s="184" t="str">
        <f>Arms!$C$43</f>
        <v>CART_017_1</v>
      </c>
      <c r="C309" s="184">
        <v>22</v>
      </c>
      <c r="D309" s="184" t="s">
        <v>281</v>
      </c>
      <c r="E309" s="184" t="s">
        <v>39</v>
      </c>
      <c r="F309" s="184" t="s">
        <v>39</v>
      </c>
      <c r="G309" s="184">
        <v>43</v>
      </c>
      <c r="L309" s="184" t="s">
        <v>37</v>
      </c>
      <c r="M309" s="260"/>
    </row>
    <row r="310" spans="2:13" s="184" customFormat="1">
      <c r="B310" s="184" t="str">
        <f>Arms!$C$43</f>
        <v>CART_017_1</v>
      </c>
      <c r="C310" s="184">
        <v>8</v>
      </c>
      <c r="D310" s="184" t="s">
        <v>282</v>
      </c>
      <c r="E310" s="184" t="s">
        <v>39</v>
      </c>
      <c r="F310" s="184" t="s">
        <v>39</v>
      </c>
      <c r="G310" s="184">
        <v>43</v>
      </c>
      <c r="L310" s="184" t="s">
        <v>37</v>
      </c>
      <c r="M310" s="260"/>
    </row>
    <row r="311" spans="2:13" s="184" customFormat="1">
      <c r="B311" s="184" t="str">
        <f>Arms!$C$43</f>
        <v>CART_017_1</v>
      </c>
      <c r="C311" s="184">
        <v>1</v>
      </c>
      <c r="D311" s="184" t="s">
        <v>313</v>
      </c>
      <c r="E311" s="184" t="s">
        <v>39</v>
      </c>
      <c r="F311" s="184" t="s">
        <v>39</v>
      </c>
      <c r="G311" s="184">
        <v>43</v>
      </c>
      <c r="L311" s="184" t="s">
        <v>37</v>
      </c>
      <c r="M311" s="260"/>
    </row>
    <row r="312" spans="2:13" s="184" customFormat="1">
      <c r="B312" s="184" t="str">
        <f>Arms!$C$43</f>
        <v>CART_017_1</v>
      </c>
      <c r="C312" s="184">
        <v>9</v>
      </c>
      <c r="D312" s="184" t="s">
        <v>278</v>
      </c>
      <c r="E312" s="184" t="s">
        <v>39</v>
      </c>
      <c r="F312" s="184" t="s">
        <v>39</v>
      </c>
      <c r="G312" s="184">
        <v>43</v>
      </c>
      <c r="L312" s="184" t="s">
        <v>37</v>
      </c>
      <c r="M312" s="260"/>
    </row>
    <row r="313" spans="2:13" s="184" customFormat="1">
      <c r="B313" s="184" t="str">
        <f>Arms!$C$43</f>
        <v>CART_017_1</v>
      </c>
      <c r="C313" s="184">
        <v>14</v>
      </c>
      <c r="D313" s="184" t="s">
        <v>279</v>
      </c>
      <c r="E313" s="184" t="s">
        <v>39</v>
      </c>
      <c r="F313" s="184" t="s">
        <v>39</v>
      </c>
      <c r="G313" s="184">
        <v>43</v>
      </c>
      <c r="L313" s="184" t="s">
        <v>37</v>
      </c>
      <c r="M313" s="260"/>
    </row>
    <row r="314" spans="2:13" s="184" customFormat="1">
      <c r="B314" s="184" t="str">
        <f>Arms!$C$43</f>
        <v>CART_017_1</v>
      </c>
      <c r="C314" s="184">
        <v>4.9000000000000004</v>
      </c>
      <c r="D314" s="184" t="s">
        <v>291</v>
      </c>
      <c r="E314" s="184" t="s">
        <v>36</v>
      </c>
      <c r="F314" s="184" t="s">
        <v>249</v>
      </c>
      <c r="G314" s="184">
        <v>43</v>
      </c>
      <c r="I314" s="184" t="s">
        <v>250</v>
      </c>
      <c r="J314" s="184">
        <v>0.9</v>
      </c>
      <c r="K314" s="184">
        <v>26.4</v>
      </c>
      <c r="L314" s="184" t="s">
        <v>37</v>
      </c>
      <c r="M314" s="260"/>
    </row>
    <row r="315" spans="2:13" s="184" customFormat="1">
      <c r="B315" s="184" t="str">
        <f>Arms!$C$43</f>
        <v>CART_017_1</v>
      </c>
      <c r="C315" s="184">
        <v>5</v>
      </c>
      <c r="D315" s="184" t="s">
        <v>268</v>
      </c>
      <c r="E315" s="184" t="s">
        <v>39</v>
      </c>
      <c r="F315" s="184" t="s">
        <v>249</v>
      </c>
      <c r="G315" s="184">
        <v>43</v>
      </c>
      <c r="I315" s="184" t="s">
        <v>250</v>
      </c>
      <c r="J315" s="184">
        <v>3</v>
      </c>
      <c r="K315" s="184">
        <v>11</v>
      </c>
      <c r="L315" s="184" t="s">
        <v>37</v>
      </c>
      <c r="M315" s="260"/>
    </row>
    <row r="316" spans="2:13" s="184" customFormat="1">
      <c r="B316" s="184" t="str">
        <f>Arms!$C$43</f>
        <v>CART_017_1</v>
      </c>
      <c r="C316" s="184">
        <v>39</v>
      </c>
      <c r="D316" s="184" t="s">
        <v>332</v>
      </c>
      <c r="E316" s="184" t="s">
        <v>39</v>
      </c>
      <c r="F316" s="184" t="s">
        <v>39</v>
      </c>
      <c r="G316" s="184">
        <v>43</v>
      </c>
      <c r="L316" s="184" t="s">
        <v>37</v>
      </c>
      <c r="M316" s="260"/>
    </row>
    <row r="317" spans="2:13" s="199" customFormat="1">
      <c r="B317" s="199" t="str">
        <f>Arms!$C$51</f>
        <v>CART_025_1</v>
      </c>
      <c r="C317" s="199">
        <v>54</v>
      </c>
      <c r="D317" s="199" t="s">
        <v>35</v>
      </c>
      <c r="E317" s="199" t="s">
        <v>36</v>
      </c>
      <c r="F317" s="199" t="s">
        <v>249</v>
      </c>
      <c r="G317" s="199">
        <v>57</v>
      </c>
      <c r="I317" s="199" t="s">
        <v>250</v>
      </c>
      <c r="J317" s="199">
        <v>27</v>
      </c>
      <c r="K317" s="199">
        <v>72</v>
      </c>
      <c r="L317" s="199" t="s">
        <v>37</v>
      </c>
    </row>
    <row r="318" spans="2:13" s="199" customFormat="1">
      <c r="B318" s="199" t="str">
        <f>Arms!$C$51</f>
        <v>CART_025_1</v>
      </c>
      <c r="C318" s="199">
        <v>34</v>
      </c>
      <c r="D318" s="199" t="s">
        <v>38</v>
      </c>
      <c r="E318" s="199" t="s">
        <v>39</v>
      </c>
      <c r="F318" s="199" t="s">
        <v>39</v>
      </c>
      <c r="G318" s="199">
        <v>57</v>
      </c>
      <c r="L318" s="199" t="s">
        <v>37</v>
      </c>
    </row>
    <row r="319" spans="2:13" s="199" customFormat="1">
      <c r="B319" s="199" t="str">
        <f>Arms!$C$51</f>
        <v>CART_025_1</v>
      </c>
      <c r="C319" s="199">
        <v>21</v>
      </c>
      <c r="D319" s="199" t="s">
        <v>252</v>
      </c>
      <c r="E319" s="199" t="s">
        <v>39</v>
      </c>
      <c r="F319" s="199" t="s">
        <v>39</v>
      </c>
      <c r="G319" s="199">
        <v>57</v>
      </c>
      <c r="L319" s="199" t="s">
        <v>37</v>
      </c>
    </row>
    <row r="320" spans="2:13" s="199" customFormat="1">
      <c r="B320" s="199" t="str">
        <f>Arms!$C$51</f>
        <v>CART_025_1</v>
      </c>
      <c r="C320" s="199">
        <v>27</v>
      </c>
      <c r="D320" s="199" t="s">
        <v>253</v>
      </c>
      <c r="E320" s="199" t="s">
        <v>39</v>
      </c>
      <c r="F320" s="199" t="s">
        <v>39</v>
      </c>
      <c r="G320" s="199">
        <v>57</v>
      </c>
      <c r="L320" s="199" t="s">
        <v>37</v>
      </c>
    </row>
    <row r="321" spans="2:13" s="199" customFormat="1">
      <c r="B321" s="199" t="str">
        <f>Arms!$C$51</f>
        <v>CART_025_1</v>
      </c>
      <c r="C321" s="199">
        <v>9</v>
      </c>
      <c r="D321" s="199" t="s">
        <v>254</v>
      </c>
      <c r="E321" s="199" t="s">
        <v>39</v>
      </c>
      <c r="F321" s="199" t="s">
        <v>39</v>
      </c>
      <c r="G321" s="199">
        <v>57</v>
      </c>
      <c r="L321" s="199" t="s">
        <v>37</v>
      </c>
    </row>
    <row r="322" spans="2:13" s="199" customFormat="1">
      <c r="B322" s="199" t="str">
        <f>Arms!$C$51</f>
        <v>CART_025_1</v>
      </c>
      <c r="C322" s="199">
        <v>15</v>
      </c>
      <c r="D322" s="199" t="s">
        <v>280</v>
      </c>
      <c r="E322" s="199" t="s">
        <v>39</v>
      </c>
      <c r="F322" s="199" t="s">
        <v>39</v>
      </c>
      <c r="G322" s="199">
        <v>57</v>
      </c>
      <c r="L322" s="199" t="s">
        <v>37</v>
      </c>
    </row>
    <row r="323" spans="2:13" s="199" customFormat="1">
      <c r="B323" s="199" t="str">
        <f>Arms!$C$51</f>
        <v>CART_025_1</v>
      </c>
      <c r="C323" s="199">
        <v>14</v>
      </c>
      <c r="D323" s="199" t="s">
        <v>281</v>
      </c>
      <c r="E323" s="199" t="s">
        <v>39</v>
      </c>
      <c r="F323" s="199" t="s">
        <v>39</v>
      </c>
      <c r="G323" s="199">
        <v>57</v>
      </c>
      <c r="L323" s="199" t="s">
        <v>37</v>
      </c>
    </row>
    <row r="324" spans="2:13" s="199" customFormat="1">
      <c r="B324" s="199" t="str">
        <f>Arms!$C$51</f>
        <v>CART_025_1</v>
      </c>
      <c r="C324" s="199">
        <v>21</v>
      </c>
      <c r="D324" s="199" t="s">
        <v>282</v>
      </c>
      <c r="E324" s="199" t="s">
        <v>39</v>
      </c>
      <c r="F324" s="199" t="s">
        <v>39</v>
      </c>
      <c r="G324" s="199">
        <v>57</v>
      </c>
      <c r="L324" s="199" t="s">
        <v>37</v>
      </c>
    </row>
    <row r="325" spans="2:13" s="199" customFormat="1">
      <c r="B325" s="199" t="str">
        <f>Arms!$C$51</f>
        <v>CART_025_1</v>
      </c>
      <c r="C325" s="199">
        <v>7</v>
      </c>
      <c r="D325" s="199" t="s">
        <v>313</v>
      </c>
      <c r="E325" s="199" t="s">
        <v>39</v>
      </c>
      <c r="F325" s="199" t="s">
        <v>39</v>
      </c>
      <c r="G325" s="199">
        <v>57</v>
      </c>
      <c r="L325" s="199" t="s">
        <v>37</v>
      </c>
    </row>
    <row r="326" spans="2:13" s="199" customFormat="1">
      <c r="B326" s="199" t="str">
        <f>Arms!$C$51</f>
        <v>CART_025_1</v>
      </c>
      <c r="C326" s="199">
        <v>4</v>
      </c>
      <c r="D326" s="199" t="s">
        <v>291</v>
      </c>
      <c r="E326" s="199" t="s">
        <v>36</v>
      </c>
      <c r="F326" s="199" t="s">
        <v>249</v>
      </c>
      <c r="G326" s="199">
        <v>57</v>
      </c>
      <c r="I326" s="199" t="s">
        <v>250</v>
      </c>
      <c r="J326" s="199">
        <v>1</v>
      </c>
      <c r="K326" s="199">
        <v>9</v>
      </c>
      <c r="L326" s="199" t="s">
        <v>37</v>
      </c>
    </row>
    <row r="327" spans="2:13" s="199" customFormat="1">
      <c r="B327" s="199" t="str">
        <f>Arms!$C$51</f>
        <v>CART_025_1</v>
      </c>
      <c r="C327" s="199">
        <v>3</v>
      </c>
      <c r="D327" s="199" t="s">
        <v>271</v>
      </c>
      <c r="E327" s="199" t="s">
        <v>39</v>
      </c>
      <c r="F327" s="199" t="s">
        <v>249</v>
      </c>
      <c r="G327" s="199">
        <v>57</v>
      </c>
      <c r="I327" s="199" t="s">
        <v>250</v>
      </c>
      <c r="J327" s="199">
        <v>1</v>
      </c>
      <c r="K327" s="199">
        <v>9</v>
      </c>
      <c r="L327" s="199" t="s">
        <v>37</v>
      </c>
    </row>
    <row r="328" spans="2:13" s="199" customFormat="1">
      <c r="B328" s="199" t="str">
        <f>Arms!$C$51</f>
        <v>CART_025_1</v>
      </c>
      <c r="C328" s="199">
        <v>10</v>
      </c>
      <c r="D328" s="199" t="s">
        <v>332</v>
      </c>
      <c r="E328" s="199" t="s">
        <v>39</v>
      </c>
      <c r="F328" s="199" t="s">
        <v>39</v>
      </c>
      <c r="G328" s="199">
        <v>57</v>
      </c>
      <c r="L328" s="199" t="s">
        <v>37</v>
      </c>
    </row>
    <row r="329" spans="2:13" s="210" customFormat="1">
      <c r="B329" s="210" t="str">
        <f>Arms!$C$52</f>
        <v>CART_026_1</v>
      </c>
      <c r="C329" s="210">
        <v>55.5</v>
      </c>
      <c r="D329" s="210" t="s">
        <v>35</v>
      </c>
      <c r="E329" s="210" t="s">
        <v>36</v>
      </c>
      <c r="F329" s="210" t="s">
        <v>249</v>
      </c>
      <c r="G329" s="210">
        <v>8</v>
      </c>
      <c r="I329" s="210" t="s">
        <v>250</v>
      </c>
      <c r="J329" s="210">
        <v>35</v>
      </c>
      <c r="K329" s="210">
        <v>68</v>
      </c>
      <c r="L329" s="210" t="s">
        <v>37</v>
      </c>
      <c r="M329" s="210" t="s">
        <v>450</v>
      </c>
    </row>
    <row r="330" spans="2:13" s="210" customFormat="1">
      <c r="B330" s="210" t="str">
        <f>Arms!$C$53</f>
        <v>CART_026_2</v>
      </c>
      <c r="C330" s="210">
        <v>56</v>
      </c>
      <c r="D330" s="210" t="s">
        <v>35</v>
      </c>
      <c r="E330" s="210" t="s">
        <v>36</v>
      </c>
      <c r="F330" s="210" t="s">
        <v>249</v>
      </c>
      <c r="G330" s="210">
        <v>9</v>
      </c>
      <c r="I330" s="210" t="s">
        <v>250</v>
      </c>
      <c r="J330" s="210">
        <v>35</v>
      </c>
      <c r="K330" s="210">
        <v>73</v>
      </c>
      <c r="L330" s="210" t="s">
        <v>37</v>
      </c>
      <c r="M330" s="210" t="s">
        <v>451</v>
      </c>
    </row>
    <row r="331" spans="2:13" s="210" customFormat="1">
      <c r="B331" s="210" t="str">
        <f>Arms!$C$52</f>
        <v>CART_026_1</v>
      </c>
      <c r="C331" s="210">
        <v>4</v>
      </c>
      <c r="D331" s="210" t="s">
        <v>38</v>
      </c>
      <c r="E331" s="210" t="s">
        <v>39</v>
      </c>
      <c r="F331" s="210" t="s">
        <v>39</v>
      </c>
      <c r="G331" s="210">
        <v>8</v>
      </c>
      <c r="L331" s="210" t="s">
        <v>37</v>
      </c>
    </row>
    <row r="332" spans="2:13" s="210" customFormat="1">
      <c r="B332" s="210" t="str">
        <f>Arms!$C$53</f>
        <v>CART_026_2</v>
      </c>
      <c r="C332" s="210">
        <v>7</v>
      </c>
      <c r="D332" s="210" t="s">
        <v>38</v>
      </c>
      <c r="E332" s="210" t="s">
        <v>39</v>
      </c>
      <c r="F332" s="210" t="s">
        <v>39</v>
      </c>
      <c r="G332" s="210">
        <v>9</v>
      </c>
      <c r="L332" s="210" t="s">
        <v>37</v>
      </c>
    </row>
    <row r="333" spans="2:13" s="210" customFormat="1">
      <c r="B333" s="210" t="str">
        <f>Arms!$C$52</f>
        <v>CART_026_1</v>
      </c>
      <c r="C333" s="210">
        <v>3.5</v>
      </c>
      <c r="D333" s="210" t="s">
        <v>271</v>
      </c>
      <c r="E333" s="210" t="s">
        <v>39</v>
      </c>
      <c r="F333" s="210" t="s">
        <v>249</v>
      </c>
      <c r="G333" s="210">
        <v>8</v>
      </c>
      <c r="I333" s="210" t="s">
        <v>250</v>
      </c>
      <c r="J333" s="210">
        <v>3</v>
      </c>
      <c r="K333" s="210">
        <v>6</v>
      </c>
      <c r="L333" s="210" t="s">
        <v>37</v>
      </c>
      <c r="M333" s="210" t="s">
        <v>452</v>
      </c>
    </row>
    <row r="334" spans="2:13" s="210" customFormat="1">
      <c r="B334" s="210" t="str">
        <f>Arms!$C$53</f>
        <v>CART_026_2</v>
      </c>
      <c r="C334" s="210">
        <v>4</v>
      </c>
      <c r="D334" s="210" t="s">
        <v>271</v>
      </c>
      <c r="E334" s="210" t="s">
        <v>39</v>
      </c>
      <c r="F334" s="210" t="s">
        <v>249</v>
      </c>
      <c r="G334" s="210">
        <v>9</v>
      </c>
      <c r="I334" s="210" t="s">
        <v>250</v>
      </c>
      <c r="J334" s="210">
        <v>3</v>
      </c>
      <c r="K334" s="210">
        <v>11</v>
      </c>
      <c r="L334" s="210" t="s">
        <v>37</v>
      </c>
      <c r="M334" s="210" t="s">
        <v>453</v>
      </c>
    </row>
    <row r="335" spans="2:13" s="210" customFormat="1">
      <c r="B335" s="210" t="str">
        <f>Arms!$C$52</f>
        <v>CART_026_1</v>
      </c>
      <c r="C335" s="210">
        <v>3</v>
      </c>
      <c r="D335" s="210" t="s">
        <v>332</v>
      </c>
      <c r="E335" s="210" t="s">
        <v>39</v>
      </c>
      <c r="F335" s="210" t="s">
        <v>39</v>
      </c>
      <c r="G335" s="210">
        <v>8</v>
      </c>
      <c r="L335" s="210" t="s">
        <v>37</v>
      </c>
    </row>
    <row r="336" spans="2:13" s="210" customFormat="1">
      <c r="B336" s="210" t="str">
        <f>Arms!$C$53</f>
        <v>CART_026_2</v>
      </c>
      <c r="C336" s="210">
        <v>5</v>
      </c>
      <c r="D336" s="210" t="s">
        <v>332</v>
      </c>
      <c r="E336" s="210" t="s">
        <v>39</v>
      </c>
      <c r="F336" s="210" t="s">
        <v>39</v>
      </c>
      <c r="G336" s="210">
        <v>9</v>
      </c>
      <c r="L336" s="210" t="s">
        <v>37</v>
      </c>
    </row>
    <row r="337" spans="2:13" s="218" customFormat="1">
      <c r="B337" s="218" t="str">
        <f>Arms!$C$54</f>
        <v>CART_019_1</v>
      </c>
      <c r="C337" s="218">
        <v>5.5</v>
      </c>
      <c r="D337" s="218" t="s">
        <v>271</v>
      </c>
      <c r="E337" s="218" t="s">
        <v>39</v>
      </c>
      <c r="F337" s="218" t="s">
        <v>249</v>
      </c>
      <c r="G337" s="218">
        <v>4</v>
      </c>
      <c r="I337" s="218" t="s">
        <v>250</v>
      </c>
      <c r="J337" s="218">
        <v>4</v>
      </c>
      <c r="K337" s="218">
        <v>8</v>
      </c>
      <c r="L337" s="218" t="s">
        <v>37</v>
      </c>
      <c r="M337" s="218" t="s">
        <v>460</v>
      </c>
    </row>
    <row r="338" spans="2:13" s="218" customFormat="1">
      <c r="B338" s="218" t="str">
        <f>Arms!$C$55</f>
        <v>CART_019_2</v>
      </c>
      <c r="C338" s="218">
        <v>4</v>
      </c>
      <c r="D338" s="218" t="s">
        <v>271</v>
      </c>
      <c r="E338" s="218" t="s">
        <v>39</v>
      </c>
      <c r="F338" s="218" t="s">
        <v>249</v>
      </c>
      <c r="G338" s="218">
        <v>2</v>
      </c>
      <c r="I338" s="218" t="s">
        <v>250</v>
      </c>
      <c r="J338" s="218">
        <v>3</v>
      </c>
      <c r="K338" s="218">
        <v>5</v>
      </c>
      <c r="L338" s="218" t="s">
        <v>37</v>
      </c>
      <c r="M338" s="218" t="s">
        <v>461</v>
      </c>
    </row>
    <row r="339" spans="2:13" s="225" customFormat="1">
      <c r="B339" s="225" t="str">
        <f>Arms!$C$56</f>
        <v>CART_030_1</v>
      </c>
      <c r="C339" s="225">
        <v>51</v>
      </c>
      <c r="D339" s="225" t="s">
        <v>35</v>
      </c>
      <c r="E339" s="225" t="s">
        <v>36</v>
      </c>
      <c r="F339" s="225" t="s">
        <v>249</v>
      </c>
      <c r="G339" s="225">
        <v>3</v>
      </c>
      <c r="I339" s="225" t="s">
        <v>250</v>
      </c>
      <c r="J339" s="225">
        <v>43</v>
      </c>
      <c r="K339" s="225">
        <v>61</v>
      </c>
      <c r="L339" s="225" t="s">
        <v>340</v>
      </c>
      <c r="M339" s="225" t="s">
        <v>468</v>
      </c>
    </row>
    <row r="340" spans="2:13" s="225" customFormat="1">
      <c r="B340" s="225" t="str">
        <f>Arms!$C$57</f>
        <v>CART_030_2</v>
      </c>
      <c r="C340" s="225">
        <v>57.5</v>
      </c>
      <c r="D340" s="225" t="s">
        <v>35</v>
      </c>
      <c r="E340" s="225" t="s">
        <v>36</v>
      </c>
      <c r="F340" s="225" t="s">
        <v>249</v>
      </c>
      <c r="G340" s="225">
        <v>6</v>
      </c>
      <c r="I340" s="225" t="s">
        <v>250</v>
      </c>
      <c r="J340" s="225">
        <v>38</v>
      </c>
      <c r="K340" s="225">
        <v>66</v>
      </c>
      <c r="L340" s="225" t="s">
        <v>340</v>
      </c>
      <c r="M340" s="225" t="s">
        <v>470</v>
      </c>
    </row>
    <row r="341" spans="2:13" s="225" customFormat="1">
      <c r="B341" s="225" t="str">
        <f>Arms!$C$58</f>
        <v>CART_030_3</v>
      </c>
      <c r="C341" s="225">
        <v>56</v>
      </c>
      <c r="D341" s="225" t="s">
        <v>35</v>
      </c>
      <c r="E341" s="225" t="s">
        <v>36</v>
      </c>
      <c r="F341" s="225" t="s">
        <v>249</v>
      </c>
      <c r="G341" s="225">
        <v>3</v>
      </c>
      <c r="I341" s="225" t="s">
        <v>250</v>
      </c>
      <c r="J341" s="225">
        <v>52</v>
      </c>
      <c r="K341" s="225">
        <v>61</v>
      </c>
      <c r="L341" s="225" t="s">
        <v>340</v>
      </c>
      <c r="M341" s="225" t="s">
        <v>469</v>
      </c>
    </row>
    <row r="342" spans="2:13" s="225" customFormat="1">
      <c r="B342" s="225" t="str">
        <f>Arms!$C$59</f>
        <v>CART_030_4</v>
      </c>
      <c r="C342" s="225">
        <v>52.5</v>
      </c>
      <c r="D342" s="225" t="s">
        <v>35</v>
      </c>
      <c r="E342" s="225" t="s">
        <v>36</v>
      </c>
      <c r="F342" s="225" t="s">
        <v>249</v>
      </c>
      <c r="G342" s="225">
        <v>6</v>
      </c>
      <c r="I342" s="225" t="s">
        <v>250</v>
      </c>
      <c r="J342" s="225">
        <v>48</v>
      </c>
      <c r="K342" s="225">
        <v>62</v>
      </c>
      <c r="L342" s="225" t="s">
        <v>340</v>
      </c>
      <c r="M342" s="225" t="s">
        <v>471</v>
      </c>
    </row>
    <row r="343" spans="2:13" s="225" customFormat="1">
      <c r="B343" s="225" t="str">
        <f>Arms!$C$56</f>
        <v>CART_030_1</v>
      </c>
      <c r="C343" s="225">
        <v>2</v>
      </c>
      <c r="D343" s="225" t="s">
        <v>38</v>
      </c>
      <c r="E343" s="225" t="s">
        <v>39</v>
      </c>
      <c r="F343" s="225" t="s">
        <v>39</v>
      </c>
      <c r="G343" s="225">
        <v>3</v>
      </c>
      <c r="L343" s="225" t="s">
        <v>340</v>
      </c>
    </row>
    <row r="344" spans="2:13" s="225" customFormat="1">
      <c r="B344" s="225" t="str">
        <f>Arms!$C$57</f>
        <v>CART_030_2</v>
      </c>
      <c r="C344" s="225">
        <v>2</v>
      </c>
      <c r="D344" s="225" t="s">
        <v>38</v>
      </c>
      <c r="E344" s="225" t="s">
        <v>39</v>
      </c>
      <c r="F344" s="225" t="s">
        <v>39</v>
      </c>
      <c r="G344" s="225">
        <v>6</v>
      </c>
      <c r="L344" s="225" t="s">
        <v>340</v>
      </c>
    </row>
    <row r="345" spans="2:13" s="225" customFormat="1">
      <c r="B345" s="225" t="str">
        <f>Arms!$C$58</f>
        <v>CART_030_3</v>
      </c>
      <c r="C345" s="225">
        <v>2</v>
      </c>
      <c r="D345" s="225" t="s">
        <v>38</v>
      </c>
      <c r="E345" s="225" t="s">
        <v>39</v>
      </c>
      <c r="F345" s="225" t="s">
        <v>39</v>
      </c>
      <c r="G345" s="225">
        <v>3</v>
      </c>
      <c r="L345" s="225" t="s">
        <v>340</v>
      </c>
    </row>
    <row r="346" spans="2:13" s="225" customFormat="1">
      <c r="B346" s="225" t="str">
        <f>Arms!$C$59</f>
        <v>CART_030_4</v>
      </c>
      <c r="C346" s="225">
        <v>4</v>
      </c>
      <c r="D346" s="225" t="s">
        <v>38</v>
      </c>
      <c r="E346" s="225" t="s">
        <v>39</v>
      </c>
      <c r="F346" s="225" t="s">
        <v>39</v>
      </c>
      <c r="G346" s="225">
        <v>6</v>
      </c>
      <c r="L346" s="225" t="s">
        <v>340</v>
      </c>
    </row>
    <row r="347" spans="2:13" s="225" customFormat="1">
      <c r="B347" s="225" t="str">
        <f>Arms!$C$56</f>
        <v>CART_030_1</v>
      </c>
      <c r="C347" s="225">
        <v>6.75</v>
      </c>
      <c r="D347" s="225" t="s">
        <v>291</v>
      </c>
      <c r="E347" s="225" t="s">
        <v>36</v>
      </c>
      <c r="F347" s="225" t="s">
        <v>249</v>
      </c>
      <c r="G347" s="225">
        <v>3</v>
      </c>
      <c r="I347" s="225" t="s">
        <v>250</v>
      </c>
      <c r="J347" s="225">
        <v>29.2</v>
      </c>
      <c r="K347" s="225">
        <v>94.3</v>
      </c>
      <c r="L347" s="225" t="s">
        <v>340</v>
      </c>
      <c r="M347" s="225" t="s">
        <v>472</v>
      </c>
    </row>
    <row r="348" spans="2:13" s="225" customFormat="1">
      <c r="B348" s="225" t="str">
        <f>Arms!$C$57</f>
        <v>CART_030_2</v>
      </c>
      <c r="C348" s="225">
        <v>2.42</v>
      </c>
      <c r="D348" s="225" t="s">
        <v>291</v>
      </c>
      <c r="E348" s="225" t="s">
        <v>36</v>
      </c>
      <c r="F348" s="225" t="s">
        <v>249</v>
      </c>
      <c r="G348" s="225">
        <v>6</v>
      </c>
      <c r="I348" s="225" t="s">
        <v>250</v>
      </c>
      <c r="J348" s="225">
        <v>15.1</v>
      </c>
      <c r="K348" s="225">
        <v>43.8</v>
      </c>
      <c r="L348" s="225" t="s">
        <v>340</v>
      </c>
      <c r="M348" s="225" t="s">
        <v>474</v>
      </c>
    </row>
    <row r="349" spans="2:13" s="225" customFormat="1">
      <c r="B349" s="225" t="str">
        <f>Arms!$C$58</f>
        <v>CART_030_3</v>
      </c>
      <c r="C349" s="225">
        <v>1.5</v>
      </c>
      <c r="D349" s="225" t="s">
        <v>291</v>
      </c>
      <c r="E349" s="225" t="s">
        <v>36</v>
      </c>
      <c r="F349" s="225" t="s">
        <v>249</v>
      </c>
      <c r="G349" s="225">
        <v>3</v>
      </c>
      <c r="I349" s="225" t="s">
        <v>250</v>
      </c>
      <c r="J349" s="225">
        <v>8.8000000000000007</v>
      </c>
      <c r="K349" s="225">
        <v>24.2</v>
      </c>
      <c r="L349" s="225" t="s">
        <v>340</v>
      </c>
      <c r="M349" s="225" t="s">
        <v>473</v>
      </c>
    </row>
    <row r="350" spans="2:13" s="225" customFormat="1">
      <c r="B350" s="225" t="str">
        <f>Arms!$C$59</f>
        <v>CART_030_4</v>
      </c>
      <c r="C350" s="225">
        <v>3</v>
      </c>
      <c r="D350" s="225" t="s">
        <v>291</v>
      </c>
      <c r="E350" s="225" t="s">
        <v>36</v>
      </c>
      <c r="F350" s="225" t="s">
        <v>249</v>
      </c>
      <c r="G350" s="225">
        <v>6</v>
      </c>
      <c r="I350" s="225" t="s">
        <v>250</v>
      </c>
      <c r="J350" s="225">
        <v>10.9</v>
      </c>
      <c r="K350" s="225">
        <v>62.9</v>
      </c>
      <c r="L350" s="225" t="s">
        <v>340</v>
      </c>
      <c r="M350" s="225" t="s">
        <v>475</v>
      </c>
    </row>
    <row r="351" spans="2:13" s="225" customFormat="1">
      <c r="B351" s="225" t="str">
        <f>Arms!$C$56</f>
        <v>CART_030_1</v>
      </c>
      <c r="C351" s="225">
        <v>5</v>
      </c>
      <c r="D351" s="225" t="s">
        <v>271</v>
      </c>
      <c r="E351" s="225" t="s">
        <v>39</v>
      </c>
      <c r="F351" s="225" t="s">
        <v>249</v>
      </c>
      <c r="G351" s="225">
        <v>3</v>
      </c>
      <c r="I351" s="225" t="s">
        <v>250</v>
      </c>
      <c r="J351" s="225">
        <v>3</v>
      </c>
      <c r="K351" s="225">
        <v>6</v>
      </c>
      <c r="L351" s="225" t="s">
        <v>340</v>
      </c>
      <c r="M351" s="225" t="s">
        <v>476</v>
      </c>
    </row>
    <row r="352" spans="2:13" s="225" customFormat="1">
      <c r="B352" s="225" t="str">
        <f>Arms!$C$57</f>
        <v>CART_030_2</v>
      </c>
      <c r="C352" s="225">
        <v>4</v>
      </c>
      <c r="D352" s="225" t="s">
        <v>271</v>
      </c>
      <c r="E352" s="225" t="s">
        <v>39</v>
      </c>
      <c r="F352" s="225" t="s">
        <v>249</v>
      </c>
      <c r="G352" s="225">
        <v>6</v>
      </c>
      <c r="I352" s="225" t="s">
        <v>250</v>
      </c>
      <c r="J352" s="225">
        <v>4</v>
      </c>
      <c r="K352" s="225">
        <v>4</v>
      </c>
      <c r="L352" s="225" t="s">
        <v>340</v>
      </c>
      <c r="M352" s="225" t="s">
        <v>478</v>
      </c>
    </row>
    <row r="353" spans="2:13" s="225" customFormat="1">
      <c r="B353" s="225" t="str">
        <f>Arms!$C$58</f>
        <v>CART_030_3</v>
      </c>
      <c r="C353" s="225">
        <v>5</v>
      </c>
      <c r="D353" s="225" t="s">
        <v>271</v>
      </c>
      <c r="E353" s="225" t="s">
        <v>39</v>
      </c>
      <c r="F353" s="225" t="s">
        <v>249</v>
      </c>
      <c r="G353" s="225">
        <v>3</v>
      </c>
      <c r="I353" s="225" t="s">
        <v>250</v>
      </c>
      <c r="J353" s="225">
        <v>3</v>
      </c>
      <c r="K353" s="225">
        <v>5</v>
      </c>
      <c r="L353" s="225" t="s">
        <v>340</v>
      </c>
      <c r="M353" s="225" t="s">
        <v>477</v>
      </c>
    </row>
    <row r="354" spans="2:13" s="225" customFormat="1">
      <c r="B354" s="225" t="str">
        <f>Arms!$C$59</f>
        <v>CART_030_4</v>
      </c>
      <c r="C354" s="225">
        <v>4</v>
      </c>
      <c r="D354" s="225" t="s">
        <v>271</v>
      </c>
      <c r="E354" s="225" t="s">
        <v>39</v>
      </c>
      <c r="F354" s="225" t="s">
        <v>249</v>
      </c>
      <c r="G354" s="225">
        <v>6</v>
      </c>
      <c r="I354" s="225" t="s">
        <v>250</v>
      </c>
      <c r="J354" s="225">
        <v>3</v>
      </c>
      <c r="K354" s="225">
        <v>5</v>
      </c>
      <c r="L354" s="225" t="s">
        <v>340</v>
      </c>
      <c r="M354" s="225" t="s">
        <v>479</v>
      </c>
    </row>
    <row r="355" spans="2:13" s="225" customFormat="1">
      <c r="B355" s="225" t="str">
        <f>Arms!$C$56</f>
        <v>CART_030_1</v>
      </c>
      <c r="C355" s="225">
        <v>1</v>
      </c>
      <c r="D355" s="231" t="s">
        <v>362</v>
      </c>
      <c r="E355" s="225" t="s">
        <v>39</v>
      </c>
      <c r="F355" s="225" t="s">
        <v>39</v>
      </c>
      <c r="G355" s="225">
        <v>3</v>
      </c>
      <c r="L355" s="225" t="s">
        <v>340</v>
      </c>
    </row>
    <row r="356" spans="2:13" s="225" customFormat="1">
      <c r="B356" s="225" t="str">
        <f>Arms!$C$57</f>
        <v>CART_030_2</v>
      </c>
      <c r="C356" s="225">
        <v>2</v>
      </c>
      <c r="D356" s="231" t="s">
        <v>362</v>
      </c>
      <c r="E356" s="225" t="s">
        <v>39</v>
      </c>
      <c r="F356" s="225" t="s">
        <v>39</v>
      </c>
      <c r="G356" s="225">
        <v>6</v>
      </c>
      <c r="L356" s="225" t="s">
        <v>340</v>
      </c>
    </row>
    <row r="357" spans="2:13" s="225" customFormat="1">
      <c r="B357" s="225" t="str">
        <f>Arms!$C$58</f>
        <v>CART_030_3</v>
      </c>
      <c r="C357" s="225">
        <v>1</v>
      </c>
      <c r="D357" s="231" t="s">
        <v>362</v>
      </c>
      <c r="E357" s="225" t="s">
        <v>39</v>
      </c>
      <c r="F357" s="225" t="s">
        <v>39</v>
      </c>
      <c r="G357" s="225">
        <v>3</v>
      </c>
      <c r="L357" s="225" t="s">
        <v>340</v>
      </c>
    </row>
    <row r="358" spans="2:13" s="225" customFormat="1">
      <c r="B358" s="225" t="str">
        <f>Arms!$C$59</f>
        <v>CART_030_4</v>
      </c>
      <c r="C358" s="225">
        <v>0</v>
      </c>
      <c r="D358" s="231" t="s">
        <v>362</v>
      </c>
      <c r="E358" s="225" t="s">
        <v>39</v>
      </c>
      <c r="F358" s="225" t="s">
        <v>39</v>
      </c>
      <c r="G358" s="225">
        <v>6</v>
      </c>
      <c r="L358" s="225" t="s">
        <v>340</v>
      </c>
    </row>
    <row r="359" spans="2:13" s="225" customFormat="1">
      <c r="B359" s="225" t="str">
        <f>Arms!$C$56</f>
        <v>CART_030_1</v>
      </c>
      <c r="C359" s="225">
        <v>0</v>
      </c>
      <c r="D359" s="225" t="s">
        <v>332</v>
      </c>
      <c r="E359" s="225" t="s">
        <v>39</v>
      </c>
      <c r="F359" s="225" t="s">
        <v>39</v>
      </c>
      <c r="G359" s="225">
        <v>3</v>
      </c>
      <c r="L359" s="225" t="s">
        <v>340</v>
      </c>
    </row>
    <row r="360" spans="2:13" s="225" customFormat="1">
      <c r="B360" s="225" t="str">
        <f>Arms!$C$57</f>
        <v>CART_030_2</v>
      </c>
      <c r="C360" s="225">
        <v>4</v>
      </c>
      <c r="D360" s="225" t="s">
        <v>332</v>
      </c>
      <c r="E360" s="225" t="s">
        <v>39</v>
      </c>
      <c r="F360" s="225" t="s">
        <v>39</v>
      </c>
      <c r="G360" s="225">
        <v>6</v>
      </c>
      <c r="L360" s="225" t="s">
        <v>340</v>
      </c>
    </row>
    <row r="361" spans="2:13" s="225" customFormat="1">
      <c r="B361" s="225" t="str">
        <f>Arms!$C$58</f>
        <v>CART_030_3</v>
      </c>
      <c r="C361" s="225">
        <v>0</v>
      </c>
      <c r="D361" s="225" t="s">
        <v>332</v>
      </c>
      <c r="E361" s="225" t="s">
        <v>39</v>
      </c>
      <c r="F361" s="225" t="s">
        <v>39</v>
      </c>
      <c r="G361" s="225">
        <v>3</v>
      </c>
      <c r="L361" s="225" t="s">
        <v>340</v>
      </c>
    </row>
    <row r="362" spans="2:13" s="225" customFormat="1">
      <c r="B362" s="225" t="str">
        <f>Arms!$C$59</f>
        <v>CART_030_4</v>
      </c>
      <c r="C362" s="225">
        <v>2</v>
      </c>
      <c r="D362" s="225" t="s">
        <v>332</v>
      </c>
      <c r="E362" s="225" t="s">
        <v>39</v>
      </c>
      <c r="F362" s="225" t="s">
        <v>39</v>
      </c>
      <c r="G362" s="225">
        <v>6</v>
      </c>
      <c r="L362" s="225" t="s">
        <v>340</v>
      </c>
    </row>
    <row r="363" spans="2:13" s="225" customFormat="1">
      <c r="B363" s="225" t="str">
        <f>Arms!$C$56</f>
        <v>CART_030_1</v>
      </c>
      <c r="C363" s="225">
        <v>3</v>
      </c>
      <c r="D363" s="225" t="s">
        <v>280</v>
      </c>
      <c r="E363" s="225" t="s">
        <v>39</v>
      </c>
      <c r="F363" s="225" t="s">
        <v>39</v>
      </c>
      <c r="G363" s="225">
        <v>3</v>
      </c>
      <c r="L363" s="225" t="s">
        <v>340</v>
      </c>
    </row>
    <row r="364" spans="2:13" s="225" customFormat="1">
      <c r="B364" s="225" t="str">
        <f>Arms!$C$56</f>
        <v>CART_030_1</v>
      </c>
      <c r="C364" s="225">
        <v>0</v>
      </c>
      <c r="D364" s="225" t="s">
        <v>281</v>
      </c>
      <c r="E364" s="225" t="s">
        <v>39</v>
      </c>
      <c r="F364" s="225" t="s">
        <v>39</v>
      </c>
      <c r="G364" s="225">
        <v>3</v>
      </c>
      <c r="L364" s="225" t="s">
        <v>340</v>
      </c>
    </row>
    <row r="365" spans="2:13" s="225" customFormat="1">
      <c r="B365" s="225" t="str">
        <f>Arms!$C$57</f>
        <v>CART_030_2</v>
      </c>
      <c r="C365" s="225">
        <v>2</v>
      </c>
      <c r="D365" s="225" t="s">
        <v>280</v>
      </c>
      <c r="E365" s="225" t="s">
        <v>39</v>
      </c>
      <c r="F365" s="225" t="s">
        <v>39</v>
      </c>
      <c r="G365" s="225">
        <v>6</v>
      </c>
      <c r="L365" s="225" t="s">
        <v>340</v>
      </c>
    </row>
    <row r="366" spans="2:13" s="225" customFormat="1">
      <c r="B366" s="225" t="str">
        <f>Arms!$C$57</f>
        <v>CART_030_2</v>
      </c>
      <c r="C366" s="225">
        <v>4</v>
      </c>
      <c r="D366" s="225" t="s">
        <v>281</v>
      </c>
      <c r="E366" s="225" t="s">
        <v>39</v>
      </c>
      <c r="F366" s="225" t="s">
        <v>39</v>
      </c>
      <c r="G366" s="225">
        <v>6</v>
      </c>
      <c r="L366" s="225" t="s">
        <v>340</v>
      </c>
    </row>
    <row r="367" spans="2:13" s="225" customFormat="1">
      <c r="B367" s="225" t="str">
        <f>Arms!$C$58</f>
        <v>CART_030_3</v>
      </c>
      <c r="C367" s="225">
        <v>0</v>
      </c>
      <c r="D367" s="225" t="s">
        <v>280</v>
      </c>
      <c r="E367" s="225" t="s">
        <v>39</v>
      </c>
      <c r="F367" s="225" t="s">
        <v>39</v>
      </c>
      <c r="G367" s="225">
        <v>3</v>
      </c>
      <c r="L367" s="225" t="s">
        <v>340</v>
      </c>
    </row>
    <row r="368" spans="2:13" s="225" customFormat="1">
      <c r="B368" s="225" t="str">
        <f>Arms!$C$58</f>
        <v>CART_030_3</v>
      </c>
      <c r="C368" s="225">
        <v>3</v>
      </c>
      <c r="D368" s="225" t="s">
        <v>281</v>
      </c>
      <c r="E368" s="225" t="s">
        <v>39</v>
      </c>
      <c r="F368" s="225" t="s">
        <v>39</v>
      </c>
      <c r="G368" s="225">
        <v>3</v>
      </c>
      <c r="L368" s="225" t="s">
        <v>340</v>
      </c>
    </row>
    <row r="369" spans="2:13" s="225" customFormat="1">
      <c r="B369" s="225" t="str">
        <f>Arms!$C$59</f>
        <v>CART_030_4</v>
      </c>
      <c r="C369" s="225">
        <v>5</v>
      </c>
      <c r="D369" s="225" t="s">
        <v>280</v>
      </c>
      <c r="E369" s="225" t="s">
        <v>39</v>
      </c>
      <c r="F369" s="225" t="s">
        <v>39</v>
      </c>
      <c r="G369" s="225">
        <v>6</v>
      </c>
      <c r="L369" s="225" t="s">
        <v>340</v>
      </c>
    </row>
    <row r="370" spans="2:13" s="225" customFormat="1">
      <c r="B370" s="225" t="str">
        <f>Arms!$C$59</f>
        <v>CART_030_4</v>
      </c>
      <c r="C370" s="225">
        <v>1</v>
      </c>
      <c r="D370" s="225" t="s">
        <v>281</v>
      </c>
      <c r="E370" s="225" t="s">
        <v>39</v>
      </c>
      <c r="F370" s="225" t="s">
        <v>39</v>
      </c>
      <c r="G370" s="225">
        <v>6</v>
      </c>
      <c r="L370" s="225" t="s">
        <v>340</v>
      </c>
    </row>
    <row r="371" spans="2:13" s="235" customFormat="1">
      <c r="B371" s="235" t="str">
        <f>Arms!$C$60</f>
        <v>CART_022_1</v>
      </c>
      <c r="C371" s="235">
        <v>57</v>
      </c>
      <c r="D371" s="235" t="s">
        <v>35</v>
      </c>
      <c r="E371" s="235" t="s">
        <v>36</v>
      </c>
      <c r="F371" s="235" t="s">
        <v>249</v>
      </c>
      <c r="G371" s="235">
        <v>5</v>
      </c>
      <c r="I371" s="235" t="s">
        <v>250</v>
      </c>
      <c r="J371" s="235">
        <v>48</v>
      </c>
      <c r="K371" s="235">
        <v>68</v>
      </c>
      <c r="L371" s="235" t="s">
        <v>37</v>
      </c>
      <c r="M371" s="235" t="s">
        <v>486</v>
      </c>
    </row>
    <row r="372" spans="2:13" s="235" customFormat="1">
      <c r="B372" s="235" t="str">
        <f>Arms!$C$60</f>
        <v>CART_022_1</v>
      </c>
      <c r="C372" s="235">
        <v>1</v>
      </c>
      <c r="D372" s="235" t="s">
        <v>38</v>
      </c>
      <c r="E372" s="235" t="s">
        <v>39</v>
      </c>
      <c r="F372" s="235" t="s">
        <v>39</v>
      </c>
      <c r="G372" s="235">
        <v>5</v>
      </c>
      <c r="L372" s="235" t="s">
        <v>37</v>
      </c>
    </row>
    <row r="373" spans="2:13" s="235" customFormat="1">
      <c r="B373" s="235" t="str">
        <f>Arms!$C$60</f>
        <v>CART_022_1</v>
      </c>
      <c r="C373" s="235">
        <v>3</v>
      </c>
      <c r="D373" s="235" t="s">
        <v>271</v>
      </c>
      <c r="E373" s="235" t="s">
        <v>39</v>
      </c>
      <c r="F373" s="235" t="s">
        <v>249</v>
      </c>
      <c r="G373" s="235">
        <v>5</v>
      </c>
      <c r="I373" s="235" t="s">
        <v>250</v>
      </c>
      <c r="J373" s="235">
        <v>2</v>
      </c>
      <c r="K373" s="235">
        <v>4</v>
      </c>
      <c r="L373" s="235" t="s">
        <v>37</v>
      </c>
      <c r="M373" s="235" t="s">
        <v>487</v>
      </c>
    </row>
    <row r="374" spans="2:13" s="245" customFormat="1">
      <c r="B374" s="245" t="str">
        <f>Arms!$C$61</f>
        <v>CART_031_1</v>
      </c>
      <c r="C374" s="245">
        <v>55</v>
      </c>
      <c r="D374" s="245" t="s">
        <v>35</v>
      </c>
      <c r="E374" s="245" t="s">
        <v>36</v>
      </c>
      <c r="F374" s="245" t="s">
        <v>249</v>
      </c>
      <c r="G374" s="245">
        <v>30</v>
      </c>
      <c r="I374" s="245" t="s">
        <v>250</v>
      </c>
      <c r="J374" s="245">
        <v>34</v>
      </c>
      <c r="K374" s="245">
        <v>65</v>
      </c>
      <c r="L374" s="245" t="s">
        <v>37</v>
      </c>
    </row>
    <row r="375" spans="2:13" s="245" customFormat="1">
      <c r="B375" s="245" t="str">
        <f>Arms!$C$61</f>
        <v>CART_031_1</v>
      </c>
      <c r="C375" s="245">
        <v>17</v>
      </c>
      <c r="D375" s="245" t="s">
        <v>38</v>
      </c>
      <c r="E375" s="245" t="s">
        <v>39</v>
      </c>
      <c r="F375" s="245" t="s">
        <v>39</v>
      </c>
      <c r="G375" s="245">
        <v>30</v>
      </c>
      <c r="L375" s="245" t="s">
        <v>37</v>
      </c>
    </row>
    <row r="376" spans="2:13" s="245" customFormat="1">
      <c r="B376" s="245" t="str">
        <f>Arms!$C$61</f>
        <v>CART_031_1</v>
      </c>
      <c r="C376" s="245">
        <v>3.57</v>
      </c>
      <c r="D376" s="245" t="s">
        <v>291</v>
      </c>
      <c r="E376" s="245" t="s">
        <v>36</v>
      </c>
      <c r="F376" s="245" t="s">
        <v>249</v>
      </c>
      <c r="G376" s="245">
        <v>30</v>
      </c>
      <c r="I376" s="245" t="s">
        <v>250</v>
      </c>
      <c r="J376" s="245">
        <v>22</v>
      </c>
      <c r="K376" s="245">
        <v>151</v>
      </c>
      <c r="L376" s="245" t="s">
        <v>37</v>
      </c>
    </row>
    <row r="377" spans="2:13" s="245" customFormat="1">
      <c r="B377" s="245" t="str">
        <f>Arms!$C$61</f>
        <v>CART_031_1</v>
      </c>
      <c r="C377" s="245">
        <v>4</v>
      </c>
      <c r="D377" s="245" t="s">
        <v>271</v>
      </c>
      <c r="E377" s="245" t="s">
        <v>39</v>
      </c>
      <c r="F377" s="245" t="s">
        <v>249</v>
      </c>
      <c r="G377" s="245">
        <v>30</v>
      </c>
      <c r="I377" s="245" t="s">
        <v>250</v>
      </c>
      <c r="J377" s="245">
        <v>3</v>
      </c>
      <c r="K377" s="245">
        <v>11</v>
      </c>
      <c r="L377" s="245" t="s">
        <v>37</v>
      </c>
    </row>
    <row r="378" spans="2:13" s="245" customFormat="1">
      <c r="B378" s="245" t="str">
        <f>Arms!$C$61</f>
        <v>CART_031_1</v>
      </c>
      <c r="C378" s="245">
        <v>0</v>
      </c>
      <c r="D378" s="245" t="s">
        <v>283</v>
      </c>
      <c r="E378" s="245" t="s">
        <v>39</v>
      </c>
      <c r="F378" s="245" t="s">
        <v>39</v>
      </c>
      <c r="G378" s="245">
        <v>30</v>
      </c>
      <c r="L378" s="245" t="s">
        <v>37</v>
      </c>
    </row>
    <row r="379" spans="2:13" s="245" customFormat="1">
      <c r="B379" s="245" t="str">
        <f>Arms!$C$61</f>
        <v>CART_031_1</v>
      </c>
      <c r="C379" s="245">
        <v>11</v>
      </c>
      <c r="D379" s="245" t="s">
        <v>332</v>
      </c>
      <c r="E379" s="245" t="s">
        <v>39</v>
      </c>
      <c r="F379" s="245" t="s">
        <v>39</v>
      </c>
      <c r="G379" s="245">
        <v>30</v>
      </c>
      <c r="L379" s="245" t="s">
        <v>37</v>
      </c>
    </row>
    <row r="380" spans="2:13" s="245" customFormat="1">
      <c r="B380" s="245" t="str">
        <f>Arms!$C$61</f>
        <v>CART_031_1</v>
      </c>
      <c r="C380" s="245">
        <v>10</v>
      </c>
      <c r="D380" s="245" t="s">
        <v>280</v>
      </c>
      <c r="E380" s="245" t="s">
        <v>39</v>
      </c>
      <c r="F380" s="245" t="s">
        <v>39</v>
      </c>
      <c r="G380" s="245">
        <v>30</v>
      </c>
      <c r="L380" s="245" t="s">
        <v>37</v>
      </c>
    </row>
    <row r="381" spans="2:13" s="245" customFormat="1">
      <c r="B381" s="245" t="str">
        <f>Arms!$C$61</f>
        <v>CART_031_1</v>
      </c>
      <c r="C381" s="245">
        <v>10</v>
      </c>
      <c r="D381" s="245" t="s">
        <v>281</v>
      </c>
      <c r="E381" s="245" t="s">
        <v>39</v>
      </c>
      <c r="F381" s="245" t="s">
        <v>39</v>
      </c>
      <c r="G381" s="245">
        <v>30</v>
      </c>
      <c r="L381" s="245" t="s">
        <v>37</v>
      </c>
    </row>
    <row r="382" spans="2:13" s="245" customFormat="1">
      <c r="B382" s="245" t="str">
        <f>Arms!$C$61</f>
        <v>CART_031_1</v>
      </c>
      <c r="C382" s="245">
        <v>8</v>
      </c>
      <c r="D382" s="245" t="s">
        <v>282</v>
      </c>
      <c r="E382" s="245" t="s">
        <v>39</v>
      </c>
      <c r="F382" s="245" t="s">
        <v>39</v>
      </c>
      <c r="G382" s="245">
        <v>30</v>
      </c>
      <c r="L382" s="245" t="s">
        <v>37</v>
      </c>
    </row>
  </sheetData>
  <autoFilter ref="B1:P382" xr:uid="{00000000-0001-0000-0200-000000000000}"/>
  <mergeCells count="4">
    <mergeCell ref="M228:M240"/>
    <mergeCell ref="M287:M290"/>
    <mergeCell ref="N168:O169"/>
    <mergeCell ref="M304:M316"/>
  </mergeCells>
  <phoneticPr fontId="9" type="noConversion"/>
  <dataValidations count="2">
    <dataValidation type="list" allowBlank="1" showInputMessage="1" showErrorMessage="1" sqref="E5:E7 E48:E49 E51 E11:E46 E79 E81:E91 E94:E95 E98:E117 E120:E121 E125:E154 E160:E167 E170:E171 E173:E179 E181:E184 E189:E216 E218 E220:E227 E229 E231:E240 E242 E244:E251 E257:E281 E287:E290 E292:E293 E296:E297 E299 E301:E303 E305:E313 E315:E316 E318:E325 E327:E328 E331:E338 E343:E346 E351:E370 E372:E373 E375 E377:E382 F2:F1048576" xr:uid="{00000000-0002-0000-0200-000000000000}">
      <formula1>"mean, geom_mean, median, N"</formula1>
    </dataValidation>
    <dataValidation type="list" allowBlank="1" showInputMessage="1" showErrorMessage="1" sqref="I12:I13 I5:I7 I51 I53:I57 I76:I77 I60:I65 I47:I49 I69:I71 I15:I43 I79 I81:I89 I91 I94:I95 I98:I117 I120:I121 I125:I154 I160:I163 I166:I171 I173:I179 I182:I184 I189:I196 I201:I216 I218 I220:I224 I226:I227 I229 I231:I237 I239:I240 I242 I244:I249 I251 I257:I276 I287:I294 I296 I299 I301:I303 I305:I313 I316 I318:I325 I328 I331:I332 I335:I336 I343:I346 I355:I370 I372 I375 I378:I1048576" xr:uid="{00000000-0002-0000-0200-000001000000}">
      <formula1>"SE, SD, IQR, 95CI, 90CI"</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E8DC-2326-4DD4-B811-FE82DF983C30}">
  <dimension ref="A1:Q2838"/>
  <sheetViews>
    <sheetView workbookViewId="0">
      <pane ySplit="1" topLeftCell="A269" activePane="bottomLeft" state="frozen"/>
      <selection pane="bottomLeft" activeCell="D8" sqref="D8"/>
    </sheetView>
  </sheetViews>
  <sheetFormatPr baseColWidth="10" defaultColWidth="8.83203125" defaultRowHeight="15"/>
  <cols>
    <col min="1" max="1" width="10.6640625" bestFit="1" customWidth="1"/>
    <col min="2" max="2" width="9.5" bestFit="1" customWidth="1"/>
    <col min="3" max="3" width="14.33203125" bestFit="1" customWidth="1"/>
    <col min="6" max="6" width="12.6640625" style="164" bestFit="1" customWidth="1"/>
    <col min="7" max="7" width="12.6640625" bestFit="1" customWidth="1"/>
    <col min="8" max="8" width="11.5" bestFit="1" customWidth="1"/>
    <col min="10" max="10" width="14.5" bestFit="1" customWidth="1"/>
  </cols>
  <sheetData>
    <row r="1" spans="1:16">
      <c r="A1" s="4" t="s">
        <v>17</v>
      </c>
      <c r="B1" s="4" t="s">
        <v>266</v>
      </c>
      <c r="C1" s="4" t="s">
        <v>92</v>
      </c>
      <c r="D1" s="4" t="s">
        <v>43</v>
      </c>
      <c r="E1" s="4" t="s">
        <v>44</v>
      </c>
      <c r="F1" s="250" t="s">
        <v>25</v>
      </c>
      <c r="G1" s="4" t="s">
        <v>259</v>
      </c>
      <c r="H1" s="3" t="s">
        <v>87</v>
      </c>
      <c r="I1" s="3" t="s">
        <v>93</v>
      </c>
      <c r="J1" s="4" t="s">
        <v>26</v>
      </c>
      <c r="K1" s="4" t="s">
        <v>28</v>
      </c>
      <c r="L1" s="4" t="s">
        <v>30</v>
      </c>
      <c r="M1" s="4" t="s">
        <v>31</v>
      </c>
      <c r="N1" s="4" t="s">
        <v>32</v>
      </c>
      <c r="O1" s="4" t="s">
        <v>33</v>
      </c>
      <c r="P1" s="4" t="s">
        <v>89</v>
      </c>
    </row>
    <row r="2" spans="1:16" s="48" customFormat="1">
      <c r="A2" s="48" t="str">
        <f>Arms!$C$5</f>
        <v>CART_002_1</v>
      </c>
      <c r="B2" s="48">
        <v>1</v>
      </c>
      <c r="C2" s="48" t="str">
        <f t="shared" ref="C2:C13" si="0">CONCATENATE(A2, "_", B2)</f>
        <v>CART_002_1_1</v>
      </c>
      <c r="D2" s="49">
        <v>2.0685216656778298</v>
      </c>
      <c r="E2" s="48" t="s">
        <v>260</v>
      </c>
      <c r="F2" s="50">
        <v>362.70770943241303</v>
      </c>
      <c r="G2" s="51"/>
      <c r="H2" s="47" t="s">
        <v>262</v>
      </c>
      <c r="I2" s="48" t="s">
        <v>94</v>
      </c>
      <c r="J2" s="48" t="s">
        <v>88</v>
      </c>
      <c r="K2" s="52"/>
      <c r="L2" s="52"/>
      <c r="M2" s="52"/>
      <c r="N2" s="52"/>
      <c r="O2" s="52"/>
      <c r="P2" s="48" t="s">
        <v>263</v>
      </c>
    </row>
    <row r="3" spans="1:16" s="48" customFormat="1">
      <c r="A3" s="48" t="str">
        <f>Arms!$C$5</f>
        <v>CART_002_1</v>
      </c>
      <c r="B3" s="48">
        <v>1</v>
      </c>
      <c r="C3" s="48" t="str">
        <f t="shared" si="0"/>
        <v>CART_002_1_1</v>
      </c>
      <c r="D3" s="49">
        <v>4.3693372082499398</v>
      </c>
      <c r="E3" s="48" t="s">
        <v>260</v>
      </c>
      <c r="F3" s="50">
        <v>7223.1354972347599</v>
      </c>
      <c r="G3" s="51"/>
      <c r="H3" s="47" t="s">
        <v>262</v>
      </c>
      <c r="I3" s="48" t="s">
        <v>94</v>
      </c>
      <c r="J3" s="48" t="s">
        <v>88</v>
      </c>
      <c r="K3" s="52"/>
      <c r="L3" s="52"/>
      <c r="M3" s="52"/>
      <c r="N3" s="52"/>
      <c r="O3" s="52"/>
      <c r="P3" s="48" t="s">
        <v>263</v>
      </c>
    </row>
    <row r="4" spans="1:16" s="48" customFormat="1">
      <c r="A4" s="48" t="str">
        <f>Arms!$C$5</f>
        <v>CART_002_1</v>
      </c>
      <c r="B4" s="48">
        <v>1</v>
      </c>
      <c r="C4" s="48" t="str">
        <f t="shared" si="0"/>
        <v>CART_002_1_1</v>
      </c>
      <c r="D4" s="49">
        <v>7.3579839707168997</v>
      </c>
      <c r="E4" s="48" t="s">
        <v>260</v>
      </c>
      <c r="F4" s="50">
        <v>70411.797185977601</v>
      </c>
      <c r="G4" s="51"/>
      <c r="H4" s="47" t="s">
        <v>262</v>
      </c>
      <c r="I4" s="48" t="s">
        <v>94</v>
      </c>
      <c r="J4" s="48" t="s">
        <v>88</v>
      </c>
      <c r="K4" s="52"/>
      <c r="L4" s="52"/>
      <c r="M4" s="52"/>
      <c r="N4" s="52"/>
      <c r="O4" s="52"/>
      <c r="P4" s="48" t="s">
        <v>263</v>
      </c>
    </row>
    <row r="5" spans="1:16" s="48" customFormat="1">
      <c r="A5" s="48" t="str">
        <f>Arms!$C$5</f>
        <v>CART_002_1</v>
      </c>
      <c r="B5" s="48">
        <v>1</v>
      </c>
      <c r="C5" s="48" t="str">
        <f t="shared" si="0"/>
        <v>CART_002_1_1</v>
      </c>
      <c r="D5" s="49">
        <v>9.6225978701366497</v>
      </c>
      <c r="E5" s="48" t="s">
        <v>260</v>
      </c>
      <c r="F5" s="50">
        <v>600334.56871366606</v>
      </c>
      <c r="G5" s="51"/>
      <c r="H5" s="47" t="s">
        <v>262</v>
      </c>
      <c r="I5" s="48" t="s">
        <v>94</v>
      </c>
      <c r="J5" s="48" t="s">
        <v>88</v>
      </c>
      <c r="K5" s="52"/>
      <c r="L5" s="52"/>
      <c r="M5" s="52"/>
      <c r="N5" s="52"/>
      <c r="O5" s="52"/>
      <c r="P5" s="48" t="s">
        <v>263</v>
      </c>
    </row>
    <row r="6" spans="1:16" s="48" customFormat="1">
      <c r="A6" s="48" t="str">
        <f>Arms!$C$5</f>
        <v>CART_002_1</v>
      </c>
      <c r="B6" s="48">
        <v>1</v>
      </c>
      <c r="C6" s="48" t="str">
        <f t="shared" si="0"/>
        <v>CART_002_1_1</v>
      </c>
      <c r="D6" s="49">
        <v>11.453797652926699</v>
      </c>
      <c r="E6" s="48" t="s">
        <v>260</v>
      </c>
      <c r="F6" s="50">
        <v>1072681.8050367101</v>
      </c>
      <c r="G6" s="51"/>
      <c r="H6" s="47" t="s">
        <v>262</v>
      </c>
      <c r="I6" s="48" t="s">
        <v>94</v>
      </c>
      <c r="J6" s="48" t="s">
        <v>88</v>
      </c>
      <c r="K6" s="52"/>
      <c r="L6" s="52"/>
      <c r="M6" s="52"/>
      <c r="N6" s="52"/>
      <c r="O6" s="52"/>
      <c r="P6" s="48" t="s">
        <v>263</v>
      </c>
    </row>
    <row r="7" spans="1:16" s="48" customFormat="1">
      <c r="A7" s="48" t="str">
        <f>Arms!$C$5</f>
        <v>CART_002_1</v>
      </c>
      <c r="B7" s="48">
        <v>1</v>
      </c>
      <c r="C7" s="48" t="str">
        <f t="shared" si="0"/>
        <v>CART_002_1_1</v>
      </c>
      <c r="D7" s="49">
        <v>14.3378618907313</v>
      </c>
      <c r="E7" s="48" t="s">
        <v>260</v>
      </c>
      <c r="F7" s="50">
        <v>981046.85685971205</v>
      </c>
      <c r="G7" s="51"/>
      <c r="H7" s="47" t="s">
        <v>262</v>
      </c>
      <c r="I7" s="48" t="s">
        <v>94</v>
      </c>
      <c r="J7" s="48" t="s">
        <v>88</v>
      </c>
      <c r="K7" s="52"/>
      <c r="L7" s="52"/>
      <c r="M7" s="52"/>
      <c r="N7" s="52"/>
      <c r="O7" s="52"/>
      <c r="P7" s="48" t="s">
        <v>263</v>
      </c>
    </row>
    <row r="8" spans="1:16" s="48" customFormat="1">
      <c r="A8" s="48" t="str">
        <f>Arms!$C$5</f>
        <v>CART_002_1</v>
      </c>
      <c r="B8" s="48">
        <v>1</v>
      </c>
      <c r="C8" s="48" t="str">
        <f t="shared" si="0"/>
        <v>CART_002_1_1</v>
      </c>
      <c r="D8" s="49">
        <v>31.602023269611699</v>
      </c>
      <c r="E8" s="48" t="s">
        <v>260</v>
      </c>
      <c r="F8" s="50">
        <v>235066.71366244301</v>
      </c>
      <c r="G8" s="51"/>
      <c r="H8" s="47" t="s">
        <v>262</v>
      </c>
      <c r="I8" s="48" t="s">
        <v>94</v>
      </c>
      <c r="J8" s="48" t="s">
        <v>88</v>
      </c>
      <c r="K8" s="52"/>
      <c r="L8" s="52"/>
      <c r="M8" s="52"/>
      <c r="N8" s="52"/>
      <c r="O8" s="52"/>
      <c r="P8" s="48" t="s">
        <v>263</v>
      </c>
    </row>
    <row r="9" spans="1:16" s="48" customFormat="1">
      <c r="A9" s="48" t="str">
        <f>Arms!$C$5</f>
        <v>CART_002_1</v>
      </c>
      <c r="B9" s="48">
        <v>1</v>
      </c>
      <c r="C9" s="48" t="str">
        <f t="shared" si="0"/>
        <v>CART_002_1_1</v>
      </c>
      <c r="D9" s="49">
        <v>59.367677966272097</v>
      </c>
      <c r="E9" s="48" t="s">
        <v>260</v>
      </c>
      <c r="F9" s="50">
        <v>115064.625485682</v>
      </c>
      <c r="G9" s="51"/>
      <c r="H9" s="47" t="s">
        <v>262</v>
      </c>
      <c r="I9" s="48" t="s">
        <v>94</v>
      </c>
      <c r="J9" s="48" t="s">
        <v>88</v>
      </c>
      <c r="K9" s="52"/>
      <c r="L9" s="52"/>
      <c r="M9" s="52"/>
      <c r="N9" s="52"/>
      <c r="O9" s="52"/>
      <c r="P9" s="48" t="s">
        <v>263</v>
      </c>
    </row>
    <row r="10" spans="1:16" s="48" customFormat="1">
      <c r="A10" s="48" t="str">
        <f>Arms!$C$5</f>
        <v>CART_002_1</v>
      </c>
      <c r="B10" s="48">
        <v>1</v>
      </c>
      <c r="C10" s="48" t="str">
        <f t="shared" si="0"/>
        <v>CART_002_1_1</v>
      </c>
      <c r="D10" s="49">
        <v>87.135343865329901</v>
      </c>
      <c r="E10" s="48" t="s">
        <v>260</v>
      </c>
      <c r="F10" s="50">
        <v>58895.634170077501</v>
      </c>
      <c r="G10" s="51"/>
      <c r="H10" s="47" t="s">
        <v>262</v>
      </c>
      <c r="I10" s="48" t="s">
        <v>94</v>
      </c>
      <c r="J10" s="48" t="s">
        <v>88</v>
      </c>
      <c r="K10" s="52"/>
      <c r="L10" s="52"/>
      <c r="M10" s="52"/>
      <c r="N10" s="52"/>
      <c r="O10" s="52"/>
      <c r="P10" s="48" t="s">
        <v>263</v>
      </c>
    </row>
    <row r="11" spans="1:16" s="48" customFormat="1">
      <c r="A11" s="48" t="str">
        <f>Arms!$C$5</f>
        <v>CART_002_1</v>
      </c>
      <c r="B11" s="48">
        <v>1</v>
      </c>
      <c r="C11" s="48" t="str">
        <f t="shared" si="0"/>
        <v>CART_002_1_1</v>
      </c>
      <c r="D11" s="49">
        <v>120.336273040837</v>
      </c>
      <c r="E11" s="48" t="s">
        <v>260</v>
      </c>
      <c r="F11" s="50">
        <v>47111.853834469402</v>
      </c>
      <c r="G11" s="51"/>
      <c r="H11" s="47" t="s">
        <v>262</v>
      </c>
      <c r="I11" s="48" t="s">
        <v>94</v>
      </c>
      <c r="J11" s="48" t="s">
        <v>88</v>
      </c>
      <c r="K11" s="52"/>
      <c r="L11" s="52"/>
      <c r="M11" s="52"/>
      <c r="N11" s="52"/>
      <c r="O11" s="52"/>
      <c r="P11" s="48" t="s">
        <v>263</v>
      </c>
    </row>
    <row r="12" spans="1:16" s="48" customFormat="1">
      <c r="A12" s="48" t="str">
        <f>Arms!$C$5</f>
        <v>CART_002_1</v>
      </c>
      <c r="B12" s="48">
        <v>1</v>
      </c>
      <c r="C12" s="48" t="str">
        <f t="shared" si="0"/>
        <v>CART_002_1_1</v>
      </c>
      <c r="D12" s="49">
        <v>148.454893758233</v>
      </c>
      <c r="E12" s="48" t="s">
        <v>260</v>
      </c>
      <c r="F12" s="50">
        <v>18447.094724435301</v>
      </c>
      <c r="G12" s="51"/>
      <c r="H12" s="47" t="s">
        <v>262</v>
      </c>
      <c r="I12" s="48" t="s">
        <v>94</v>
      </c>
      <c r="J12" s="48" t="s">
        <v>88</v>
      </c>
      <c r="K12" s="52"/>
      <c r="L12" s="52"/>
      <c r="M12" s="52"/>
      <c r="N12" s="52"/>
      <c r="O12" s="52"/>
      <c r="P12" s="48" t="s">
        <v>263</v>
      </c>
    </row>
    <row r="13" spans="1:16" s="48" customFormat="1">
      <c r="A13" s="48" t="str">
        <f>Arms!$C$5</f>
        <v>CART_002_1</v>
      </c>
      <c r="B13" s="48">
        <v>1</v>
      </c>
      <c r="C13" s="48" t="str">
        <f t="shared" si="0"/>
        <v>CART_002_1_1</v>
      </c>
      <c r="D13" s="49">
        <v>172.62854097322</v>
      </c>
      <c r="E13" s="48" t="s">
        <v>260</v>
      </c>
      <c r="F13" s="50">
        <v>13495.653082810501</v>
      </c>
      <c r="G13" s="51"/>
      <c r="H13" s="47" t="s">
        <v>262</v>
      </c>
      <c r="I13" s="48" t="s">
        <v>94</v>
      </c>
      <c r="J13" s="48" t="s">
        <v>88</v>
      </c>
      <c r="K13" s="52"/>
      <c r="L13" s="52"/>
      <c r="M13" s="52"/>
      <c r="N13" s="52"/>
      <c r="O13" s="52"/>
      <c r="P13" s="48" t="s">
        <v>263</v>
      </c>
    </row>
    <row r="14" spans="1:16" s="56" customFormat="1">
      <c r="A14" s="56" t="str">
        <f>Arms!$C$7</f>
        <v>CART_005_1</v>
      </c>
      <c r="B14" s="56">
        <v>1</v>
      </c>
      <c r="C14" s="56" t="str">
        <f>CONCATENATE(A14, "_", B14)</f>
        <v>CART_005_1_1</v>
      </c>
      <c r="D14" s="57">
        <v>1.99481865284974</v>
      </c>
      <c r="E14" s="56" t="s">
        <v>260</v>
      </c>
      <c r="F14" s="58">
        <v>15.4253594901881</v>
      </c>
      <c r="G14" s="58"/>
      <c r="H14" s="54" t="s">
        <v>262</v>
      </c>
      <c r="I14" s="56" t="s">
        <v>94</v>
      </c>
      <c r="J14" s="56" t="s">
        <v>88</v>
      </c>
      <c r="P14" s="56" t="s">
        <v>255</v>
      </c>
    </row>
    <row r="15" spans="1:16" s="56" customFormat="1">
      <c r="A15" s="56" t="str">
        <f>Arms!$C$7</f>
        <v>CART_005_1</v>
      </c>
      <c r="B15" s="56">
        <v>1</v>
      </c>
      <c r="C15" s="56" t="str">
        <f t="shared" ref="C15:C78" si="1">CONCATENATE(A15, "_", B15)</f>
        <v>CART_005_1_1</v>
      </c>
      <c r="D15" s="57">
        <v>3.1606217616580299</v>
      </c>
      <c r="E15" s="56" t="s">
        <v>260</v>
      </c>
      <c r="F15" s="58">
        <v>32.054008882605899</v>
      </c>
      <c r="G15" s="58"/>
      <c r="H15" s="54" t="s">
        <v>262</v>
      </c>
      <c r="I15" s="56" t="s">
        <v>94</v>
      </c>
      <c r="J15" s="56" t="s">
        <v>88</v>
      </c>
      <c r="P15" s="56" t="s">
        <v>255</v>
      </c>
    </row>
    <row r="16" spans="1:16" s="56" customFormat="1">
      <c r="A16" s="56" t="str">
        <f>Arms!$C$7</f>
        <v>CART_005_1</v>
      </c>
      <c r="B16" s="56">
        <v>1</v>
      </c>
      <c r="C16" s="56" t="str">
        <f t="shared" si="1"/>
        <v>CART_005_1_1</v>
      </c>
      <c r="D16" s="57">
        <v>4.4430051813471501</v>
      </c>
      <c r="E16" s="56" t="s">
        <v>260</v>
      </c>
      <c r="F16" s="58">
        <v>102.745948544618</v>
      </c>
      <c r="G16" s="58"/>
      <c r="H16" s="54" t="s">
        <v>262</v>
      </c>
      <c r="I16" s="56" t="s">
        <v>94</v>
      </c>
      <c r="J16" s="56" t="s">
        <v>88</v>
      </c>
      <c r="P16" s="56" t="s">
        <v>255</v>
      </c>
    </row>
    <row r="17" spans="1:16" s="56" customFormat="1">
      <c r="A17" s="56" t="str">
        <f>Arms!$C$7</f>
        <v>CART_005_1</v>
      </c>
      <c r="B17" s="56">
        <v>1</v>
      </c>
      <c r="C17" s="56" t="str">
        <f t="shared" si="1"/>
        <v>CART_005_1_1</v>
      </c>
      <c r="D17" s="57">
        <v>6.19170984455958</v>
      </c>
      <c r="E17" s="56" t="s">
        <v>260</v>
      </c>
      <c r="F17" s="58">
        <v>921.94684478499698</v>
      </c>
      <c r="G17" s="58"/>
      <c r="H17" s="54" t="s">
        <v>262</v>
      </c>
      <c r="I17" s="56" t="s">
        <v>94</v>
      </c>
      <c r="J17" s="56" t="s">
        <v>88</v>
      </c>
      <c r="P17" s="56" t="s">
        <v>255</v>
      </c>
    </row>
    <row r="18" spans="1:16" s="56" customFormat="1">
      <c r="A18" s="56" t="str">
        <f>Arms!$C$7</f>
        <v>CART_005_1</v>
      </c>
      <c r="B18" s="56">
        <v>1</v>
      </c>
      <c r="C18" s="56" t="str">
        <f t="shared" si="1"/>
        <v>CART_005_1_1</v>
      </c>
      <c r="D18" s="57">
        <v>8.5233160621761606</v>
      </c>
      <c r="E18" s="56" t="s">
        <v>260</v>
      </c>
      <c r="F18" s="58">
        <v>8499.8598460901394</v>
      </c>
      <c r="G18" s="58"/>
      <c r="H18" s="54" t="s">
        <v>262</v>
      </c>
      <c r="I18" s="56" t="s">
        <v>94</v>
      </c>
      <c r="J18" s="56" t="s">
        <v>88</v>
      </c>
      <c r="P18" s="56" t="s">
        <v>255</v>
      </c>
    </row>
    <row r="19" spans="1:16" s="56" customFormat="1">
      <c r="A19" s="56" t="str">
        <f>Arms!$C$7</f>
        <v>CART_005_1</v>
      </c>
      <c r="B19" s="56">
        <v>1</v>
      </c>
      <c r="C19" s="56" t="str">
        <f t="shared" si="1"/>
        <v>CART_005_1_1</v>
      </c>
      <c r="D19" s="57">
        <v>9.3393782383419595</v>
      </c>
      <c r="E19" s="56" t="s">
        <v>260</v>
      </c>
      <c r="F19" s="58">
        <v>37711.220494241898</v>
      </c>
      <c r="G19" s="58"/>
      <c r="H19" s="54" t="s">
        <v>262</v>
      </c>
      <c r="I19" s="56" t="s">
        <v>94</v>
      </c>
      <c r="J19" s="56" t="s">
        <v>88</v>
      </c>
      <c r="P19" s="56" t="s">
        <v>255</v>
      </c>
    </row>
    <row r="20" spans="1:16" s="56" customFormat="1">
      <c r="A20" s="56" t="str">
        <f>Arms!$C$7</f>
        <v>CART_005_1</v>
      </c>
      <c r="B20" s="56">
        <v>1</v>
      </c>
      <c r="C20" s="56" t="str">
        <f t="shared" si="1"/>
        <v>CART_005_1_1</v>
      </c>
      <c r="D20" s="57">
        <v>10.038860103626901</v>
      </c>
      <c r="E20" s="56" t="s">
        <v>260</v>
      </c>
      <c r="F20" s="58">
        <v>127609.307811509</v>
      </c>
      <c r="G20" s="58"/>
      <c r="H20" s="54" t="s">
        <v>262</v>
      </c>
      <c r="I20" s="56" t="s">
        <v>94</v>
      </c>
      <c r="J20" s="56" t="s">
        <v>88</v>
      </c>
      <c r="P20" s="56" t="s">
        <v>255</v>
      </c>
    </row>
    <row r="21" spans="1:16" s="56" customFormat="1">
      <c r="A21" s="56" t="str">
        <f>Arms!$C$7</f>
        <v>CART_005_1</v>
      </c>
      <c r="B21" s="56">
        <v>1</v>
      </c>
      <c r="C21" s="56" t="str">
        <f t="shared" si="1"/>
        <v>CART_005_1_1</v>
      </c>
      <c r="D21" s="57">
        <v>13.8860103626943</v>
      </c>
      <c r="E21" s="56" t="s">
        <v>260</v>
      </c>
      <c r="F21" s="58">
        <v>150131.07289081701</v>
      </c>
      <c r="G21" s="58"/>
      <c r="H21" s="54" t="s">
        <v>262</v>
      </c>
      <c r="I21" s="56" t="s">
        <v>94</v>
      </c>
      <c r="J21" s="56" t="s">
        <v>88</v>
      </c>
      <c r="P21" s="56" t="s">
        <v>255</v>
      </c>
    </row>
    <row r="22" spans="1:16" s="56" customFormat="1">
      <c r="A22" s="56" t="str">
        <f>Arms!$C$7</f>
        <v>CART_005_1</v>
      </c>
      <c r="B22" s="56">
        <v>1</v>
      </c>
      <c r="C22" s="56" t="str">
        <f t="shared" si="1"/>
        <v>CART_005_1_1</v>
      </c>
      <c r="D22" s="57">
        <v>15.9844559585492</v>
      </c>
      <c r="E22" s="56" t="s">
        <v>260</v>
      </c>
      <c r="F22" s="58">
        <v>84998.598460901296</v>
      </c>
      <c r="G22" s="58"/>
      <c r="H22" s="54" t="s">
        <v>262</v>
      </c>
      <c r="I22" s="56" t="s">
        <v>94</v>
      </c>
      <c r="J22" s="56" t="s">
        <v>88</v>
      </c>
      <c r="P22" s="56" t="s">
        <v>255</v>
      </c>
    </row>
    <row r="23" spans="1:16" s="56" customFormat="1">
      <c r="A23" s="56" t="str">
        <f>Arms!$C$7</f>
        <v>CART_005_1</v>
      </c>
      <c r="B23" s="56">
        <v>1</v>
      </c>
      <c r="C23" s="56" t="str">
        <f t="shared" si="1"/>
        <v>CART_005_1_1</v>
      </c>
      <c r="D23" s="57">
        <v>17.9663212435233</v>
      </c>
      <c r="E23" s="56" t="s">
        <v>260</v>
      </c>
      <c r="F23" s="58">
        <v>117648.998702018</v>
      </c>
      <c r="G23" s="58"/>
      <c r="H23" s="54" t="s">
        <v>262</v>
      </c>
      <c r="I23" s="56" t="s">
        <v>94</v>
      </c>
      <c r="J23" s="56" t="s">
        <v>88</v>
      </c>
      <c r="P23" s="56" t="s">
        <v>255</v>
      </c>
    </row>
    <row r="24" spans="1:16" s="56" customFormat="1">
      <c r="A24" s="56" t="str">
        <f>Arms!$C$7</f>
        <v>CART_005_1</v>
      </c>
      <c r="B24" s="56">
        <v>1</v>
      </c>
      <c r="C24" s="56" t="str">
        <f t="shared" si="1"/>
        <v>CART_005_1_1</v>
      </c>
      <c r="D24" s="57">
        <v>21.930051813471501</v>
      </c>
      <c r="E24" s="56" t="s">
        <v>260</v>
      </c>
      <c r="F24" s="58">
        <v>74231.499801779195</v>
      </c>
      <c r="G24" s="58"/>
      <c r="H24" s="54" t="s">
        <v>262</v>
      </c>
      <c r="I24" s="56" t="s">
        <v>94</v>
      </c>
      <c r="J24" s="56" t="s">
        <v>88</v>
      </c>
      <c r="P24" s="56" t="s">
        <v>255</v>
      </c>
    </row>
    <row r="25" spans="1:16" s="56" customFormat="1">
      <c r="A25" s="56" t="str">
        <f>Arms!$C$7</f>
        <v>CART_005_1</v>
      </c>
      <c r="B25" s="56">
        <v>1</v>
      </c>
      <c r="C25" s="56" t="str">
        <f t="shared" si="1"/>
        <v>CART_005_1_1</v>
      </c>
      <c r="D25" s="57">
        <v>25.077720207253801</v>
      </c>
      <c r="E25" s="56" t="s">
        <v>260</v>
      </c>
      <c r="F25" s="58">
        <v>176627.70399664299</v>
      </c>
      <c r="G25" s="58"/>
      <c r="H25" s="54" t="s">
        <v>262</v>
      </c>
      <c r="I25" s="56" t="s">
        <v>94</v>
      </c>
      <c r="J25" s="56" t="s">
        <v>88</v>
      </c>
      <c r="P25" s="56" t="s">
        <v>255</v>
      </c>
    </row>
    <row r="26" spans="1:16" s="56" customFormat="1">
      <c r="A26" s="56" t="str">
        <f>Arms!$C$7</f>
        <v>CART_005_1</v>
      </c>
      <c r="B26" s="56">
        <v>1</v>
      </c>
      <c r="C26" s="56" t="str">
        <f t="shared" si="1"/>
        <v>CART_005_1_1</v>
      </c>
      <c r="D26" s="57">
        <v>38.834196891191702</v>
      </c>
      <c r="E26" s="56" t="s">
        <v>260</v>
      </c>
      <c r="F26" s="58">
        <v>134713.700069418</v>
      </c>
      <c r="G26" s="58"/>
      <c r="H26" s="54" t="s">
        <v>262</v>
      </c>
      <c r="I26" s="56" t="s">
        <v>94</v>
      </c>
      <c r="J26" s="56" t="s">
        <v>88</v>
      </c>
      <c r="P26" s="56" t="s">
        <v>255</v>
      </c>
    </row>
    <row r="27" spans="1:16" s="56" customFormat="1">
      <c r="A27" s="56" t="str">
        <f>Arms!$C$7</f>
        <v>CART_005_1</v>
      </c>
      <c r="B27" s="56">
        <v>1</v>
      </c>
      <c r="C27" s="56" t="str">
        <f t="shared" si="1"/>
        <v>CART_005_1_1</v>
      </c>
      <c r="D27" s="57">
        <v>40.233160621761598</v>
      </c>
      <c r="E27" s="56" t="s">
        <v>260</v>
      </c>
      <c r="F27" s="58">
        <v>154253.59490188101</v>
      </c>
      <c r="G27" s="58"/>
      <c r="H27" s="54" t="s">
        <v>262</v>
      </c>
      <c r="I27" s="56" t="s">
        <v>94</v>
      </c>
      <c r="J27" s="56" t="s">
        <v>88</v>
      </c>
      <c r="P27" s="56" t="s">
        <v>255</v>
      </c>
    </row>
    <row r="28" spans="1:16" s="56" customFormat="1">
      <c r="A28" s="56" t="str">
        <f>Arms!$C$7</f>
        <v>CART_005_1</v>
      </c>
      <c r="B28" s="56">
        <v>2</v>
      </c>
      <c r="C28" s="56" t="str">
        <f t="shared" si="1"/>
        <v>CART_005_1_2</v>
      </c>
      <c r="D28" s="57">
        <v>2.1113989637305601</v>
      </c>
      <c r="E28" s="56" t="s">
        <v>260</v>
      </c>
      <c r="F28" s="58">
        <v>25.808615404180699</v>
      </c>
      <c r="G28" s="58"/>
      <c r="H28" s="54" t="s">
        <v>262</v>
      </c>
      <c r="I28" s="56" t="s">
        <v>94</v>
      </c>
      <c r="J28" s="56" t="s">
        <v>88</v>
      </c>
      <c r="P28" s="56" t="s">
        <v>255</v>
      </c>
    </row>
    <row r="29" spans="1:16" s="56" customFormat="1">
      <c r="A29" s="56" t="str">
        <f>Arms!$C$7</f>
        <v>CART_005_1</v>
      </c>
      <c r="B29" s="56">
        <v>2</v>
      </c>
      <c r="C29" s="56" t="str">
        <f t="shared" si="1"/>
        <v>CART_005_1_2</v>
      </c>
      <c r="D29" s="57">
        <v>3.6269430051813401</v>
      </c>
      <c r="E29" s="56" t="s">
        <v>260</v>
      </c>
      <c r="F29" s="58">
        <v>97.327438615814799</v>
      </c>
      <c r="G29" s="58"/>
      <c r="H29" s="54" t="s">
        <v>262</v>
      </c>
      <c r="I29" s="56" t="s">
        <v>94</v>
      </c>
      <c r="J29" s="56" t="s">
        <v>88</v>
      </c>
      <c r="P29" s="56" t="s">
        <v>255</v>
      </c>
    </row>
    <row r="30" spans="1:16" s="56" customFormat="1">
      <c r="A30" s="56" t="str">
        <f>Arms!$C$7</f>
        <v>CART_005_1</v>
      </c>
      <c r="B30" s="56">
        <v>2</v>
      </c>
      <c r="C30" s="56" t="str">
        <f t="shared" si="1"/>
        <v>CART_005_1_2</v>
      </c>
      <c r="D30" s="57">
        <v>5.0259067357512901</v>
      </c>
      <c r="E30" s="56" t="s">
        <v>260</v>
      </c>
      <c r="F30" s="58">
        <v>536.30489969428504</v>
      </c>
      <c r="G30" s="58"/>
      <c r="H30" s="54" t="s">
        <v>262</v>
      </c>
      <c r="I30" s="56" t="s">
        <v>94</v>
      </c>
      <c r="J30" s="56" t="s">
        <v>88</v>
      </c>
      <c r="P30" s="56" t="s">
        <v>255</v>
      </c>
    </row>
    <row r="31" spans="1:16" s="56" customFormat="1">
      <c r="A31" s="56" t="str">
        <f>Arms!$C$7</f>
        <v>CART_005_1</v>
      </c>
      <c r="B31" s="56">
        <v>2</v>
      </c>
      <c r="C31" s="56" t="str">
        <f t="shared" si="1"/>
        <v>CART_005_1_2</v>
      </c>
      <c r="D31" s="57">
        <v>6.0751295336787496</v>
      </c>
      <c r="E31" s="56" t="s">
        <v>260</v>
      </c>
      <c r="F31" s="58">
        <v>1766.27703996644</v>
      </c>
      <c r="G31" s="58"/>
      <c r="H31" s="54" t="s">
        <v>262</v>
      </c>
      <c r="I31" s="56" t="s">
        <v>94</v>
      </c>
      <c r="J31" s="56" t="s">
        <v>88</v>
      </c>
      <c r="P31" s="56" t="s">
        <v>255</v>
      </c>
    </row>
    <row r="32" spans="1:16" s="56" customFormat="1">
      <c r="A32" s="56" t="str">
        <f>Arms!$C$7</f>
        <v>CART_005_1</v>
      </c>
      <c r="B32" s="56">
        <v>2</v>
      </c>
      <c r="C32" s="56" t="str">
        <f t="shared" si="1"/>
        <v>CART_005_1_2</v>
      </c>
      <c r="D32" s="57">
        <v>6.6580310880829003</v>
      </c>
      <c r="E32" s="56" t="s">
        <v>260</v>
      </c>
      <c r="F32" s="58">
        <v>8733.2616238284099</v>
      </c>
      <c r="G32" s="58"/>
      <c r="H32" s="54" t="s">
        <v>262</v>
      </c>
      <c r="I32" s="56" t="s">
        <v>94</v>
      </c>
      <c r="J32" s="56" t="s">
        <v>88</v>
      </c>
      <c r="P32" s="56" t="s">
        <v>255</v>
      </c>
    </row>
    <row r="33" spans="1:16" s="56" customFormat="1">
      <c r="A33" s="56" t="str">
        <f>Arms!$C$7</f>
        <v>CART_005_1</v>
      </c>
      <c r="B33" s="56">
        <v>2</v>
      </c>
      <c r="C33" s="56" t="str">
        <f t="shared" si="1"/>
        <v>CART_005_1_2</v>
      </c>
      <c r="D33" s="57">
        <v>7.3575129533678698</v>
      </c>
      <c r="E33" s="56" t="s">
        <v>260</v>
      </c>
      <c r="F33" s="58">
        <v>39810.717055349603</v>
      </c>
      <c r="G33" s="58"/>
      <c r="H33" s="54" t="s">
        <v>262</v>
      </c>
      <c r="I33" s="56" t="s">
        <v>94</v>
      </c>
      <c r="J33" s="56" t="s">
        <v>88</v>
      </c>
      <c r="P33" s="56" t="s">
        <v>255</v>
      </c>
    </row>
    <row r="34" spans="1:16" s="56" customFormat="1">
      <c r="A34" s="56" t="str">
        <f>Arms!$C$7</f>
        <v>CART_005_1</v>
      </c>
      <c r="B34" s="56">
        <v>2</v>
      </c>
      <c r="C34" s="56" t="str">
        <f t="shared" si="1"/>
        <v>CART_005_1_2</v>
      </c>
      <c r="D34" s="57">
        <v>7.9404145077720099</v>
      </c>
      <c r="E34" s="56" t="s">
        <v>260</v>
      </c>
      <c r="F34" s="58">
        <v>117648.998702018</v>
      </c>
      <c r="G34" s="58"/>
      <c r="H34" s="54" t="s">
        <v>262</v>
      </c>
      <c r="I34" s="56" t="s">
        <v>94</v>
      </c>
      <c r="J34" s="56" t="s">
        <v>88</v>
      </c>
      <c r="P34" s="56" t="s">
        <v>255</v>
      </c>
    </row>
    <row r="35" spans="1:16" s="56" customFormat="1">
      <c r="A35" s="56" t="str">
        <f>Arms!$C$7</f>
        <v>CART_005_1</v>
      </c>
      <c r="B35" s="56">
        <v>2</v>
      </c>
      <c r="C35" s="56" t="str">
        <f t="shared" si="1"/>
        <v>CART_005_1_2</v>
      </c>
      <c r="D35" s="57">
        <v>10.038860103626901</v>
      </c>
      <c r="E35" s="56" t="s">
        <v>260</v>
      </c>
      <c r="F35" s="58">
        <v>171907.220185857</v>
      </c>
      <c r="G35" s="58"/>
      <c r="H35" s="54" t="s">
        <v>262</v>
      </c>
      <c r="I35" s="56" t="s">
        <v>94</v>
      </c>
      <c r="J35" s="56" t="s">
        <v>88</v>
      </c>
      <c r="P35" s="56" t="s">
        <v>255</v>
      </c>
    </row>
    <row r="36" spans="1:16" s="56" customFormat="1">
      <c r="A36" s="56" t="str">
        <f>Arms!$C$7</f>
        <v>CART_005_1</v>
      </c>
      <c r="B36" s="56">
        <v>2</v>
      </c>
      <c r="C36" s="56" t="str">
        <f t="shared" si="1"/>
        <v>CART_005_1_2</v>
      </c>
      <c r="D36" s="57">
        <v>13.8860103626943</v>
      </c>
      <c r="E36" s="56" t="s">
        <v>260</v>
      </c>
      <c r="F36" s="58">
        <v>64828.310849810703</v>
      </c>
      <c r="G36" s="58"/>
      <c r="H36" s="54" t="s">
        <v>262</v>
      </c>
      <c r="I36" s="56" t="s">
        <v>94</v>
      </c>
      <c r="J36" s="56" t="s">
        <v>88</v>
      </c>
      <c r="P36" s="56" t="s">
        <v>255</v>
      </c>
    </row>
    <row r="37" spans="1:16" s="56" customFormat="1">
      <c r="A37" s="56" t="str">
        <f>Arms!$C$7</f>
        <v>CART_005_1</v>
      </c>
      <c r="B37" s="56">
        <v>2</v>
      </c>
      <c r="C37" s="56" t="str">
        <f t="shared" si="1"/>
        <v>CART_005_1_2</v>
      </c>
      <c r="D37" s="57">
        <v>15.0518134715025</v>
      </c>
      <c r="E37" s="56" t="s">
        <v>260</v>
      </c>
      <c r="F37" s="58">
        <v>76269.858590234304</v>
      </c>
      <c r="G37" s="58"/>
      <c r="H37" s="54" t="s">
        <v>262</v>
      </c>
      <c r="I37" s="56" t="s">
        <v>94</v>
      </c>
      <c r="J37" s="56" t="s">
        <v>88</v>
      </c>
      <c r="P37" s="56" t="s">
        <v>255</v>
      </c>
    </row>
    <row r="38" spans="1:16" s="56" customFormat="1">
      <c r="A38" s="56" t="str">
        <f>Arms!$C$7</f>
        <v>CART_005_1</v>
      </c>
      <c r="B38" s="56">
        <v>2</v>
      </c>
      <c r="C38" s="56" t="str">
        <f t="shared" si="1"/>
        <v>CART_005_1_2</v>
      </c>
      <c r="D38" s="57">
        <v>17.9663212435233</v>
      </c>
      <c r="E38" s="56" t="s">
        <v>260</v>
      </c>
      <c r="F38" s="58">
        <v>56616.259928227097</v>
      </c>
      <c r="G38" s="58"/>
      <c r="H38" s="54" t="s">
        <v>262</v>
      </c>
      <c r="I38" s="56" t="s">
        <v>94</v>
      </c>
      <c r="J38" s="56" t="s">
        <v>88</v>
      </c>
      <c r="P38" s="56" t="s">
        <v>255</v>
      </c>
    </row>
    <row r="39" spans="1:16" s="56" customFormat="1">
      <c r="A39" s="56" t="str">
        <f>Arms!$C$7</f>
        <v>CART_005_1</v>
      </c>
      <c r="B39" s="56">
        <v>2</v>
      </c>
      <c r="C39" s="56" t="str">
        <f t="shared" si="1"/>
        <v>CART_005_1_2</v>
      </c>
      <c r="D39" s="57">
        <v>21.696891191709799</v>
      </c>
      <c r="E39" s="56" t="s">
        <v>260</v>
      </c>
      <c r="F39" s="58">
        <v>40903.898860932997</v>
      </c>
      <c r="G39" s="58"/>
      <c r="H39" s="54" t="s">
        <v>262</v>
      </c>
      <c r="I39" s="56" t="s">
        <v>94</v>
      </c>
      <c r="J39" s="56" t="s">
        <v>88</v>
      </c>
      <c r="P39" s="56" t="s">
        <v>255</v>
      </c>
    </row>
    <row r="40" spans="1:16" s="56" customFormat="1">
      <c r="A40" s="56" t="str">
        <f>Arms!$C$7</f>
        <v>CART_005_1</v>
      </c>
      <c r="B40" s="56">
        <v>2</v>
      </c>
      <c r="C40" s="56" t="str">
        <f t="shared" si="1"/>
        <v>CART_005_1_2</v>
      </c>
      <c r="D40" s="57">
        <v>25.1943005181347</v>
      </c>
      <c r="E40" s="56" t="s">
        <v>260</v>
      </c>
      <c r="F40" s="58">
        <v>32054.0088826059</v>
      </c>
      <c r="G40" s="58"/>
      <c r="H40" s="54" t="s">
        <v>262</v>
      </c>
      <c r="I40" s="56" t="s">
        <v>94</v>
      </c>
      <c r="J40" s="56" t="s">
        <v>88</v>
      </c>
      <c r="P40" s="56" t="s">
        <v>255</v>
      </c>
    </row>
    <row r="41" spans="1:16" s="56" customFormat="1">
      <c r="A41" s="56" t="str">
        <f>Arms!$C$7</f>
        <v>CART_005_1</v>
      </c>
      <c r="B41" s="56">
        <v>2</v>
      </c>
      <c r="C41" s="56" t="str">
        <f t="shared" si="1"/>
        <v>CART_005_1_2</v>
      </c>
      <c r="D41" s="57">
        <v>40.233160621761598</v>
      </c>
      <c r="E41" s="56" t="s">
        <v>260</v>
      </c>
      <c r="F41" s="58">
        <v>11450.4756993828</v>
      </c>
      <c r="G41" s="58"/>
      <c r="H41" s="54" t="s">
        <v>262</v>
      </c>
      <c r="I41" s="56" t="s">
        <v>94</v>
      </c>
      <c r="J41" s="56" t="s">
        <v>88</v>
      </c>
      <c r="P41" s="56" t="s">
        <v>255</v>
      </c>
    </row>
    <row r="42" spans="1:16" s="56" customFormat="1">
      <c r="A42" s="56" t="str">
        <f>Arms!$C$7</f>
        <v>CART_005_1</v>
      </c>
      <c r="B42" s="56">
        <v>3</v>
      </c>
      <c r="C42" s="56" t="str">
        <f t="shared" si="1"/>
        <v>CART_005_1_3</v>
      </c>
      <c r="D42" s="57">
        <v>1.99481865284974</v>
      </c>
      <c r="E42" s="56" t="s">
        <v>260</v>
      </c>
      <c r="F42" s="58">
        <v>70.316755479464604</v>
      </c>
      <c r="G42" s="58"/>
      <c r="H42" s="54" t="s">
        <v>262</v>
      </c>
      <c r="I42" s="56" t="s">
        <v>94</v>
      </c>
      <c r="J42" s="56" t="s">
        <v>88</v>
      </c>
      <c r="P42" s="56" t="s">
        <v>255</v>
      </c>
    </row>
    <row r="43" spans="1:16" s="56" customFormat="1">
      <c r="A43" s="56" t="str">
        <f>Arms!$C$7</f>
        <v>CART_005_1</v>
      </c>
      <c r="B43" s="56">
        <v>3</v>
      </c>
      <c r="C43" s="56" t="str">
        <f t="shared" si="1"/>
        <v>CART_005_1_3</v>
      </c>
      <c r="D43" s="57">
        <v>2.9274611398963599</v>
      </c>
      <c r="E43" s="56" t="s">
        <v>260</v>
      </c>
      <c r="F43" s="58">
        <v>231.58257699884999</v>
      </c>
      <c r="G43" s="58"/>
      <c r="H43" s="54" t="s">
        <v>262</v>
      </c>
      <c r="I43" s="56" t="s">
        <v>94</v>
      </c>
      <c r="J43" s="56" t="s">
        <v>88</v>
      </c>
      <c r="P43" s="56" t="s">
        <v>255</v>
      </c>
    </row>
    <row r="44" spans="1:16" s="56" customFormat="1">
      <c r="A44" s="56" t="str">
        <f>Arms!$C$7</f>
        <v>CART_005_1</v>
      </c>
      <c r="B44" s="56">
        <v>3</v>
      </c>
      <c r="C44" s="56" t="str">
        <f t="shared" si="1"/>
        <v>CART_005_1_3</v>
      </c>
      <c r="D44" s="57">
        <v>5.6088082901554399</v>
      </c>
      <c r="E44" s="56" t="s">
        <v>260</v>
      </c>
      <c r="F44" s="58">
        <v>703.16755479464598</v>
      </c>
      <c r="G44" s="58"/>
      <c r="H44" s="54" t="s">
        <v>262</v>
      </c>
      <c r="I44" s="56" t="s">
        <v>94</v>
      </c>
      <c r="J44" s="56" t="s">
        <v>88</v>
      </c>
      <c r="P44" s="56" t="s">
        <v>255</v>
      </c>
    </row>
    <row r="45" spans="1:16" s="56" customFormat="1">
      <c r="A45" s="56" t="str">
        <f>Arms!$C$7</f>
        <v>CART_005_1</v>
      </c>
      <c r="B45" s="56">
        <v>3</v>
      </c>
      <c r="C45" s="56" t="str">
        <f t="shared" si="1"/>
        <v>CART_005_1_3</v>
      </c>
      <c r="D45" s="57">
        <v>7.0077720207253797</v>
      </c>
      <c r="E45" s="56" t="s">
        <v>260</v>
      </c>
      <c r="F45" s="58">
        <v>2955.2092352028799</v>
      </c>
      <c r="G45" s="58"/>
      <c r="H45" s="54" t="s">
        <v>262</v>
      </c>
      <c r="I45" s="56" t="s">
        <v>94</v>
      </c>
      <c r="J45" s="56" t="s">
        <v>88</v>
      </c>
      <c r="P45" s="56" t="s">
        <v>255</v>
      </c>
    </row>
    <row r="46" spans="1:16" s="56" customFormat="1">
      <c r="A46" s="56" t="str">
        <f>Arms!$C$7</f>
        <v>CART_005_1</v>
      </c>
      <c r="B46" s="56">
        <v>3</v>
      </c>
      <c r="C46" s="56" t="str">
        <f t="shared" si="1"/>
        <v>CART_005_1_3</v>
      </c>
      <c r="D46" s="57">
        <v>7.3575129533678698</v>
      </c>
      <c r="E46" s="56" t="s">
        <v>260</v>
      </c>
      <c r="F46" s="58">
        <v>5976.8256640724103</v>
      </c>
      <c r="G46" s="58"/>
      <c r="H46" s="54" t="s">
        <v>262</v>
      </c>
      <c r="I46" s="56" t="s">
        <v>94</v>
      </c>
      <c r="J46" s="56" t="s">
        <v>88</v>
      </c>
      <c r="P46" s="56" t="s">
        <v>255</v>
      </c>
    </row>
    <row r="47" spans="1:16" s="56" customFormat="1">
      <c r="A47" s="56" t="str">
        <f>Arms!$C$7</f>
        <v>CART_005_1</v>
      </c>
      <c r="B47" s="56">
        <v>3</v>
      </c>
      <c r="C47" s="56" t="str">
        <f t="shared" si="1"/>
        <v>CART_005_1_3</v>
      </c>
      <c r="D47" s="57">
        <v>9.1062176165803095</v>
      </c>
      <c r="E47" s="56" t="s">
        <v>260</v>
      </c>
      <c r="F47" s="58">
        <v>18646.1097142695</v>
      </c>
      <c r="G47" s="58"/>
      <c r="H47" s="54" t="s">
        <v>262</v>
      </c>
      <c r="I47" s="56" t="s">
        <v>94</v>
      </c>
      <c r="J47" s="56" t="s">
        <v>88</v>
      </c>
      <c r="P47" s="56" t="s">
        <v>255</v>
      </c>
    </row>
    <row r="48" spans="1:16" s="56" customFormat="1">
      <c r="A48" s="56" t="str">
        <f>Arms!$C$7</f>
        <v>CART_005_1</v>
      </c>
      <c r="B48" s="56">
        <v>3</v>
      </c>
      <c r="C48" s="56" t="str">
        <f t="shared" si="1"/>
        <v>CART_005_1_3</v>
      </c>
      <c r="D48" s="57">
        <v>10.038860103626901</v>
      </c>
      <c r="E48" s="56" t="s">
        <v>260</v>
      </c>
      <c r="F48" s="58">
        <v>31197.345819126102</v>
      </c>
      <c r="G48" s="58"/>
      <c r="H48" s="54" t="s">
        <v>262</v>
      </c>
      <c r="I48" s="56" t="s">
        <v>94</v>
      </c>
      <c r="J48" s="56" t="s">
        <v>88</v>
      </c>
      <c r="P48" s="56" t="s">
        <v>255</v>
      </c>
    </row>
    <row r="49" spans="1:16" s="56" customFormat="1">
      <c r="A49" s="56" t="str">
        <f>Arms!$C$7</f>
        <v>CART_005_1</v>
      </c>
      <c r="B49" s="56">
        <v>3</v>
      </c>
      <c r="C49" s="56" t="str">
        <f t="shared" si="1"/>
        <v>CART_005_1_3</v>
      </c>
      <c r="D49" s="57">
        <v>14.002590673575099</v>
      </c>
      <c r="E49" s="56" t="s">
        <v>260</v>
      </c>
      <c r="F49" s="58">
        <v>31197.345819126102</v>
      </c>
      <c r="G49" s="58"/>
      <c r="H49" s="54" t="s">
        <v>262</v>
      </c>
      <c r="I49" s="56" t="s">
        <v>94</v>
      </c>
      <c r="J49" s="56" t="s">
        <v>88</v>
      </c>
      <c r="P49" s="56" t="s">
        <v>255</v>
      </c>
    </row>
    <row r="50" spans="1:16" s="56" customFormat="1">
      <c r="A50" s="56" t="str">
        <f>Arms!$C$7</f>
        <v>CART_005_1</v>
      </c>
      <c r="B50" s="56">
        <v>3</v>
      </c>
      <c r="C50" s="56" t="str">
        <f t="shared" si="1"/>
        <v>CART_005_1_3</v>
      </c>
      <c r="D50" s="57">
        <v>17.616580310880799</v>
      </c>
      <c r="E50" s="56" t="s">
        <v>260</v>
      </c>
      <c r="F50" s="58">
        <v>17190.7220185857</v>
      </c>
      <c r="G50" s="58"/>
      <c r="H50" s="54" t="s">
        <v>262</v>
      </c>
      <c r="I50" s="56" t="s">
        <v>94</v>
      </c>
      <c r="J50" s="56" t="s">
        <v>88</v>
      </c>
      <c r="P50" s="56" t="s">
        <v>255</v>
      </c>
    </row>
    <row r="51" spans="1:16" s="56" customFormat="1">
      <c r="A51" s="56" t="str">
        <f>Arms!$C$7</f>
        <v>CART_005_1</v>
      </c>
      <c r="B51" s="56">
        <v>3</v>
      </c>
      <c r="C51" s="56" t="str">
        <f t="shared" si="1"/>
        <v>CART_005_1_3</v>
      </c>
      <c r="D51" s="57">
        <v>21.813471502590598</v>
      </c>
      <c r="E51" s="56" t="s">
        <v>260</v>
      </c>
      <c r="F51" s="58">
        <v>8733.2616238284099</v>
      </c>
      <c r="G51" s="58"/>
      <c r="H51" s="54" t="s">
        <v>262</v>
      </c>
      <c r="I51" s="56" t="s">
        <v>94</v>
      </c>
      <c r="J51" s="56" t="s">
        <v>88</v>
      </c>
      <c r="P51" s="56" t="s">
        <v>255</v>
      </c>
    </row>
    <row r="52" spans="1:16" s="56" customFormat="1">
      <c r="A52" s="56" t="str">
        <f>Arms!$C$7</f>
        <v>CART_005_1</v>
      </c>
      <c r="B52" s="56">
        <v>3</v>
      </c>
      <c r="C52" s="56" t="str">
        <f t="shared" si="1"/>
        <v>CART_005_1_3</v>
      </c>
      <c r="D52" s="57">
        <v>24.961139896372998</v>
      </c>
      <c r="E52" s="56" t="s">
        <v>260</v>
      </c>
      <c r="F52" s="58">
        <v>5661.62599282272</v>
      </c>
      <c r="G52" s="58"/>
      <c r="H52" s="54" t="s">
        <v>262</v>
      </c>
      <c r="I52" s="56" t="s">
        <v>94</v>
      </c>
      <c r="J52" s="56" t="s">
        <v>88</v>
      </c>
      <c r="P52" s="56" t="s">
        <v>255</v>
      </c>
    </row>
    <row r="53" spans="1:16" s="56" customFormat="1">
      <c r="A53" s="56" t="str">
        <f>Arms!$C$7</f>
        <v>CART_005_1</v>
      </c>
      <c r="B53" s="56">
        <v>3</v>
      </c>
      <c r="C53" s="56" t="str">
        <f t="shared" si="1"/>
        <v>CART_005_1_3</v>
      </c>
      <c r="D53" s="57">
        <v>40.233160621761598</v>
      </c>
      <c r="E53" s="56" t="s">
        <v>260</v>
      </c>
      <c r="F53" s="58">
        <v>1145.04756993828</v>
      </c>
      <c r="G53" s="58"/>
      <c r="H53" s="54" t="s">
        <v>262</v>
      </c>
      <c r="I53" s="56" t="s">
        <v>94</v>
      </c>
      <c r="J53" s="56" t="s">
        <v>88</v>
      </c>
      <c r="P53" s="56" t="s">
        <v>255</v>
      </c>
    </row>
    <row r="54" spans="1:16" s="56" customFormat="1">
      <c r="A54" s="56" t="str">
        <f>Arms!$C$7</f>
        <v>CART_005_1</v>
      </c>
      <c r="B54" s="56">
        <v>4</v>
      </c>
      <c r="C54" s="56" t="str">
        <f t="shared" si="1"/>
        <v>CART_005_1_4</v>
      </c>
      <c r="D54" s="57">
        <v>1.94624352331606</v>
      </c>
      <c r="E54" s="56" t="s">
        <v>260</v>
      </c>
      <c r="F54" s="58">
        <v>42.9866234708227</v>
      </c>
      <c r="G54" s="58"/>
      <c r="H54" s="54" t="s">
        <v>262</v>
      </c>
      <c r="I54" s="56" t="s">
        <v>94</v>
      </c>
      <c r="J54" s="56" t="s">
        <v>88</v>
      </c>
      <c r="P54" s="56" t="s">
        <v>255</v>
      </c>
    </row>
    <row r="55" spans="1:16" s="56" customFormat="1">
      <c r="A55" s="56" t="str">
        <f>Arms!$C$7</f>
        <v>CART_005_1</v>
      </c>
      <c r="B55" s="56">
        <v>4</v>
      </c>
      <c r="C55" s="56" t="str">
        <f t="shared" si="1"/>
        <v>CART_005_1_4</v>
      </c>
      <c r="D55" s="57">
        <v>3.0796632124352299</v>
      </c>
      <c r="E55" s="56" t="s">
        <v>260</v>
      </c>
      <c r="F55" s="58">
        <v>125.608667312937</v>
      </c>
      <c r="G55" s="58"/>
      <c r="H55" s="54" t="s">
        <v>262</v>
      </c>
      <c r="I55" s="56" t="s">
        <v>94</v>
      </c>
      <c r="J55" s="56" t="s">
        <v>88</v>
      </c>
      <c r="P55" s="56" t="s">
        <v>255</v>
      </c>
    </row>
    <row r="56" spans="1:16" s="56" customFormat="1">
      <c r="A56" s="56" t="str">
        <f>Arms!$C$7</f>
        <v>CART_005_1</v>
      </c>
      <c r="B56" s="56">
        <v>4</v>
      </c>
      <c r="C56" s="56" t="str">
        <f t="shared" si="1"/>
        <v>CART_005_1_4</v>
      </c>
      <c r="D56" s="57">
        <v>4.5369170984455902</v>
      </c>
      <c r="E56" s="56" t="s">
        <v>260</v>
      </c>
      <c r="F56" s="58">
        <v>418.69273461020299</v>
      </c>
      <c r="G56" s="58"/>
      <c r="H56" s="54" t="s">
        <v>262</v>
      </c>
      <c r="I56" s="56" t="s">
        <v>94</v>
      </c>
      <c r="J56" s="56" t="s">
        <v>88</v>
      </c>
      <c r="P56" s="56" t="s">
        <v>255</v>
      </c>
    </row>
    <row r="57" spans="1:16" s="56" customFormat="1">
      <c r="A57" s="56" t="str">
        <f>Arms!$C$7</f>
        <v>CART_005_1</v>
      </c>
      <c r="B57" s="56">
        <v>4</v>
      </c>
      <c r="C57" s="56" t="str">
        <f t="shared" si="1"/>
        <v>CART_005_1_4</v>
      </c>
      <c r="D57" s="57">
        <v>7.61334196891191</v>
      </c>
      <c r="E57" s="56" t="s">
        <v>260</v>
      </c>
      <c r="F57" s="58">
        <v>1782.2982971317199</v>
      </c>
      <c r="G57" s="58"/>
      <c r="H57" s="54" t="s">
        <v>262</v>
      </c>
      <c r="I57" s="56" t="s">
        <v>94</v>
      </c>
      <c r="J57" s="56" t="s">
        <v>88</v>
      </c>
      <c r="P57" s="56" t="s">
        <v>255</v>
      </c>
    </row>
    <row r="58" spans="1:16" s="56" customFormat="1">
      <c r="A58" s="56" t="str">
        <f>Arms!$C$7</f>
        <v>CART_005_1</v>
      </c>
      <c r="B58" s="56">
        <v>4</v>
      </c>
      <c r="C58" s="56" t="str">
        <f t="shared" si="1"/>
        <v>CART_005_1_4</v>
      </c>
      <c r="D58" s="57">
        <v>10.9326424870466</v>
      </c>
      <c r="E58" s="56" t="s">
        <v>260</v>
      </c>
      <c r="F58" s="58">
        <v>5830.2378760471101</v>
      </c>
      <c r="G58" s="58"/>
      <c r="H58" s="54" t="s">
        <v>262</v>
      </c>
      <c r="I58" s="56" t="s">
        <v>94</v>
      </c>
      <c r="J58" s="56" t="s">
        <v>88</v>
      </c>
      <c r="P58" s="56" t="s">
        <v>255</v>
      </c>
    </row>
    <row r="59" spans="1:16" s="56" customFormat="1">
      <c r="A59" s="56" t="str">
        <f>Arms!$C$7</f>
        <v>CART_005_1</v>
      </c>
      <c r="B59" s="56">
        <v>4</v>
      </c>
      <c r="C59" s="56" t="str">
        <f t="shared" si="1"/>
        <v>CART_005_1_4</v>
      </c>
      <c r="D59" s="57">
        <v>14.009067357512899</v>
      </c>
      <c r="E59" s="56" t="s">
        <v>260</v>
      </c>
      <c r="F59" s="58">
        <v>3442.92929957453</v>
      </c>
      <c r="G59" s="58"/>
      <c r="H59" s="54" t="s">
        <v>262</v>
      </c>
      <c r="I59" s="56" t="s">
        <v>94</v>
      </c>
      <c r="J59" s="56" t="s">
        <v>88</v>
      </c>
      <c r="P59" s="56" t="s">
        <v>255</v>
      </c>
    </row>
    <row r="60" spans="1:16" s="56" customFormat="1">
      <c r="A60" s="56" t="str">
        <f>Arms!$C$7</f>
        <v>CART_005_1</v>
      </c>
      <c r="B60" s="56">
        <v>4</v>
      </c>
      <c r="C60" s="56" t="str">
        <f t="shared" si="1"/>
        <v>CART_005_1_4</v>
      </c>
      <c r="D60" s="57">
        <v>18.0569948186528</v>
      </c>
      <c r="E60" s="56" t="s">
        <v>260</v>
      </c>
      <c r="F60" s="58">
        <v>2071.7620298153902</v>
      </c>
      <c r="G60" s="58"/>
      <c r="H60" s="54" t="s">
        <v>262</v>
      </c>
      <c r="I60" s="56" t="s">
        <v>94</v>
      </c>
      <c r="J60" s="56" t="s">
        <v>88</v>
      </c>
      <c r="P60" s="56" t="s">
        <v>255</v>
      </c>
    </row>
    <row r="61" spans="1:16" s="56" customFormat="1">
      <c r="A61" s="56" t="str">
        <f>Arms!$C$7</f>
        <v>CART_005_1</v>
      </c>
      <c r="B61" s="56">
        <v>4</v>
      </c>
      <c r="C61" s="56" t="str">
        <f t="shared" si="1"/>
        <v>CART_005_1_4</v>
      </c>
      <c r="D61" s="57">
        <v>21.700129533678702</v>
      </c>
      <c r="E61" s="56" t="s">
        <v>260</v>
      </c>
      <c r="F61" s="58">
        <v>1344.0993545756601</v>
      </c>
      <c r="G61" s="58"/>
      <c r="H61" s="54" t="s">
        <v>262</v>
      </c>
      <c r="I61" s="56" t="s">
        <v>94</v>
      </c>
      <c r="J61" s="56" t="s">
        <v>88</v>
      </c>
      <c r="P61" s="56" t="s">
        <v>255</v>
      </c>
    </row>
    <row r="62" spans="1:16" s="56" customFormat="1">
      <c r="A62" s="56" t="str">
        <f>Arms!$C$7</f>
        <v>CART_005_1</v>
      </c>
      <c r="B62" s="56">
        <v>4</v>
      </c>
      <c r="C62" s="56" t="str">
        <f t="shared" si="1"/>
        <v>CART_005_1_4</v>
      </c>
      <c r="D62" s="57">
        <v>24.938471502590598</v>
      </c>
      <c r="E62" s="56" t="s">
        <v>260</v>
      </c>
      <c r="F62" s="58">
        <v>722.47617403175502</v>
      </c>
      <c r="G62" s="58"/>
      <c r="H62" s="54" t="s">
        <v>262</v>
      </c>
      <c r="I62" s="56" t="s">
        <v>94</v>
      </c>
      <c r="J62" s="56" t="s">
        <v>88</v>
      </c>
      <c r="P62" s="56" t="s">
        <v>255</v>
      </c>
    </row>
    <row r="63" spans="1:16" s="56" customFormat="1">
      <c r="A63" s="56" t="str">
        <f>Arms!$C$7</f>
        <v>CART_005_1</v>
      </c>
      <c r="B63" s="56">
        <v>4</v>
      </c>
      <c r="C63" s="56" t="str">
        <f t="shared" si="1"/>
        <v>CART_005_1_4</v>
      </c>
      <c r="D63" s="57">
        <v>40.239637305699397</v>
      </c>
      <c r="E63" s="56" t="s">
        <v>260</v>
      </c>
      <c r="F63" s="58">
        <v>922.64085130972501</v>
      </c>
      <c r="G63" s="58"/>
      <c r="H63" s="54" t="s">
        <v>262</v>
      </c>
      <c r="I63" s="56" t="s">
        <v>94</v>
      </c>
      <c r="J63" s="56" t="s">
        <v>88</v>
      </c>
      <c r="P63" s="56" t="s">
        <v>255</v>
      </c>
    </row>
    <row r="64" spans="1:16" s="56" customFormat="1">
      <c r="A64" s="56" t="str">
        <f>Arms!$C$7</f>
        <v>CART_005_1</v>
      </c>
      <c r="B64" s="56">
        <v>5</v>
      </c>
      <c r="C64" s="56" t="str">
        <f t="shared" si="1"/>
        <v>CART_005_1_5</v>
      </c>
      <c r="D64" s="57">
        <v>2.35103626943005</v>
      </c>
      <c r="E64" s="56" t="s">
        <v>260</v>
      </c>
      <c r="F64" s="58">
        <v>19.1437116344798</v>
      </c>
      <c r="G64" s="58"/>
      <c r="H64" s="54" t="s">
        <v>262</v>
      </c>
      <c r="I64" s="56" t="s">
        <v>94</v>
      </c>
      <c r="J64" s="56" t="s">
        <v>88</v>
      </c>
      <c r="P64" s="56" t="s">
        <v>255</v>
      </c>
    </row>
    <row r="65" spans="1:16" s="56" customFormat="1">
      <c r="A65" s="56" t="str">
        <f>Arms!$C$7</f>
        <v>CART_005_1</v>
      </c>
      <c r="B65" s="56">
        <v>5</v>
      </c>
      <c r="C65" s="56" t="str">
        <f t="shared" si="1"/>
        <v>CART_005_1_5</v>
      </c>
      <c r="D65" s="57">
        <v>5.0226683937823804</v>
      </c>
      <c r="E65" s="56" t="s">
        <v>260</v>
      </c>
      <c r="F65" s="58">
        <v>204.85091516799</v>
      </c>
      <c r="G65" s="58"/>
      <c r="H65" s="54" t="s">
        <v>262</v>
      </c>
      <c r="I65" s="56" t="s">
        <v>94</v>
      </c>
      <c r="J65" s="56" t="s">
        <v>88</v>
      </c>
      <c r="P65" s="56" t="s">
        <v>255</v>
      </c>
    </row>
    <row r="66" spans="1:16" s="56" customFormat="1">
      <c r="A66" s="56" t="str">
        <f>Arms!$C$7</f>
        <v>CART_005_1</v>
      </c>
      <c r="B66" s="56">
        <v>5</v>
      </c>
      <c r="C66" s="56" t="str">
        <f t="shared" si="1"/>
        <v>CART_005_1_5</v>
      </c>
      <c r="D66" s="57">
        <v>5.7512953367875603</v>
      </c>
      <c r="E66" s="56" t="s">
        <v>260</v>
      </c>
      <c r="F66" s="58">
        <v>544.84693206246402</v>
      </c>
      <c r="G66" s="58"/>
      <c r="H66" s="54" t="s">
        <v>262</v>
      </c>
      <c r="I66" s="56" t="s">
        <v>94</v>
      </c>
      <c r="J66" s="56" t="s">
        <v>88</v>
      </c>
      <c r="P66" s="56" t="s">
        <v>255</v>
      </c>
    </row>
    <row r="67" spans="1:16" s="56" customFormat="1">
      <c r="A67" s="56" t="str">
        <f>Arms!$C$7</f>
        <v>CART_005_1</v>
      </c>
      <c r="B67" s="56">
        <v>5</v>
      </c>
      <c r="C67" s="56" t="str">
        <f t="shared" si="1"/>
        <v>CART_005_1_5</v>
      </c>
      <c r="D67" s="57">
        <v>7.4514248704663197</v>
      </c>
      <c r="E67" s="56" t="s">
        <v>260</v>
      </c>
      <c r="F67" s="58">
        <v>2453.97018031068</v>
      </c>
      <c r="G67" s="58"/>
      <c r="H67" s="54" t="s">
        <v>262</v>
      </c>
      <c r="I67" s="56" t="s">
        <v>94</v>
      </c>
      <c r="J67" s="56" t="s">
        <v>88</v>
      </c>
      <c r="P67" s="56" t="s">
        <v>255</v>
      </c>
    </row>
    <row r="68" spans="1:16" s="56" customFormat="1">
      <c r="A68" s="56" t="str">
        <f>Arms!$C$7</f>
        <v>CART_005_1</v>
      </c>
      <c r="B68" s="56">
        <v>5</v>
      </c>
      <c r="C68" s="56" t="str">
        <f t="shared" si="1"/>
        <v>CART_005_1_5</v>
      </c>
      <c r="D68" s="57">
        <v>9.0705958549222796</v>
      </c>
      <c r="E68" s="56" t="s">
        <v>260</v>
      </c>
      <c r="F68" s="58">
        <v>6053.7731634420998</v>
      </c>
      <c r="G68" s="58"/>
      <c r="H68" s="54" t="s">
        <v>262</v>
      </c>
      <c r="I68" s="56" t="s">
        <v>94</v>
      </c>
      <c r="J68" s="56" t="s">
        <v>88</v>
      </c>
      <c r="P68" s="56" t="s">
        <v>255</v>
      </c>
    </row>
    <row r="69" spans="1:16" s="56" customFormat="1">
      <c r="A69" s="56" t="str">
        <f>Arms!$C$7</f>
        <v>CART_005_1</v>
      </c>
      <c r="B69" s="56">
        <v>5</v>
      </c>
      <c r="C69" s="56" t="str">
        <f t="shared" si="1"/>
        <v>CART_005_1_5</v>
      </c>
      <c r="D69" s="57">
        <v>11.094559585492201</v>
      </c>
      <c r="E69" s="56" t="s">
        <v>260</v>
      </c>
      <c r="F69" s="58">
        <v>3075.4487676836302</v>
      </c>
      <c r="G69" s="58"/>
      <c r="H69" s="54" t="s">
        <v>262</v>
      </c>
      <c r="I69" s="56" t="s">
        <v>94</v>
      </c>
      <c r="J69" s="56" t="s">
        <v>88</v>
      </c>
      <c r="P69" s="56" t="s">
        <v>255</v>
      </c>
    </row>
    <row r="70" spans="1:16" s="56" customFormat="1">
      <c r="A70" s="56" t="str">
        <f>Arms!$C$7</f>
        <v>CART_005_1</v>
      </c>
      <c r="B70" s="56">
        <v>5</v>
      </c>
      <c r="C70" s="56" t="str">
        <f t="shared" si="1"/>
        <v>CART_005_1_5</v>
      </c>
      <c r="D70" s="57">
        <v>13.442357512953301</v>
      </c>
      <c r="E70" s="56" t="s">
        <v>260</v>
      </c>
      <c r="F70" s="58">
        <v>1476.6618189037899</v>
      </c>
      <c r="G70" s="58"/>
      <c r="H70" s="54" t="s">
        <v>262</v>
      </c>
      <c r="I70" s="56" t="s">
        <v>94</v>
      </c>
      <c r="J70" s="56" t="s">
        <v>88</v>
      </c>
      <c r="P70" s="56" t="s">
        <v>255</v>
      </c>
    </row>
    <row r="71" spans="1:16" s="56" customFormat="1">
      <c r="A71" s="56" t="str">
        <f>Arms!$C$7</f>
        <v>CART_005_1</v>
      </c>
      <c r="B71" s="56">
        <v>5</v>
      </c>
      <c r="C71" s="56" t="str">
        <f t="shared" si="1"/>
        <v>CART_005_1_5</v>
      </c>
      <c r="D71" s="57">
        <v>18.7046632124352</v>
      </c>
      <c r="E71" s="56" t="s">
        <v>260</v>
      </c>
      <c r="F71" s="58">
        <v>565.736734182757</v>
      </c>
      <c r="G71" s="58"/>
      <c r="H71" s="54" t="s">
        <v>262</v>
      </c>
      <c r="I71" s="56" t="s">
        <v>94</v>
      </c>
      <c r="J71" s="56" t="s">
        <v>88</v>
      </c>
      <c r="P71" s="56" t="s">
        <v>255</v>
      </c>
    </row>
    <row r="72" spans="1:16" s="56" customFormat="1">
      <c r="A72" s="56" t="str">
        <f>Arms!$C$7</f>
        <v>CART_005_1</v>
      </c>
      <c r="B72" s="56">
        <v>5</v>
      </c>
      <c r="C72" s="56" t="str">
        <f t="shared" si="1"/>
        <v>CART_005_1_5</v>
      </c>
      <c r="D72" s="57">
        <v>21.9430051813471</v>
      </c>
      <c r="E72" s="56" t="s">
        <v>260</v>
      </c>
      <c r="F72" s="58">
        <v>524.72848489626494</v>
      </c>
      <c r="G72" s="58"/>
      <c r="H72" s="54" t="s">
        <v>262</v>
      </c>
      <c r="I72" s="56" t="s">
        <v>94</v>
      </c>
      <c r="J72" s="56" t="s">
        <v>88</v>
      </c>
      <c r="P72" s="56" t="s">
        <v>255</v>
      </c>
    </row>
    <row r="73" spans="1:16" s="56" customFormat="1">
      <c r="A73" s="56" t="str">
        <f>Arms!$C$7</f>
        <v>CART_005_1</v>
      </c>
      <c r="B73" s="56">
        <v>5</v>
      </c>
      <c r="C73" s="56" t="str">
        <f t="shared" si="1"/>
        <v>CART_005_1_5</v>
      </c>
      <c r="D73" s="57">
        <v>24.938471502590598</v>
      </c>
      <c r="E73" s="56" t="s">
        <v>260</v>
      </c>
      <c r="F73" s="58">
        <v>495.93508842216301</v>
      </c>
      <c r="G73" s="58"/>
      <c r="H73" s="54" t="s">
        <v>262</v>
      </c>
      <c r="I73" s="56" t="s">
        <v>94</v>
      </c>
      <c r="J73" s="56" t="s">
        <v>88</v>
      </c>
      <c r="P73" s="56" t="s">
        <v>255</v>
      </c>
    </row>
    <row r="74" spans="1:16" s="56" customFormat="1">
      <c r="A74" s="56" t="str">
        <f>Arms!$C$7</f>
        <v>CART_005_1</v>
      </c>
      <c r="B74" s="56">
        <v>5</v>
      </c>
      <c r="C74" s="56" t="str">
        <f t="shared" si="1"/>
        <v>CART_005_1_5</v>
      </c>
      <c r="D74" s="57">
        <v>33.762953367875603</v>
      </c>
      <c r="E74" s="56" t="s">
        <v>260</v>
      </c>
      <c r="F74" s="58">
        <v>459.98651286198901</v>
      </c>
      <c r="G74" s="58"/>
      <c r="H74" s="54" t="s">
        <v>262</v>
      </c>
      <c r="I74" s="56" t="s">
        <v>94</v>
      </c>
      <c r="J74" s="56" t="s">
        <v>88</v>
      </c>
      <c r="P74" s="56" t="s">
        <v>255</v>
      </c>
    </row>
    <row r="75" spans="1:16" s="56" customFormat="1">
      <c r="A75" s="56" t="str">
        <f>Arms!$C$7</f>
        <v>CART_005_1</v>
      </c>
      <c r="B75" s="56">
        <v>5</v>
      </c>
      <c r="C75" s="56" t="str">
        <f t="shared" si="1"/>
        <v>CART_005_1_5</v>
      </c>
      <c r="D75" s="57">
        <v>40.158678756476597</v>
      </c>
      <c r="E75" s="56" t="s">
        <v>260</v>
      </c>
      <c r="F75" s="58">
        <v>459.98651286198901</v>
      </c>
      <c r="G75" s="58"/>
      <c r="H75" s="54" t="s">
        <v>262</v>
      </c>
      <c r="I75" s="56" t="s">
        <v>94</v>
      </c>
      <c r="J75" s="56" t="s">
        <v>88</v>
      </c>
      <c r="P75" s="56" t="s">
        <v>255</v>
      </c>
    </row>
    <row r="76" spans="1:16" s="56" customFormat="1">
      <c r="A76" s="56" t="str">
        <f>Arms!$C$7</f>
        <v>CART_005_1</v>
      </c>
      <c r="B76" s="56">
        <v>6</v>
      </c>
      <c r="C76" s="56" t="str">
        <f t="shared" si="1"/>
        <v>CART_005_1_6</v>
      </c>
      <c r="D76" s="57">
        <v>3.0796632124352299</v>
      </c>
      <c r="E76" s="56" t="s">
        <v>260</v>
      </c>
      <c r="F76" s="58">
        <v>10.29006932513</v>
      </c>
      <c r="G76" s="58"/>
      <c r="H76" s="54" t="s">
        <v>262</v>
      </c>
      <c r="I76" s="56" t="s">
        <v>94</v>
      </c>
      <c r="J76" s="56" t="s">
        <v>88</v>
      </c>
      <c r="P76" s="56" t="s">
        <v>255</v>
      </c>
    </row>
    <row r="77" spans="1:16" s="56" customFormat="1">
      <c r="A77" s="56" t="str">
        <f>Arms!$C$7</f>
        <v>CART_005_1</v>
      </c>
      <c r="B77" s="56">
        <v>6</v>
      </c>
      <c r="C77" s="56" t="str">
        <f t="shared" si="1"/>
        <v>CART_005_1_6</v>
      </c>
      <c r="D77" s="57">
        <v>4.2940414507771996</v>
      </c>
      <c r="E77" s="56" t="s">
        <v>260</v>
      </c>
      <c r="F77" s="58">
        <v>66.258535125134102</v>
      </c>
      <c r="G77" s="58"/>
      <c r="H77" s="54" t="s">
        <v>262</v>
      </c>
      <c r="I77" s="56" t="s">
        <v>94</v>
      </c>
      <c r="J77" s="56" t="s">
        <v>88</v>
      </c>
      <c r="P77" s="56" t="s">
        <v>255</v>
      </c>
    </row>
    <row r="78" spans="1:16" s="56" customFormat="1">
      <c r="A78" s="56" t="str">
        <f>Arms!$C$7</f>
        <v>CART_005_1</v>
      </c>
      <c r="B78" s="56">
        <v>6</v>
      </c>
      <c r="C78" s="56" t="str">
        <f t="shared" si="1"/>
        <v>CART_005_1_6</v>
      </c>
      <c r="D78" s="57">
        <v>5.5084196891191697</v>
      </c>
      <c r="E78" s="56" t="s">
        <v>260</v>
      </c>
      <c r="F78" s="58">
        <v>418.69273461020299</v>
      </c>
      <c r="G78" s="58"/>
      <c r="H78" s="54" t="s">
        <v>262</v>
      </c>
      <c r="I78" s="56" t="s">
        <v>94</v>
      </c>
      <c r="J78" s="56" t="s">
        <v>88</v>
      </c>
      <c r="P78" s="56" t="s">
        <v>255</v>
      </c>
    </row>
    <row r="79" spans="1:16" s="56" customFormat="1">
      <c r="A79" s="56" t="str">
        <f>Arms!$C$7</f>
        <v>CART_005_1</v>
      </c>
      <c r="B79" s="56">
        <v>6</v>
      </c>
      <c r="C79" s="56" t="str">
        <f t="shared" ref="C79:C142" si="2">CONCATENATE(A79, "_", B79)</f>
        <v>CART_005_1_6</v>
      </c>
      <c r="D79" s="57">
        <v>7.8562176165803104</v>
      </c>
      <c r="E79" s="56" t="s">
        <v>260</v>
      </c>
      <c r="F79" s="58">
        <v>4002.0967341306</v>
      </c>
      <c r="G79" s="58"/>
      <c r="H79" s="54" t="s">
        <v>262</v>
      </c>
      <c r="I79" s="56" t="s">
        <v>94</v>
      </c>
      <c r="J79" s="56" t="s">
        <v>88</v>
      </c>
      <c r="P79" s="56" t="s">
        <v>255</v>
      </c>
    </row>
    <row r="80" spans="1:16" s="56" customFormat="1">
      <c r="A80" s="56" t="str">
        <f>Arms!$C$7</f>
        <v>CART_005_1</v>
      </c>
      <c r="B80" s="56">
        <v>6</v>
      </c>
      <c r="C80" s="56" t="str">
        <f t="shared" si="2"/>
        <v>CART_005_1_6</v>
      </c>
      <c r="D80" s="57">
        <v>9.2325129533678698</v>
      </c>
      <c r="E80" s="56" t="s">
        <v>260</v>
      </c>
      <c r="F80" s="58">
        <v>13593.5639087852</v>
      </c>
      <c r="G80" s="58"/>
      <c r="H80" s="54" t="s">
        <v>262</v>
      </c>
      <c r="I80" s="56" t="s">
        <v>94</v>
      </c>
      <c r="J80" s="56" t="s">
        <v>88</v>
      </c>
      <c r="P80" s="56" t="s">
        <v>255</v>
      </c>
    </row>
    <row r="81" spans="1:16" s="56" customFormat="1">
      <c r="A81" s="56" t="str">
        <f>Arms!$C$7</f>
        <v>CART_005_1</v>
      </c>
      <c r="B81" s="56">
        <v>6</v>
      </c>
      <c r="C81" s="56" t="str">
        <f t="shared" si="2"/>
        <v>CART_005_1_6</v>
      </c>
      <c r="D81" s="57">
        <v>10.123056994818601</v>
      </c>
      <c r="E81" s="56" t="s">
        <v>260</v>
      </c>
      <c r="F81" s="58">
        <v>30523.935197658</v>
      </c>
      <c r="G81" s="58"/>
      <c r="H81" s="54" t="s">
        <v>262</v>
      </c>
      <c r="I81" s="56" t="s">
        <v>94</v>
      </c>
      <c r="J81" s="56" t="s">
        <v>88</v>
      </c>
      <c r="P81" s="56" t="s">
        <v>255</v>
      </c>
    </row>
    <row r="82" spans="1:16" s="56" customFormat="1">
      <c r="A82" s="56" t="str">
        <f>Arms!$C$7</f>
        <v>CART_005_1</v>
      </c>
      <c r="B82" s="56">
        <v>6</v>
      </c>
      <c r="C82" s="56" t="str">
        <f t="shared" si="2"/>
        <v>CART_005_1_6</v>
      </c>
      <c r="D82" s="57">
        <v>13.9281088082901</v>
      </c>
      <c r="E82" s="56" t="s">
        <v>260</v>
      </c>
      <c r="F82" s="58">
        <v>23456.4042612741</v>
      </c>
      <c r="G82" s="58"/>
      <c r="H82" s="54" t="s">
        <v>262</v>
      </c>
      <c r="I82" s="56" t="s">
        <v>94</v>
      </c>
      <c r="J82" s="56" t="s">
        <v>88</v>
      </c>
      <c r="P82" s="56" t="s">
        <v>255</v>
      </c>
    </row>
    <row r="83" spans="1:16" s="56" customFormat="1">
      <c r="A83" s="56" t="str">
        <f>Arms!$C$7</f>
        <v>CART_005_1</v>
      </c>
      <c r="B83" s="56">
        <v>6</v>
      </c>
      <c r="C83" s="56" t="str">
        <f t="shared" si="2"/>
        <v>CART_005_1_6</v>
      </c>
      <c r="D83" s="57">
        <v>17.4093264248704</v>
      </c>
      <c r="E83" s="56" t="s">
        <v>260</v>
      </c>
      <c r="F83" s="58">
        <v>6777.1289889153904</v>
      </c>
      <c r="G83" s="58"/>
      <c r="H83" s="54" t="s">
        <v>262</v>
      </c>
      <c r="I83" s="56" t="s">
        <v>94</v>
      </c>
      <c r="J83" s="56" t="s">
        <v>88</v>
      </c>
      <c r="P83" s="56" t="s">
        <v>255</v>
      </c>
    </row>
    <row r="84" spans="1:16" s="56" customFormat="1">
      <c r="A84" s="56" t="str">
        <f>Arms!$C$7</f>
        <v>CART_005_1</v>
      </c>
      <c r="B84" s="56">
        <v>6</v>
      </c>
      <c r="C84" s="56" t="str">
        <f t="shared" si="2"/>
        <v>CART_005_1_6</v>
      </c>
      <c r="D84" s="57">
        <v>20.971502590673499</v>
      </c>
      <c r="E84" s="56" t="s">
        <v>260</v>
      </c>
      <c r="F84" s="58">
        <v>1816.14419457913</v>
      </c>
      <c r="G84" s="58"/>
      <c r="H84" s="54" t="s">
        <v>262</v>
      </c>
      <c r="I84" s="56" t="s">
        <v>94</v>
      </c>
      <c r="J84" s="56" t="s">
        <v>88</v>
      </c>
      <c r="P84" s="56" t="s">
        <v>255</v>
      </c>
    </row>
    <row r="85" spans="1:16" s="56" customFormat="1">
      <c r="A85" s="56" t="str">
        <f>Arms!$C$7</f>
        <v>CART_005_1</v>
      </c>
      <c r="B85" s="56">
        <v>6</v>
      </c>
      <c r="C85" s="56" t="str">
        <f t="shared" si="2"/>
        <v>CART_005_1_6</v>
      </c>
      <c r="D85" s="57">
        <v>25.019430051813401</v>
      </c>
      <c r="E85" s="56" t="s">
        <v>260</v>
      </c>
      <c r="F85" s="58">
        <v>1072.4872968662</v>
      </c>
      <c r="G85" s="58"/>
      <c r="H85" s="54" t="s">
        <v>262</v>
      </c>
      <c r="I85" s="56" t="s">
        <v>94</v>
      </c>
      <c r="J85" s="56" t="s">
        <v>88</v>
      </c>
      <c r="P85" s="56" t="s">
        <v>255</v>
      </c>
    </row>
    <row r="86" spans="1:16" s="56" customFormat="1">
      <c r="A86" s="56" t="str">
        <f>Arms!$C$7</f>
        <v>CART_005_1</v>
      </c>
      <c r="B86" s="56">
        <v>6</v>
      </c>
      <c r="C86" s="56" t="str">
        <f t="shared" si="2"/>
        <v>CART_005_1_6</v>
      </c>
      <c r="D86" s="57">
        <v>33.843911917098403</v>
      </c>
      <c r="E86" s="56" t="s">
        <v>260</v>
      </c>
      <c r="F86" s="58">
        <v>477.622708766252</v>
      </c>
      <c r="G86" s="58"/>
      <c r="H86" s="54" t="s">
        <v>262</v>
      </c>
      <c r="I86" s="56" t="s">
        <v>94</v>
      </c>
      <c r="J86" s="56" t="s">
        <v>88</v>
      </c>
      <c r="P86" s="56" t="s">
        <v>255</v>
      </c>
    </row>
    <row r="87" spans="1:16" s="56" customFormat="1">
      <c r="A87" s="56" t="str">
        <f>Arms!$C$7</f>
        <v>CART_005_1</v>
      </c>
      <c r="B87" s="56">
        <v>6</v>
      </c>
      <c r="C87" s="56" t="str">
        <f t="shared" si="2"/>
        <v>CART_005_1_6</v>
      </c>
      <c r="D87" s="57">
        <v>40.158678756476597</v>
      </c>
      <c r="E87" s="56" t="s">
        <v>260</v>
      </c>
      <c r="F87" s="58">
        <v>309.867815581407</v>
      </c>
      <c r="G87" s="58"/>
      <c r="H87" s="54" t="s">
        <v>262</v>
      </c>
      <c r="I87" s="56" t="s">
        <v>94</v>
      </c>
      <c r="J87" s="56" t="s">
        <v>88</v>
      </c>
      <c r="P87" s="56" t="s">
        <v>255</v>
      </c>
    </row>
    <row r="88" spans="1:16" s="56" customFormat="1">
      <c r="A88" s="56" t="str">
        <f>Arms!$C$7</f>
        <v>CART_005_1</v>
      </c>
      <c r="B88" s="56">
        <v>7</v>
      </c>
      <c r="C88" s="56" t="str">
        <f t="shared" si="2"/>
        <v>CART_005_1_7</v>
      </c>
      <c r="D88" s="57">
        <v>1.0556994818652801</v>
      </c>
      <c r="E88" s="56" t="s">
        <v>260</v>
      </c>
      <c r="F88" s="58">
        <v>15.275200804877301</v>
      </c>
      <c r="G88" s="58"/>
      <c r="H88" s="54" t="s">
        <v>262</v>
      </c>
      <c r="I88" s="56" t="s">
        <v>94</v>
      </c>
      <c r="J88" s="56" t="s">
        <v>88</v>
      </c>
      <c r="P88" s="56" t="s">
        <v>255</v>
      </c>
    </row>
    <row r="89" spans="1:16" s="56" customFormat="1">
      <c r="A89" s="56" t="str">
        <f>Arms!$C$7</f>
        <v>CART_005_1</v>
      </c>
      <c r="B89" s="56">
        <v>7</v>
      </c>
      <c r="C89" s="56" t="str">
        <f t="shared" si="2"/>
        <v>CART_005_1_7</v>
      </c>
      <c r="D89" s="57">
        <v>3.4034974093264201</v>
      </c>
      <c r="E89" s="56" t="s">
        <v>260</v>
      </c>
      <c r="F89" s="58">
        <v>49.968097057683103</v>
      </c>
      <c r="G89" s="58"/>
      <c r="H89" s="54" t="s">
        <v>262</v>
      </c>
      <c r="I89" s="56" t="s">
        <v>94</v>
      </c>
      <c r="J89" s="56" t="s">
        <v>88</v>
      </c>
      <c r="P89" s="56" t="s">
        <v>255</v>
      </c>
    </row>
    <row r="90" spans="1:16" s="56" customFormat="1">
      <c r="A90" s="56" t="str">
        <f>Arms!$C$7</f>
        <v>CART_005_1</v>
      </c>
      <c r="B90" s="56">
        <v>7</v>
      </c>
      <c r="C90" s="56" t="str">
        <f t="shared" si="2"/>
        <v>CART_005_1_7</v>
      </c>
      <c r="D90" s="57">
        <v>5.9132124352331497</v>
      </c>
      <c r="E90" s="56" t="s">
        <v>260</v>
      </c>
      <c r="F90" s="58">
        <v>116.50374053254301</v>
      </c>
      <c r="G90" s="58"/>
      <c r="H90" s="54" t="s">
        <v>262</v>
      </c>
      <c r="I90" s="56" t="s">
        <v>94</v>
      </c>
      <c r="J90" s="56" t="s">
        <v>88</v>
      </c>
      <c r="P90" s="56" t="s">
        <v>255</v>
      </c>
    </row>
    <row r="91" spans="1:16" s="56" customFormat="1">
      <c r="A91" s="56" t="str">
        <f>Arms!$C$7</f>
        <v>CART_005_1</v>
      </c>
      <c r="B91" s="56">
        <v>7</v>
      </c>
      <c r="C91" s="56" t="str">
        <f t="shared" si="2"/>
        <v>CART_005_1_7</v>
      </c>
      <c r="D91" s="57">
        <v>7.2085492227979202</v>
      </c>
      <c r="E91" s="56" t="s">
        <v>260</v>
      </c>
      <c r="F91" s="58">
        <v>127.993979625259</v>
      </c>
      <c r="G91" s="58"/>
      <c r="H91" s="54" t="s">
        <v>262</v>
      </c>
      <c r="I91" s="56" t="s">
        <v>94</v>
      </c>
      <c r="J91" s="56" t="s">
        <v>88</v>
      </c>
      <c r="P91" s="56" t="s">
        <v>255</v>
      </c>
    </row>
    <row r="92" spans="1:16" s="56" customFormat="1">
      <c r="A92" s="56" t="str">
        <f>Arms!$C$7</f>
        <v>CART_005_1</v>
      </c>
      <c r="B92" s="56">
        <v>7</v>
      </c>
      <c r="C92" s="56" t="str">
        <f t="shared" si="2"/>
        <v>CART_005_1_7</v>
      </c>
      <c r="D92" s="57">
        <v>8.4229274611398992</v>
      </c>
      <c r="E92" s="56" t="s">
        <v>260</v>
      </c>
      <c r="F92" s="58">
        <v>179.576029960217</v>
      </c>
      <c r="G92" s="58"/>
      <c r="H92" s="54" t="s">
        <v>262</v>
      </c>
      <c r="I92" s="56" t="s">
        <v>94</v>
      </c>
      <c r="J92" s="56" t="s">
        <v>88</v>
      </c>
      <c r="P92" s="56" t="s">
        <v>255</v>
      </c>
    </row>
    <row r="93" spans="1:16" s="56" customFormat="1">
      <c r="A93" s="56" t="str">
        <f>Arms!$C$7</f>
        <v>CART_005_1</v>
      </c>
      <c r="B93" s="56">
        <v>7</v>
      </c>
      <c r="C93" s="56" t="str">
        <f t="shared" si="2"/>
        <v>CART_005_1_7</v>
      </c>
      <c r="D93" s="57">
        <v>10.123056994818601</v>
      </c>
      <c r="E93" s="56" t="s">
        <v>260</v>
      </c>
      <c r="F93" s="58">
        <v>197.28680482574401</v>
      </c>
      <c r="G93" s="58"/>
      <c r="H93" s="54" t="s">
        <v>262</v>
      </c>
      <c r="I93" s="56" t="s">
        <v>94</v>
      </c>
      <c r="J93" s="56" t="s">
        <v>88</v>
      </c>
      <c r="P93" s="56" t="s">
        <v>255</v>
      </c>
    </row>
    <row r="94" spans="1:16" s="56" customFormat="1">
      <c r="A94" s="56" t="str">
        <f>Arms!$C$7</f>
        <v>CART_005_1</v>
      </c>
      <c r="B94" s="56">
        <v>7</v>
      </c>
      <c r="C94" s="56" t="str">
        <f t="shared" si="2"/>
        <v>CART_005_1_7</v>
      </c>
      <c r="D94" s="57">
        <v>10.8516839378238</v>
      </c>
      <c r="E94" s="56" t="s">
        <v>260</v>
      </c>
      <c r="F94" s="58">
        <v>238.12082887638499</v>
      </c>
      <c r="G94" s="58"/>
      <c r="H94" s="54" t="s">
        <v>262</v>
      </c>
      <c r="I94" s="56" t="s">
        <v>94</v>
      </c>
      <c r="J94" s="56" t="s">
        <v>88</v>
      </c>
      <c r="P94" s="56" t="s">
        <v>255</v>
      </c>
    </row>
    <row r="95" spans="1:16" s="56" customFormat="1">
      <c r="A95" s="56" t="str">
        <f>Arms!$C$7</f>
        <v>CART_005_1</v>
      </c>
      <c r="B95" s="56">
        <v>7</v>
      </c>
      <c r="C95" s="56" t="str">
        <f t="shared" si="2"/>
        <v>CART_005_1_7</v>
      </c>
      <c r="D95" s="57">
        <v>13.766191709844501</v>
      </c>
      <c r="E95" s="56" t="s">
        <v>260</v>
      </c>
      <c r="F95" s="58">
        <v>100.225998629355</v>
      </c>
      <c r="G95" s="58"/>
      <c r="H95" s="54" t="s">
        <v>262</v>
      </c>
      <c r="I95" s="56" t="s">
        <v>94</v>
      </c>
      <c r="J95" s="56" t="s">
        <v>88</v>
      </c>
      <c r="P95" s="56" t="s">
        <v>255</v>
      </c>
    </row>
    <row r="96" spans="1:16" s="56" customFormat="1">
      <c r="A96" s="56" t="str">
        <f>Arms!$C$7</f>
        <v>CART_005_1</v>
      </c>
      <c r="B96" s="56">
        <v>7</v>
      </c>
      <c r="C96" s="56" t="str">
        <f t="shared" si="2"/>
        <v>CART_005_1_7</v>
      </c>
      <c r="D96" s="57">
        <v>18.218911917098399</v>
      </c>
      <c r="E96" s="56" t="s">
        <v>260</v>
      </c>
      <c r="F96" s="58">
        <v>58.083434379552301</v>
      </c>
      <c r="G96" s="58"/>
      <c r="H96" s="54" t="s">
        <v>262</v>
      </c>
      <c r="I96" s="56" t="s">
        <v>94</v>
      </c>
      <c r="J96" s="56" t="s">
        <v>88</v>
      </c>
      <c r="P96" s="56" t="s">
        <v>255</v>
      </c>
    </row>
    <row r="97" spans="1:16" s="56" customFormat="1">
      <c r="A97" s="56" t="str">
        <f>Arms!$C$7</f>
        <v>CART_005_1</v>
      </c>
      <c r="B97" s="56">
        <v>7</v>
      </c>
      <c r="C97" s="56" t="str">
        <f t="shared" si="2"/>
        <v>CART_005_1_7</v>
      </c>
      <c r="D97" s="57">
        <v>20.8095854922279</v>
      </c>
      <c r="E97" s="56" t="s">
        <v>260</v>
      </c>
      <c r="F97" s="58">
        <v>43.802940723633498</v>
      </c>
      <c r="G97" s="58"/>
      <c r="H97" s="54" t="s">
        <v>262</v>
      </c>
      <c r="I97" s="56" t="s">
        <v>94</v>
      </c>
      <c r="J97" s="56" t="s">
        <v>88</v>
      </c>
      <c r="P97" s="56" t="s">
        <v>255</v>
      </c>
    </row>
    <row r="98" spans="1:16" s="56" customFormat="1">
      <c r="A98" s="56" t="str">
        <f>Arms!$C$7</f>
        <v>CART_005_1</v>
      </c>
      <c r="B98" s="56">
        <v>7</v>
      </c>
      <c r="C98" s="56" t="str">
        <f t="shared" si="2"/>
        <v>CART_005_1_7</v>
      </c>
      <c r="D98" s="57">
        <v>24.452720207253801</v>
      </c>
      <c r="E98" s="56" t="s">
        <v>260</v>
      </c>
      <c r="F98" s="58">
        <v>37.682854274557002</v>
      </c>
      <c r="G98" s="58"/>
      <c r="H98" s="54" t="s">
        <v>262</v>
      </c>
      <c r="I98" s="56" t="s">
        <v>94</v>
      </c>
      <c r="J98" s="56" t="s">
        <v>88</v>
      </c>
      <c r="P98" s="56" t="s">
        <v>255</v>
      </c>
    </row>
    <row r="99" spans="1:16" s="56" customFormat="1">
      <c r="A99" s="56" t="str">
        <f>Arms!$C$7</f>
        <v>CART_005_1</v>
      </c>
      <c r="B99" s="56">
        <v>7</v>
      </c>
      <c r="C99" s="56" t="str">
        <f t="shared" si="2"/>
        <v>CART_005_1_7</v>
      </c>
      <c r="D99" s="57">
        <v>28.014896373056999</v>
      </c>
      <c r="E99" s="56" t="s">
        <v>260</v>
      </c>
      <c r="F99" s="58">
        <v>31.813714480919199</v>
      </c>
      <c r="G99" s="58"/>
      <c r="H99" s="54" t="s">
        <v>262</v>
      </c>
      <c r="I99" s="56" t="s">
        <v>94</v>
      </c>
      <c r="J99" s="56" t="s">
        <v>88</v>
      </c>
      <c r="P99" s="56" t="s">
        <v>255</v>
      </c>
    </row>
    <row r="100" spans="1:16" s="56" customFormat="1">
      <c r="A100" s="56" t="str">
        <f>Arms!$C$7</f>
        <v>CART_005_1</v>
      </c>
      <c r="B100" s="56">
        <v>7</v>
      </c>
      <c r="C100" s="56" t="str">
        <f t="shared" si="2"/>
        <v>CART_005_1_7</v>
      </c>
      <c r="D100" s="57">
        <v>34.977331606217597</v>
      </c>
      <c r="E100" s="56" t="s">
        <v>260</v>
      </c>
      <c r="F100" s="58">
        <v>44.634759865251397</v>
      </c>
      <c r="G100" s="58"/>
      <c r="H100" s="54" t="s">
        <v>262</v>
      </c>
      <c r="I100" s="56" t="s">
        <v>94</v>
      </c>
      <c r="J100" s="56" t="s">
        <v>88</v>
      </c>
      <c r="P100" s="56" t="s">
        <v>255</v>
      </c>
    </row>
    <row r="101" spans="1:16" s="56" customFormat="1">
      <c r="A101" s="56" t="str">
        <f>Arms!$C$7</f>
        <v>CART_005_1</v>
      </c>
      <c r="B101" s="56">
        <v>7</v>
      </c>
      <c r="C101" s="56" t="str">
        <f t="shared" si="2"/>
        <v>CART_005_1_7</v>
      </c>
      <c r="D101" s="57">
        <v>40.320595854922203</v>
      </c>
      <c r="E101" s="56" t="s">
        <v>260</v>
      </c>
      <c r="F101" s="58">
        <v>57.000984005142698</v>
      </c>
      <c r="G101" s="58"/>
      <c r="H101" s="54" t="s">
        <v>262</v>
      </c>
      <c r="I101" s="56" t="s">
        <v>94</v>
      </c>
      <c r="J101" s="56" t="s">
        <v>88</v>
      </c>
      <c r="P101" s="56" t="s">
        <v>255</v>
      </c>
    </row>
    <row r="102" spans="1:16" s="56" customFormat="1">
      <c r="A102" s="56" t="str">
        <f>Arms!$C$7</f>
        <v>CART_005_1</v>
      </c>
      <c r="B102" s="56">
        <v>8</v>
      </c>
      <c r="C102" s="56" t="str">
        <f t="shared" si="2"/>
        <v>CART_005_1_8</v>
      </c>
      <c r="D102" s="57">
        <v>3.2415803108808299</v>
      </c>
      <c r="E102" s="56" t="s">
        <v>260</v>
      </c>
      <c r="F102" s="58">
        <v>20.639818900565501</v>
      </c>
      <c r="G102" s="58"/>
      <c r="H102" s="54" t="s">
        <v>262</v>
      </c>
      <c r="I102" s="56" t="s">
        <v>94</v>
      </c>
      <c r="J102" s="56" t="s">
        <v>88</v>
      </c>
      <c r="P102" s="56" t="s">
        <v>255</v>
      </c>
    </row>
    <row r="103" spans="1:16" s="56" customFormat="1">
      <c r="A103" s="56" t="str">
        <f>Arms!$C$7</f>
        <v>CART_005_1</v>
      </c>
      <c r="B103" s="56">
        <v>8</v>
      </c>
      <c r="C103" s="56" t="str">
        <f t="shared" si="2"/>
        <v>CART_005_1_8</v>
      </c>
      <c r="D103" s="57">
        <v>4.5369170984455902</v>
      </c>
      <c r="E103" s="56" t="s">
        <v>260</v>
      </c>
      <c r="F103" s="58">
        <v>42.185519211619699</v>
      </c>
      <c r="G103" s="58"/>
      <c r="H103" s="54" t="s">
        <v>262</v>
      </c>
      <c r="I103" s="56" t="s">
        <v>94</v>
      </c>
      <c r="J103" s="56" t="s">
        <v>88</v>
      </c>
      <c r="P103" s="56" t="s">
        <v>255</v>
      </c>
    </row>
    <row r="104" spans="1:16" s="56" customFormat="1">
      <c r="A104" s="56" t="str">
        <f>Arms!$C$7</f>
        <v>CART_005_1</v>
      </c>
      <c r="B104" s="56">
        <v>8</v>
      </c>
      <c r="C104" s="56" t="str">
        <f t="shared" si="2"/>
        <v>CART_005_1_8</v>
      </c>
      <c r="D104" s="57">
        <v>5.8322538860103599</v>
      </c>
      <c r="E104" s="56" t="s">
        <v>260</v>
      </c>
      <c r="F104" s="58">
        <v>78.482213231138104</v>
      </c>
      <c r="G104" s="58"/>
      <c r="H104" s="54" t="s">
        <v>262</v>
      </c>
      <c r="I104" s="56" t="s">
        <v>94</v>
      </c>
      <c r="J104" s="56" t="s">
        <v>88</v>
      </c>
      <c r="P104" s="56" t="s">
        <v>255</v>
      </c>
    </row>
    <row r="105" spans="1:16" s="56" customFormat="1">
      <c r="A105" s="56" t="str">
        <f>Arms!$C$7</f>
        <v>CART_005_1</v>
      </c>
      <c r="B105" s="56">
        <v>8</v>
      </c>
      <c r="C105" s="56" t="str">
        <f t="shared" si="2"/>
        <v>CART_005_1_8</v>
      </c>
      <c r="D105" s="57">
        <v>7.6943005181347104</v>
      </c>
      <c r="E105" s="56" t="s">
        <v>260</v>
      </c>
      <c r="F105" s="58">
        <v>154.485914790267</v>
      </c>
      <c r="G105" s="58"/>
      <c r="H105" s="54" t="s">
        <v>262</v>
      </c>
      <c r="I105" s="56" t="s">
        <v>94</v>
      </c>
      <c r="J105" s="56" t="s">
        <v>88</v>
      </c>
      <c r="P105" s="56" t="s">
        <v>255</v>
      </c>
    </row>
    <row r="106" spans="1:16" s="56" customFormat="1">
      <c r="A106" s="56" t="str">
        <f>Arms!$C$7</f>
        <v>CART_005_1</v>
      </c>
      <c r="B106" s="56">
        <v>8</v>
      </c>
      <c r="C106" s="56" t="str">
        <f t="shared" si="2"/>
        <v>CART_005_1_8</v>
      </c>
      <c r="D106" s="57">
        <v>10.0420984455958</v>
      </c>
      <c r="E106" s="56" t="s">
        <v>260</v>
      </c>
      <c r="F106" s="58">
        <v>292.86445646252201</v>
      </c>
      <c r="G106" s="58"/>
      <c r="H106" s="54" t="s">
        <v>262</v>
      </c>
      <c r="I106" s="56" t="s">
        <v>94</v>
      </c>
      <c r="J106" s="56" t="s">
        <v>88</v>
      </c>
      <c r="P106" s="56" t="s">
        <v>255</v>
      </c>
    </row>
    <row r="107" spans="1:16" s="56" customFormat="1">
      <c r="A107" s="56" t="str">
        <f>Arms!$C$7</f>
        <v>CART_005_1</v>
      </c>
      <c r="B107" s="56">
        <v>8</v>
      </c>
      <c r="C107" s="56" t="str">
        <f t="shared" si="2"/>
        <v>CART_005_1_8</v>
      </c>
      <c r="D107" s="57">
        <v>14.009067357512899</v>
      </c>
      <c r="E107" s="56" t="s">
        <v>260</v>
      </c>
      <c r="F107" s="58">
        <v>148.781529702028</v>
      </c>
      <c r="G107" s="58"/>
      <c r="H107" s="54" t="s">
        <v>262</v>
      </c>
      <c r="I107" s="56" t="s">
        <v>94</v>
      </c>
      <c r="J107" s="56" t="s">
        <v>88</v>
      </c>
      <c r="P107" s="56" t="s">
        <v>255</v>
      </c>
    </row>
    <row r="108" spans="1:16" s="56" customFormat="1">
      <c r="A108" s="56" t="str">
        <f>Arms!$C$7</f>
        <v>CART_005_1</v>
      </c>
      <c r="B108" s="56">
        <v>8</v>
      </c>
      <c r="C108" s="56" t="str">
        <f t="shared" si="2"/>
        <v>CART_005_1_8</v>
      </c>
      <c r="D108" s="57">
        <v>19.028497409326398</v>
      </c>
      <c r="E108" s="56" t="s">
        <v>260</v>
      </c>
      <c r="F108" s="58">
        <v>172.94519355742301</v>
      </c>
      <c r="G108" s="58"/>
      <c r="H108" s="54" t="s">
        <v>262</v>
      </c>
      <c r="I108" s="56" t="s">
        <v>94</v>
      </c>
      <c r="J108" s="56" t="s">
        <v>88</v>
      </c>
      <c r="P108" s="56" t="s">
        <v>255</v>
      </c>
    </row>
    <row r="109" spans="1:16" s="56" customFormat="1">
      <c r="A109" s="56" t="str">
        <f>Arms!$C$7</f>
        <v>CART_005_1</v>
      </c>
      <c r="B109" s="56">
        <v>8</v>
      </c>
      <c r="C109" s="56" t="str">
        <f t="shared" si="2"/>
        <v>CART_005_1_8</v>
      </c>
      <c r="D109" s="57">
        <v>21.862046632124301</v>
      </c>
      <c r="E109" s="56" t="s">
        <v>260</v>
      </c>
      <c r="F109" s="58">
        <v>190.00199889970199</v>
      </c>
      <c r="G109" s="58"/>
      <c r="H109" s="54" t="s">
        <v>262</v>
      </c>
      <c r="I109" s="56" t="s">
        <v>94</v>
      </c>
      <c r="J109" s="56" t="s">
        <v>88</v>
      </c>
      <c r="P109" s="56" t="s">
        <v>255</v>
      </c>
    </row>
    <row r="110" spans="1:16" s="56" customFormat="1">
      <c r="A110" s="56" t="str">
        <f>Arms!$C$7</f>
        <v>CART_005_1</v>
      </c>
      <c r="B110" s="56">
        <v>8</v>
      </c>
      <c r="C110" s="56" t="str">
        <f t="shared" si="2"/>
        <v>CART_005_1_8</v>
      </c>
      <c r="D110" s="57">
        <v>24.857512953367799</v>
      </c>
      <c r="E110" s="56" t="s">
        <v>260</v>
      </c>
      <c r="F110" s="58">
        <v>130.424589089037</v>
      </c>
      <c r="G110" s="58"/>
      <c r="H110" s="54" t="s">
        <v>262</v>
      </c>
      <c r="I110" s="56" t="s">
        <v>94</v>
      </c>
      <c r="J110" s="56" t="s">
        <v>88</v>
      </c>
      <c r="P110" s="56" t="s">
        <v>255</v>
      </c>
    </row>
    <row r="111" spans="1:16" s="56" customFormat="1">
      <c r="A111" s="56" t="str">
        <f>Arms!$C$7</f>
        <v>CART_005_1</v>
      </c>
      <c r="B111" s="56">
        <v>8</v>
      </c>
      <c r="C111" s="56" t="str">
        <f t="shared" si="2"/>
        <v>CART_005_1_8</v>
      </c>
      <c r="D111" s="57">
        <v>29.715025906735701</v>
      </c>
      <c r="E111" s="56" t="s">
        <v>260</v>
      </c>
      <c r="F111" s="58">
        <v>66.258535125134102</v>
      </c>
      <c r="G111" s="58"/>
      <c r="H111" s="54" t="s">
        <v>262</v>
      </c>
      <c r="I111" s="56" t="s">
        <v>94</v>
      </c>
      <c r="J111" s="56" t="s">
        <v>88</v>
      </c>
      <c r="P111" s="56" t="s">
        <v>255</v>
      </c>
    </row>
    <row r="112" spans="1:16" s="56" customFormat="1">
      <c r="A112" s="56" t="str">
        <f>Arms!$C$7</f>
        <v>CART_005_1</v>
      </c>
      <c r="B112" s="56">
        <v>8</v>
      </c>
      <c r="C112" s="56" t="str">
        <f t="shared" si="2"/>
        <v>CART_005_1_8</v>
      </c>
      <c r="D112" s="57">
        <v>34.977331606217597</v>
      </c>
      <c r="E112" s="56" t="s">
        <v>260</v>
      </c>
      <c r="F112" s="58">
        <v>45.482375277004003</v>
      </c>
      <c r="G112" s="58"/>
      <c r="H112" s="54" t="s">
        <v>262</v>
      </c>
      <c r="I112" s="56" t="s">
        <v>94</v>
      </c>
      <c r="J112" s="56" t="s">
        <v>88</v>
      </c>
      <c r="P112" s="56" t="s">
        <v>255</v>
      </c>
    </row>
    <row r="113" spans="1:16" s="56" customFormat="1">
      <c r="A113" s="56" t="str">
        <f>Arms!$C$7</f>
        <v>CART_005_1</v>
      </c>
      <c r="B113" s="56">
        <v>8</v>
      </c>
      <c r="C113" s="56" t="str">
        <f t="shared" si="2"/>
        <v>CART_005_1_8</v>
      </c>
      <c r="D113" s="57">
        <v>40.077720207253797</v>
      </c>
      <c r="E113" s="56" t="s">
        <v>260</v>
      </c>
      <c r="F113" s="58">
        <v>39.870675601850401</v>
      </c>
      <c r="G113" s="58"/>
      <c r="H113" s="54" t="s">
        <v>262</v>
      </c>
      <c r="I113" s="56" t="s">
        <v>94</v>
      </c>
      <c r="J113" s="56" t="s">
        <v>88</v>
      </c>
      <c r="P113" s="56" t="s">
        <v>255</v>
      </c>
    </row>
    <row r="114" spans="1:16" s="56" customFormat="1">
      <c r="A114" s="56" t="str">
        <f>Arms!$C$7</f>
        <v>CART_005_1</v>
      </c>
      <c r="B114" s="56">
        <v>9</v>
      </c>
      <c r="C114" s="56" t="str">
        <f t="shared" si="2"/>
        <v>CART_005_1_9</v>
      </c>
      <c r="D114" s="57">
        <v>3.4844559585492201</v>
      </c>
      <c r="E114" s="56" t="s">
        <v>260</v>
      </c>
      <c r="F114" s="58">
        <v>23.1060383698706</v>
      </c>
      <c r="G114" s="58"/>
      <c r="H114" s="54" t="s">
        <v>262</v>
      </c>
      <c r="I114" s="56" t="s">
        <v>94</v>
      </c>
      <c r="J114" s="56" t="s">
        <v>88</v>
      </c>
      <c r="P114" s="56" t="s">
        <v>255</v>
      </c>
    </row>
    <row r="115" spans="1:16" s="56" customFormat="1">
      <c r="A115" s="56" t="str">
        <f>Arms!$C$7</f>
        <v>CART_005_1</v>
      </c>
      <c r="B115" s="56">
        <v>9</v>
      </c>
      <c r="C115" s="56" t="str">
        <f t="shared" si="2"/>
        <v>CART_005_1_9</v>
      </c>
      <c r="D115" s="57">
        <v>5.1036269430051799</v>
      </c>
      <c r="E115" s="56" t="s">
        <v>260</v>
      </c>
      <c r="F115" s="58">
        <v>57.000984005142698</v>
      </c>
      <c r="G115" s="58"/>
      <c r="H115" s="54" t="s">
        <v>262</v>
      </c>
      <c r="I115" s="56" t="s">
        <v>94</v>
      </c>
      <c r="J115" s="56" t="s">
        <v>88</v>
      </c>
      <c r="P115" s="56" t="s">
        <v>255</v>
      </c>
    </row>
    <row r="116" spans="1:16" s="56" customFormat="1">
      <c r="A116" s="56" t="str">
        <f>Arms!$C$7</f>
        <v>CART_005_1</v>
      </c>
      <c r="B116" s="56">
        <v>9</v>
      </c>
      <c r="C116" s="56" t="str">
        <f t="shared" si="2"/>
        <v>CART_005_1_9</v>
      </c>
      <c r="D116" s="57">
        <v>6.7227979274611398</v>
      </c>
      <c r="E116" s="56" t="s">
        <v>260</v>
      </c>
      <c r="F116" s="58">
        <v>123.267807988512</v>
      </c>
      <c r="G116" s="58"/>
      <c r="H116" s="54" t="s">
        <v>262</v>
      </c>
      <c r="I116" s="56" t="s">
        <v>94</v>
      </c>
      <c r="J116" s="56" t="s">
        <v>88</v>
      </c>
      <c r="P116" s="56" t="s">
        <v>255</v>
      </c>
    </row>
    <row r="117" spans="1:16" s="56" customFormat="1">
      <c r="A117" s="56" t="str">
        <f>Arms!$C$7</f>
        <v>CART_005_1</v>
      </c>
      <c r="B117" s="56">
        <v>9</v>
      </c>
      <c r="C117" s="56" t="str">
        <f t="shared" si="2"/>
        <v>CART_005_1_9</v>
      </c>
      <c r="D117" s="57">
        <v>7.8562176165803104</v>
      </c>
      <c r="E117" s="56" t="s">
        <v>260</v>
      </c>
      <c r="F117" s="58">
        <v>242.64275046897899</v>
      </c>
      <c r="G117" s="58"/>
      <c r="H117" s="54" t="s">
        <v>262</v>
      </c>
      <c r="I117" s="56" t="s">
        <v>94</v>
      </c>
      <c r="J117" s="56" t="s">
        <v>88</v>
      </c>
      <c r="P117" s="56" t="s">
        <v>255</v>
      </c>
    </row>
    <row r="118" spans="1:16" s="56" customFormat="1">
      <c r="A118" s="56" t="str">
        <f>Arms!$C$7</f>
        <v>CART_005_1</v>
      </c>
      <c r="B118" s="56">
        <v>9</v>
      </c>
      <c r="C118" s="56" t="str">
        <f t="shared" si="2"/>
        <v>CART_005_1_9</v>
      </c>
      <c r="D118" s="57">
        <v>10.9326424870466</v>
      </c>
      <c r="E118" s="56" t="s">
        <v>260</v>
      </c>
      <c r="F118" s="58">
        <v>395.71783186437398</v>
      </c>
      <c r="G118" s="58"/>
      <c r="H118" s="54" t="s">
        <v>262</v>
      </c>
      <c r="I118" s="56" t="s">
        <v>94</v>
      </c>
      <c r="J118" s="56" t="s">
        <v>88</v>
      </c>
      <c r="P118" s="56" t="s">
        <v>255</v>
      </c>
    </row>
    <row r="119" spans="1:16" s="56" customFormat="1">
      <c r="A119" s="56" t="str">
        <f>Arms!$C$7</f>
        <v>CART_005_1</v>
      </c>
      <c r="B119" s="56">
        <v>9</v>
      </c>
      <c r="C119" s="56" t="str">
        <f t="shared" si="2"/>
        <v>CART_005_1_9</v>
      </c>
      <c r="D119" s="57">
        <v>14.980569948186499</v>
      </c>
      <c r="E119" s="56" t="s">
        <v>260</v>
      </c>
      <c r="F119" s="58">
        <v>3854.3195017346402</v>
      </c>
      <c r="G119" s="58"/>
      <c r="H119" s="54" t="s">
        <v>262</v>
      </c>
      <c r="I119" s="56" t="s">
        <v>94</v>
      </c>
      <c r="J119" s="56" t="s">
        <v>88</v>
      </c>
      <c r="P119" s="56" t="s">
        <v>255</v>
      </c>
    </row>
    <row r="120" spans="1:16" s="56" customFormat="1">
      <c r="A120" s="56" t="str">
        <f>Arms!$C$7</f>
        <v>CART_005_1</v>
      </c>
      <c r="B120" s="56">
        <v>9</v>
      </c>
      <c r="C120" s="56" t="str">
        <f t="shared" si="2"/>
        <v>CART_005_1_9</v>
      </c>
      <c r="D120" s="57">
        <v>16.0330310880829</v>
      </c>
      <c r="E120" s="56" t="s">
        <v>260</v>
      </c>
      <c r="F120" s="58">
        <v>1716.48701690753</v>
      </c>
      <c r="G120" s="58"/>
      <c r="H120" s="54" t="s">
        <v>262</v>
      </c>
      <c r="I120" s="56" t="s">
        <v>94</v>
      </c>
      <c r="J120" s="56" t="s">
        <v>88</v>
      </c>
      <c r="P120" s="56" t="s">
        <v>255</v>
      </c>
    </row>
    <row r="121" spans="1:16" s="56" customFormat="1">
      <c r="A121" s="56" t="str">
        <f>Arms!$C$7</f>
        <v>CART_005_1</v>
      </c>
      <c r="B121" s="56">
        <v>9</v>
      </c>
      <c r="C121" s="56" t="str">
        <f t="shared" si="2"/>
        <v>CART_005_1_9</v>
      </c>
      <c r="D121" s="57">
        <v>17.976036269430001</v>
      </c>
      <c r="E121" s="56" t="s">
        <v>260</v>
      </c>
      <c r="F121" s="58">
        <v>1319.05054564854</v>
      </c>
      <c r="G121" s="58"/>
      <c r="H121" s="54" t="s">
        <v>262</v>
      </c>
      <c r="I121" s="56" t="s">
        <v>94</v>
      </c>
      <c r="J121" s="56" t="s">
        <v>88</v>
      </c>
      <c r="P121" s="56" t="s">
        <v>255</v>
      </c>
    </row>
    <row r="122" spans="1:16" s="56" customFormat="1">
      <c r="A122" s="56" t="str">
        <f>Arms!$C$7</f>
        <v>CART_005_1</v>
      </c>
      <c r="B122" s="56">
        <v>9</v>
      </c>
      <c r="C122" s="56" t="str">
        <f t="shared" si="2"/>
        <v>CART_005_1_9</v>
      </c>
      <c r="D122" s="57">
        <v>20.971502590673499</v>
      </c>
      <c r="E122" s="56" t="s">
        <v>260</v>
      </c>
      <c r="F122" s="58">
        <v>163.455181732786</v>
      </c>
      <c r="G122" s="58"/>
      <c r="H122" s="54" t="s">
        <v>262</v>
      </c>
      <c r="I122" s="56" t="s">
        <v>94</v>
      </c>
      <c r="J122" s="56" t="s">
        <v>88</v>
      </c>
      <c r="P122" s="56" t="s">
        <v>255</v>
      </c>
    </row>
    <row r="123" spans="1:16" s="56" customFormat="1">
      <c r="A123" s="56" t="str">
        <f>Arms!$C$7</f>
        <v>CART_005_1</v>
      </c>
      <c r="B123" s="56">
        <v>1</v>
      </c>
      <c r="C123" s="56" t="str">
        <f t="shared" si="2"/>
        <v>CART_005_1_1</v>
      </c>
      <c r="D123" s="57">
        <v>37.534626038780402</v>
      </c>
      <c r="E123" s="56" t="s">
        <v>260</v>
      </c>
      <c r="F123" s="58">
        <v>202247.12324513501</v>
      </c>
      <c r="G123" s="58"/>
      <c r="H123" s="54" t="s">
        <v>262</v>
      </c>
      <c r="I123" s="56" t="s">
        <v>94</v>
      </c>
      <c r="J123" s="56" t="s">
        <v>88</v>
      </c>
      <c r="P123" s="56" t="s">
        <v>255</v>
      </c>
    </row>
    <row r="124" spans="1:16" s="56" customFormat="1">
      <c r="A124" s="56" t="str">
        <f>Arms!$C$7</f>
        <v>CART_005_1</v>
      </c>
      <c r="B124" s="56">
        <v>1</v>
      </c>
      <c r="C124" s="56" t="str">
        <f t="shared" si="2"/>
        <v>CART_005_1_1</v>
      </c>
      <c r="D124" s="57">
        <v>45.013850415511797</v>
      </c>
      <c r="E124" s="56" t="s">
        <v>260</v>
      </c>
      <c r="F124" s="58">
        <v>225393.39047347801</v>
      </c>
      <c r="G124" s="58"/>
      <c r="H124" s="54" t="s">
        <v>262</v>
      </c>
      <c r="I124" s="56" t="s">
        <v>94</v>
      </c>
      <c r="J124" s="56" t="s">
        <v>88</v>
      </c>
      <c r="P124" s="56" t="s">
        <v>255</v>
      </c>
    </row>
    <row r="125" spans="1:16" s="56" customFormat="1">
      <c r="A125" s="56" t="str">
        <f>Arms!$C$7</f>
        <v>CART_005_1</v>
      </c>
      <c r="B125" s="56">
        <v>1</v>
      </c>
      <c r="C125" s="56" t="str">
        <f t="shared" si="2"/>
        <v>CART_005_1_1</v>
      </c>
      <c r="D125" s="57">
        <v>52.493074792243199</v>
      </c>
      <c r="E125" s="56" t="s">
        <v>260</v>
      </c>
      <c r="F125" s="58">
        <v>76269.858590234304</v>
      </c>
      <c r="G125" s="58"/>
      <c r="H125" s="54" t="s">
        <v>262</v>
      </c>
      <c r="I125" s="56" t="s">
        <v>94</v>
      </c>
      <c r="J125" s="56" t="s">
        <v>88</v>
      </c>
      <c r="P125" s="56" t="s">
        <v>255</v>
      </c>
    </row>
    <row r="126" spans="1:16" s="56" customFormat="1">
      <c r="A126" s="56" t="str">
        <f>Arms!$C$7</f>
        <v>CART_005_1</v>
      </c>
      <c r="B126" s="56">
        <v>1</v>
      </c>
      <c r="C126" s="56" t="str">
        <f t="shared" si="2"/>
        <v>CART_005_1_1</v>
      </c>
      <c r="D126" s="57">
        <v>59.972299168974601</v>
      </c>
      <c r="E126" s="56" t="s">
        <v>260</v>
      </c>
      <c r="F126" s="58">
        <v>82726.958741337003</v>
      </c>
      <c r="G126" s="58"/>
      <c r="H126" s="54" t="s">
        <v>262</v>
      </c>
      <c r="I126" s="56" t="s">
        <v>94</v>
      </c>
      <c r="J126" s="56" t="s">
        <v>88</v>
      </c>
      <c r="P126" s="56" t="s">
        <v>255</v>
      </c>
    </row>
    <row r="127" spans="1:16" s="56" customFormat="1">
      <c r="A127" s="56" t="str">
        <f>Arms!$C$7</f>
        <v>CART_005_1</v>
      </c>
      <c r="B127" s="56">
        <v>1</v>
      </c>
      <c r="C127" s="56" t="str">
        <f t="shared" si="2"/>
        <v>CART_005_1_1</v>
      </c>
      <c r="D127" s="57">
        <v>94.044321329639899</v>
      </c>
      <c r="E127" s="56" t="s">
        <v>260</v>
      </c>
      <c r="F127" s="58">
        <v>9732.7438615815008</v>
      </c>
      <c r="G127" s="58"/>
      <c r="H127" s="54" t="s">
        <v>262</v>
      </c>
      <c r="I127" s="56" t="s">
        <v>94</v>
      </c>
      <c r="J127" s="56" t="s">
        <v>88</v>
      </c>
      <c r="P127" s="56" t="s">
        <v>255</v>
      </c>
    </row>
    <row r="128" spans="1:16" s="56" customFormat="1">
      <c r="A128" s="56" t="str">
        <f>Arms!$C$7</f>
        <v>CART_005_1</v>
      </c>
      <c r="B128" s="56">
        <v>1</v>
      </c>
      <c r="C128" s="56" t="str">
        <f t="shared" si="2"/>
        <v>CART_005_1_1</v>
      </c>
      <c r="D128" s="57">
        <v>123.13019390581699</v>
      </c>
      <c r="E128" s="56" t="s">
        <v>260</v>
      </c>
      <c r="F128" s="58">
        <v>5510.31556282155</v>
      </c>
      <c r="G128" s="58"/>
      <c r="H128" s="54" t="s">
        <v>262</v>
      </c>
      <c r="I128" s="56" t="s">
        <v>94</v>
      </c>
      <c r="J128" s="56" t="s">
        <v>88</v>
      </c>
      <c r="P128" s="56" t="s">
        <v>255</v>
      </c>
    </row>
    <row r="129" spans="1:16" s="56" customFormat="1">
      <c r="A129" s="56" t="str">
        <f>Arms!$C$7</f>
        <v>CART_005_1</v>
      </c>
      <c r="B129" s="56">
        <v>1</v>
      </c>
      <c r="C129" s="56" t="str">
        <f t="shared" si="2"/>
        <v>CART_005_1_1</v>
      </c>
      <c r="D129" s="57">
        <v>163.85041551246599</v>
      </c>
      <c r="E129" s="56" t="s">
        <v>260</v>
      </c>
      <c r="F129" s="58">
        <v>55.103155628215497</v>
      </c>
      <c r="G129" s="58"/>
      <c r="H129" s="54" t="s">
        <v>262</v>
      </c>
      <c r="I129" s="56" t="s">
        <v>94</v>
      </c>
      <c r="J129" s="56" t="s">
        <v>88</v>
      </c>
      <c r="P129" s="56" t="s">
        <v>255</v>
      </c>
    </row>
    <row r="130" spans="1:16" s="56" customFormat="1">
      <c r="A130" s="56" t="str">
        <f>Arms!$C$7</f>
        <v>CART_005_1</v>
      </c>
      <c r="B130" s="56">
        <v>2</v>
      </c>
      <c r="C130" s="56" t="str">
        <f t="shared" si="2"/>
        <v>CART_005_1_2</v>
      </c>
      <c r="D130" s="57">
        <v>38.365650969528303</v>
      </c>
      <c r="E130" s="56" t="s">
        <v>260</v>
      </c>
      <c r="F130" s="58">
        <v>9732.7438615815008</v>
      </c>
      <c r="G130" s="58"/>
      <c r="H130" s="54" t="s">
        <v>262</v>
      </c>
      <c r="I130" s="56" t="s">
        <v>94</v>
      </c>
      <c r="J130" s="56" t="s">
        <v>88</v>
      </c>
      <c r="P130" s="56" t="s">
        <v>255</v>
      </c>
    </row>
    <row r="131" spans="1:16" s="56" customFormat="1">
      <c r="A131" s="56" t="str">
        <f>Arms!$C$7</f>
        <v>CART_005_1</v>
      </c>
      <c r="B131" s="56">
        <v>2</v>
      </c>
      <c r="C131" s="56" t="str">
        <f t="shared" si="2"/>
        <v>CART_005_1_2</v>
      </c>
      <c r="D131" s="57">
        <v>54.986149584487002</v>
      </c>
      <c r="E131" s="56" t="s">
        <v>260</v>
      </c>
      <c r="F131" s="58">
        <v>8272.6958741336894</v>
      </c>
      <c r="G131" s="58"/>
      <c r="H131" s="54" t="s">
        <v>262</v>
      </c>
      <c r="I131" s="56" t="s">
        <v>94</v>
      </c>
      <c r="J131" s="56" t="s">
        <v>88</v>
      </c>
      <c r="P131" s="56" t="s">
        <v>255</v>
      </c>
    </row>
    <row r="132" spans="1:16" s="56" customFormat="1">
      <c r="A132" s="56" t="str">
        <f>Arms!$C$7</f>
        <v>CART_005_1</v>
      </c>
      <c r="B132" s="56">
        <v>2</v>
      </c>
      <c r="C132" s="56" t="str">
        <f t="shared" si="2"/>
        <v>CART_005_1_2</v>
      </c>
      <c r="D132" s="57">
        <v>94.044321329639899</v>
      </c>
      <c r="E132" s="56" t="s">
        <v>260</v>
      </c>
      <c r="F132" s="58">
        <v>4318.1141386338404</v>
      </c>
      <c r="G132" s="58"/>
      <c r="H132" s="54" t="s">
        <v>262</v>
      </c>
      <c r="I132" s="56" t="s">
        <v>94</v>
      </c>
      <c r="J132" s="56" t="s">
        <v>88</v>
      </c>
      <c r="P132" s="56" t="s">
        <v>255</v>
      </c>
    </row>
    <row r="133" spans="1:16" s="56" customFormat="1">
      <c r="A133" s="56" t="str">
        <f>Arms!$C$7</f>
        <v>CART_005_1</v>
      </c>
      <c r="B133" s="56">
        <v>2</v>
      </c>
      <c r="C133" s="56" t="str">
        <f t="shared" si="2"/>
        <v>CART_005_1_2</v>
      </c>
      <c r="D133" s="57">
        <v>127.285318559557</v>
      </c>
      <c r="E133" s="56" t="s">
        <v>260</v>
      </c>
      <c r="F133" s="58">
        <v>3293.4195473009499</v>
      </c>
      <c r="G133" s="58"/>
      <c r="H133" s="54" t="s">
        <v>262</v>
      </c>
      <c r="I133" s="56" t="s">
        <v>94</v>
      </c>
      <c r="J133" s="56" t="s">
        <v>88</v>
      </c>
      <c r="P133" s="56" t="s">
        <v>255</v>
      </c>
    </row>
    <row r="134" spans="1:16" s="56" customFormat="1">
      <c r="A134" s="56" t="str">
        <f>Arms!$C$7</f>
        <v>CART_005_1</v>
      </c>
      <c r="B134" s="56">
        <v>2</v>
      </c>
      <c r="C134" s="56" t="str">
        <f t="shared" si="2"/>
        <v>CART_005_1_2</v>
      </c>
      <c r="D134" s="57">
        <v>157.20221606648201</v>
      </c>
      <c r="E134" s="56" t="s">
        <v>260</v>
      </c>
      <c r="F134" s="58">
        <v>2379.4171540153902</v>
      </c>
      <c r="G134" s="58"/>
      <c r="H134" s="54" t="s">
        <v>262</v>
      </c>
      <c r="I134" s="56" t="s">
        <v>94</v>
      </c>
      <c r="J134" s="56" t="s">
        <v>88</v>
      </c>
      <c r="P134" s="56" t="s">
        <v>255</v>
      </c>
    </row>
    <row r="135" spans="1:16" s="56" customFormat="1">
      <c r="A135" s="56" t="str">
        <f>Arms!$C$7</f>
        <v>CART_005_1</v>
      </c>
      <c r="B135" s="56">
        <v>2</v>
      </c>
      <c r="C135" s="56" t="str">
        <f t="shared" si="2"/>
        <v>CART_005_1_2</v>
      </c>
      <c r="D135" s="57">
        <v>185.45706371191201</v>
      </c>
      <c r="E135" s="56" t="s">
        <v>260</v>
      </c>
      <c r="F135" s="58">
        <v>1055.67299423332</v>
      </c>
      <c r="G135" s="58"/>
      <c r="H135" s="54" t="s">
        <v>262</v>
      </c>
      <c r="I135" s="56" t="s">
        <v>94</v>
      </c>
      <c r="J135" s="56" t="s">
        <v>88</v>
      </c>
      <c r="P135" s="56" t="s">
        <v>255</v>
      </c>
    </row>
    <row r="136" spans="1:16" s="56" customFormat="1">
      <c r="A136" s="56" t="str">
        <f>Arms!$C$7</f>
        <v>CART_005_1</v>
      </c>
      <c r="B136" s="56">
        <v>2</v>
      </c>
      <c r="C136" s="56" t="str">
        <f t="shared" si="2"/>
        <v>CART_005_1_2</v>
      </c>
      <c r="D136" s="57">
        <v>202.077562326871</v>
      </c>
      <c r="E136" s="56" t="s">
        <v>260</v>
      </c>
      <c r="F136" s="58">
        <v>873.32616238284197</v>
      </c>
      <c r="G136" s="58"/>
      <c r="H136" s="54" t="s">
        <v>262</v>
      </c>
      <c r="I136" s="56" t="s">
        <v>94</v>
      </c>
      <c r="J136" s="56" t="s">
        <v>88</v>
      </c>
      <c r="P136" s="56" t="s">
        <v>255</v>
      </c>
    </row>
    <row r="137" spans="1:16" s="56" customFormat="1">
      <c r="A137" s="56" t="str">
        <f>Arms!$C$7</f>
        <v>CART_005_1</v>
      </c>
      <c r="B137" s="56">
        <v>3</v>
      </c>
      <c r="C137" s="56" t="str">
        <f>CONCATENATE(A137, "_", B137)</f>
        <v>CART_005_1_3</v>
      </c>
      <c r="D137" s="57">
        <v>38.365650969528303</v>
      </c>
      <c r="E137" s="56" t="s">
        <v>260</v>
      </c>
      <c r="F137" s="58">
        <v>1000</v>
      </c>
      <c r="G137" s="58"/>
      <c r="H137" s="54" t="s">
        <v>262</v>
      </c>
      <c r="I137" s="56" t="s">
        <v>94</v>
      </c>
      <c r="J137" s="56" t="s">
        <v>88</v>
      </c>
      <c r="P137" s="56" t="s">
        <v>255</v>
      </c>
    </row>
    <row r="138" spans="1:16" s="56" customFormat="1">
      <c r="A138" s="56" t="str">
        <f>Arms!$C$7</f>
        <v>CART_005_1</v>
      </c>
      <c r="B138" s="56">
        <v>3</v>
      </c>
      <c r="C138" s="56" t="str">
        <f>CONCATENATE(A138, "_", B138)</f>
        <v>CART_005_1_3</v>
      </c>
      <c r="D138" s="57">
        <v>52.493074792243199</v>
      </c>
      <c r="E138" s="56" t="s">
        <v>260</v>
      </c>
      <c r="F138" s="58">
        <v>1000</v>
      </c>
      <c r="G138" s="58"/>
      <c r="H138" s="54" t="s">
        <v>262</v>
      </c>
      <c r="I138" s="56" t="s">
        <v>94</v>
      </c>
      <c r="J138" s="56" t="s">
        <v>88</v>
      </c>
      <c r="P138" s="56" t="s">
        <v>255</v>
      </c>
    </row>
    <row r="139" spans="1:16" s="56" customFormat="1">
      <c r="A139" s="56" t="str">
        <f>Arms!$C$7</f>
        <v>CART_005_1</v>
      </c>
      <c r="B139" s="56">
        <v>3</v>
      </c>
      <c r="C139" s="56" t="str">
        <f>CONCATENATE(A139, "_", B139)</f>
        <v>CART_005_1_3</v>
      </c>
      <c r="D139" s="57">
        <v>94.044321329639899</v>
      </c>
      <c r="E139" s="56" t="s">
        <v>260</v>
      </c>
      <c r="F139" s="58">
        <v>225.39339047347801</v>
      </c>
      <c r="G139" s="58"/>
      <c r="H139" s="54" t="s">
        <v>262</v>
      </c>
      <c r="I139" s="56" t="s">
        <v>94</v>
      </c>
      <c r="J139" s="56" t="s">
        <v>88</v>
      </c>
      <c r="P139" s="56" t="s">
        <v>255</v>
      </c>
    </row>
    <row r="140" spans="1:16" s="56" customFormat="1">
      <c r="A140" s="56" t="str">
        <f>Arms!$C$7</f>
        <v>CART_005_1</v>
      </c>
      <c r="B140" s="56">
        <v>4</v>
      </c>
      <c r="C140" s="56" t="str">
        <f t="shared" si="2"/>
        <v>CART_005_1_4</v>
      </c>
      <c r="D140" s="57">
        <v>38.365650969528303</v>
      </c>
      <c r="E140" s="56" t="s">
        <v>260</v>
      </c>
      <c r="F140" s="58">
        <v>1000</v>
      </c>
      <c r="G140" s="58"/>
      <c r="H140" s="54" t="s">
        <v>262</v>
      </c>
      <c r="I140" s="56" t="s">
        <v>94</v>
      </c>
      <c r="J140" s="56" t="s">
        <v>88</v>
      </c>
      <c r="P140" s="56" t="s">
        <v>255</v>
      </c>
    </row>
    <row r="141" spans="1:16" s="56" customFormat="1">
      <c r="A141" s="56" t="str">
        <f>Arms!$C$7</f>
        <v>CART_005_1</v>
      </c>
      <c r="B141" s="56">
        <v>4</v>
      </c>
      <c r="C141" s="56" t="str">
        <f t="shared" si="2"/>
        <v>CART_005_1_4</v>
      </c>
      <c r="D141" s="57">
        <v>49.999999999999297</v>
      </c>
      <c r="E141" s="56" t="s">
        <v>260</v>
      </c>
      <c r="F141" s="58">
        <v>873.32616238284197</v>
      </c>
      <c r="G141" s="58"/>
      <c r="H141" s="54" t="s">
        <v>262</v>
      </c>
      <c r="I141" s="56" t="s">
        <v>94</v>
      </c>
      <c r="J141" s="56" t="s">
        <v>88</v>
      </c>
      <c r="P141" s="56" t="s">
        <v>255</v>
      </c>
    </row>
    <row r="142" spans="1:16" s="56" customFormat="1">
      <c r="A142" s="56" t="str">
        <f>Arms!$C$7</f>
        <v>CART_005_1</v>
      </c>
      <c r="B142" s="56">
        <v>4</v>
      </c>
      <c r="C142" s="56" t="str">
        <f t="shared" si="2"/>
        <v>CART_005_1_4</v>
      </c>
      <c r="D142" s="57">
        <v>64.958448753462207</v>
      </c>
      <c r="E142" s="56" t="s">
        <v>260</v>
      </c>
      <c r="F142" s="58">
        <v>18646.1097142695</v>
      </c>
      <c r="G142" s="58"/>
      <c r="H142" s="54" t="s">
        <v>262</v>
      </c>
      <c r="I142" s="56" t="s">
        <v>94</v>
      </c>
      <c r="J142" s="56" t="s">
        <v>88</v>
      </c>
      <c r="P142" s="56" t="s">
        <v>255</v>
      </c>
    </row>
    <row r="143" spans="1:16" s="56" customFormat="1">
      <c r="A143" s="56" t="str">
        <f>Arms!$C$7</f>
        <v>CART_005_1</v>
      </c>
      <c r="B143" s="56">
        <v>4</v>
      </c>
      <c r="C143" s="56" t="str">
        <f t="shared" ref="C143:C206" si="3">CONCATENATE(A143, "_", B143)</f>
        <v>CART_005_1_4</v>
      </c>
      <c r="D143" s="57">
        <v>85.734072022160504</v>
      </c>
      <c r="E143" s="56" t="s">
        <v>260</v>
      </c>
      <c r="F143" s="58">
        <v>783.64189662175102</v>
      </c>
      <c r="G143" s="58"/>
      <c r="H143" s="54" t="s">
        <v>262</v>
      </c>
      <c r="I143" s="56" t="s">
        <v>94</v>
      </c>
      <c r="J143" s="56" t="s">
        <v>88</v>
      </c>
      <c r="P143" s="56" t="s">
        <v>255</v>
      </c>
    </row>
    <row r="144" spans="1:16" s="56" customFormat="1">
      <c r="A144" s="56" t="str">
        <f>Arms!$C$7</f>
        <v>CART_005_1</v>
      </c>
      <c r="B144" s="56">
        <v>5</v>
      </c>
      <c r="C144" s="56" t="str">
        <f t="shared" si="3"/>
        <v>CART_005_1_5</v>
      </c>
      <c r="D144" s="57">
        <v>38.365650969528303</v>
      </c>
      <c r="E144" s="56" t="s">
        <v>260</v>
      </c>
      <c r="F144" s="58">
        <v>455.85164821728603</v>
      </c>
      <c r="G144" s="58"/>
      <c r="H144" s="54" t="s">
        <v>262</v>
      </c>
      <c r="I144" s="56" t="s">
        <v>94</v>
      </c>
      <c r="J144" s="56" t="s">
        <v>88</v>
      </c>
      <c r="P144" s="56" t="s">
        <v>255</v>
      </c>
    </row>
    <row r="145" spans="1:16" s="56" customFormat="1">
      <c r="A145" s="56" t="str">
        <f>Arms!$C$7</f>
        <v>CART_005_1</v>
      </c>
      <c r="B145" s="56">
        <v>5</v>
      </c>
      <c r="C145" s="56" t="str">
        <f t="shared" si="3"/>
        <v>CART_005_1_5</v>
      </c>
      <c r="D145" s="57">
        <v>54.986149584487002</v>
      </c>
      <c r="E145" s="56" t="s">
        <v>260</v>
      </c>
      <c r="F145" s="58">
        <v>455.85164821728603</v>
      </c>
      <c r="G145" s="58"/>
      <c r="H145" s="54" t="s">
        <v>262</v>
      </c>
      <c r="I145" s="56" t="s">
        <v>94</v>
      </c>
      <c r="J145" s="56" t="s">
        <v>88</v>
      </c>
      <c r="P145" s="56" t="s">
        <v>255</v>
      </c>
    </row>
    <row r="146" spans="1:16" s="56" customFormat="1">
      <c r="A146" s="56" t="str">
        <f>Arms!$C$7</f>
        <v>CART_005_1</v>
      </c>
      <c r="B146" s="56">
        <v>5</v>
      </c>
      <c r="C146" s="56" t="str">
        <f t="shared" si="3"/>
        <v>CART_005_1_5</v>
      </c>
      <c r="D146" s="57">
        <v>79.085872576177096</v>
      </c>
      <c r="E146" s="56" t="s">
        <v>260</v>
      </c>
      <c r="F146" s="58">
        <v>347.677407476577</v>
      </c>
      <c r="G146" s="58"/>
      <c r="H146" s="54" t="s">
        <v>262</v>
      </c>
      <c r="I146" s="56" t="s">
        <v>94</v>
      </c>
      <c r="J146" s="56" t="s">
        <v>88</v>
      </c>
      <c r="P146" s="56" t="s">
        <v>255</v>
      </c>
    </row>
    <row r="147" spans="1:16" s="56" customFormat="1">
      <c r="A147" s="56" t="str">
        <f>Arms!$C$7</f>
        <v>CART_005_1</v>
      </c>
      <c r="B147" s="56">
        <v>5</v>
      </c>
      <c r="C147" s="56" t="str">
        <f t="shared" si="3"/>
        <v>CART_005_1_5</v>
      </c>
      <c r="D147" s="57">
        <v>117.313019390582</v>
      </c>
      <c r="E147" s="56" t="s">
        <v>260</v>
      </c>
      <c r="F147" s="58">
        <v>329.34195473009498</v>
      </c>
      <c r="G147" s="58"/>
      <c r="H147" s="54" t="s">
        <v>262</v>
      </c>
      <c r="I147" s="56" t="s">
        <v>94</v>
      </c>
      <c r="J147" s="56" t="s">
        <v>88</v>
      </c>
      <c r="P147" s="56" t="s">
        <v>255</v>
      </c>
    </row>
    <row r="148" spans="1:16" s="56" customFormat="1">
      <c r="A148" s="56" t="str">
        <f>Arms!$C$7</f>
        <v>CART_005_1</v>
      </c>
      <c r="B148" s="56">
        <v>5</v>
      </c>
      <c r="C148" s="56" t="str">
        <f t="shared" si="3"/>
        <v>CART_005_1_5</v>
      </c>
      <c r="D148" s="57">
        <v>159.695290858726</v>
      </c>
      <c r="E148" s="56" t="s">
        <v>260</v>
      </c>
      <c r="F148" s="58">
        <v>94.726303075152401</v>
      </c>
      <c r="G148" s="58"/>
      <c r="H148" s="54" t="s">
        <v>262</v>
      </c>
      <c r="I148" s="56" t="s">
        <v>94</v>
      </c>
      <c r="J148" s="56" t="s">
        <v>88</v>
      </c>
      <c r="P148" s="56" t="s">
        <v>255</v>
      </c>
    </row>
    <row r="149" spans="1:16" s="56" customFormat="1">
      <c r="A149" s="56" t="str">
        <f>Arms!$C$7</f>
        <v>CART_005_1</v>
      </c>
      <c r="B149" s="56">
        <v>5</v>
      </c>
      <c r="C149" s="56" t="str">
        <f t="shared" si="3"/>
        <v>CART_005_1_5</v>
      </c>
      <c r="D149" s="57">
        <v>184.626038781164</v>
      </c>
      <c r="E149" s="56" t="s">
        <v>260</v>
      </c>
      <c r="F149" s="58">
        <v>52.197182204356501</v>
      </c>
      <c r="G149" s="58"/>
      <c r="H149" s="54" t="s">
        <v>262</v>
      </c>
      <c r="I149" s="56" t="s">
        <v>94</v>
      </c>
      <c r="J149" s="56" t="s">
        <v>88</v>
      </c>
      <c r="P149" s="56" t="s">
        <v>255</v>
      </c>
    </row>
    <row r="150" spans="1:16" s="56" customFormat="1">
      <c r="A150" s="56" t="str">
        <f>Arms!$C$7</f>
        <v>CART_005_1</v>
      </c>
      <c r="B150" s="56">
        <v>5</v>
      </c>
      <c r="C150" s="56" t="str">
        <f t="shared" si="3"/>
        <v>CART_005_1_5</v>
      </c>
      <c r="D150" s="57">
        <v>202.90858725761899</v>
      </c>
      <c r="E150" s="56" t="s">
        <v>260</v>
      </c>
      <c r="F150" s="58">
        <v>44.366873309786001</v>
      </c>
      <c r="G150" s="58"/>
      <c r="H150" s="54" t="s">
        <v>262</v>
      </c>
      <c r="I150" s="56" t="s">
        <v>94</v>
      </c>
      <c r="J150" s="56" t="s">
        <v>88</v>
      </c>
      <c r="P150" s="56" t="s">
        <v>255</v>
      </c>
    </row>
    <row r="151" spans="1:16" s="56" customFormat="1">
      <c r="A151" s="56" t="str">
        <f>Arms!$C$7</f>
        <v>CART_005_1</v>
      </c>
      <c r="B151" s="56">
        <v>6</v>
      </c>
      <c r="C151" s="56" t="str">
        <f t="shared" si="3"/>
        <v>CART_005_1_6</v>
      </c>
      <c r="D151" s="57">
        <v>37.534626038780402</v>
      </c>
      <c r="E151" s="56" t="s">
        <v>260</v>
      </c>
      <c r="F151" s="58">
        <v>251.18864315095701</v>
      </c>
      <c r="G151" s="58"/>
      <c r="H151" s="54" t="s">
        <v>262</v>
      </c>
      <c r="I151" s="56" t="s">
        <v>94</v>
      </c>
      <c r="J151" s="56" t="s">
        <v>88</v>
      </c>
      <c r="P151" s="56" t="s">
        <v>255</v>
      </c>
    </row>
    <row r="152" spans="1:16" s="56" customFormat="1">
      <c r="A152" s="56" t="str">
        <f>Arms!$C$7</f>
        <v>CART_005_1</v>
      </c>
      <c r="B152" s="56">
        <v>6</v>
      </c>
      <c r="C152" s="56" t="str">
        <f t="shared" si="3"/>
        <v>CART_005_1_6</v>
      </c>
      <c r="D152" s="57">
        <v>59.972299168974601</v>
      </c>
      <c r="E152" s="56" t="s">
        <v>260</v>
      </c>
      <c r="F152" s="58">
        <v>202.24712324513499</v>
      </c>
      <c r="G152" s="58"/>
      <c r="H152" s="54" t="s">
        <v>262</v>
      </c>
      <c r="I152" s="56" t="s">
        <v>94</v>
      </c>
      <c r="J152" s="56" t="s">
        <v>88</v>
      </c>
      <c r="P152" s="56" t="s">
        <v>255</v>
      </c>
    </row>
    <row r="153" spans="1:16" s="56" customFormat="1">
      <c r="A153" s="56" t="str">
        <f>Arms!$C$7</f>
        <v>CART_005_1</v>
      </c>
      <c r="B153" s="56">
        <v>6</v>
      </c>
      <c r="C153" s="56" t="str">
        <f t="shared" si="3"/>
        <v>CART_005_1_6</v>
      </c>
      <c r="D153" s="57">
        <v>79.916897506924997</v>
      </c>
      <c r="E153" s="56" t="s">
        <v>260</v>
      </c>
      <c r="F153" s="58">
        <v>68.437497025908499</v>
      </c>
      <c r="G153" s="58"/>
      <c r="H153" s="54" t="s">
        <v>262</v>
      </c>
      <c r="I153" s="56" t="s">
        <v>94</v>
      </c>
      <c r="J153" s="56" t="s">
        <v>88</v>
      </c>
      <c r="P153" s="56" t="s">
        <v>255</v>
      </c>
    </row>
    <row r="154" spans="1:16" s="56" customFormat="1">
      <c r="A154" s="56" t="str">
        <f>Arms!$C$7</f>
        <v>CART_005_1</v>
      </c>
      <c r="B154" s="56">
        <v>6</v>
      </c>
      <c r="C154" s="56" t="str">
        <f t="shared" si="3"/>
        <v>CART_005_1_6</v>
      </c>
      <c r="D154" s="57">
        <v>94.044321329639899</v>
      </c>
      <c r="E154" s="56" t="s">
        <v>260</v>
      </c>
      <c r="F154" s="58">
        <v>32.934195473009503</v>
      </c>
      <c r="G154" s="58"/>
      <c r="H154" s="54" t="s">
        <v>262</v>
      </c>
      <c r="I154" s="56" t="s">
        <v>94</v>
      </c>
      <c r="J154" s="56" t="s">
        <v>88</v>
      </c>
      <c r="P154" s="56" t="s">
        <v>255</v>
      </c>
    </row>
    <row r="155" spans="1:16" s="56" customFormat="1">
      <c r="A155" s="56" t="str">
        <f>Arms!$C$7</f>
        <v>CART_005_1</v>
      </c>
      <c r="B155" s="56">
        <v>6</v>
      </c>
      <c r="C155" s="56" t="str">
        <f t="shared" si="3"/>
        <v>CART_005_1_6</v>
      </c>
      <c r="D155" s="57">
        <v>116.481994459834</v>
      </c>
      <c r="E155" s="56" t="s">
        <v>260</v>
      </c>
      <c r="F155" s="58">
        <v>70.316755479464604</v>
      </c>
      <c r="G155" s="58"/>
      <c r="H155" s="54" t="s">
        <v>262</v>
      </c>
      <c r="I155" s="56" t="s">
        <v>94</v>
      </c>
      <c r="J155" s="56" t="s">
        <v>88</v>
      </c>
      <c r="P155" s="56" t="s">
        <v>255</v>
      </c>
    </row>
    <row r="156" spans="1:16" s="56" customFormat="1">
      <c r="A156" s="56" t="str">
        <f>Arms!$C$7</f>
        <v>CART_005_1</v>
      </c>
      <c r="B156" s="56">
        <v>6</v>
      </c>
      <c r="C156" s="56" t="str">
        <f t="shared" si="3"/>
        <v>CART_005_1_6</v>
      </c>
      <c r="D156" s="57">
        <v>162.18836565097001</v>
      </c>
      <c r="E156" s="56" t="s">
        <v>260</v>
      </c>
      <c r="F156" s="58">
        <v>48.123027439974102</v>
      </c>
      <c r="G156" s="58"/>
      <c r="H156" s="54" t="s">
        <v>262</v>
      </c>
      <c r="I156" s="56" t="s">
        <v>94</v>
      </c>
      <c r="J156" s="56" t="s">
        <v>88</v>
      </c>
      <c r="P156" s="56" t="s">
        <v>255</v>
      </c>
    </row>
    <row r="157" spans="1:16" s="56" customFormat="1">
      <c r="A157" s="56" t="str">
        <f>Arms!$C$7</f>
        <v>CART_005_1</v>
      </c>
      <c r="B157" s="56">
        <v>6</v>
      </c>
      <c r="C157" s="56" t="str">
        <f t="shared" si="3"/>
        <v>CART_005_1_6</v>
      </c>
      <c r="D157" s="57">
        <v>182.963988919668</v>
      </c>
      <c r="E157" s="56" t="s">
        <v>260</v>
      </c>
      <c r="F157" s="58">
        <v>39.810717055349599</v>
      </c>
      <c r="G157" s="58"/>
      <c r="H157" s="54" t="s">
        <v>262</v>
      </c>
      <c r="I157" s="56" t="s">
        <v>94</v>
      </c>
      <c r="J157" s="56" t="s">
        <v>88</v>
      </c>
      <c r="P157" s="56" t="s">
        <v>255</v>
      </c>
    </row>
    <row r="158" spans="1:16" s="56" customFormat="1">
      <c r="A158" s="56" t="str">
        <f>Arms!$C$7</f>
        <v>CART_005_1</v>
      </c>
      <c r="B158" s="56">
        <v>6</v>
      </c>
      <c r="C158" s="56" t="str">
        <f t="shared" si="3"/>
        <v>CART_005_1_6</v>
      </c>
      <c r="D158" s="57">
        <v>202.90858725761899</v>
      </c>
      <c r="E158" s="56" t="s">
        <v>260</v>
      </c>
      <c r="F158" s="58">
        <v>44.366873309786001</v>
      </c>
      <c r="G158" s="58"/>
      <c r="H158" s="54" t="s">
        <v>262</v>
      </c>
      <c r="I158" s="56" t="s">
        <v>94</v>
      </c>
      <c r="J158" s="56" t="s">
        <v>88</v>
      </c>
      <c r="P158" s="56" t="s">
        <v>255</v>
      </c>
    </row>
    <row r="159" spans="1:16" s="56" customFormat="1">
      <c r="A159" s="56" t="str">
        <f>Arms!$C$7</f>
        <v>CART_005_1</v>
      </c>
      <c r="B159" s="56">
        <v>7</v>
      </c>
      <c r="C159" s="56" t="str">
        <f t="shared" si="3"/>
        <v>CART_005_1_7</v>
      </c>
      <c r="D159" s="57">
        <v>37.534626038780402</v>
      </c>
      <c r="E159" s="56" t="s">
        <v>260</v>
      </c>
      <c r="F159" s="58">
        <v>64.828310849810705</v>
      </c>
      <c r="G159" s="58"/>
      <c r="H159" s="54" t="s">
        <v>262</v>
      </c>
      <c r="I159" s="56" t="s">
        <v>94</v>
      </c>
      <c r="J159" s="56" t="s">
        <v>88</v>
      </c>
      <c r="P159" s="56" t="s">
        <v>255</v>
      </c>
    </row>
    <row r="160" spans="1:16" s="56" customFormat="1">
      <c r="A160" s="56" t="str">
        <f>Arms!$C$7</f>
        <v>CART_005_1</v>
      </c>
      <c r="B160" s="56">
        <v>7</v>
      </c>
      <c r="C160" s="56" t="str">
        <f t="shared" si="3"/>
        <v>CART_005_1_7</v>
      </c>
      <c r="D160" s="57">
        <v>64.127423822714206</v>
      </c>
      <c r="E160" s="56" t="s">
        <v>260</v>
      </c>
      <c r="F160" s="58">
        <v>78.364189662175093</v>
      </c>
      <c r="G160" s="58"/>
      <c r="H160" s="54" t="s">
        <v>262</v>
      </c>
      <c r="I160" s="56" t="s">
        <v>94</v>
      </c>
      <c r="J160" s="56" t="s">
        <v>88</v>
      </c>
      <c r="P160" s="56" t="s">
        <v>255</v>
      </c>
    </row>
    <row r="161" spans="1:16" s="56" customFormat="1">
      <c r="A161" s="56" t="str">
        <f>Arms!$C$7</f>
        <v>CART_005_1</v>
      </c>
      <c r="B161" s="56">
        <v>7</v>
      </c>
      <c r="C161" s="56" t="str">
        <f t="shared" si="3"/>
        <v>CART_005_1_7</v>
      </c>
      <c r="D161" s="57">
        <v>116.481994459834</v>
      </c>
      <c r="E161" s="56" t="s">
        <v>260</v>
      </c>
      <c r="F161" s="58">
        <v>53.630489969428503</v>
      </c>
      <c r="G161" s="58"/>
      <c r="H161" s="54" t="s">
        <v>262</v>
      </c>
      <c r="I161" s="56" t="s">
        <v>94</v>
      </c>
      <c r="J161" s="56" t="s">
        <v>88</v>
      </c>
      <c r="P161" s="56" t="s">
        <v>255</v>
      </c>
    </row>
    <row r="162" spans="1:16" s="56" customFormat="1">
      <c r="A162" s="56" t="str">
        <f>Arms!$C$7</f>
        <v>CART_005_1</v>
      </c>
      <c r="B162" s="56">
        <v>7</v>
      </c>
      <c r="C162" s="56" t="str">
        <f t="shared" si="3"/>
        <v>CART_005_1_7</v>
      </c>
      <c r="D162" s="57">
        <v>163.019390581718</v>
      </c>
      <c r="E162" s="56" t="s">
        <v>260</v>
      </c>
      <c r="F162" s="58">
        <v>38.7467512045612</v>
      </c>
      <c r="G162" s="58"/>
      <c r="H162" s="54" t="s">
        <v>262</v>
      </c>
      <c r="I162" s="56" t="s">
        <v>94</v>
      </c>
      <c r="J162" s="56" t="s">
        <v>88</v>
      </c>
      <c r="P162" s="56" t="s">
        <v>255</v>
      </c>
    </row>
    <row r="163" spans="1:16" s="56" customFormat="1">
      <c r="A163" s="56" t="str">
        <f>Arms!$C$7</f>
        <v>CART_005_1</v>
      </c>
      <c r="B163" s="56">
        <v>7</v>
      </c>
      <c r="C163" s="56" t="str">
        <f t="shared" si="3"/>
        <v>CART_005_1_7</v>
      </c>
      <c r="D163" s="57">
        <v>182.963988919668</v>
      </c>
      <c r="E163" s="56" t="s">
        <v>260</v>
      </c>
      <c r="F163" s="58">
        <v>32.934195473009503</v>
      </c>
      <c r="G163" s="58"/>
      <c r="H163" s="54" t="s">
        <v>262</v>
      </c>
      <c r="I163" s="56" t="s">
        <v>94</v>
      </c>
      <c r="J163" s="56" t="s">
        <v>88</v>
      </c>
      <c r="P163" s="56" t="s">
        <v>255</v>
      </c>
    </row>
    <row r="164" spans="1:16" s="56" customFormat="1">
      <c r="A164" s="56" t="str">
        <f>Arms!$C$7</f>
        <v>CART_005_1</v>
      </c>
      <c r="B164" s="56">
        <v>7</v>
      </c>
      <c r="C164" s="56" t="str">
        <f t="shared" si="3"/>
        <v>CART_005_1_7</v>
      </c>
      <c r="D164" s="57">
        <v>202.077562326871</v>
      </c>
      <c r="E164" s="56" t="s">
        <v>260</v>
      </c>
      <c r="F164" s="58">
        <v>28.762294543609801</v>
      </c>
      <c r="G164" s="58"/>
      <c r="H164" s="54" t="s">
        <v>262</v>
      </c>
      <c r="I164" s="56" t="s">
        <v>94</v>
      </c>
      <c r="J164" s="56" t="s">
        <v>88</v>
      </c>
      <c r="P164" s="56" t="s">
        <v>255</v>
      </c>
    </row>
    <row r="165" spans="1:16" s="56" customFormat="1">
      <c r="A165" s="56" t="str">
        <f>Arms!$C$7</f>
        <v>CART_005_1</v>
      </c>
      <c r="B165" s="56">
        <v>8</v>
      </c>
      <c r="C165" s="56" t="str">
        <f t="shared" si="3"/>
        <v>CART_005_1_8</v>
      </c>
      <c r="D165" s="57">
        <v>37.534626038780402</v>
      </c>
      <c r="E165" s="56" t="s">
        <v>260</v>
      </c>
      <c r="F165" s="58">
        <v>38.7467512045612</v>
      </c>
      <c r="G165" s="58"/>
      <c r="H165" s="54" t="s">
        <v>262</v>
      </c>
      <c r="I165" s="56" t="s">
        <v>94</v>
      </c>
      <c r="J165" s="56" t="s">
        <v>88</v>
      </c>
      <c r="P165" s="56" t="s">
        <v>255</v>
      </c>
    </row>
    <row r="166" spans="1:16" s="56" customFormat="1">
      <c r="A166" s="56" t="str">
        <f>Arms!$C$7</f>
        <v>CART_005_1</v>
      </c>
      <c r="B166" s="56">
        <v>8</v>
      </c>
      <c r="C166" s="56" t="str">
        <f t="shared" si="3"/>
        <v>CART_005_1_8</v>
      </c>
      <c r="D166" s="57">
        <v>67.451523545705996</v>
      </c>
      <c r="E166" s="56" t="s">
        <v>260</v>
      </c>
      <c r="F166" s="58">
        <v>38.7467512045612</v>
      </c>
      <c r="G166" s="58"/>
      <c r="H166" s="54" t="s">
        <v>262</v>
      </c>
      <c r="I166" s="56" t="s">
        <v>94</v>
      </c>
      <c r="J166" s="56" t="s">
        <v>88</v>
      </c>
      <c r="P166" s="56" t="s">
        <v>255</v>
      </c>
    </row>
    <row r="167" spans="1:16" s="56" customFormat="1">
      <c r="A167" s="56" t="str">
        <f>Arms!$C$7</f>
        <v>CART_005_1</v>
      </c>
      <c r="B167" s="56">
        <v>8</v>
      </c>
      <c r="C167" s="56" t="str">
        <f t="shared" si="3"/>
        <v>CART_005_1_8</v>
      </c>
      <c r="D167" s="57">
        <v>94.875346260387801</v>
      </c>
      <c r="E167" s="56" t="s">
        <v>260</v>
      </c>
      <c r="F167" s="58">
        <v>33.838551534282203</v>
      </c>
      <c r="G167" s="58"/>
      <c r="H167" s="54" t="s">
        <v>262</v>
      </c>
      <c r="I167" s="56" t="s">
        <v>94</v>
      </c>
      <c r="J167" s="56" t="s">
        <v>88</v>
      </c>
      <c r="P167" s="56" t="s">
        <v>255</v>
      </c>
    </row>
    <row r="168" spans="1:16" s="56" customFormat="1">
      <c r="A168" s="56" t="str">
        <f>Arms!$C$7</f>
        <v>CART_005_1</v>
      </c>
      <c r="B168" s="56">
        <v>8</v>
      </c>
      <c r="C168" s="56" t="str">
        <f t="shared" si="3"/>
        <v>CART_005_1_8</v>
      </c>
      <c r="D168" s="57">
        <v>118.97506925207701</v>
      </c>
      <c r="E168" s="56" t="s">
        <v>260</v>
      </c>
      <c r="F168" s="58">
        <v>33.838551534282203</v>
      </c>
      <c r="G168" s="58"/>
      <c r="H168" s="54" t="s">
        <v>262</v>
      </c>
      <c r="I168" s="56" t="s">
        <v>94</v>
      </c>
      <c r="J168" s="56" t="s">
        <v>88</v>
      </c>
      <c r="P168" s="56" t="s">
        <v>255</v>
      </c>
    </row>
    <row r="169" spans="1:16" s="56" customFormat="1">
      <c r="A169" s="56" t="str">
        <f>Arms!$C$7</f>
        <v>CART_005_1</v>
      </c>
      <c r="B169" s="56">
        <v>8</v>
      </c>
      <c r="C169" s="56" t="str">
        <f t="shared" si="3"/>
        <v>CART_005_1_8</v>
      </c>
      <c r="D169" s="57">
        <v>163.85041551246599</v>
      </c>
      <c r="E169" s="56" t="s">
        <v>260</v>
      </c>
      <c r="F169" s="58">
        <v>30.363577601873502</v>
      </c>
      <c r="G169" s="58"/>
      <c r="H169" s="54" t="s">
        <v>262</v>
      </c>
      <c r="I169" s="56" t="s">
        <v>94</v>
      </c>
      <c r="J169" s="56" t="s">
        <v>88</v>
      </c>
      <c r="P169" s="56" t="s">
        <v>255</v>
      </c>
    </row>
    <row r="170" spans="1:16" s="56" customFormat="1">
      <c r="A170" s="56" t="str">
        <f>Arms!$C$7</f>
        <v>CART_005_1</v>
      </c>
      <c r="B170" s="56">
        <v>8</v>
      </c>
      <c r="C170" s="56" t="str">
        <f t="shared" si="3"/>
        <v>CART_005_1_8</v>
      </c>
      <c r="D170" s="57">
        <v>185.45706371191201</v>
      </c>
      <c r="E170" s="56" t="s">
        <v>260</v>
      </c>
      <c r="F170" s="58">
        <v>28.762294543609801</v>
      </c>
      <c r="G170" s="58"/>
      <c r="H170" s="54" t="s">
        <v>262</v>
      </c>
      <c r="I170" s="56" t="s">
        <v>94</v>
      </c>
      <c r="J170" s="56" t="s">
        <v>88</v>
      </c>
      <c r="P170" s="56" t="s">
        <v>255</v>
      </c>
    </row>
    <row r="171" spans="1:16" s="56" customFormat="1">
      <c r="A171" s="56" t="str">
        <f>Arms!$C$7</f>
        <v>CART_005_1</v>
      </c>
      <c r="B171" s="56">
        <v>8</v>
      </c>
      <c r="C171" s="56" t="str">
        <f t="shared" si="3"/>
        <v>CART_005_1_8</v>
      </c>
      <c r="D171" s="57">
        <v>202.077562326871</v>
      </c>
      <c r="E171" s="56" t="s">
        <v>260</v>
      </c>
      <c r="F171" s="58">
        <v>28.762294543609801</v>
      </c>
      <c r="G171" s="58"/>
      <c r="H171" s="54" t="s">
        <v>262</v>
      </c>
      <c r="I171" s="56" t="s">
        <v>94</v>
      </c>
      <c r="J171" s="56" t="s">
        <v>88</v>
      </c>
      <c r="P171" s="56" t="s">
        <v>255</v>
      </c>
    </row>
    <row r="172" spans="1:16" s="56" customFormat="1">
      <c r="A172" s="56" t="str">
        <f>Arms!$C$7</f>
        <v>CART_005_1</v>
      </c>
      <c r="B172" s="56">
        <v>2</v>
      </c>
      <c r="C172" s="56" t="str">
        <f t="shared" si="3"/>
        <v>CART_005_1_2</v>
      </c>
      <c r="D172" s="57">
        <v>187.39130434782999</v>
      </c>
      <c r="E172" s="56" t="s">
        <v>260</v>
      </c>
      <c r="F172" s="58">
        <v>722.47617403175502</v>
      </c>
      <c r="G172" s="58"/>
      <c r="H172" s="54" t="s">
        <v>262</v>
      </c>
      <c r="I172" s="56" t="s">
        <v>94</v>
      </c>
      <c r="J172" s="56" t="s">
        <v>88</v>
      </c>
      <c r="P172" s="56" t="s">
        <v>255</v>
      </c>
    </row>
    <row r="173" spans="1:16" s="56" customFormat="1">
      <c r="A173" s="56" t="str">
        <f>Arms!$C$7</f>
        <v>CART_005_1</v>
      </c>
      <c r="B173" s="56">
        <v>2</v>
      </c>
      <c r="C173" s="56" t="str">
        <f t="shared" si="3"/>
        <v>CART_005_1_2</v>
      </c>
      <c r="D173" s="57">
        <v>263.91304347826599</v>
      </c>
      <c r="E173" s="56" t="s">
        <v>260</v>
      </c>
      <c r="F173" s="58">
        <v>597.68256640724098</v>
      </c>
      <c r="G173" s="58"/>
      <c r="H173" s="54" t="s">
        <v>262</v>
      </c>
      <c r="I173" s="56" t="s">
        <v>94</v>
      </c>
      <c r="J173" s="56" t="s">
        <v>88</v>
      </c>
      <c r="P173" s="56" t="s">
        <v>255</v>
      </c>
    </row>
    <row r="174" spans="1:16" s="56" customFormat="1">
      <c r="A174" s="56" t="str">
        <f>Arms!$C$7</f>
        <v>CART_005_1</v>
      </c>
      <c r="B174" s="56">
        <v>2</v>
      </c>
      <c r="C174" s="56" t="str">
        <f t="shared" si="3"/>
        <v>CART_005_1_2</v>
      </c>
      <c r="D174" s="57">
        <v>364.78260869565798</v>
      </c>
      <c r="E174" s="56" t="s">
        <v>260</v>
      </c>
      <c r="F174" s="58">
        <v>367.03364977808002</v>
      </c>
      <c r="G174" s="58"/>
      <c r="H174" s="54" t="s">
        <v>262</v>
      </c>
      <c r="I174" s="56" t="s">
        <v>94</v>
      </c>
      <c r="J174" s="56" t="s">
        <v>88</v>
      </c>
      <c r="P174" s="56" t="s">
        <v>255</v>
      </c>
    </row>
    <row r="175" spans="1:16" s="56" customFormat="1">
      <c r="A175" s="56" t="str">
        <f>Arms!$C$7</f>
        <v>CART_005_1</v>
      </c>
      <c r="B175" s="56">
        <v>2</v>
      </c>
      <c r="C175" s="56" t="str">
        <f t="shared" si="3"/>
        <v>CART_005_1_2</v>
      </c>
      <c r="D175" s="57">
        <v>479.56521739131199</v>
      </c>
      <c r="E175" s="56" t="s">
        <v>260</v>
      </c>
      <c r="F175" s="58">
        <v>311.97345819126099</v>
      </c>
      <c r="G175" s="58"/>
      <c r="H175" s="54" t="s">
        <v>262</v>
      </c>
      <c r="I175" s="56" t="s">
        <v>94</v>
      </c>
      <c r="J175" s="56" t="s">
        <v>88</v>
      </c>
      <c r="P175" s="56" t="s">
        <v>255</v>
      </c>
    </row>
    <row r="176" spans="1:16" s="56" customFormat="1">
      <c r="A176" s="56" t="str">
        <f>Arms!$C$7</f>
        <v>CART_005_1</v>
      </c>
      <c r="B176" s="56">
        <v>2</v>
      </c>
      <c r="C176" s="56" t="str">
        <f t="shared" si="3"/>
        <v>CART_005_1_2</v>
      </c>
      <c r="D176" s="57">
        <v>566.52173913044305</v>
      </c>
      <c r="E176" s="56" t="s">
        <v>260</v>
      </c>
      <c r="F176" s="58">
        <v>251.18864315095701</v>
      </c>
      <c r="G176" s="58"/>
      <c r="H176" s="54" t="s">
        <v>262</v>
      </c>
      <c r="I176" s="56" t="s">
        <v>94</v>
      </c>
      <c r="J176" s="56" t="s">
        <v>88</v>
      </c>
      <c r="P176" s="56" t="s">
        <v>255</v>
      </c>
    </row>
    <row r="177" spans="1:16" s="56" customFormat="1">
      <c r="A177" s="56" t="str">
        <f>Arms!$C$7</f>
        <v>CART_005_1</v>
      </c>
      <c r="B177" s="56">
        <v>2</v>
      </c>
      <c r="C177" s="56" t="str">
        <f t="shared" si="3"/>
        <v>CART_005_1_2</v>
      </c>
      <c r="D177" s="57">
        <v>677.82608695653198</v>
      </c>
      <c r="E177" s="56" t="s">
        <v>260</v>
      </c>
      <c r="F177" s="58">
        <v>167.31289420254399</v>
      </c>
      <c r="G177" s="58"/>
      <c r="H177" s="54" t="s">
        <v>262</v>
      </c>
      <c r="I177" s="56" t="s">
        <v>94</v>
      </c>
      <c r="J177" s="56" t="s">
        <v>88</v>
      </c>
      <c r="P177" s="56" t="s">
        <v>255</v>
      </c>
    </row>
    <row r="178" spans="1:16" s="56" customFormat="1">
      <c r="A178" s="56" t="str">
        <f>Arms!$C$7</f>
        <v>CART_005_1</v>
      </c>
      <c r="B178" s="56">
        <v>2</v>
      </c>
      <c r="C178" s="56" t="str">
        <f t="shared" si="3"/>
        <v>CART_005_1_2</v>
      </c>
      <c r="D178" s="57">
        <v>844.78260869566395</v>
      </c>
      <c r="E178" s="56" t="s">
        <v>260</v>
      </c>
      <c r="F178" s="58">
        <v>111.444547075356</v>
      </c>
      <c r="G178" s="58"/>
      <c r="H178" s="54" t="s">
        <v>262</v>
      </c>
      <c r="I178" s="56" t="s">
        <v>94</v>
      </c>
      <c r="J178" s="56" t="s">
        <v>88</v>
      </c>
      <c r="P178" s="56" t="s">
        <v>255</v>
      </c>
    </row>
    <row r="179" spans="1:16" s="56" customFormat="1">
      <c r="A179" s="56" t="str">
        <f>Arms!$C$7</f>
        <v>CART_005_1</v>
      </c>
      <c r="B179" s="56">
        <v>6</v>
      </c>
      <c r="C179" s="56" t="str">
        <f t="shared" si="3"/>
        <v>CART_005_1_6</v>
      </c>
      <c r="D179" s="57">
        <v>190.869565217396</v>
      </c>
      <c r="E179" s="56" t="s">
        <v>260</v>
      </c>
      <c r="F179" s="58">
        <v>48.123027439974102</v>
      </c>
      <c r="G179" s="58"/>
      <c r="H179" s="54" t="s">
        <v>262</v>
      </c>
      <c r="I179" s="56" t="s">
        <v>94</v>
      </c>
      <c r="J179" s="56" t="s">
        <v>88</v>
      </c>
      <c r="P179" s="56" t="s">
        <v>255</v>
      </c>
    </row>
    <row r="180" spans="1:16" s="56" customFormat="1">
      <c r="A180" s="56" t="str">
        <f>Arms!$C$7</f>
        <v>CART_005_1</v>
      </c>
      <c r="B180" s="56">
        <v>6</v>
      </c>
      <c r="C180" s="56" t="str">
        <f t="shared" si="3"/>
        <v>CART_005_1_6</v>
      </c>
      <c r="D180" s="57">
        <v>295.21739130435299</v>
      </c>
      <c r="E180" s="56" t="s">
        <v>260</v>
      </c>
      <c r="F180" s="58">
        <v>53.630489969428503</v>
      </c>
      <c r="G180" s="58"/>
      <c r="H180" s="54" t="s">
        <v>262</v>
      </c>
      <c r="I180" s="56" t="s">
        <v>94</v>
      </c>
      <c r="J180" s="56" t="s">
        <v>88</v>
      </c>
      <c r="P180" s="56" t="s">
        <v>255</v>
      </c>
    </row>
    <row r="181" spans="1:16" s="56" customFormat="1">
      <c r="A181" s="56" t="str">
        <f>Arms!$C$7</f>
        <v>CART_005_1</v>
      </c>
      <c r="B181" s="56">
        <v>5</v>
      </c>
      <c r="C181" s="56" t="str">
        <f t="shared" si="3"/>
        <v>CART_005_1_5</v>
      </c>
      <c r="D181" s="57">
        <v>187.39130434782999</v>
      </c>
      <c r="E181" s="56" t="s">
        <v>260</v>
      </c>
      <c r="F181" s="58">
        <v>38.7467512045612</v>
      </c>
      <c r="G181" s="58"/>
      <c r="H181" s="54" t="s">
        <v>262</v>
      </c>
      <c r="I181" s="56" t="s">
        <v>94</v>
      </c>
      <c r="J181" s="56" t="s">
        <v>88</v>
      </c>
      <c r="P181" s="56" t="s">
        <v>255</v>
      </c>
    </row>
    <row r="182" spans="1:16" s="56" customFormat="1">
      <c r="A182" s="56" t="str">
        <f>Arms!$C$7</f>
        <v>CART_005_1</v>
      </c>
      <c r="B182" s="56">
        <v>5</v>
      </c>
      <c r="C182" s="56" t="str">
        <f t="shared" si="3"/>
        <v>CART_005_1_5</v>
      </c>
      <c r="D182" s="57">
        <v>267.39130434783101</v>
      </c>
      <c r="E182" s="56" t="s">
        <v>260</v>
      </c>
      <c r="F182" s="58">
        <v>33.838551534282203</v>
      </c>
      <c r="G182" s="58"/>
      <c r="H182" s="54" t="s">
        <v>262</v>
      </c>
      <c r="I182" s="56" t="s">
        <v>94</v>
      </c>
      <c r="J182" s="56" t="s">
        <v>88</v>
      </c>
      <c r="P182" s="56" t="s">
        <v>255</v>
      </c>
    </row>
    <row r="183" spans="1:16" s="56" customFormat="1">
      <c r="A183" s="56" t="str">
        <f>Arms!$C$7</f>
        <v>CART_005_1</v>
      </c>
      <c r="B183" s="56">
        <v>8</v>
      </c>
      <c r="C183" s="56" t="str">
        <f t="shared" si="3"/>
        <v>CART_005_1_8</v>
      </c>
      <c r="D183" s="57">
        <v>187.39130434782999</v>
      </c>
      <c r="E183" s="56" t="s">
        <v>260</v>
      </c>
      <c r="F183" s="58">
        <v>26.517306703257798</v>
      </c>
      <c r="G183" s="58"/>
      <c r="H183" s="54" t="s">
        <v>262</v>
      </c>
      <c r="I183" s="56" t="s">
        <v>94</v>
      </c>
      <c r="J183" s="56" t="s">
        <v>88</v>
      </c>
      <c r="P183" s="56" t="s">
        <v>255</v>
      </c>
    </row>
    <row r="184" spans="1:16" s="56" customFormat="1">
      <c r="A184" s="56" t="str">
        <f>Arms!$C$7</f>
        <v>CART_005_1</v>
      </c>
      <c r="B184" s="56">
        <v>8</v>
      </c>
      <c r="C184" s="56" t="str">
        <f t="shared" si="3"/>
        <v>CART_005_1_8</v>
      </c>
      <c r="D184" s="57">
        <v>263.91304347826599</v>
      </c>
      <c r="E184" s="56" t="s">
        <v>260</v>
      </c>
      <c r="F184" s="58">
        <v>25.118864315095699</v>
      </c>
      <c r="G184" s="58"/>
      <c r="H184" s="54" t="s">
        <v>262</v>
      </c>
      <c r="I184" s="56" t="s">
        <v>94</v>
      </c>
      <c r="J184" s="56" t="s">
        <v>88</v>
      </c>
      <c r="P184" s="56" t="s">
        <v>255</v>
      </c>
    </row>
    <row r="185" spans="1:16" s="56" customFormat="1">
      <c r="A185" s="56" t="str">
        <f>Arms!$C$7</f>
        <v>CART_005_1</v>
      </c>
      <c r="B185" s="56">
        <v>7</v>
      </c>
      <c r="C185" s="56" t="str">
        <f t="shared" si="3"/>
        <v>CART_005_1_7</v>
      </c>
      <c r="D185" s="57">
        <v>187.39130434782999</v>
      </c>
      <c r="E185" s="56" t="s">
        <v>260</v>
      </c>
      <c r="F185" s="58">
        <v>23.794171540153901</v>
      </c>
      <c r="G185" s="58"/>
      <c r="H185" s="54" t="s">
        <v>262</v>
      </c>
      <c r="I185" s="56" t="s">
        <v>94</v>
      </c>
      <c r="J185" s="56" t="s">
        <v>88</v>
      </c>
      <c r="P185" s="56" t="s">
        <v>255</v>
      </c>
    </row>
    <row r="186" spans="1:16" s="56" customFormat="1">
      <c r="A186" s="56" t="str">
        <f>Arms!$C$7</f>
        <v>CART_005_1</v>
      </c>
      <c r="B186" s="56">
        <v>7</v>
      </c>
      <c r="C186" s="56" t="str">
        <f t="shared" si="3"/>
        <v>CART_005_1_7</v>
      </c>
      <c r="D186" s="57">
        <v>215.21739130435199</v>
      </c>
      <c r="E186" s="56" t="s">
        <v>260</v>
      </c>
      <c r="F186" s="58">
        <v>23.158257699884999</v>
      </c>
      <c r="G186" s="58"/>
      <c r="H186" s="54" t="s">
        <v>262</v>
      </c>
      <c r="I186" s="56" t="s">
        <v>94</v>
      </c>
      <c r="J186" s="56" t="s">
        <v>88</v>
      </c>
      <c r="P186" s="56" t="s">
        <v>255</v>
      </c>
    </row>
    <row r="187" spans="1:16" s="56" customFormat="1">
      <c r="A187" s="56" t="str">
        <f>Arms!$C$8</f>
        <v>CART_005_2</v>
      </c>
      <c r="B187" s="56">
        <v>1</v>
      </c>
      <c r="C187" s="56" t="str">
        <f t="shared" si="3"/>
        <v>CART_005_2_1</v>
      </c>
      <c r="D187" s="57">
        <v>3.9108910891089201</v>
      </c>
      <c r="E187" s="56" t="s">
        <v>260</v>
      </c>
      <c r="F187" s="58">
        <v>261.76431902199602</v>
      </c>
      <c r="G187" s="58"/>
      <c r="H187" s="54" t="s">
        <v>262</v>
      </c>
      <c r="I187" s="56" t="s">
        <v>94</v>
      </c>
      <c r="J187" s="56" t="s">
        <v>88</v>
      </c>
      <c r="P187" s="56" t="s">
        <v>347</v>
      </c>
    </row>
    <row r="188" spans="1:16" s="56" customFormat="1">
      <c r="A188" s="56" t="str">
        <f>Arms!$C$8</f>
        <v>CART_005_2</v>
      </c>
      <c r="B188" s="56">
        <v>1</v>
      </c>
      <c r="C188" s="56" t="str">
        <f t="shared" si="3"/>
        <v>CART_005_2_1</v>
      </c>
      <c r="D188" s="57">
        <v>6.1386138613861396</v>
      </c>
      <c r="E188" s="56" t="s">
        <v>260</v>
      </c>
      <c r="F188" s="58">
        <v>1459.4160041627699</v>
      </c>
      <c r="G188" s="58"/>
      <c r="H188" s="54" t="s">
        <v>262</v>
      </c>
      <c r="I188" s="56" t="s">
        <v>94</v>
      </c>
      <c r="J188" s="56" t="s">
        <v>88</v>
      </c>
      <c r="P188" s="56" t="s">
        <v>347</v>
      </c>
    </row>
    <row r="189" spans="1:16" s="56" customFormat="1">
      <c r="A189" s="56" t="str">
        <f>Arms!$C$8</f>
        <v>CART_005_2</v>
      </c>
      <c r="B189" s="56">
        <v>1</v>
      </c>
      <c r="C189" s="56" t="str">
        <f t="shared" si="3"/>
        <v>CART_005_2_1</v>
      </c>
      <c r="D189" s="57">
        <v>9.8514851485148807</v>
      </c>
      <c r="E189" s="56" t="s">
        <v>260</v>
      </c>
      <c r="F189" s="58">
        <v>18563.365529925501</v>
      </c>
      <c r="G189" s="58"/>
      <c r="H189" s="54" t="s">
        <v>262</v>
      </c>
      <c r="I189" s="56" t="s">
        <v>94</v>
      </c>
      <c r="J189" s="56" t="s">
        <v>88</v>
      </c>
      <c r="P189" s="56" t="s">
        <v>347</v>
      </c>
    </row>
    <row r="190" spans="1:16" s="56" customFormat="1">
      <c r="A190" s="56" t="str">
        <f>Arms!$C$8</f>
        <v>CART_005_2</v>
      </c>
      <c r="B190" s="56">
        <v>1</v>
      </c>
      <c r="C190" s="56" t="str">
        <f t="shared" si="3"/>
        <v>CART_005_2_1</v>
      </c>
      <c r="D190" s="57">
        <v>14.009900990099</v>
      </c>
      <c r="E190" s="56" t="s">
        <v>260</v>
      </c>
      <c r="F190" s="58">
        <v>161791.32208557799</v>
      </c>
      <c r="G190" s="58"/>
      <c r="H190" s="54" t="s">
        <v>262</v>
      </c>
      <c r="I190" s="56" t="s">
        <v>94</v>
      </c>
      <c r="J190" s="56" t="s">
        <v>88</v>
      </c>
      <c r="P190" s="56" t="s">
        <v>347</v>
      </c>
    </row>
    <row r="191" spans="1:16" s="56" customFormat="1">
      <c r="A191" s="56" t="str">
        <f>Arms!$C$8</f>
        <v>CART_005_2</v>
      </c>
      <c r="B191" s="56">
        <v>1</v>
      </c>
      <c r="C191" s="56" t="str">
        <f t="shared" si="3"/>
        <v>CART_005_2_1</v>
      </c>
      <c r="D191" s="57">
        <v>20.841584158415799</v>
      </c>
      <c r="E191" s="56" t="s">
        <v>260</v>
      </c>
      <c r="F191" s="58">
        <v>46950.6696634849</v>
      </c>
      <c r="G191" s="58"/>
      <c r="H191" s="54" t="s">
        <v>262</v>
      </c>
      <c r="I191" s="56" t="s">
        <v>94</v>
      </c>
      <c r="J191" s="56" t="s">
        <v>88</v>
      </c>
      <c r="P191" s="56" t="s">
        <v>347</v>
      </c>
    </row>
    <row r="192" spans="1:16" s="56" customFormat="1">
      <c r="A192" s="56" t="str">
        <f>Arms!$C$8</f>
        <v>CART_005_2</v>
      </c>
      <c r="B192" s="56">
        <v>1</v>
      </c>
      <c r="C192" s="56" t="str">
        <f t="shared" si="3"/>
        <v>CART_005_2_1</v>
      </c>
      <c r="D192" s="57">
        <v>27.970297029702898</v>
      </c>
      <c r="E192" s="56" t="s">
        <v>260</v>
      </c>
      <c r="F192" s="58">
        <v>26176.431902199602</v>
      </c>
      <c r="G192" s="58"/>
      <c r="H192" s="54" t="s">
        <v>262</v>
      </c>
      <c r="I192" s="56" t="s">
        <v>94</v>
      </c>
      <c r="J192" s="56" t="s">
        <v>88</v>
      </c>
      <c r="P192" s="56" t="s">
        <v>347</v>
      </c>
    </row>
    <row r="193" spans="1:16" s="56" customFormat="1">
      <c r="A193" s="56" t="str">
        <f>Arms!$C$8</f>
        <v>CART_005_2</v>
      </c>
      <c r="B193" s="56">
        <v>1</v>
      </c>
      <c r="C193" s="56" t="str">
        <f t="shared" si="3"/>
        <v>CART_005_2_1</v>
      </c>
      <c r="D193" s="57">
        <v>40.297029702970299</v>
      </c>
      <c r="E193" s="56" t="s">
        <v>260</v>
      </c>
      <c r="F193" s="58">
        <v>3691.1711188679101</v>
      </c>
      <c r="G193" s="58"/>
      <c r="H193" s="54" t="s">
        <v>262</v>
      </c>
      <c r="I193" s="56" t="s">
        <v>94</v>
      </c>
      <c r="J193" s="56" t="s">
        <v>88</v>
      </c>
      <c r="P193" s="56" t="s">
        <v>347</v>
      </c>
    </row>
    <row r="194" spans="1:16" s="56" customFormat="1">
      <c r="A194" s="56" t="str">
        <f>Arms!$C$8</f>
        <v>CART_005_2</v>
      </c>
      <c r="B194" s="56">
        <v>2</v>
      </c>
      <c r="C194" s="56" t="str">
        <f t="shared" si="3"/>
        <v>CART_005_2_2</v>
      </c>
      <c r="D194" s="57">
        <v>3.1683168316831898</v>
      </c>
      <c r="E194" s="56" t="s">
        <v>260</v>
      </c>
      <c r="F194" s="58">
        <v>24.437664687235301</v>
      </c>
      <c r="G194" s="58"/>
      <c r="H194" s="54" t="s">
        <v>262</v>
      </c>
      <c r="I194" s="56" t="s">
        <v>94</v>
      </c>
      <c r="J194" s="56" t="s">
        <v>88</v>
      </c>
      <c r="P194" s="56" t="s">
        <v>347</v>
      </c>
    </row>
    <row r="195" spans="1:16" s="56" customFormat="1">
      <c r="A195" s="56" t="str">
        <f>Arms!$C$8</f>
        <v>CART_005_2</v>
      </c>
      <c r="B195" s="56">
        <v>2</v>
      </c>
      <c r="C195" s="56" t="str">
        <f t="shared" si="3"/>
        <v>CART_005_2_2</v>
      </c>
      <c r="D195" s="57">
        <v>4.6534653465346496</v>
      </c>
      <c r="E195" s="56" t="s">
        <v>260</v>
      </c>
      <c r="F195" s="58">
        <v>438.31975510038097</v>
      </c>
      <c r="G195" s="58"/>
      <c r="H195" s="54" t="s">
        <v>262</v>
      </c>
      <c r="I195" s="56" t="s">
        <v>94</v>
      </c>
      <c r="J195" s="56" t="s">
        <v>88</v>
      </c>
      <c r="P195" s="56" t="s">
        <v>347</v>
      </c>
    </row>
    <row r="196" spans="1:16" s="56" customFormat="1">
      <c r="A196" s="56" t="str">
        <f>Arms!$C$8</f>
        <v>CART_005_2</v>
      </c>
      <c r="B196" s="56">
        <v>2</v>
      </c>
      <c r="C196" s="56" t="str">
        <f t="shared" si="3"/>
        <v>CART_005_2_2</v>
      </c>
      <c r="D196" s="57">
        <v>6.43564356435646</v>
      </c>
      <c r="E196" s="56" t="s">
        <v>260</v>
      </c>
      <c r="F196" s="58">
        <v>1674.4824380115199</v>
      </c>
      <c r="G196" s="58"/>
      <c r="H196" s="54" t="s">
        <v>262</v>
      </c>
      <c r="I196" s="56" t="s">
        <v>94</v>
      </c>
      <c r="J196" s="56" t="s">
        <v>88</v>
      </c>
      <c r="P196" s="56" t="s">
        <v>347</v>
      </c>
    </row>
    <row r="197" spans="1:16" s="56" customFormat="1">
      <c r="A197" s="56" t="str">
        <f>Arms!$C$8</f>
        <v>CART_005_2</v>
      </c>
      <c r="B197" s="56">
        <v>2</v>
      </c>
      <c r="C197" s="56" t="str">
        <f t="shared" si="3"/>
        <v>CART_005_2_2</v>
      </c>
      <c r="D197" s="57">
        <v>10.2970297029702</v>
      </c>
      <c r="E197" s="56" t="s">
        <v>260</v>
      </c>
      <c r="F197" s="58">
        <v>5029.1262399178404</v>
      </c>
      <c r="G197" s="58"/>
      <c r="H197" s="54" t="s">
        <v>262</v>
      </c>
      <c r="I197" s="56" t="s">
        <v>94</v>
      </c>
      <c r="J197" s="56" t="s">
        <v>88</v>
      </c>
      <c r="P197" s="56" t="s">
        <v>347</v>
      </c>
    </row>
    <row r="198" spans="1:16" s="56" customFormat="1">
      <c r="A198" s="56" t="str">
        <f>Arms!$C$8</f>
        <v>CART_005_2</v>
      </c>
      <c r="B198" s="56">
        <v>2</v>
      </c>
      <c r="C198" s="56" t="str">
        <f t="shared" si="3"/>
        <v>CART_005_2_2</v>
      </c>
      <c r="D198" s="57">
        <v>14.009900990099</v>
      </c>
      <c r="E198" s="56" t="s">
        <v>260</v>
      </c>
      <c r="F198" s="58">
        <v>5971.9945536574696</v>
      </c>
      <c r="G198" s="58"/>
      <c r="H198" s="54" t="s">
        <v>262</v>
      </c>
      <c r="I198" s="56" t="s">
        <v>94</v>
      </c>
      <c r="J198" s="56" t="s">
        <v>88</v>
      </c>
      <c r="P198" s="56" t="s">
        <v>347</v>
      </c>
    </row>
    <row r="199" spans="1:16" s="56" customFormat="1">
      <c r="A199" s="56" t="str">
        <f>Arms!$C$8</f>
        <v>CART_005_2</v>
      </c>
      <c r="B199" s="56">
        <v>2</v>
      </c>
      <c r="C199" s="56" t="str">
        <f t="shared" si="3"/>
        <v>CART_005_2_2</v>
      </c>
      <c r="D199" s="57">
        <v>20.990099009901002</v>
      </c>
      <c r="E199" s="56" t="s">
        <v>260</v>
      </c>
      <c r="F199" s="58">
        <v>141.01123990690701</v>
      </c>
      <c r="G199" s="58"/>
      <c r="H199" s="54" t="s">
        <v>262</v>
      </c>
      <c r="I199" s="56" t="s">
        <v>94</v>
      </c>
      <c r="J199" s="56" t="s">
        <v>88</v>
      </c>
      <c r="P199" s="56" t="s">
        <v>347</v>
      </c>
    </row>
    <row r="200" spans="1:16" s="56" customFormat="1">
      <c r="A200" s="56" t="str">
        <f>Arms!$C$8</f>
        <v>CART_005_2</v>
      </c>
      <c r="B200" s="56">
        <v>2</v>
      </c>
      <c r="C200" s="56" t="str">
        <f t="shared" si="3"/>
        <v>CART_005_2_2</v>
      </c>
      <c r="D200" s="57">
        <v>27.970297029702898</v>
      </c>
      <c r="E200" s="56" t="s">
        <v>260</v>
      </c>
      <c r="F200" s="58">
        <v>192.124207711259</v>
      </c>
      <c r="G200" s="58"/>
      <c r="H200" s="54" t="s">
        <v>262</v>
      </c>
      <c r="I200" s="56" t="s">
        <v>94</v>
      </c>
      <c r="J200" s="56" t="s">
        <v>88</v>
      </c>
      <c r="P200" s="56" t="s">
        <v>347</v>
      </c>
    </row>
    <row r="201" spans="1:16" s="56" customFormat="1">
      <c r="A201" s="56" t="str">
        <f>Arms!$C$8</f>
        <v>CART_005_2</v>
      </c>
      <c r="B201" s="56">
        <v>2</v>
      </c>
      <c r="C201" s="56" t="str">
        <f t="shared" si="3"/>
        <v>CART_005_2_2</v>
      </c>
      <c r="D201" s="57">
        <v>40.297029702970299</v>
      </c>
      <c r="E201" s="56" t="s">
        <v>260</v>
      </c>
      <c r="F201" s="58">
        <v>161.791322085579</v>
      </c>
      <c r="G201" s="58"/>
      <c r="H201" s="54" t="s">
        <v>262</v>
      </c>
      <c r="I201" s="56" t="s">
        <v>94</v>
      </c>
      <c r="J201" s="56" t="s">
        <v>88</v>
      </c>
      <c r="P201" s="56" t="s">
        <v>347</v>
      </c>
    </row>
    <row r="202" spans="1:16" s="56" customFormat="1">
      <c r="A202" s="56" t="str">
        <f>Arms!$C$8</f>
        <v>CART_005_2</v>
      </c>
      <c r="B202" s="56">
        <v>3</v>
      </c>
      <c r="C202" s="56" t="str">
        <f t="shared" si="3"/>
        <v>CART_005_2_3</v>
      </c>
      <c r="D202" s="57">
        <v>1.83168316831682</v>
      </c>
      <c r="E202" s="56" t="s">
        <v>260</v>
      </c>
      <c r="F202" s="58">
        <v>39.538020784318697</v>
      </c>
      <c r="G202" s="58"/>
      <c r="H202" s="54" t="s">
        <v>262</v>
      </c>
      <c r="I202" s="56" t="s">
        <v>94</v>
      </c>
      <c r="J202" s="56" t="s">
        <v>88</v>
      </c>
      <c r="P202" s="56" t="s">
        <v>347</v>
      </c>
    </row>
    <row r="203" spans="1:16" s="56" customFormat="1">
      <c r="A203" s="56" t="str">
        <f>Arms!$C$8</f>
        <v>CART_005_2</v>
      </c>
      <c r="B203" s="56">
        <v>3</v>
      </c>
      <c r="C203" s="56" t="str">
        <f t="shared" si="3"/>
        <v>CART_005_2_3</v>
      </c>
      <c r="D203" s="57">
        <v>2.8712871287128698</v>
      </c>
      <c r="E203" s="56" t="s">
        <v>260</v>
      </c>
      <c r="F203" s="58">
        <v>236.12084478634799</v>
      </c>
      <c r="G203" s="58"/>
      <c r="H203" s="54" t="s">
        <v>262</v>
      </c>
      <c r="I203" s="56" t="s">
        <v>94</v>
      </c>
      <c r="J203" s="56" t="s">
        <v>88</v>
      </c>
      <c r="P203" s="56" t="s">
        <v>347</v>
      </c>
    </row>
    <row r="204" spans="1:16" s="56" customFormat="1">
      <c r="A204" s="56" t="str">
        <f>Arms!$C$8</f>
        <v>CART_005_2</v>
      </c>
      <c r="B204" s="56">
        <v>3</v>
      </c>
      <c r="C204" s="56" t="str">
        <f t="shared" si="3"/>
        <v>CART_005_2_3</v>
      </c>
      <c r="D204" s="57">
        <v>5.9900990099009999</v>
      </c>
      <c r="E204" s="56" t="s">
        <v>260</v>
      </c>
      <c r="F204" s="58">
        <v>639.690865534203</v>
      </c>
      <c r="G204" s="58"/>
      <c r="H204" s="54" t="s">
        <v>262</v>
      </c>
      <c r="I204" s="56" t="s">
        <v>94</v>
      </c>
      <c r="J204" s="56" t="s">
        <v>88</v>
      </c>
      <c r="P204" s="56" t="s">
        <v>347</v>
      </c>
    </row>
    <row r="205" spans="1:16" s="56" customFormat="1">
      <c r="A205" s="56" t="str">
        <f>Arms!$C$8</f>
        <v>CART_005_2</v>
      </c>
      <c r="B205" s="56">
        <v>3</v>
      </c>
      <c r="C205" s="56" t="str">
        <f t="shared" si="3"/>
        <v>CART_005_2_3</v>
      </c>
      <c r="D205" s="57">
        <v>8.8118811881188304</v>
      </c>
      <c r="E205" s="56" t="s">
        <v>260</v>
      </c>
      <c r="F205" s="58">
        <v>3445.9853979763002</v>
      </c>
      <c r="G205" s="58"/>
      <c r="H205" s="54" t="s">
        <v>262</v>
      </c>
      <c r="I205" s="56" t="s">
        <v>94</v>
      </c>
      <c r="J205" s="56" t="s">
        <v>88</v>
      </c>
      <c r="P205" s="56" t="s">
        <v>347</v>
      </c>
    </row>
    <row r="206" spans="1:16" s="56" customFormat="1">
      <c r="A206" s="56" t="str">
        <f>Arms!$C$8</f>
        <v>CART_005_2</v>
      </c>
      <c r="B206" s="56">
        <v>3</v>
      </c>
      <c r="C206" s="56" t="str">
        <f t="shared" si="3"/>
        <v>CART_005_2_3</v>
      </c>
      <c r="D206" s="57">
        <v>12.079207920792101</v>
      </c>
      <c r="E206" s="56" t="s">
        <v>260</v>
      </c>
      <c r="F206" s="58">
        <v>14594.1600416276</v>
      </c>
      <c r="G206" s="58"/>
      <c r="H206" s="54" t="s">
        <v>262</v>
      </c>
      <c r="I206" s="56" t="s">
        <v>94</v>
      </c>
      <c r="J206" s="56" t="s">
        <v>88</v>
      </c>
      <c r="P206" s="56" t="s">
        <v>347</v>
      </c>
    </row>
    <row r="207" spans="1:16" s="56" customFormat="1">
      <c r="A207" s="56" t="str">
        <f>Arms!$C$8</f>
        <v>CART_005_2</v>
      </c>
      <c r="B207" s="56">
        <v>3</v>
      </c>
      <c r="C207" s="56" t="str">
        <f t="shared" ref="C207:C270" si="4">CONCATENATE(A207, "_", B207)</f>
        <v>CART_005_2_3</v>
      </c>
      <c r="D207" s="57">
        <v>14.306930693069299</v>
      </c>
      <c r="E207" s="56" t="s">
        <v>260</v>
      </c>
      <c r="F207" s="58">
        <v>1229.0010072088901</v>
      </c>
      <c r="G207" s="58"/>
      <c r="H207" s="54" t="s">
        <v>262</v>
      </c>
      <c r="I207" s="56" t="s">
        <v>94</v>
      </c>
      <c r="J207" s="56" t="s">
        <v>88</v>
      </c>
      <c r="P207" s="56" t="s">
        <v>347</v>
      </c>
    </row>
    <row r="208" spans="1:16" s="56" customFormat="1">
      <c r="A208" s="56" t="str">
        <f>Arms!$C$8</f>
        <v>CART_005_2</v>
      </c>
      <c r="B208" s="56">
        <v>3</v>
      </c>
      <c r="C208" s="56" t="str">
        <f t="shared" si="4"/>
        <v>CART_005_2_3</v>
      </c>
      <c r="D208" s="57">
        <v>20.990099009901002</v>
      </c>
      <c r="E208" s="56" t="s">
        <v>260</v>
      </c>
      <c r="F208" s="58">
        <v>75.9621091765855</v>
      </c>
      <c r="G208" s="58"/>
      <c r="H208" s="54" t="s">
        <v>262</v>
      </c>
      <c r="I208" s="56" t="s">
        <v>94</v>
      </c>
      <c r="J208" s="56" t="s">
        <v>88</v>
      </c>
      <c r="P208" s="56" t="s">
        <v>347</v>
      </c>
    </row>
    <row r="209" spans="1:16" s="56" customFormat="1">
      <c r="A209" s="56" t="str">
        <f>Arms!$C$8</f>
        <v>CART_005_2</v>
      </c>
      <c r="B209" s="56">
        <v>3</v>
      </c>
      <c r="C209" s="56" t="str">
        <f t="shared" si="4"/>
        <v>CART_005_2_3</v>
      </c>
      <c r="D209" s="57">
        <v>27.970297029702898</v>
      </c>
      <c r="E209" s="56" t="s">
        <v>260</v>
      </c>
      <c r="F209" s="58">
        <v>33.295693091189499</v>
      </c>
      <c r="G209" s="58"/>
      <c r="H209" s="54" t="s">
        <v>262</v>
      </c>
      <c r="I209" s="56" t="s">
        <v>94</v>
      </c>
      <c r="J209" s="56" t="s">
        <v>88</v>
      </c>
      <c r="P209" s="56" t="s">
        <v>347</v>
      </c>
    </row>
    <row r="210" spans="1:16" s="56" customFormat="1">
      <c r="A210" s="56" t="str">
        <f>Arms!$C$8</f>
        <v>CART_005_2</v>
      </c>
      <c r="B210" s="56">
        <v>3</v>
      </c>
      <c r="C210" s="56" t="str">
        <f t="shared" si="4"/>
        <v>CART_005_2_3</v>
      </c>
      <c r="D210" s="57">
        <v>40.148514851485103</v>
      </c>
      <c r="E210" s="56" t="s">
        <v>260</v>
      </c>
      <c r="F210" s="58">
        <v>151.044347572047</v>
      </c>
      <c r="G210" s="58"/>
      <c r="H210" s="54" t="s">
        <v>262</v>
      </c>
      <c r="I210" s="56" t="s">
        <v>94</v>
      </c>
      <c r="J210" s="56" t="s">
        <v>88</v>
      </c>
      <c r="P210" s="56" t="s">
        <v>347</v>
      </c>
    </row>
    <row r="211" spans="1:16" s="56" customFormat="1">
      <c r="A211" s="56" t="str">
        <f>Arms!$C$8</f>
        <v>CART_005_2</v>
      </c>
      <c r="B211" s="56">
        <v>4</v>
      </c>
      <c r="C211" s="56" t="str">
        <f t="shared" si="4"/>
        <v>CART_005_2_4</v>
      </c>
      <c r="D211" s="57">
        <v>5.2475247524752398</v>
      </c>
      <c r="E211" s="56" t="s">
        <v>260</v>
      </c>
      <c r="F211" s="58">
        <v>52.049661618013303</v>
      </c>
      <c r="G211" s="58"/>
      <c r="H211" s="54" t="s">
        <v>262</v>
      </c>
      <c r="I211" s="56" t="s">
        <v>94</v>
      </c>
      <c r="J211" s="56" t="s">
        <v>88</v>
      </c>
      <c r="P211" s="56" t="s">
        <v>347</v>
      </c>
    </row>
    <row r="212" spans="1:16" s="56" customFormat="1">
      <c r="A212" s="56" t="str">
        <f>Arms!$C$8</f>
        <v>CART_005_2</v>
      </c>
      <c r="B212" s="56">
        <v>4</v>
      </c>
      <c r="C212" s="56" t="str">
        <f t="shared" si="4"/>
        <v>CART_005_2_4</v>
      </c>
      <c r="D212" s="57">
        <v>8.2178217821782393</v>
      </c>
      <c r="E212" s="56" t="s">
        <v>260</v>
      </c>
      <c r="F212" s="58">
        <v>709.16332673917998</v>
      </c>
      <c r="G212" s="58"/>
      <c r="H212" s="54" t="s">
        <v>262</v>
      </c>
      <c r="I212" s="56" t="s">
        <v>94</v>
      </c>
      <c r="J212" s="56" t="s">
        <v>88</v>
      </c>
      <c r="P212" s="56" t="s">
        <v>347</v>
      </c>
    </row>
    <row r="213" spans="1:16" s="56" customFormat="1">
      <c r="A213" s="56" t="str">
        <f>Arms!$C$8</f>
        <v>CART_005_2</v>
      </c>
      <c r="B213" s="56">
        <v>4</v>
      </c>
      <c r="C213" s="56" t="str">
        <f t="shared" si="4"/>
        <v>CART_005_2_4</v>
      </c>
      <c r="D213" s="57">
        <v>9.7029702970296992</v>
      </c>
      <c r="E213" s="56" t="s">
        <v>260</v>
      </c>
      <c r="F213" s="58">
        <v>13164.4580546775</v>
      </c>
      <c r="G213" s="58"/>
      <c r="H213" s="54" t="s">
        <v>262</v>
      </c>
      <c r="I213" s="56" t="s">
        <v>94</v>
      </c>
      <c r="J213" s="56" t="s">
        <v>88</v>
      </c>
      <c r="P213" s="56" t="s">
        <v>347</v>
      </c>
    </row>
    <row r="214" spans="1:16" s="56" customFormat="1">
      <c r="A214" s="56" t="str">
        <f>Arms!$C$8</f>
        <v>CART_005_2</v>
      </c>
      <c r="B214" s="56">
        <v>4</v>
      </c>
      <c r="C214" s="56" t="str">
        <f t="shared" si="4"/>
        <v>CART_005_2_4</v>
      </c>
      <c r="D214" s="57">
        <v>14.009900990099</v>
      </c>
      <c r="E214" s="56" t="s">
        <v>260</v>
      </c>
      <c r="F214" s="58">
        <v>9662.1689432412204</v>
      </c>
      <c r="G214" s="58"/>
      <c r="H214" s="54" t="s">
        <v>262</v>
      </c>
      <c r="I214" s="56" t="s">
        <v>94</v>
      </c>
      <c r="J214" s="56" t="s">
        <v>88</v>
      </c>
      <c r="P214" s="56" t="s">
        <v>347</v>
      </c>
    </row>
    <row r="215" spans="1:16" s="56" customFormat="1">
      <c r="A215" s="56" t="str">
        <f>Arms!$C$8</f>
        <v>CART_005_2</v>
      </c>
      <c r="B215" s="56">
        <v>4</v>
      </c>
      <c r="C215" s="56" t="str">
        <f t="shared" si="4"/>
        <v>CART_005_2_4</v>
      </c>
      <c r="D215" s="57">
        <v>28.118811881188101</v>
      </c>
      <c r="E215" s="56" t="s">
        <v>260</v>
      </c>
      <c r="F215" s="58">
        <v>63.969086553420603</v>
      </c>
      <c r="G215" s="58"/>
      <c r="H215" s="54" t="s">
        <v>262</v>
      </c>
      <c r="I215" s="56" t="s">
        <v>94</v>
      </c>
      <c r="J215" s="56" t="s">
        <v>88</v>
      </c>
      <c r="P215" s="56" t="s">
        <v>347</v>
      </c>
    </row>
    <row r="216" spans="1:16" s="56" customFormat="1">
      <c r="A216" s="56" t="str">
        <f>Arms!$C$8</f>
        <v>CART_005_2</v>
      </c>
      <c r="B216" s="56">
        <v>4</v>
      </c>
      <c r="C216" s="56" t="str">
        <f t="shared" si="4"/>
        <v>CART_005_2_4</v>
      </c>
      <c r="D216" s="57">
        <v>40.148514851485103</v>
      </c>
      <c r="E216" s="56" t="s">
        <v>260</v>
      </c>
      <c r="F216" s="58">
        <v>46.950669663485101</v>
      </c>
      <c r="G216" s="58"/>
      <c r="H216" s="54" t="s">
        <v>262</v>
      </c>
      <c r="I216" s="56" t="s">
        <v>94</v>
      </c>
      <c r="J216" s="56" t="s">
        <v>88</v>
      </c>
      <c r="P216" s="56" t="s">
        <v>347</v>
      </c>
    </row>
    <row r="217" spans="1:16" s="56" customFormat="1">
      <c r="A217" s="56" t="str">
        <f>Arms!$C$8</f>
        <v>CART_005_2</v>
      </c>
      <c r="B217" s="56">
        <v>5</v>
      </c>
      <c r="C217" s="56" t="str">
        <f t="shared" si="4"/>
        <v>CART_005_2_5</v>
      </c>
      <c r="D217" s="57">
        <v>4.0594059405940701</v>
      </c>
      <c r="E217" s="56" t="s">
        <v>260</v>
      </c>
      <c r="F217" s="58">
        <v>198.84169780083499</v>
      </c>
      <c r="G217" s="58"/>
      <c r="H217" s="54" t="s">
        <v>262</v>
      </c>
      <c r="I217" s="56" t="s">
        <v>94</v>
      </c>
      <c r="J217" s="56" t="s">
        <v>88</v>
      </c>
      <c r="P217" s="56" t="s">
        <v>347</v>
      </c>
    </row>
    <row r="218" spans="1:16" s="56" customFormat="1">
      <c r="A218" s="56" t="str">
        <f>Arms!$C$8</f>
        <v>CART_005_2</v>
      </c>
      <c r="B218" s="56">
        <v>5</v>
      </c>
      <c r="C218" s="56" t="str">
        <f t="shared" si="4"/>
        <v>CART_005_2_5</v>
      </c>
      <c r="D218" s="57">
        <v>9.7029702970296992</v>
      </c>
      <c r="E218" s="56" t="s">
        <v>260</v>
      </c>
      <c r="F218" s="58">
        <v>1856.33655299255</v>
      </c>
      <c r="G218" s="58"/>
      <c r="H218" s="54" t="s">
        <v>262</v>
      </c>
      <c r="I218" s="56" t="s">
        <v>94</v>
      </c>
      <c r="J218" s="56" t="s">
        <v>88</v>
      </c>
      <c r="P218" s="56" t="s">
        <v>347</v>
      </c>
    </row>
    <row r="219" spans="1:16" s="56" customFormat="1">
      <c r="A219" s="56" t="str">
        <f>Arms!$C$8</f>
        <v>CART_005_2</v>
      </c>
      <c r="B219" s="56">
        <v>5</v>
      </c>
      <c r="C219" s="56" t="str">
        <f t="shared" si="4"/>
        <v>CART_005_2_5</v>
      </c>
      <c r="D219" s="57">
        <v>21.138613861386101</v>
      </c>
      <c r="E219" s="56" t="s">
        <v>260</v>
      </c>
      <c r="F219" s="58">
        <v>280.38914352090399</v>
      </c>
      <c r="G219" s="58"/>
      <c r="H219" s="54" t="s">
        <v>262</v>
      </c>
      <c r="I219" s="56" t="s">
        <v>94</v>
      </c>
      <c r="J219" s="56" t="s">
        <v>88</v>
      </c>
      <c r="P219" s="56" t="s">
        <v>347</v>
      </c>
    </row>
    <row r="220" spans="1:16" s="56" customFormat="1">
      <c r="A220" s="56" t="str">
        <f>Arms!$C$8</f>
        <v>CART_005_2</v>
      </c>
      <c r="B220" s="56">
        <v>5</v>
      </c>
      <c r="C220" s="56" t="str">
        <f t="shared" si="4"/>
        <v>CART_005_2_5</v>
      </c>
      <c r="D220" s="57">
        <v>27.970297029702898</v>
      </c>
      <c r="E220" s="56" t="s">
        <v>260</v>
      </c>
      <c r="F220" s="58">
        <v>141.01123990690701</v>
      </c>
      <c r="G220" s="58"/>
      <c r="H220" s="54" t="s">
        <v>262</v>
      </c>
      <c r="I220" s="56" t="s">
        <v>94</v>
      </c>
      <c r="J220" s="56" t="s">
        <v>88</v>
      </c>
      <c r="P220" s="56" t="s">
        <v>347</v>
      </c>
    </row>
    <row r="221" spans="1:16" s="56" customFormat="1">
      <c r="A221" s="56" t="str">
        <f>Arms!$C$8</f>
        <v>CART_005_2</v>
      </c>
      <c r="B221" s="56">
        <v>1</v>
      </c>
      <c r="C221" s="56" t="str">
        <f t="shared" si="4"/>
        <v>CART_005_2_1</v>
      </c>
      <c r="D221" s="57">
        <v>37.809187279155303</v>
      </c>
      <c r="E221" s="56" t="s">
        <v>260</v>
      </c>
      <c r="F221" s="58">
        <v>2204.36538184969</v>
      </c>
      <c r="G221" s="58"/>
      <c r="H221" s="54" t="s">
        <v>262</v>
      </c>
      <c r="I221" s="56" t="s">
        <v>94</v>
      </c>
      <c r="J221" s="56" t="s">
        <v>88</v>
      </c>
      <c r="P221" s="56" t="s">
        <v>347</v>
      </c>
    </row>
    <row r="222" spans="1:16" s="56" customFormat="1">
      <c r="A222" s="56" t="str">
        <f>Arms!$C$8</f>
        <v>CART_005_2</v>
      </c>
      <c r="B222" s="56">
        <v>1</v>
      </c>
      <c r="C222" s="56" t="str">
        <f t="shared" si="4"/>
        <v>CART_005_2_1</v>
      </c>
      <c r="D222" s="57">
        <v>61.130742049473298</v>
      </c>
      <c r="E222" s="56" t="s">
        <v>260</v>
      </c>
      <c r="F222" s="58">
        <v>1316.44580546775</v>
      </c>
      <c r="G222" s="58"/>
      <c r="H222" s="54" t="s">
        <v>262</v>
      </c>
      <c r="I222" s="56" t="s">
        <v>94</v>
      </c>
      <c r="J222" s="56" t="s">
        <v>88</v>
      </c>
      <c r="P222" s="56" t="s">
        <v>347</v>
      </c>
    </row>
    <row r="223" spans="1:16" s="56" customFormat="1">
      <c r="A223" s="56" t="str">
        <f>Arms!$C$8</f>
        <v>CART_005_2</v>
      </c>
      <c r="B223" s="56">
        <v>1</v>
      </c>
      <c r="C223" s="56" t="str">
        <f t="shared" si="4"/>
        <v>CART_005_2_1</v>
      </c>
      <c r="D223" s="57">
        <v>89.752650176681897</v>
      </c>
      <c r="E223" s="56" t="s">
        <v>260</v>
      </c>
      <c r="F223" s="58">
        <v>73.395873214910694</v>
      </c>
      <c r="G223" s="58"/>
      <c r="H223" s="54" t="s">
        <v>262</v>
      </c>
      <c r="I223" s="56" t="s">
        <v>94</v>
      </c>
      <c r="J223" s="56" t="s">
        <v>88</v>
      </c>
      <c r="P223" s="56" t="s">
        <v>347</v>
      </c>
    </row>
    <row r="224" spans="1:16" s="56" customFormat="1">
      <c r="A224" s="56" t="str">
        <f>Arms!$C$8</f>
        <v>CART_005_2</v>
      </c>
      <c r="B224" s="56">
        <v>1</v>
      </c>
      <c r="C224" s="56" t="str">
        <f t="shared" si="4"/>
        <v>CART_005_2_1</v>
      </c>
      <c r="D224" s="57">
        <v>119.434628975268</v>
      </c>
      <c r="E224" s="56" t="s">
        <v>260</v>
      </c>
      <c r="F224" s="58">
        <v>38.202303649947197</v>
      </c>
      <c r="G224" s="58"/>
      <c r="H224" s="54" t="s">
        <v>262</v>
      </c>
      <c r="I224" s="56" t="s">
        <v>94</v>
      </c>
      <c r="J224" s="56" t="s">
        <v>88</v>
      </c>
      <c r="P224" s="56" t="s">
        <v>347</v>
      </c>
    </row>
    <row r="225" spans="1:16" s="56" customFormat="1">
      <c r="A225" s="56" t="str">
        <f>Arms!$C$8</f>
        <v>CART_005_2</v>
      </c>
      <c r="B225" s="56">
        <v>2</v>
      </c>
      <c r="C225" s="56" t="str">
        <f t="shared" si="4"/>
        <v>CART_005_2_2</v>
      </c>
      <c r="D225" s="57">
        <v>37.809187279155303</v>
      </c>
      <c r="E225" s="56" t="s">
        <v>260</v>
      </c>
      <c r="F225" s="58">
        <v>145.941600416276</v>
      </c>
      <c r="G225" s="58"/>
      <c r="H225" s="54" t="s">
        <v>262</v>
      </c>
      <c r="I225" s="56" t="s">
        <v>94</v>
      </c>
      <c r="J225" s="56" t="s">
        <v>88</v>
      </c>
      <c r="P225" s="56" t="s">
        <v>347</v>
      </c>
    </row>
    <row r="226" spans="1:16" s="56" customFormat="1">
      <c r="A226" s="56" t="str">
        <f>Arms!$C$8</f>
        <v>CART_005_2</v>
      </c>
      <c r="B226" s="56">
        <v>2</v>
      </c>
      <c r="C226" s="56" t="str">
        <f t="shared" si="4"/>
        <v>CART_005_2_2</v>
      </c>
      <c r="D226" s="57">
        <v>60.070671378095497</v>
      </c>
      <c r="E226" s="56" t="s">
        <v>260</v>
      </c>
      <c r="F226" s="58">
        <v>141.01123990690701</v>
      </c>
      <c r="G226" s="58"/>
      <c r="H226" s="54" t="s">
        <v>262</v>
      </c>
      <c r="I226" s="56" t="s">
        <v>94</v>
      </c>
      <c r="J226" s="56" t="s">
        <v>88</v>
      </c>
      <c r="P226" s="56" t="s">
        <v>347</v>
      </c>
    </row>
    <row r="227" spans="1:16" s="56" customFormat="1">
      <c r="A227" s="56" t="str">
        <f>Arms!$C$8</f>
        <v>CART_005_2</v>
      </c>
      <c r="B227" s="56">
        <v>2</v>
      </c>
      <c r="C227" s="56" t="str">
        <f t="shared" si="4"/>
        <v>CART_005_2_2</v>
      </c>
      <c r="D227" s="57">
        <v>91.872791519438294</v>
      </c>
      <c r="E227" s="56" t="s">
        <v>260</v>
      </c>
      <c r="F227" s="58">
        <v>90.2036021061014</v>
      </c>
      <c r="G227" s="58"/>
      <c r="H227" s="54" t="s">
        <v>262</v>
      </c>
      <c r="I227" s="56" t="s">
        <v>94</v>
      </c>
      <c r="J227" s="56" t="s">
        <v>88</v>
      </c>
      <c r="P227" s="56" t="s">
        <v>347</v>
      </c>
    </row>
    <row r="228" spans="1:16" s="56" customFormat="1">
      <c r="A228" s="56" t="str">
        <f>Arms!$C$8</f>
        <v>CART_005_2</v>
      </c>
      <c r="B228" s="56">
        <v>2</v>
      </c>
      <c r="C228" s="56" t="str">
        <f t="shared" si="4"/>
        <v>CART_005_2_2</v>
      </c>
      <c r="D228" s="57">
        <v>121.554770318024</v>
      </c>
      <c r="E228" s="56" t="s">
        <v>260</v>
      </c>
      <c r="F228" s="58">
        <v>99.999999999999503</v>
      </c>
      <c r="G228" s="58"/>
      <c r="H228" s="54" t="s">
        <v>262</v>
      </c>
      <c r="I228" s="56" t="s">
        <v>94</v>
      </c>
      <c r="J228" s="56" t="s">
        <v>88</v>
      </c>
      <c r="P228" s="56" t="s">
        <v>347</v>
      </c>
    </row>
    <row r="229" spans="1:16" s="56" customFormat="1">
      <c r="A229" s="56" t="str">
        <f>Arms!$C$8</f>
        <v>CART_005_2</v>
      </c>
      <c r="B229" s="56">
        <v>2</v>
      </c>
      <c r="C229" s="56" t="str">
        <f t="shared" si="4"/>
        <v>CART_005_2_2</v>
      </c>
      <c r="D229" s="57">
        <v>151.23674911661101</v>
      </c>
      <c r="E229" s="56" t="s">
        <v>260</v>
      </c>
      <c r="F229" s="58">
        <v>52.049661618013303</v>
      </c>
      <c r="G229" s="58"/>
      <c r="H229" s="54" t="s">
        <v>262</v>
      </c>
      <c r="I229" s="56" t="s">
        <v>94</v>
      </c>
      <c r="J229" s="56" t="s">
        <v>88</v>
      </c>
      <c r="P229" s="56" t="s">
        <v>347</v>
      </c>
    </row>
    <row r="230" spans="1:16" s="56" customFormat="1">
      <c r="A230" s="56" t="str">
        <f>Arms!$C$8</f>
        <v>CART_005_2</v>
      </c>
      <c r="B230" s="56">
        <v>2</v>
      </c>
      <c r="C230" s="56" t="str">
        <f t="shared" si="4"/>
        <v>CART_005_2_2</v>
      </c>
      <c r="D230" s="57">
        <v>180.91872791519799</v>
      </c>
      <c r="E230" s="56" t="s">
        <v>260</v>
      </c>
      <c r="F230" s="58">
        <v>48.5922673669738</v>
      </c>
      <c r="G230" s="58"/>
      <c r="H230" s="54" t="s">
        <v>262</v>
      </c>
      <c r="I230" s="56" t="s">
        <v>94</v>
      </c>
      <c r="J230" s="56" t="s">
        <v>88</v>
      </c>
      <c r="P230" s="56" t="s">
        <v>347</v>
      </c>
    </row>
    <row r="231" spans="1:16" s="56" customFormat="1">
      <c r="A231" s="56" t="str">
        <f>Arms!$C$8</f>
        <v>CART_005_2</v>
      </c>
      <c r="B231" s="56">
        <v>2</v>
      </c>
      <c r="C231" s="56" t="str">
        <f t="shared" si="4"/>
        <v>CART_005_2_2</v>
      </c>
      <c r="D231" s="57">
        <v>192.579505300357</v>
      </c>
      <c r="E231" s="56" t="s">
        <v>260</v>
      </c>
      <c r="F231" s="58">
        <v>13.6247442287646</v>
      </c>
      <c r="G231" s="58"/>
      <c r="H231" s="54" t="s">
        <v>262</v>
      </c>
      <c r="I231" s="56" t="s">
        <v>94</v>
      </c>
      <c r="J231" s="56" t="s">
        <v>88</v>
      </c>
      <c r="P231" s="56" t="s">
        <v>347</v>
      </c>
    </row>
    <row r="232" spans="1:16" s="56" customFormat="1">
      <c r="A232" s="56" t="str">
        <f>Arms!$C$8</f>
        <v>CART_005_2</v>
      </c>
      <c r="B232" s="56">
        <v>2</v>
      </c>
      <c r="C232" s="56" t="str">
        <f t="shared" si="4"/>
        <v>CART_005_2_2</v>
      </c>
      <c r="D232" s="57">
        <v>203.18021201413799</v>
      </c>
      <c r="E232" s="56" t="s">
        <v>260</v>
      </c>
      <c r="F232" s="58">
        <v>14.1011239906907</v>
      </c>
      <c r="G232" s="58"/>
      <c r="H232" s="54" t="s">
        <v>262</v>
      </c>
      <c r="I232" s="56" t="s">
        <v>94</v>
      </c>
      <c r="J232" s="56" t="s">
        <v>88</v>
      </c>
      <c r="P232" s="56" t="s">
        <v>347</v>
      </c>
    </row>
    <row r="233" spans="1:16" s="56" customFormat="1">
      <c r="A233" s="56" t="str">
        <f>Arms!$C$8</f>
        <v>CART_005_2</v>
      </c>
      <c r="B233" s="56">
        <v>3</v>
      </c>
      <c r="C233" s="56" t="str">
        <f t="shared" si="4"/>
        <v>CART_005_2_3</v>
      </c>
      <c r="D233" s="57">
        <v>38.869257950533601</v>
      </c>
      <c r="E233" s="56" t="s">
        <v>260</v>
      </c>
      <c r="F233" s="58">
        <v>205.79406028697699</v>
      </c>
      <c r="G233" s="58"/>
      <c r="H233" s="54" t="s">
        <v>262</v>
      </c>
      <c r="I233" s="56" t="s">
        <v>94</v>
      </c>
      <c r="J233" s="56" t="s">
        <v>88</v>
      </c>
      <c r="P233" s="56" t="s">
        <v>347</v>
      </c>
    </row>
    <row r="234" spans="1:16" s="56" customFormat="1">
      <c r="A234" s="56" t="str">
        <f>Arms!$C$8</f>
        <v>CART_005_2</v>
      </c>
      <c r="B234" s="56">
        <v>3</v>
      </c>
      <c r="C234" s="56" t="str">
        <f t="shared" si="4"/>
        <v>CART_005_2_3</v>
      </c>
      <c r="D234" s="57">
        <v>60.070671378095497</v>
      </c>
      <c r="E234" s="56" t="s">
        <v>260</v>
      </c>
      <c r="F234" s="58">
        <v>310.84029570249101</v>
      </c>
      <c r="G234" s="58"/>
      <c r="H234" s="54" t="s">
        <v>262</v>
      </c>
      <c r="I234" s="56" t="s">
        <v>94</v>
      </c>
      <c r="J234" s="56" t="s">
        <v>88</v>
      </c>
      <c r="P234" s="56" t="s">
        <v>347</v>
      </c>
    </row>
    <row r="235" spans="1:16" s="56" customFormat="1">
      <c r="A235" s="56" t="str">
        <f>Arms!$C$8</f>
        <v>CART_005_2</v>
      </c>
      <c r="B235" s="56">
        <v>3</v>
      </c>
      <c r="C235" s="56" t="str">
        <f t="shared" si="4"/>
        <v>CART_005_2_3</v>
      </c>
      <c r="D235" s="57">
        <v>90.812720848060195</v>
      </c>
      <c r="E235" s="56" t="s">
        <v>260</v>
      </c>
      <c r="F235" s="58">
        <v>84.211835672854306</v>
      </c>
      <c r="G235" s="58"/>
      <c r="H235" s="54" t="s">
        <v>262</v>
      </c>
      <c r="I235" s="56" t="s">
        <v>94</v>
      </c>
      <c r="J235" s="56" t="s">
        <v>88</v>
      </c>
      <c r="P235" s="56" t="s">
        <v>347</v>
      </c>
    </row>
    <row r="236" spans="1:16" s="56" customFormat="1">
      <c r="A236" s="56" t="str">
        <f>Arms!$C$8</f>
        <v>CART_005_2</v>
      </c>
      <c r="B236" s="56">
        <v>3</v>
      </c>
      <c r="C236" s="56" t="str">
        <f t="shared" si="4"/>
        <v>CART_005_2_3</v>
      </c>
      <c r="D236" s="57">
        <v>120.494699646646</v>
      </c>
      <c r="E236" s="56" t="s">
        <v>260</v>
      </c>
      <c r="F236" s="58">
        <v>236.12084478634799</v>
      </c>
      <c r="G236" s="58"/>
      <c r="H236" s="54" t="s">
        <v>262</v>
      </c>
      <c r="I236" s="56" t="s">
        <v>94</v>
      </c>
      <c r="J236" s="56" t="s">
        <v>88</v>
      </c>
      <c r="P236" s="56" t="s">
        <v>347</v>
      </c>
    </row>
    <row r="237" spans="1:16" s="56" customFormat="1">
      <c r="A237" s="56" t="str">
        <f>Arms!$C$8</f>
        <v>CART_005_2</v>
      </c>
      <c r="B237" s="56">
        <v>3</v>
      </c>
      <c r="C237" s="56" t="str">
        <f t="shared" si="4"/>
        <v>CART_005_2_3</v>
      </c>
      <c r="D237" s="57">
        <v>151.23674911661101</v>
      </c>
      <c r="E237" s="56" t="s">
        <v>260</v>
      </c>
      <c r="F237" s="58">
        <v>30.033914514445399</v>
      </c>
      <c r="G237" s="58"/>
      <c r="H237" s="54" t="s">
        <v>262</v>
      </c>
      <c r="I237" s="56" t="s">
        <v>94</v>
      </c>
      <c r="J237" s="56" t="s">
        <v>88</v>
      </c>
      <c r="P237" s="56" t="s">
        <v>347</v>
      </c>
    </row>
    <row r="238" spans="1:16" s="56" customFormat="1">
      <c r="A238" s="56" t="str">
        <f>Arms!$C$8</f>
        <v>CART_005_2</v>
      </c>
      <c r="B238" s="56">
        <v>3</v>
      </c>
      <c r="C238" s="56" t="str">
        <f t="shared" si="4"/>
        <v>CART_005_2_3</v>
      </c>
      <c r="D238" s="57">
        <v>204.24028268551601</v>
      </c>
      <c r="E238" s="56" t="s">
        <v>260</v>
      </c>
      <c r="F238" s="58">
        <v>198.84169780083499</v>
      </c>
      <c r="G238" s="58"/>
      <c r="H238" s="54" t="s">
        <v>262</v>
      </c>
      <c r="I238" s="56" t="s">
        <v>94</v>
      </c>
      <c r="J238" s="56" t="s">
        <v>88</v>
      </c>
      <c r="P238" s="56" t="s">
        <v>347</v>
      </c>
    </row>
    <row r="239" spans="1:16" s="56" customFormat="1">
      <c r="A239" s="56" t="str">
        <f>Arms!$C$8</f>
        <v>CART_005_2</v>
      </c>
      <c r="B239" s="56">
        <v>4</v>
      </c>
      <c r="C239" s="56" t="str">
        <f t="shared" si="4"/>
        <v>CART_005_2_4</v>
      </c>
      <c r="D239" s="57">
        <v>37.809187279155303</v>
      </c>
      <c r="E239" s="56" t="s">
        <v>260</v>
      </c>
      <c r="F239" s="58">
        <v>45.364530228690398</v>
      </c>
      <c r="G239" s="58"/>
      <c r="H239" s="54" t="s">
        <v>262</v>
      </c>
      <c r="I239" s="56" t="s">
        <v>94</v>
      </c>
      <c r="J239" s="56" t="s">
        <v>88</v>
      </c>
      <c r="P239" s="56" t="s">
        <v>347</v>
      </c>
    </row>
    <row r="240" spans="1:16" s="56" customFormat="1">
      <c r="A240" s="56" t="str">
        <f>Arms!$C$8</f>
        <v>CART_005_2</v>
      </c>
      <c r="B240" s="56">
        <v>4</v>
      </c>
      <c r="C240" s="56" t="str">
        <f t="shared" si="4"/>
        <v>CART_005_2_4</v>
      </c>
      <c r="D240" s="57">
        <v>61.130742049473298</v>
      </c>
      <c r="E240" s="56" t="s">
        <v>260</v>
      </c>
      <c r="F240" s="58">
        <v>39.538020784318697</v>
      </c>
      <c r="G240" s="58"/>
      <c r="H240" s="54" t="s">
        <v>262</v>
      </c>
      <c r="I240" s="56" t="s">
        <v>94</v>
      </c>
      <c r="J240" s="56" t="s">
        <v>88</v>
      </c>
      <c r="P240" s="56" t="s">
        <v>347</v>
      </c>
    </row>
    <row r="241" spans="1:16" s="56" customFormat="1">
      <c r="A241" s="56" t="str">
        <f>Arms!$C$8</f>
        <v>CART_005_2</v>
      </c>
      <c r="B241" s="56">
        <v>4</v>
      </c>
      <c r="C241" s="56" t="str">
        <f t="shared" si="4"/>
        <v>CART_005_2_4</v>
      </c>
      <c r="D241" s="57">
        <v>90.812720848060195</v>
      </c>
      <c r="E241" s="56" t="s">
        <v>260</v>
      </c>
      <c r="F241" s="58">
        <v>9.0203602106101393</v>
      </c>
      <c r="G241" s="58"/>
      <c r="H241" s="54" t="s">
        <v>262</v>
      </c>
      <c r="I241" s="56" t="s">
        <v>94</v>
      </c>
      <c r="J241" s="56" t="s">
        <v>88</v>
      </c>
      <c r="P241" s="56" t="s">
        <v>347</v>
      </c>
    </row>
    <row r="242" spans="1:16" s="56" customFormat="1">
      <c r="A242" s="56" t="str">
        <f>Arms!$C$8</f>
        <v>CART_005_2</v>
      </c>
      <c r="B242" s="56">
        <v>3</v>
      </c>
      <c r="C242" s="56" t="str">
        <f t="shared" si="4"/>
        <v>CART_005_2_3</v>
      </c>
      <c r="D242" s="57">
        <v>195.90163934428199</v>
      </c>
      <c r="E242" s="56" t="s">
        <v>260</v>
      </c>
      <c r="F242" s="58">
        <v>423.511952494002</v>
      </c>
      <c r="G242" s="58"/>
      <c r="H242" s="54" t="s">
        <v>262</v>
      </c>
      <c r="I242" s="56" t="s">
        <v>94</v>
      </c>
      <c r="J242" s="56" t="s">
        <v>88</v>
      </c>
      <c r="P242" s="56" t="s">
        <v>347</v>
      </c>
    </row>
    <row r="243" spans="1:16" s="56" customFormat="1">
      <c r="A243" s="56" t="str">
        <f>Arms!$C$8</f>
        <v>CART_005_2</v>
      </c>
      <c r="B243" s="56">
        <v>3</v>
      </c>
      <c r="C243" s="56" t="str">
        <f t="shared" si="4"/>
        <v>CART_005_2_3</v>
      </c>
      <c r="D243" s="57">
        <v>264.75409836067502</v>
      </c>
      <c r="E243" s="56" t="s">
        <v>260</v>
      </c>
      <c r="F243" s="58">
        <v>1034.96430860847</v>
      </c>
      <c r="G243" s="58"/>
      <c r="H243" s="54" t="s">
        <v>262</v>
      </c>
      <c r="I243" s="56" t="s">
        <v>94</v>
      </c>
      <c r="J243" s="56" t="s">
        <v>88</v>
      </c>
      <c r="P243" s="56" t="s">
        <v>347</v>
      </c>
    </row>
    <row r="244" spans="1:16" s="56" customFormat="1">
      <c r="A244" s="56" t="str">
        <f>Arms!$C$8</f>
        <v>CART_005_2</v>
      </c>
      <c r="B244" s="56">
        <v>3</v>
      </c>
      <c r="C244" s="56" t="str">
        <f t="shared" si="4"/>
        <v>CART_005_2_3</v>
      </c>
      <c r="D244" s="57">
        <v>300.81967213116599</v>
      </c>
      <c r="E244" s="56" t="s">
        <v>260</v>
      </c>
      <c r="F244" s="58">
        <v>156.32550875412201</v>
      </c>
      <c r="G244" s="58"/>
      <c r="H244" s="54" t="s">
        <v>262</v>
      </c>
      <c r="I244" s="56" t="s">
        <v>94</v>
      </c>
      <c r="J244" s="56" t="s">
        <v>88</v>
      </c>
      <c r="P244" s="56" t="s">
        <v>347</v>
      </c>
    </row>
    <row r="245" spans="1:16" s="56" customFormat="1">
      <c r="A245" s="56" t="str">
        <f>Arms!$C$8</f>
        <v>CART_005_2</v>
      </c>
      <c r="B245" s="56">
        <v>3</v>
      </c>
      <c r="C245" s="56" t="str">
        <f t="shared" si="4"/>
        <v>CART_005_2_3</v>
      </c>
      <c r="D245" s="57">
        <v>366.39344262296999</v>
      </c>
      <c r="E245" s="56" t="s">
        <v>260</v>
      </c>
      <c r="F245" s="58">
        <v>35.664718948914697</v>
      </c>
      <c r="G245" s="58"/>
      <c r="H245" s="54" t="s">
        <v>262</v>
      </c>
      <c r="I245" s="56" t="s">
        <v>94</v>
      </c>
      <c r="J245" s="56" t="s">
        <v>88</v>
      </c>
      <c r="P245" s="56" t="s">
        <v>347</v>
      </c>
    </row>
    <row r="246" spans="1:16" s="56" customFormat="1">
      <c r="A246" s="56" t="str">
        <f>Arms!$C$8</f>
        <v>CART_005_2</v>
      </c>
      <c r="B246" s="56">
        <v>2</v>
      </c>
      <c r="C246" s="56" t="str">
        <f t="shared" si="4"/>
        <v>CART_005_2_2</v>
      </c>
      <c r="D246" s="57">
        <v>202.45901639346201</v>
      </c>
      <c r="E246" s="56" t="s">
        <v>260</v>
      </c>
      <c r="F246" s="58">
        <v>14.1011239906907</v>
      </c>
      <c r="G246" s="58"/>
      <c r="H246" s="54" t="s">
        <v>262</v>
      </c>
      <c r="I246" s="56" t="s">
        <v>94</v>
      </c>
      <c r="J246" s="56" t="s">
        <v>88</v>
      </c>
      <c r="P246" s="56" t="s">
        <v>347</v>
      </c>
    </row>
    <row r="247" spans="1:16" s="56" customFormat="1">
      <c r="A247" s="56" t="str">
        <f>Arms!$C$8</f>
        <v>CART_005_2</v>
      </c>
      <c r="B247" s="56">
        <v>2</v>
      </c>
      <c r="C247" s="56" t="str">
        <f t="shared" si="4"/>
        <v>CART_005_2_2</v>
      </c>
      <c r="D247" s="57">
        <v>277.86885245903602</v>
      </c>
      <c r="E247" s="56" t="s">
        <v>260</v>
      </c>
      <c r="F247" s="58">
        <v>15.6325508754122</v>
      </c>
      <c r="G247" s="58"/>
      <c r="H247" s="54" t="s">
        <v>262</v>
      </c>
      <c r="I247" s="56" t="s">
        <v>94</v>
      </c>
      <c r="J247" s="56" t="s">
        <v>88</v>
      </c>
      <c r="P247" s="56" t="s">
        <v>347</v>
      </c>
    </row>
    <row r="248" spans="1:16" s="56" customFormat="1">
      <c r="A248" s="56" t="str">
        <f>Arms!$C$8</f>
        <v>CART_005_2</v>
      </c>
      <c r="B248" s="56">
        <v>2</v>
      </c>
      <c r="C248" s="56" t="str">
        <f t="shared" si="4"/>
        <v>CART_005_2_2</v>
      </c>
      <c r="D248" s="57">
        <v>363.11475409837999</v>
      </c>
      <c r="E248" s="56" t="s">
        <v>260</v>
      </c>
      <c r="F248" s="58">
        <v>13.6247442287646</v>
      </c>
      <c r="G248" s="58"/>
      <c r="H248" s="54" t="s">
        <v>262</v>
      </c>
      <c r="I248" s="56" t="s">
        <v>94</v>
      </c>
      <c r="J248" s="56" t="s">
        <v>88</v>
      </c>
      <c r="P248" s="56" t="s">
        <v>347</v>
      </c>
    </row>
    <row r="249" spans="1:16" s="56" customFormat="1">
      <c r="A249" s="56" t="str">
        <f>Arms!$C$9</f>
        <v>CART_005_3</v>
      </c>
      <c r="B249" s="56">
        <v>1</v>
      </c>
      <c r="C249" s="56" t="str">
        <f t="shared" si="4"/>
        <v>CART_005_3_1</v>
      </c>
      <c r="D249" s="57">
        <v>0.94059405940594198</v>
      </c>
      <c r="E249" s="56" t="s">
        <v>260</v>
      </c>
      <c r="F249" s="58">
        <v>29.532283557896498</v>
      </c>
      <c r="G249" s="58"/>
      <c r="H249" s="54" t="s">
        <v>262</v>
      </c>
      <c r="I249" s="56" t="s">
        <v>94</v>
      </c>
      <c r="J249" s="56" t="s">
        <v>88</v>
      </c>
      <c r="P249" s="56" t="s">
        <v>348</v>
      </c>
    </row>
    <row r="250" spans="1:16" s="56" customFormat="1">
      <c r="A250" s="56" t="str">
        <f>Arms!$C$9</f>
        <v>CART_005_3</v>
      </c>
      <c r="B250" s="56">
        <v>1</v>
      </c>
      <c r="C250" s="56" t="str">
        <f t="shared" si="4"/>
        <v>CART_005_3_1</v>
      </c>
      <c r="D250" s="57">
        <v>3.3168316831683202</v>
      </c>
      <c r="E250" s="56" t="s">
        <v>260</v>
      </c>
      <c r="F250" s="58">
        <v>578.59708007435995</v>
      </c>
      <c r="G250" s="58"/>
      <c r="H250" s="54" t="s">
        <v>262</v>
      </c>
      <c r="I250" s="56" t="s">
        <v>94</v>
      </c>
      <c r="J250" s="56" t="s">
        <v>88</v>
      </c>
      <c r="P250" s="56" t="s">
        <v>348</v>
      </c>
    </row>
    <row r="251" spans="1:16" s="56" customFormat="1">
      <c r="A251" s="56" t="str">
        <f>Arms!$C$9</f>
        <v>CART_005_3</v>
      </c>
      <c r="B251" s="56">
        <v>1</v>
      </c>
      <c r="C251" s="56" t="str">
        <f t="shared" si="4"/>
        <v>CART_005_3_1</v>
      </c>
      <c r="D251" s="57">
        <v>3.9108910891089099</v>
      </c>
      <c r="E251" s="56" t="s">
        <v>260</v>
      </c>
      <c r="F251" s="58">
        <v>5919.3937242853799</v>
      </c>
      <c r="G251" s="58"/>
      <c r="H251" s="54" t="s">
        <v>262</v>
      </c>
      <c r="I251" s="56" t="s">
        <v>94</v>
      </c>
      <c r="J251" s="56" t="s">
        <v>88</v>
      </c>
      <c r="P251" s="56" t="s">
        <v>348</v>
      </c>
    </row>
    <row r="252" spans="1:16" s="56" customFormat="1">
      <c r="A252" s="56" t="str">
        <f>Arms!$C$9</f>
        <v>CART_005_3</v>
      </c>
      <c r="B252" s="56">
        <v>1</v>
      </c>
      <c r="C252" s="56" t="str">
        <f t="shared" si="4"/>
        <v>CART_005_3_1</v>
      </c>
      <c r="D252" s="57">
        <v>7.0297029702970297</v>
      </c>
      <c r="E252" s="56" t="s">
        <v>260</v>
      </c>
      <c r="F252" s="58">
        <v>24890.8429123557</v>
      </c>
      <c r="G252" s="58"/>
      <c r="H252" s="54" t="s">
        <v>262</v>
      </c>
      <c r="I252" s="56" t="s">
        <v>94</v>
      </c>
      <c r="J252" s="56" t="s">
        <v>88</v>
      </c>
      <c r="P252" s="56" t="s">
        <v>348</v>
      </c>
    </row>
    <row r="253" spans="1:16" s="56" customFormat="1">
      <c r="A253" s="56" t="str">
        <f>Arms!$C$9</f>
        <v>CART_005_3</v>
      </c>
      <c r="B253" s="56">
        <v>1</v>
      </c>
      <c r="C253" s="56" t="str">
        <f t="shared" si="4"/>
        <v>CART_005_3_1</v>
      </c>
      <c r="D253" s="57">
        <v>13.861386138613801</v>
      </c>
      <c r="E253" s="56" t="s">
        <v>260</v>
      </c>
      <c r="F253" s="58">
        <v>74351.053872601493</v>
      </c>
      <c r="G253" s="58"/>
      <c r="H253" s="54" t="s">
        <v>262</v>
      </c>
      <c r="I253" s="56" t="s">
        <v>94</v>
      </c>
      <c r="J253" s="56" t="s">
        <v>88</v>
      </c>
      <c r="P253" s="56" t="s">
        <v>348</v>
      </c>
    </row>
    <row r="254" spans="1:16" s="56" customFormat="1">
      <c r="A254" s="56" t="str">
        <f>Arms!$C$9</f>
        <v>CART_005_3</v>
      </c>
      <c r="B254" s="56">
        <v>1</v>
      </c>
      <c r="C254" s="56" t="str">
        <f t="shared" si="4"/>
        <v>CART_005_3_1</v>
      </c>
      <c r="D254" s="57">
        <v>21.287128712871201</v>
      </c>
      <c r="E254" s="56" t="s">
        <v>260</v>
      </c>
      <c r="F254" s="58">
        <v>54654.227770419799</v>
      </c>
      <c r="G254" s="58"/>
      <c r="H254" s="54" t="s">
        <v>262</v>
      </c>
      <c r="I254" s="56" t="s">
        <v>94</v>
      </c>
      <c r="J254" s="56" t="s">
        <v>88</v>
      </c>
      <c r="P254" s="56" t="s">
        <v>348</v>
      </c>
    </row>
    <row r="255" spans="1:16" s="56" customFormat="1">
      <c r="A255" s="56" t="str">
        <f>Arms!$C$9</f>
        <v>CART_005_3</v>
      </c>
      <c r="B255" s="56">
        <v>1</v>
      </c>
      <c r="C255" s="56" t="str">
        <f t="shared" si="4"/>
        <v>CART_005_3_1</v>
      </c>
      <c r="D255" s="57">
        <v>27.821782178217799</v>
      </c>
      <c r="E255" s="56" t="s">
        <v>260</v>
      </c>
      <c r="F255" s="58">
        <v>49325.251342871103</v>
      </c>
      <c r="G255" s="58"/>
      <c r="H255" s="54" t="s">
        <v>262</v>
      </c>
      <c r="I255" s="56" t="s">
        <v>94</v>
      </c>
      <c r="J255" s="56" t="s">
        <v>88</v>
      </c>
      <c r="P255" s="56" t="s">
        <v>348</v>
      </c>
    </row>
    <row r="256" spans="1:16" s="56" customFormat="1">
      <c r="A256" s="56" t="str">
        <f>Arms!$C$9</f>
        <v>CART_005_3</v>
      </c>
      <c r="B256" s="56">
        <v>1</v>
      </c>
      <c r="C256" s="56" t="str">
        <f t="shared" si="4"/>
        <v>CART_005_3_1</v>
      </c>
      <c r="D256" s="57">
        <v>40.445544554455402</v>
      </c>
      <c r="E256" s="56" t="s">
        <v>260</v>
      </c>
      <c r="F256" s="58">
        <v>35039.222063109002</v>
      </c>
      <c r="G256" s="58"/>
      <c r="H256" s="54" t="s">
        <v>262</v>
      </c>
      <c r="I256" s="56" t="s">
        <v>94</v>
      </c>
      <c r="J256" s="56" t="s">
        <v>88</v>
      </c>
      <c r="P256" s="56" t="s">
        <v>348</v>
      </c>
    </row>
    <row r="257" spans="1:16" s="56" customFormat="1">
      <c r="A257" s="56" t="str">
        <f>Arms!$C$9</f>
        <v>CART_005_3</v>
      </c>
      <c r="B257" s="56">
        <v>2</v>
      </c>
      <c r="C257" s="56" t="str">
        <f t="shared" si="4"/>
        <v>CART_005_3_2</v>
      </c>
      <c r="D257" s="57">
        <v>1.0891089108910901</v>
      </c>
      <c r="E257" s="56" t="s">
        <v>260</v>
      </c>
      <c r="F257" s="58">
        <v>9.5542812128537804</v>
      </c>
      <c r="G257" s="58"/>
      <c r="H257" s="54" t="s">
        <v>262</v>
      </c>
      <c r="I257" s="56" t="s">
        <v>94</v>
      </c>
      <c r="J257" s="56" t="s">
        <v>88</v>
      </c>
      <c r="P257" s="56" t="s">
        <v>348</v>
      </c>
    </row>
    <row r="258" spans="1:16" s="56" customFormat="1">
      <c r="A258" s="56" t="str">
        <f>Arms!$C$9</f>
        <v>CART_005_3</v>
      </c>
      <c r="B258" s="56">
        <v>2</v>
      </c>
      <c r="C258" s="56" t="str">
        <f t="shared" si="4"/>
        <v>CART_005_3_2</v>
      </c>
      <c r="D258" s="57">
        <v>4.8019801980198</v>
      </c>
      <c r="E258" s="56" t="s">
        <v>260</v>
      </c>
      <c r="F258" s="58">
        <v>440.11316168748198</v>
      </c>
      <c r="G258" s="58"/>
      <c r="H258" s="54" t="s">
        <v>262</v>
      </c>
      <c r="I258" s="56" t="s">
        <v>94</v>
      </c>
      <c r="J258" s="56" t="s">
        <v>88</v>
      </c>
      <c r="P258" s="56" t="s">
        <v>348</v>
      </c>
    </row>
    <row r="259" spans="1:16" s="56" customFormat="1">
      <c r="A259" s="56" t="str">
        <f>Arms!$C$9</f>
        <v>CART_005_3</v>
      </c>
      <c r="B259" s="56">
        <v>2</v>
      </c>
      <c r="C259" s="56" t="str">
        <f t="shared" si="4"/>
        <v>CART_005_3_2</v>
      </c>
      <c r="D259" s="57">
        <v>8.8118811881188108</v>
      </c>
      <c r="E259" s="56" t="s">
        <v>260</v>
      </c>
      <c r="F259" s="58">
        <v>18933.361312185501</v>
      </c>
      <c r="G259" s="58"/>
      <c r="H259" s="54" t="s">
        <v>262</v>
      </c>
      <c r="I259" s="56" t="s">
        <v>94</v>
      </c>
      <c r="J259" s="56" t="s">
        <v>88</v>
      </c>
      <c r="P259" s="56" t="s">
        <v>348</v>
      </c>
    </row>
    <row r="260" spans="1:16" s="56" customFormat="1">
      <c r="A260" s="56" t="str">
        <f>Arms!$C$9</f>
        <v>CART_005_3</v>
      </c>
      <c r="B260" s="56">
        <v>2</v>
      </c>
      <c r="C260" s="56" t="str">
        <f t="shared" si="4"/>
        <v>CART_005_3_2</v>
      </c>
      <c r="D260" s="57">
        <v>10</v>
      </c>
      <c r="E260" s="56" t="s">
        <v>260</v>
      </c>
      <c r="F260" s="58">
        <v>21708.6923195407</v>
      </c>
      <c r="G260" s="58"/>
      <c r="H260" s="54" t="s">
        <v>262</v>
      </c>
      <c r="I260" s="56" t="s">
        <v>94</v>
      </c>
      <c r="J260" s="56" t="s">
        <v>88</v>
      </c>
      <c r="P260" s="56" t="s">
        <v>348</v>
      </c>
    </row>
    <row r="261" spans="1:16" s="56" customFormat="1">
      <c r="A261" s="56" t="str">
        <f>Arms!$C$9</f>
        <v>CART_005_3</v>
      </c>
      <c r="B261" s="56">
        <v>2</v>
      </c>
      <c r="C261" s="56" t="str">
        <f t="shared" si="4"/>
        <v>CART_005_3_2</v>
      </c>
      <c r="D261" s="57">
        <v>14.009900990099</v>
      </c>
      <c r="E261" s="56" t="s">
        <v>260</v>
      </c>
      <c r="F261" s="58">
        <v>163256.80281830599</v>
      </c>
      <c r="G261" s="58"/>
      <c r="H261" s="54" t="s">
        <v>262</v>
      </c>
      <c r="I261" s="56" t="s">
        <v>94</v>
      </c>
      <c r="J261" s="56" t="s">
        <v>88</v>
      </c>
      <c r="P261" s="56" t="s">
        <v>348</v>
      </c>
    </row>
    <row r="262" spans="1:16" s="56" customFormat="1">
      <c r="A262" s="56" t="str">
        <f>Arms!$C$9</f>
        <v>CART_005_3</v>
      </c>
      <c r="B262" s="56">
        <v>2</v>
      </c>
      <c r="C262" s="56" t="str">
        <f t="shared" si="4"/>
        <v>CART_005_3_2</v>
      </c>
      <c r="D262" s="57">
        <v>27.821782178217799</v>
      </c>
      <c r="E262" s="56" t="s">
        <v>260</v>
      </c>
      <c r="F262" s="58">
        <v>41573.049384445403</v>
      </c>
      <c r="G262" s="58"/>
      <c r="H262" s="54" t="s">
        <v>262</v>
      </c>
      <c r="I262" s="56" t="s">
        <v>94</v>
      </c>
      <c r="J262" s="56" t="s">
        <v>88</v>
      </c>
      <c r="P262" s="56" t="s">
        <v>348</v>
      </c>
    </row>
    <row r="263" spans="1:16" s="56" customFormat="1">
      <c r="A263" s="56" t="str">
        <f>Arms!$C$9</f>
        <v>CART_005_3</v>
      </c>
      <c r="B263" s="56">
        <v>2</v>
      </c>
      <c r="C263" s="56" t="str">
        <f t="shared" si="4"/>
        <v>CART_005_3_2</v>
      </c>
      <c r="D263" s="57">
        <v>40.148514851485103</v>
      </c>
      <c r="E263" s="56" t="s">
        <v>260</v>
      </c>
      <c r="F263" s="58">
        <v>12997.546688516901</v>
      </c>
      <c r="G263" s="58"/>
      <c r="H263" s="54" t="s">
        <v>262</v>
      </c>
      <c r="I263" s="56" t="s">
        <v>94</v>
      </c>
      <c r="J263" s="56" t="s">
        <v>88</v>
      </c>
      <c r="P263" s="56" t="s">
        <v>348</v>
      </c>
    </row>
    <row r="264" spans="1:16" s="56" customFormat="1">
      <c r="A264" s="56" t="str">
        <f>Arms!$C$9</f>
        <v>CART_005_3</v>
      </c>
      <c r="B264" s="56">
        <v>3</v>
      </c>
      <c r="C264" s="56" t="str">
        <f t="shared" si="4"/>
        <v>CART_005_3_3</v>
      </c>
      <c r="D264" s="57">
        <v>0.94059405940594198</v>
      </c>
      <c r="E264" s="56" t="s">
        <v>260</v>
      </c>
      <c r="F264" s="58">
        <v>104.665121082542</v>
      </c>
      <c r="G264" s="58"/>
      <c r="H264" s="54" t="s">
        <v>262</v>
      </c>
      <c r="I264" s="56" t="s">
        <v>94</v>
      </c>
      <c r="J264" s="56" t="s">
        <v>88</v>
      </c>
      <c r="P264" s="56" t="s">
        <v>348</v>
      </c>
    </row>
    <row r="265" spans="1:16" s="56" customFormat="1">
      <c r="A265" s="56" t="str">
        <f>Arms!$C$9</f>
        <v>CART_005_3</v>
      </c>
      <c r="B265" s="56">
        <v>3</v>
      </c>
      <c r="C265" s="56" t="str">
        <f t="shared" si="4"/>
        <v>CART_005_3_3</v>
      </c>
      <c r="D265" s="57">
        <v>5.0990099009900902</v>
      </c>
      <c r="E265" s="56" t="s">
        <v>260</v>
      </c>
      <c r="F265" s="58">
        <v>2695.8335217264898</v>
      </c>
      <c r="G265" s="58"/>
      <c r="H265" s="54" t="s">
        <v>262</v>
      </c>
      <c r="I265" s="56" t="s">
        <v>94</v>
      </c>
      <c r="J265" s="56" t="s">
        <v>88</v>
      </c>
      <c r="P265" s="56" t="s">
        <v>348</v>
      </c>
    </row>
    <row r="266" spans="1:16" s="56" customFormat="1">
      <c r="A266" s="56" t="str">
        <f>Arms!$C$9</f>
        <v>CART_005_3</v>
      </c>
      <c r="B266" s="56">
        <v>3</v>
      </c>
      <c r="C266" s="56" t="str">
        <f t="shared" si="4"/>
        <v>CART_005_3_3</v>
      </c>
      <c r="D266" s="57">
        <v>7.3267326732673297</v>
      </c>
      <c r="E266" s="56" t="s">
        <v>260</v>
      </c>
      <c r="F266" s="58">
        <v>8332.8215084773492</v>
      </c>
      <c r="G266" s="58"/>
      <c r="H266" s="54" t="s">
        <v>262</v>
      </c>
      <c r="I266" s="56" t="s">
        <v>94</v>
      </c>
      <c r="J266" s="56" t="s">
        <v>88</v>
      </c>
      <c r="P266" s="56" t="s">
        <v>348</v>
      </c>
    </row>
    <row r="267" spans="1:16" s="56" customFormat="1">
      <c r="A267" s="56" t="str">
        <f>Arms!$C$9</f>
        <v>CART_005_3</v>
      </c>
      <c r="B267" s="56">
        <v>3</v>
      </c>
      <c r="C267" s="56" t="str">
        <f t="shared" si="4"/>
        <v>CART_005_3_3</v>
      </c>
      <c r="D267" s="57">
        <v>10.1485148514851</v>
      </c>
      <c r="E267" s="56" t="s">
        <v>260</v>
      </c>
      <c r="F267" s="58">
        <v>14401.7690296786</v>
      </c>
      <c r="G267" s="58"/>
      <c r="H267" s="54" t="s">
        <v>262</v>
      </c>
      <c r="I267" s="56" t="s">
        <v>94</v>
      </c>
      <c r="J267" s="56" t="s">
        <v>88</v>
      </c>
      <c r="P267" s="56" t="s">
        <v>348</v>
      </c>
    </row>
    <row r="268" spans="1:16" s="56" customFormat="1">
      <c r="A268" s="56" t="str">
        <f>Arms!$C$9</f>
        <v>CART_005_3</v>
      </c>
      <c r="B268" s="56">
        <v>3</v>
      </c>
      <c r="C268" s="56" t="str">
        <f t="shared" si="4"/>
        <v>CART_005_3_3</v>
      </c>
      <c r="D268" s="57">
        <v>13.267326732673199</v>
      </c>
      <c r="E268" s="56" t="s">
        <v>260</v>
      </c>
      <c r="F268" s="58">
        <v>27579.9871443788</v>
      </c>
      <c r="G268" s="58"/>
      <c r="H268" s="54" t="s">
        <v>262</v>
      </c>
      <c r="I268" s="56" t="s">
        <v>94</v>
      </c>
      <c r="J268" s="56" t="s">
        <v>88</v>
      </c>
      <c r="P268" s="56" t="s">
        <v>348</v>
      </c>
    </row>
    <row r="269" spans="1:16" s="56" customFormat="1">
      <c r="A269" s="56" t="str">
        <f>Arms!$C$9</f>
        <v>CART_005_3</v>
      </c>
      <c r="B269" s="56">
        <v>3</v>
      </c>
      <c r="C269" s="56" t="str">
        <f t="shared" si="4"/>
        <v>CART_005_3_3</v>
      </c>
      <c r="D269" s="57">
        <v>21.138613861386101</v>
      </c>
      <c r="E269" s="56" t="s">
        <v>260</v>
      </c>
      <c r="F269" s="58">
        <v>13449.7084831302</v>
      </c>
      <c r="G269" s="58"/>
      <c r="H269" s="54" t="s">
        <v>262</v>
      </c>
      <c r="I269" s="56" t="s">
        <v>94</v>
      </c>
      <c r="J269" s="56" t="s">
        <v>88</v>
      </c>
      <c r="P269" s="56" t="s">
        <v>348</v>
      </c>
    </row>
    <row r="270" spans="1:16" s="56" customFormat="1">
      <c r="A270" s="56" t="str">
        <f>Arms!$C$9</f>
        <v>CART_005_3</v>
      </c>
      <c r="B270" s="56">
        <v>3</v>
      </c>
      <c r="C270" s="56" t="str">
        <f t="shared" si="4"/>
        <v>CART_005_3_3</v>
      </c>
      <c r="D270" s="57">
        <v>28.267326732673201</v>
      </c>
      <c r="E270" s="56" t="s">
        <v>260</v>
      </c>
      <c r="F270" s="58">
        <v>12560.5859883189</v>
      </c>
      <c r="G270" s="58"/>
      <c r="H270" s="54" t="s">
        <v>262</v>
      </c>
      <c r="I270" s="56" t="s">
        <v>94</v>
      </c>
      <c r="J270" s="56" t="s">
        <v>88</v>
      </c>
      <c r="P270" s="56" t="s">
        <v>348</v>
      </c>
    </row>
    <row r="271" spans="1:16" s="56" customFormat="1">
      <c r="A271" s="56" t="str">
        <f>Arms!$C$9</f>
        <v>CART_005_3</v>
      </c>
      <c r="B271" s="56">
        <v>3</v>
      </c>
      <c r="C271" s="56" t="str">
        <f t="shared" ref="C271:C334" si="5">CONCATENATE(A271, "_", B271)</f>
        <v>CART_005_3_3</v>
      </c>
      <c r="D271" s="57">
        <v>40.297029702970299</v>
      </c>
      <c r="E271" s="56" t="s">
        <v>260</v>
      </c>
      <c r="F271" s="58">
        <v>2886.6626939213602</v>
      </c>
      <c r="G271" s="58"/>
      <c r="H271" s="54" t="s">
        <v>262</v>
      </c>
      <c r="I271" s="56" t="s">
        <v>94</v>
      </c>
      <c r="J271" s="56" t="s">
        <v>88</v>
      </c>
      <c r="P271" s="56" t="s">
        <v>348</v>
      </c>
    </row>
    <row r="272" spans="1:16" s="56" customFormat="1">
      <c r="A272" s="56" t="str">
        <f>Arms!$C$9</f>
        <v>CART_005_3</v>
      </c>
      <c r="B272" s="56">
        <v>4</v>
      </c>
      <c r="C272" s="56" t="str">
        <f t="shared" si="5"/>
        <v>CART_005_3_4</v>
      </c>
      <c r="D272" s="57">
        <v>0.79207920792079201</v>
      </c>
      <c r="E272" s="56" t="s">
        <v>260</v>
      </c>
      <c r="F272" s="58">
        <v>47.6670002220444</v>
      </c>
      <c r="G272" s="58"/>
      <c r="H272" s="54" t="s">
        <v>262</v>
      </c>
      <c r="I272" s="56" t="s">
        <v>94</v>
      </c>
      <c r="J272" s="56" t="s">
        <v>88</v>
      </c>
      <c r="P272" s="56" t="s">
        <v>348</v>
      </c>
    </row>
    <row r="273" spans="1:16" s="56" customFormat="1">
      <c r="A273" s="56" t="str">
        <f>Arms!$C$9</f>
        <v>CART_005_3</v>
      </c>
      <c r="B273" s="56">
        <v>4</v>
      </c>
      <c r="C273" s="56" t="str">
        <f t="shared" si="5"/>
        <v>CART_005_3_4</v>
      </c>
      <c r="D273" s="57">
        <v>5.3960396039603902</v>
      </c>
      <c r="E273" s="56" t="s">
        <v>260</v>
      </c>
      <c r="F273" s="58">
        <v>1507.3628992941201</v>
      </c>
      <c r="G273" s="58"/>
      <c r="H273" s="54" t="s">
        <v>262</v>
      </c>
      <c r="I273" s="56" t="s">
        <v>94</v>
      </c>
      <c r="J273" s="56" t="s">
        <v>88</v>
      </c>
      <c r="P273" s="56" t="s">
        <v>348</v>
      </c>
    </row>
    <row r="274" spans="1:16" s="56" customFormat="1">
      <c r="A274" s="56" t="str">
        <f>Arms!$C$9</f>
        <v>CART_005_3</v>
      </c>
      <c r="B274" s="56">
        <v>4</v>
      </c>
      <c r="C274" s="56" t="str">
        <f t="shared" si="5"/>
        <v>CART_005_3_4</v>
      </c>
      <c r="D274" s="57">
        <v>8.0693069306930703</v>
      </c>
      <c r="E274" s="56" t="s">
        <v>260</v>
      </c>
      <c r="F274" s="58">
        <v>8622.7057164559501</v>
      </c>
      <c r="G274" s="58"/>
      <c r="H274" s="54" t="s">
        <v>262</v>
      </c>
      <c r="I274" s="56" t="s">
        <v>94</v>
      </c>
      <c r="J274" s="56" t="s">
        <v>88</v>
      </c>
      <c r="P274" s="56" t="s">
        <v>348</v>
      </c>
    </row>
    <row r="275" spans="1:16" s="56" customFormat="1">
      <c r="A275" s="56" t="str">
        <f>Arms!$C$9</f>
        <v>CART_005_3</v>
      </c>
      <c r="B275" s="56">
        <v>4</v>
      </c>
      <c r="C275" s="56" t="str">
        <f t="shared" si="5"/>
        <v>CART_005_3_4</v>
      </c>
      <c r="D275" s="57">
        <v>10.1485148514851</v>
      </c>
      <c r="E275" s="56" t="s">
        <v>260</v>
      </c>
      <c r="F275" s="58">
        <v>8332.8215084773492</v>
      </c>
      <c r="G275" s="58"/>
      <c r="H275" s="54" t="s">
        <v>262</v>
      </c>
      <c r="I275" s="56" t="s">
        <v>94</v>
      </c>
      <c r="J275" s="56" t="s">
        <v>88</v>
      </c>
      <c r="P275" s="56" t="s">
        <v>348</v>
      </c>
    </row>
    <row r="276" spans="1:16" s="56" customFormat="1">
      <c r="A276" s="56" t="str">
        <f>Arms!$C$9</f>
        <v>CART_005_3</v>
      </c>
      <c r="B276" s="56">
        <v>4</v>
      </c>
      <c r="C276" s="56" t="str">
        <f t="shared" si="5"/>
        <v>CART_005_3_4</v>
      </c>
      <c r="D276" s="57">
        <v>14.1584158415841</v>
      </c>
      <c r="E276" s="56" t="s">
        <v>260</v>
      </c>
      <c r="F276" s="58">
        <v>18296.846205577898</v>
      </c>
      <c r="G276" s="58"/>
      <c r="H276" s="54" t="s">
        <v>262</v>
      </c>
      <c r="I276" s="56" t="s">
        <v>94</v>
      </c>
      <c r="J276" s="56" t="s">
        <v>88</v>
      </c>
      <c r="P276" s="56" t="s">
        <v>348</v>
      </c>
    </row>
    <row r="277" spans="1:16" s="56" customFormat="1">
      <c r="A277" s="56" t="str">
        <f>Arms!$C$9</f>
        <v>CART_005_3</v>
      </c>
      <c r="B277" s="56">
        <v>4</v>
      </c>
      <c r="C277" s="56" t="str">
        <f t="shared" si="5"/>
        <v>CART_005_3_4</v>
      </c>
      <c r="D277" s="57">
        <v>20.841584158415799</v>
      </c>
      <c r="E277" s="56" t="s">
        <v>260</v>
      </c>
      <c r="F277" s="58">
        <v>8332.8215084773492</v>
      </c>
      <c r="G277" s="58"/>
      <c r="H277" s="54" t="s">
        <v>262</v>
      </c>
      <c r="I277" s="56" t="s">
        <v>94</v>
      </c>
      <c r="J277" s="56" t="s">
        <v>88</v>
      </c>
      <c r="P277" s="56" t="s">
        <v>348</v>
      </c>
    </row>
    <row r="278" spans="1:16" s="56" customFormat="1">
      <c r="A278" s="56" t="str">
        <f>Arms!$C$9</f>
        <v>CART_005_3</v>
      </c>
      <c r="B278" s="56">
        <v>4</v>
      </c>
      <c r="C278" s="56" t="str">
        <f t="shared" si="5"/>
        <v>CART_005_3_4</v>
      </c>
      <c r="D278" s="57">
        <v>27.3762376237623</v>
      </c>
      <c r="E278" s="56" t="s">
        <v>260</v>
      </c>
      <c r="F278" s="58">
        <v>5720.39136726385</v>
      </c>
      <c r="G278" s="58"/>
      <c r="H278" s="54" t="s">
        <v>262</v>
      </c>
      <c r="I278" s="56" t="s">
        <v>94</v>
      </c>
      <c r="J278" s="56" t="s">
        <v>88</v>
      </c>
      <c r="P278" s="56" t="s">
        <v>348</v>
      </c>
    </row>
    <row r="279" spans="1:16" s="56" customFormat="1">
      <c r="A279" s="56" t="str">
        <f>Arms!$C$9</f>
        <v>CART_005_3</v>
      </c>
      <c r="B279" s="56">
        <v>4</v>
      </c>
      <c r="C279" s="56" t="str">
        <f t="shared" si="5"/>
        <v>CART_005_3_4</v>
      </c>
      <c r="D279" s="57">
        <v>40.148514851485103</v>
      </c>
      <c r="E279" s="56" t="s">
        <v>260</v>
      </c>
      <c r="F279" s="58">
        <v>1431.9920076513599</v>
      </c>
      <c r="G279" s="58"/>
      <c r="H279" s="54" t="s">
        <v>262</v>
      </c>
      <c r="I279" s="56" t="s">
        <v>94</v>
      </c>
      <c r="J279" s="56" t="s">
        <v>88</v>
      </c>
      <c r="P279" s="56" t="s">
        <v>348</v>
      </c>
    </row>
    <row r="280" spans="1:16" s="56" customFormat="1">
      <c r="A280" s="56" t="str">
        <f>Arms!$C$9</f>
        <v>CART_005_3</v>
      </c>
      <c r="B280" s="56">
        <v>5</v>
      </c>
      <c r="C280" s="56" t="str">
        <f t="shared" si="5"/>
        <v>CART_005_3_5</v>
      </c>
      <c r="D280" s="57">
        <v>1.2376237623762301</v>
      </c>
      <c r="E280" s="56" t="s">
        <v>260</v>
      </c>
      <c r="F280" s="58">
        <v>17.6817299131726</v>
      </c>
      <c r="G280" s="58"/>
      <c r="H280" s="54" t="s">
        <v>262</v>
      </c>
      <c r="I280" s="56" t="s">
        <v>94</v>
      </c>
      <c r="J280" s="56" t="s">
        <v>88</v>
      </c>
      <c r="P280" s="56" t="s">
        <v>348</v>
      </c>
    </row>
    <row r="281" spans="1:16" s="56" customFormat="1">
      <c r="A281" s="56" t="str">
        <f>Arms!$C$9</f>
        <v>CART_005_3</v>
      </c>
      <c r="B281" s="56">
        <v>5</v>
      </c>
      <c r="C281" s="56" t="str">
        <f t="shared" si="5"/>
        <v>CART_005_3_5</v>
      </c>
      <c r="D281" s="57">
        <v>3.9108910891089099</v>
      </c>
      <c r="E281" s="56" t="s">
        <v>260</v>
      </c>
      <c r="F281" s="58">
        <v>487.66188369567601</v>
      </c>
      <c r="G281" s="58"/>
      <c r="H281" s="54" t="s">
        <v>262</v>
      </c>
      <c r="I281" s="56" t="s">
        <v>94</v>
      </c>
      <c r="J281" s="56" t="s">
        <v>88</v>
      </c>
      <c r="P281" s="56" t="s">
        <v>348</v>
      </c>
    </row>
    <row r="282" spans="1:16" s="56" customFormat="1">
      <c r="A282" s="56" t="str">
        <f>Arms!$C$9</f>
        <v>CART_005_3</v>
      </c>
      <c r="B282" s="56">
        <v>5</v>
      </c>
      <c r="C282" s="56" t="str">
        <f t="shared" si="5"/>
        <v>CART_005_3_5</v>
      </c>
      <c r="D282" s="57">
        <v>6.7326732673267298</v>
      </c>
      <c r="E282" s="56" t="s">
        <v>260</v>
      </c>
      <c r="F282" s="58">
        <v>2987.0846131809199</v>
      </c>
      <c r="G282" s="58"/>
      <c r="H282" s="54" t="s">
        <v>262</v>
      </c>
      <c r="I282" s="56" t="s">
        <v>94</v>
      </c>
      <c r="J282" s="56" t="s">
        <v>88</v>
      </c>
      <c r="P282" s="56" t="s">
        <v>348</v>
      </c>
    </row>
    <row r="283" spans="1:16" s="56" customFormat="1">
      <c r="A283" s="56" t="str">
        <f>Arms!$C$9</f>
        <v>CART_005_3</v>
      </c>
      <c r="B283" s="56">
        <v>5</v>
      </c>
      <c r="C283" s="56" t="str">
        <f t="shared" si="5"/>
        <v>CART_005_3_5</v>
      </c>
      <c r="D283" s="57">
        <v>11.485148514851399</v>
      </c>
      <c r="E283" s="56" t="s">
        <v>260</v>
      </c>
      <c r="F283" s="58">
        <v>20273.591573791899</v>
      </c>
      <c r="G283" s="58"/>
      <c r="H283" s="54" t="s">
        <v>262</v>
      </c>
      <c r="I283" s="56" t="s">
        <v>94</v>
      </c>
      <c r="J283" s="56" t="s">
        <v>88</v>
      </c>
      <c r="P283" s="56" t="s">
        <v>348</v>
      </c>
    </row>
    <row r="284" spans="1:16" s="56" customFormat="1">
      <c r="A284" s="56" t="str">
        <f>Arms!$C$9</f>
        <v>CART_005_3</v>
      </c>
      <c r="B284" s="56">
        <v>5</v>
      </c>
      <c r="C284" s="56" t="str">
        <f t="shared" si="5"/>
        <v>CART_005_3_5</v>
      </c>
      <c r="D284" s="57">
        <v>20.6930693069306</v>
      </c>
      <c r="E284" s="56" t="s">
        <v>260</v>
      </c>
      <c r="F284" s="58">
        <v>11335.885368101201</v>
      </c>
      <c r="G284" s="58"/>
      <c r="H284" s="54" t="s">
        <v>262</v>
      </c>
      <c r="I284" s="56" t="s">
        <v>94</v>
      </c>
      <c r="J284" s="56" t="s">
        <v>88</v>
      </c>
      <c r="P284" s="56" t="s">
        <v>348</v>
      </c>
    </row>
    <row r="285" spans="1:16" s="56" customFormat="1">
      <c r="A285" s="56" t="str">
        <f>Arms!$C$9</f>
        <v>CART_005_3</v>
      </c>
      <c r="B285" s="56">
        <v>5</v>
      </c>
      <c r="C285" s="56" t="str">
        <f t="shared" si="5"/>
        <v>CART_005_3_5</v>
      </c>
      <c r="D285" s="57">
        <v>27.970297029702898</v>
      </c>
      <c r="E285" s="56" t="s">
        <v>260</v>
      </c>
      <c r="F285" s="58">
        <v>8622.7057164559501</v>
      </c>
      <c r="G285" s="58"/>
      <c r="H285" s="54" t="s">
        <v>262</v>
      </c>
      <c r="I285" s="56" t="s">
        <v>94</v>
      </c>
      <c r="J285" s="56" t="s">
        <v>88</v>
      </c>
      <c r="P285" s="56" t="s">
        <v>348</v>
      </c>
    </row>
    <row r="286" spans="1:16" s="56" customFormat="1">
      <c r="A286" s="56" t="str">
        <f>Arms!$C$9</f>
        <v>CART_005_3</v>
      </c>
      <c r="B286" s="56">
        <v>5</v>
      </c>
      <c r="C286" s="56" t="str">
        <f t="shared" si="5"/>
        <v>CART_005_3_5</v>
      </c>
      <c r="D286" s="57">
        <v>40.148514851485103</v>
      </c>
      <c r="E286" s="56" t="s">
        <v>260</v>
      </c>
      <c r="F286" s="58">
        <v>1227.7470827878701</v>
      </c>
      <c r="G286" s="58"/>
      <c r="H286" s="54" t="s">
        <v>262</v>
      </c>
      <c r="I286" s="56" t="s">
        <v>94</v>
      </c>
      <c r="J286" s="56" t="s">
        <v>88</v>
      </c>
      <c r="P286" s="56" t="s">
        <v>348</v>
      </c>
    </row>
    <row r="287" spans="1:16" s="56" customFormat="1">
      <c r="A287" s="56" t="str">
        <f>Arms!$C$9</f>
        <v>CART_005_3</v>
      </c>
      <c r="B287" s="56">
        <v>6</v>
      </c>
      <c r="C287" s="56" t="str">
        <f t="shared" si="5"/>
        <v>CART_005_3_6</v>
      </c>
      <c r="D287" s="57">
        <v>1.2376237623762301</v>
      </c>
      <c r="E287" s="56" t="s">
        <v>260</v>
      </c>
      <c r="F287" s="58">
        <v>6.1253190233850701</v>
      </c>
      <c r="G287" s="58"/>
      <c r="H287" s="54" t="s">
        <v>262</v>
      </c>
      <c r="I287" s="56" t="s">
        <v>94</v>
      </c>
      <c r="J287" s="56" t="s">
        <v>88</v>
      </c>
      <c r="P287" s="56" t="s">
        <v>348</v>
      </c>
    </row>
    <row r="288" spans="1:16" s="56" customFormat="1">
      <c r="A288" s="56" t="str">
        <f>Arms!$C$9</f>
        <v>CART_005_3</v>
      </c>
      <c r="B288" s="56">
        <v>6</v>
      </c>
      <c r="C288" s="56" t="str">
        <f t="shared" si="5"/>
        <v>CART_005_3_6</v>
      </c>
      <c r="D288" s="57">
        <v>6.28712871287129</v>
      </c>
      <c r="E288" s="56" t="s">
        <v>260</v>
      </c>
      <c r="F288" s="58">
        <v>1360.38979792963</v>
      </c>
      <c r="G288" s="58"/>
      <c r="H288" s="54" t="s">
        <v>262</v>
      </c>
      <c r="I288" s="56" t="s">
        <v>94</v>
      </c>
      <c r="J288" s="56" t="s">
        <v>88</v>
      </c>
      <c r="P288" s="56" t="s">
        <v>348</v>
      </c>
    </row>
    <row r="289" spans="1:16" s="56" customFormat="1">
      <c r="A289" s="56" t="str">
        <f>Arms!$C$9</f>
        <v>CART_005_3</v>
      </c>
      <c r="B289" s="56">
        <v>6</v>
      </c>
      <c r="C289" s="56" t="str">
        <f t="shared" si="5"/>
        <v>CART_005_3_6</v>
      </c>
      <c r="D289" s="57">
        <v>10.7425742574257</v>
      </c>
      <c r="E289" s="56" t="s">
        <v>260</v>
      </c>
      <c r="F289" s="58">
        <v>71851.4676553545</v>
      </c>
      <c r="G289" s="58"/>
      <c r="H289" s="54" t="s">
        <v>262</v>
      </c>
      <c r="I289" s="56" t="s">
        <v>94</v>
      </c>
      <c r="J289" s="56" t="s">
        <v>88</v>
      </c>
      <c r="P289" s="56" t="s">
        <v>348</v>
      </c>
    </row>
    <row r="290" spans="1:16" s="56" customFormat="1">
      <c r="A290" s="56" t="str">
        <f>Arms!$C$9</f>
        <v>CART_005_3</v>
      </c>
      <c r="B290" s="56">
        <v>6</v>
      </c>
      <c r="C290" s="56" t="str">
        <f t="shared" si="5"/>
        <v>CART_005_3_6</v>
      </c>
      <c r="D290" s="57">
        <v>14.455445544554401</v>
      </c>
      <c r="E290" s="56" t="s">
        <v>260</v>
      </c>
      <c r="F290" s="58">
        <v>22463.899553116698</v>
      </c>
      <c r="G290" s="58"/>
      <c r="H290" s="54" t="s">
        <v>262</v>
      </c>
      <c r="I290" s="56" t="s">
        <v>94</v>
      </c>
      <c r="J290" s="56" t="s">
        <v>88</v>
      </c>
      <c r="P290" s="56" t="s">
        <v>348</v>
      </c>
    </row>
    <row r="291" spans="1:16" s="56" customFormat="1">
      <c r="A291" s="56" t="str">
        <f>Arms!$C$9</f>
        <v>CART_005_3</v>
      </c>
      <c r="B291" s="56">
        <v>6</v>
      </c>
      <c r="C291" s="56" t="str">
        <f t="shared" si="5"/>
        <v>CART_005_3_6</v>
      </c>
      <c r="D291" s="57">
        <v>20.5445544554455</v>
      </c>
      <c r="E291" s="56" t="s">
        <v>260</v>
      </c>
      <c r="F291" s="58">
        <v>6125.3190233850901</v>
      </c>
      <c r="G291" s="58"/>
      <c r="H291" s="54" t="s">
        <v>262</v>
      </c>
      <c r="I291" s="56" t="s">
        <v>94</v>
      </c>
      <c r="J291" s="56" t="s">
        <v>88</v>
      </c>
      <c r="P291" s="56" t="s">
        <v>348</v>
      </c>
    </row>
    <row r="292" spans="1:16" s="56" customFormat="1">
      <c r="A292" s="56" t="str">
        <f>Arms!$C$9</f>
        <v>CART_005_3</v>
      </c>
      <c r="B292" s="56">
        <v>6</v>
      </c>
      <c r="C292" s="56" t="str">
        <f t="shared" si="5"/>
        <v>CART_005_3_6</v>
      </c>
      <c r="D292" s="57">
        <v>28.267326732673201</v>
      </c>
      <c r="E292" s="56" t="s">
        <v>260</v>
      </c>
      <c r="F292" s="58">
        <v>1507.3628992941201</v>
      </c>
      <c r="G292" s="58"/>
      <c r="H292" s="54" t="s">
        <v>262</v>
      </c>
      <c r="I292" s="56" t="s">
        <v>94</v>
      </c>
      <c r="J292" s="56" t="s">
        <v>88</v>
      </c>
      <c r="P292" s="56" t="s">
        <v>348</v>
      </c>
    </row>
    <row r="293" spans="1:16" s="56" customFormat="1">
      <c r="A293" s="56" t="str">
        <f>Arms!$C$9</f>
        <v>CART_005_3</v>
      </c>
      <c r="B293" s="56">
        <v>6</v>
      </c>
      <c r="C293" s="56" t="str">
        <f t="shared" si="5"/>
        <v>CART_005_3_6</v>
      </c>
      <c r="D293" s="57">
        <v>40</v>
      </c>
      <c r="E293" s="56" t="s">
        <v>260</v>
      </c>
      <c r="F293" s="58">
        <v>1186.47181463013</v>
      </c>
      <c r="G293" s="58"/>
      <c r="H293" s="54" t="s">
        <v>262</v>
      </c>
      <c r="I293" s="56" t="s">
        <v>94</v>
      </c>
      <c r="J293" s="56" t="s">
        <v>88</v>
      </c>
      <c r="P293" s="56" t="s">
        <v>348</v>
      </c>
    </row>
    <row r="294" spans="1:16" s="56" customFormat="1">
      <c r="A294" s="56" t="str">
        <f>Arms!$C$9</f>
        <v>CART_005_3</v>
      </c>
      <c r="B294" s="56">
        <v>7</v>
      </c>
      <c r="C294" s="56" t="str">
        <f t="shared" si="5"/>
        <v>CART_005_3_7</v>
      </c>
      <c r="D294" s="57">
        <v>1.2376237623762301</v>
      </c>
      <c r="E294" s="56" t="s">
        <v>260</v>
      </c>
      <c r="F294" s="58">
        <v>12.1383153414126</v>
      </c>
      <c r="G294" s="58"/>
      <c r="H294" s="54" t="s">
        <v>262</v>
      </c>
      <c r="I294" s="56" t="s">
        <v>94</v>
      </c>
      <c r="J294" s="56" t="s">
        <v>88</v>
      </c>
      <c r="P294" s="56" t="s">
        <v>348</v>
      </c>
    </row>
    <row r="295" spans="1:16" s="56" customFormat="1">
      <c r="A295" s="56" t="str">
        <f>Arms!$C$9</f>
        <v>CART_005_3</v>
      </c>
      <c r="B295" s="56">
        <v>7</v>
      </c>
      <c r="C295" s="56" t="str">
        <f t="shared" si="5"/>
        <v>CART_005_3_7</v>
      </c>
      <c r="D295" s="57">
        <v>5.0990099009900902</v>
      </c>
      <c r="E295" s="56" t="s">
        <v>260</v>
      </c>
      <c r="F295" s="58">
        <v>471.26732222448197</v>
      </c>
      <c r="G295" s="58"/>
      <c r="H295" s="54" t="s">
        <v>262</v>
      </c>
      <c r="I295" s="56" t="s">
        <v>94</v>
      </c>
      <c r="J295" s="56" t="s">
        <v>88</v>
      </c>
      <c r="P295" s="56" t="s">
        <v>348</v>
      </c>
    </row>
    <row r="296" spans="1:16" s="56" customFormat="1">
      <c r="A296" s="56" t="str">
        <f>Arms!$C$9</f>
        <v>CART_005_3</v>
      </c>
      <c r="B296" s="56">
        <v>7</v>
      </c>
      <c r="C296" s="56" t="str">
        <f t="shared" si="5"/>
        <v>CART_005_3_7</v>
      </c>
      <c r="D296" s="57">
        <v>10.1485148514851</v>
      </c>
      <c r="E296" s="56" t="s">
        <v>260</v>
      </c>
      <c r="F296" s="58">
        <v>5919.3937242853799</v>
      </c>
      <c r="G296" s="58"/>
      <c r="H296" s="54" t="s">
        <v>262</v>
      </c>
      <c r="I296" s="56" t="s">
        <v>94</v>
      </c>
      <c r="J296" s="56" t="s">
        <v>88</v>
      </c>
      <c r="P296" s="56" t="s">
        <v>348</v>
      </c>
    </row>
    <row r="297" spans="1:16" s="56" customFormat="1">
      <c r="A297" s="56" t="str">
        <f>Arms!$C$9</f>
        <v>CART_005_3</v>
      </c>
      <c r="B297" s="56">
        <v>7</v>
      </c>
      <c r="C297" s="56" t="str">
        <f t="shared" si="5"/>
        <v>CART_005_3_7</v>
      </c>
      <c r="D297" s="57">
        <v>13.712871287128699</v>
      </c>
      <c r="E297" s="56" t="s">
        <v>260</v>
      </c>
      <c r="F297" s="58">
        <v>1227.7470827878701</v>
      </c>
      <c r="G297" s="58"/>
      <c r="H297" s="54" t="s">
        <v>262</v>
      </c>
      <c r="I297" s="56" t="s">
        <v>94</v>
      </c>
      <c r="J297" s="56" t="s">
        <v>88</v>
      </c>
      <c r="P297" s="56" t="s">
        <v>348</v>
      </c>
    </row>
    <row r="298" spans="1:16" s="56" customFormat="1">
      <c r="A298" s="56" t="str">
        <f>Arms!$C$9</f>
        <v>CART_005_3</v>
      </c>
      <c r="B298" s="56">
        <v>7</v>
      </c>
      <c r="C298" s="56" t="str">
        <f t="shared" si="5"/>
        <v>CART_005_3_7</v>
      </c>
      <c r="D298" s="57">
        <v>21.138613861386101</v>
      </c>
      <c r="E298" s="56" t="s">
        <v>260</v>
      </c>
      <c r="F298" s="58">
        <v>686.48912753552202</v>
      </c>
      <c r="G298" s="58"/>
      <c r="H298" s="54" t="s">
        <v>262</v>
      </c>
      <c r="I298" s="56" t="s">
        <v>94</v>
      </c>
      <c r="J298" s="56" t="s">
        <v>88</v>
      </c>
      <c r="P298" s="56" t="s">
        <v>348</v>
      </c>
    </row>
    <row r="299" spans="1:16" s="56" customFormat="1">
      <c r="A299" s="56" t="str">
        <f>Arms!$C$9</f>
        <v>CART_005_3</v>
      </c>
      <c r="B299" s="56">
        <v>7</v>
      </c>
      <c r="C299" s="56" t="str">
        <f t="shared" si="5"/>
        <v>CART_005_3_7</v>
      </c>
      <c r="D299" s="57">
        <v>27.970297029702898</v>
      </c>
      <c r="E299" s="56" t="s">
        <v>260</v>
      </c>
      <c r="F299" s="58">
        <v>735.08343088274796</v>
      </c>
      <c r="G299" s="58"/>
      <c r="H299" s="54" t="s">
        <v>262</v>
      </c>
      <c r="I299" s="56" t="s">
        <v>94</v>
      </c>
      <c r="J299" s="56" t="s">
        <v>88</v>
      </c>
      <c r="P299" s="56" t="s">
        <v>348</v>
      </c>
    </row>
    <row r="300" spans="1:16" s="56" customFormat="1">
      <c r="A300" s="56" t="str">
        <f>Arms!$C$9</f>
        <v>CART_005_3</v>
      </c>
      <c r="B300" s="56">
        <v>7</v>
      </c>
      <c r="C300" s="56" t="str">
        <f t="shared" si="5"/>
        <v>CART_005_3_7</v>
      </c>
      <c r="D300" s="57">
        <v>40.148514851485103</v>
      </c>
      <c r="E300" s="56" t="s">
        <v>260</v>
      </c>
      <c r="F300" s="58">
        <v>207.41095118421001</v>
      </c>
      <c r="G300" s="58"/>
      <c r="H300" s="54" t="s">
        <v>262</v>
      </c>
      <c r="I300" s="56" t="s">
        <v>94</v>
      </c>
      <c r="J300" s="56" t="s">
        <v>88</v>
      </c>
      <c r="P300" s="56" t="s">
        <v>348</v>
      </c>
    </row>
    <row r="301" spans="1:16" s="56" customFormat="1">
      <c r="A301" s="56" t="str">
        <f>Arms!$C$9</f>
        <v>CART_005_3</v>
      </c>
      <c r="B301" s="56">
        <v>8</v>
      </c>
      <c r="C301" s="56" t="str">
        <f t="shared" si="5"/>
        <v>CART_005_3_8</v>
      </c>
      <c r="D301" s="57">
        <v>2.2772277227722699</v>
      </c>
      <c r="E301" s="56" t="s">
        <v>260</v>
      </c>
      <c r="F301" s="58">
        <v>22.463899553116701</v>
      </c>
      <c r="G301" s="58"/>
      <c r="H301" s="54" t="s">
        <v>262</v>
      </c>
      <c r="I301" s="56" t="s">
        <v>94</v>
      </c>
      <c r="J301" s="56" t="s">
        <v>88</v>
      </c>
      <c r="P301" s="56" t="s">
        <v>348</v>
      </c>
    </row>
    <row r="302" spans="1:16" s="56" customFormat="1">
      <c r="A302" s="56" t="str">
        <f>Arms!$C$9</f>
        <v>CART_005_3</v>
      </c>
      <c r="B302" s="56">
        <v>8</v>
      </c>
      <c r="C302" s="56" t="str">
        <f t="shared" si="5"/>
        <v>CART_005_3_8</v>
      </c>
      <c r="D302" s="57">
        <v>4.9504950495049398</v>
      </c>
      <c r="E302" s="56" t="s">
        <v>260</v>
      </c>
      <c r="F302" s="58">
        <v>487.66188369567601</v>
      </c>
      <c r="G302" s="58"/>
      <c r="H302" s="54" t="s">
        <v>262</v>
      </c>
      <c r="I302" s="56" t="s">
        <v>94</v>
      </c>
      <c r="J302" s="56" t="s">
        <v>88</v>
      </c>
      <c r="P302" s="56" t="s">
        <v>348</v>
      </c>
    </row>
    <row r="303" spans="1:16" s="56" customFormat="1">
      <c r="A303" s="56" t="str">
        <f>Arms!$C$9</f>
        <v>CART_005_3</v>
      </c>
      <c r="B303" s="56">
        <v>8</v>
      </c>
      <c r="C303" s="56" t="str">
        <f t="shared" si="5"/>
        <v>CART_005_3_8</v>
      </c>
      <c r="D303" s="57">
        <v>10.1485148514851</v>
      </c>
      <c r="E303" s="56" t="s">
        <v>260</v>
      </c>
      <c r="F303" s="58">
        <v>13449.7084831302</v>
      </c>
      <c r="G303" s="58"/>
      <c r="H303" s="54" t="s">
        <v>262</v>
      </c>
      <c r="I303" s="56" t="s">
        <v>94</v>
      </c>
      <c r="J303" s="56" t="s">
        <v>88</v>
      </c>
      <c r="P303" s="56" t="s">
        <v>348</v>
      </c>
    </row>
    <row r="304" spans="1:16" s="56" customFormat="1">
      <c r="A304" s="56" t="str">
        <f>Arms!$C$9</f>
        <v>CART_005_3</v>
      </c>
      <c r="B304" s="56">
        <v>8</v>
      </c>
      <c r="C304" s="56" t="str">
        <f t="shared" si="5"/>
        <v>CART_005_3_8</v>
      </c>
      <c r="D304" s="57">
        <v>13.861386138613801</v>
      </c>
      <c r="E304" s="56" t="s">
        <v>260</v>
      </c>
      <c r="F304" s="58">
        <v>1788.4435944316399</v>
      </c>
      <c r="G304" s="58"/>
      <c r="H304" s="54" t="s">
        <v>262</v>
      </c>
      <c r="I304" s="56" t="s">
        <v>94</v>
      </c>
      <c r="J304" s="56" t="s">
        <v>88</v>
      </c>
      <c r="P304" s="56" t="s">
        <v>348</v>
      </c>
    </row>
    <row r="305" spans="1:16" s="56" customFormat="1">
      <c r="A305" s="56" t="str">
        <f>Arms!$C$9</f>
        <v>CART_005_3</v>
      </c>
      <c r="B305" s="56">
        <v>8</v>
      </c>
      <c r="C305" s="56" t="str">
        <f t="shared" si="5"/>
        <v>CART_005_3_8</v>
      </c>
      <c r="D305" s="57">
        <v>20.841584158415799</v>
      </c>
      <c r="E305" s="56" t="s">
        <v>260</v>
      </c>
      <c r="F305" s="58">
        <v>487.66188369567601</v>
      </c>
      <c r="G305" s="58"/>
      <c r="H305" s="54" t="s">
        <v>262</v>
      </c>
      <c r="I305" s="56" t="s">
        <v>94</v>
      </c>
      <c r="J305" s="56" t="s">
        <v>88</v>
      </c>
      <c r="P305" s="56" t="s">
        <v>348</v>
      </c>
    </row>
    <row r="306" spans="1:16" s="56" customFormat="1">
      <c r="A306" s="56" t="str">
        <f>Arms!$C$9</f>
        <v>CART_005_3</v>
      </c>
      <c r="B306" s="56">
        <v>8</v>
      </c>
      <c r="C306" s="56" t="str">
        <f t="shared" si="5"/>
        <v>CART_005_3_8</v>
      </c>
      <c r="D306" s="57">
        <v>27.673267326732599</v>
      </c>
      <c r="E306" s="56" t="s">
        <v>260</v>
      </c>
      <c r="F306" s="58">
        <v>254.64819025467</v>
      </c>
      <c r="G306" s="58"/>
      <c r="H306" s="54" t="s">
        <v>262</v>
      </c>
      <c r="I306" s="56" t="s">
        <v>94</v>
      </c>
      <c r="J306" s="56" t="s">
        <v>88</v>
      </c>
      <c r="P306" s="56" t="s">
        <v>348</v>
      </c>
    </row>
    <row r="307" spans="1:16" s="56" customFormat="1">
      <c r="A307" s="56" t="str">
        <f>Arms!$C$9</f>
        <v>CART_005_3</v>
      </c>
      <c r="B307" s="56">
        <v>8</v>
      </c>
      <c r="C307" s="56" t="str">
        <f t="shared" si="5"/>
        <v>CART_005_3_8</v>
      </c>
      <c r="D307" s="57">
        <v>40.148514851485103</v>
      </c>
      <c r="E307" s="56" t="s">
        <v>260</v>
      </c>
      <c r="F307" s="58">
        <v>200.43806340545001</v>
      </c>
      <c r="G307" s="58"/>
      <c r="H307" s="54" t="s">
        <v>262</v>
      </c>
      <c r="I307" s="56" t="s">
        <v>94</v>
      </c>
      <c r="J307" s="56" t="s">
        <v>88</v>
      </c>
      <c r="P307" s="56" t="s">
        <v>348</v>
      </c>
    </row>
    <row r="308" spans="1:16" s="56" customFormat="1">
      <c r="A308" s="56" t="str">
        <f>Arms!$C$9</f>
        <v>CART_005_3</v>
      </c>
      <c r="B308" s="56">
        <v>9</v>
      </c>
      <c r="C308" s="56" t="str">
        <f t="shared" si="5"/>
        <v>CART_005_3_9</v>
      </c>
      <c r="D308" s="57">
        <v>1.38613861386138</v>
      </c>
      <c r="E308" s="56" t="s">
        <v>260</v>
      </c>
      <c r="F308" s="58">
        <v>64.845700799978999</v>
      </c>
      <c r="G308" s="58"/>
      <c r="H308" s="54" t="s">
        <v>262</v>
      </c>
      <c r="I308" s="56" t="s">
        <v>94</v>
      </c>
      <c r="J308" s="56" t="s">
        <v>88</v>
      </c>
      <c r="P308" s="56" t="s">
        <v>348</v>
      </c>
    </row>
    <row r="309" spans="1:16" s="56" customFormat="1">
      <c r="A309" s="56" t="str">
        <f>Arms!$C$9</f>
        <v>CART_005_3</v>
      </c>
      <c r="B309" s="56">
        <v>9</v>
      </c>
      <c r="C309" s="56" t="str">
        <f t="shared" si="5"/>
        <v>CART_005_3_9</v>
      </c>
      <c r="D309" s="57">
        <v>2.7227722772277199</v>
      </c>
      <c r="E309" s="56" t="s">
        <v>260</v>
      </c>
      <c r="F309" s="58">
        <v>1670.2146058624801</v>
      </c>
      <c r="G309" s="58"/>
      <c r="H309" s="54" t="s">
        <v>262</v>
      </c>
      <c r="I309" s="56" t="s">
        <v>94</v>
      </c>
      <c r="J309" s="56" t="s">
        <v>88</v>
      </c>
      <c r="P309" s="56" t="s">
        <v>348</v>
      </c>
    </row>
    <row r="310" spans="1:16" s="56" customFormat="1">
      <c r="A310" s="56" t="str">
        <f>Arms!$C$9</f>
        <v>CART_005_3</v>
      </c>
      <c r="B310" s="56">
        <v>9</v>
      </c>
      <c r="C310" s="56" t="str">
        <f t="shared" si="5"/>
        <v>CART_005_3_9</v>
      </c>
      <c r="D310" s="57">
        <v>4.3564356435643496</v>
      </c>
      <c r="E310" s="56" t="s">
        <v>260</v>
      </c>
      <c r="F310" s="58">
        <v>3926.98647887471</v>
      </c>
      <c r="G310" s="58"/>
      <c r="H310" s="54" t="s">
        <v>262</v>
      </c>
      <c r="I310" s="56" t="s">
        <v>94</v>
      </c>
      <c r="J310" s="56" t="s">
        <v>88</v>
      </c>
      <c r="P310" s="56" t="s">
        <v>348</v>
      </c>
    </row>
    <row r="311" spans="1:16" s="56" customFormat="1">
      <c r="A311" s="56" t="str">
        <f>Arms!$C$9</f>
        <v>CART_005_3</v>
      </c>
      <c r="B311" s="56">
        <v>9</v>
      </c>
      <c r="C311" s="56" t="str">
        <f t="shared" si="5"/>
        <v>CART_005_3_9</v>
      </c>
      <c r="D311" s="57">
        <v>9.8514851485148505</v>
      </c>
      <c r="E311" s="56" t="s">
        <v>260</v>
      </c>
      <c r="F311" s="58">
        <v>15957.7000302258</v>
      </c>
      <c r="G311" s="58"/>
      <c r="H311" s="54" t="s">
        <v>262</v>
      </c>
      <c r="I311" s="56" t="s">
        <v>94</v>
      </c>
      <c r="J311" s="56" t="s">
        <v>88</v>
      </c>
      <c r="P311" s="56" t="s">
        <v>348</v>
      </c>
    </row>
    <row r="312" spans="1:16" s="56" customFormat="1">
      <c r="A312" s="56" t="str">
        <f>Arms!$C$9</f>
        <v>CART_005_3</v>
      </c>
      <c r="B312" s="56">
        <v>9</v>
      </c>
      <c r="C312" s="56" t="str">
        <f t="shared" si="5"/>
        <v>CART_005_3_9</v>
      </c>
      <c r="D312" s="57">
        <v>15.049504950495001</v>
      </c>
      <c r="E312" s="56" t="s">
        <v>260</v>
      </c>
      <c r="F312" s="58">
        <v>36258.174986271602</v>
      </c>
      <c r="G312" s="58"/>
      <c r="H312" s="54" t="s">
        <v>262</v>
      </c>
      <c r="I312" s="56" t="s">
        <v>94</v>
      </c>
      <c r="J312" s="56" t="s">
        <v>88</v>
      </c>
      <c r="P312" s="56" t="s">
        <v>348</v>
      </c>
    </row>
    <row r="313" spans="1:16" s="56" customFormat="1">
      <c r="A313" s="56" t="str">
        <f>Arms!$C$9</f>
        <v>CART_005_3</v>
      </c>
      <c r="B313" s="56">
        <v>9</v>
      </c>
      <c r="C313" s="56" t="str">
        <f t="shared" si="5"/>
        <v>CART_005_3_9</v>
      </c>
      <c r="D313" s="57">
        <v>21.5841584158415</v>
      </c>
      <c r="E313" s="56" t="s">
        <v>260</v>
      </c>
      <c r="F313" s="58">
        <v>14902.781250378501</v>
      </c>
      <c r="G313" s="58"/>
      <c r="H313" s="54" t="s">
        <v>262</v>
      </c>
      <c r="I313" s="56" t="s">
        <v>94</v>
      </c>
      <c r="J313" s="56" t="s">
        <v>88</v>
      </c>
      <c r="P313" s="56" t="s">
        <v>348</v>
      </c>
    </row>
    <row r="314" spans="1:16" s="56" customFormat="1">
      <c r="A314" s="56" t="str">
        <f>Arms!$C$9</f>
        <v>CART_005_3</v>
      </c>
      <c r="B314" s="56">
        <v>9</v>
      </c>
      <c r="C314" s="56" t="str">
        <f t="shared" si="5"/>
        <v>CART_005_3_9</v>
      </c>
      <c r="D314" s="57">
        <v>27.524752475247499</v>
      </c>
      <c r="E314" s="56" t="s">
        <v>260</v>
      </c>
      <c r="F314" s="58">
        <v>6787.0831259121096</v>
      </c>
      <c r="G314" s="58"/>
      <c r="H314" s="54" t="s">
        <v>262</v>
      </c>
      <c r="I314" s="56" t="s">
        <v>94</v>
      </c>
      <c r="J314" s="56" t="s">
        <v>88</v>
      </c>
      <c r="P314" s="56" t="s">
        <v>348</v>
      </c>
    </row>
    <row r="315" spans="1:16" s="56" customFormat="1">
      <c r="A315" s="56" t="str">
        <f>Arms!$C$9</f>
        <v>CART_005_3</v>
      </c>
      <c r="B315" s="56">
        <v>9</v>
      </c>
      <c r="C315" s="56" t="str">
        <f t="shared" si="5"/>
        <v>CART_005_3_9</v>
      </c>
      <c r="D315" s="57">
        <v>40.148514851485103</v>
      </c>
      <c r="E315" s="56" t="s">
        <v>260</v>
      </c>
      <c r="F315" s="58">
        <v>1314.65525333508</v>
      </c>
      <c r="G315" s="58"/>
      <c r="H315" s="54" t="s">
        <v>262</v>
      </c>
      <c r="I315" s="56" t="s">
        <v>94</v>
      </c>
      <c r="J315" s="56" t="s">
        <v>88</v>
      </c>
      <c r="P315" s="56" t="s">
        <v>348</v>
      </c>
    </row>
    <row r="316" spans="1:16" s="56" customFormat="1">
      <c r="A316" s="56" t="str">
        <f>Arms!$C$9</f>
        <v>CART_005_3</v>
      </c>
      <c r="B316" s="56">
        <v>10</v>
      </c>
      <c r="C316" s="56" t="str">
        <f t="shared" si="5"/>
        <v>CART_005_3_10</v>
      </c>
      <c r="D316" s="57">
        <v>1.2376237623762301</v>
      </c>
      <c r="E316" s="56" t="s">
        <v>260</v>
      </c>
      <c r="F316" s="58">
        <v>24.0540449836272</v>
      </c>
      <c r="G316" s="58"/>
      <c r="H316" s="54" t="s">
        <v>262</v>
      </c>
      <c r="I316" s="56" t="s">
        <v>94</v>
      </c>
      <c r="J316" s="56" t="s">
        <v>88</v>
      </c>
      <c r="P316" s="56" t="s">
        <v>348</v>
      </c>
    </row>
    <row r="317" spans="1:16" s="56" customFormat="1">
      <c r="A317" s="56" t="str">
        <f>Arms!$C$9</f>
        <v>CART_005_3</v>
      </c>
      <c r="B317" s="56">
        <v>10</v>
      </c>
      <c r="C317" s="56" t="str">
        <f t="shared" si="5"/>
        <v>CART_005_3_10</v>
      </c>
      <c r="D317" s="57">
        <v>2.7227722772277199</v>
      </c>
      <c r="E317" s="56" t="s">
        <v>260</v>
      </c>
      <c r="F317" s="58">
        <v>598.72545509420502</v>
      </c>
      <c r="G317" s="58"/>
      <c r="H317" s="54" t="s">
        <v>262</v>
      </c>
      <c r="I317" s="56" t="s">
        <v>94</v>
      </c>
      <c r="J317" s="56" t="s">
        <v>88</v>
      </c>
      <c r="P317" s="56" t="s">
        <v>348</v>
      </c>
    </row>
    <row r="318" spans="1:16" s="56" customFormat="1">
      <c r="A318" s="56" t="str">
        <f>Arms!$C$9</f>
        <v>CART_005_3</v>
      </c>
      <c r="B318" s="56">
        <v>10</v>
      </c>
      <c r="C318" s="56" t="str">
        <f t="shared" si="5"/>
        <v>CART_005_3_10</v>
      </c>
      <c r="D318" s="57">
        <v>5.9900990099009901</v>
      </c>
      <c r="E318" s="56" t="s">
        <v>260</v>
      </c>
      <c r="F318" s="58">
        <v>7267.51837686418</v>
      </c>
      <c r="G318" s="58"/>
      <c r="H318" s="54" t="s">
        <v>262</v>
      </c>
      <c r="I318" s="56" t="s">
        <v>94</v>
      </c>
      <c r="J318" s="56" t="s">
        <v>88</v>
      </c>
      <c r="P318" s="56" t="s">
        <v>348</v>
      </c>
    </row>
    <row r="319" spans="1:16" s="56" customFormat="1">
      <c r="A319" s="56" t="str">
        <f>Arms!$C$9</f>
        <v>CART_005_3</v>
      </c>
      <c r="B319" s="56">
        <v>10</v>
      </c>
      <c r="C319" s="56" t="str">
        <f t="shared" si="5"/>
        <v>CART_005_3_10</v>
      </c>
      <c r="D319" s="57">
        <v>9.1089108910891099</v>
      </c>
      <c r="E319" s="56" t="s">
        <v>260</v>
      </c>
      <c r="F319" s="58">
        <v>43019.302671138503</v>
      </c>
      <c r="G319" s="58"/>
      <c r="H319" s="54" t="s">
        <v>262</v>
      </c>
      <c r="I319" s="56" t="s">
        <v>94</v>
      </c>
      <c r="J319" s="56" t="s">
        <v>88</v>
      </c>
      <c r="P319" s="56" t="s">
        <v>348</v>
      </c>
    </row>
    <row r="320" spans="1:16" s="56" customFormat="1">
      <c r="A320" s="56" t="str">
        <f>Arms!$C$9</f>
        <v>CART_005_3</v>
      </c>
      <c r="B320" s="56">
        <v>10</v>
      </c>
      <c r="C320" s="56" t="str">
        <f t="shared" si="5"/>
        <v>CART_005_3_10</v>
      </c>
      <c r="D320" s="57">
        <v>14.306930693069299</v>
      </c>
      <c r="E320" s="56" t="s">
        <v>260</v>
      </c>
      <c r="F320" s="58">
        <v>11730.2408872161</v>
      </c>
      <c r="G320" s="58"/>
      <c r="H320" s="54" t="s">
        <v>262</v>
      </c>
      <c r="I320" s="56" t="s">
        <v>94</v>
      </c>
      <c r="J320" s="56" t="s">
        <v>88</v>
      </c>
      <c r="P320" s="56" t="s">
        <v>348</v>
      </c>
    </row>
    <row r="321" spans="1:16" s="56" customFormat="1">
      <c r="A321" s="56" t="str">
        <f>Arms!$C$9</f>
        <v>CART_005_3</v>
      </c>
      <c r="B321" s="56">
        <v>10</v>
      </c>
      <c r="C321" s="56" t="str">
        <f t="shared" si="5"/>
        <v>CART_005_3_10</v>
      </c>
      <c r="D321" s="57">
        <v>27.673267326732599</v>
      </c>
      <c r="E321" s="56" t="s">
        <v>260</v>
      </c>
      <c r="F321" s="58">
        <v>7520.3425621060996</v>
      </c>
      <c r="G321" s="58"/>
      <c r="H321" s="54" t="s">
        <v>262</v>
      </c>
      <c r="I321" s="56" t="s">
        <v>94</v>
      </c>
      <c r="J321" s="56" t="s">
        <v>88</v>
      </c>
      <c r="P321" s="56" t="s">
        <v>348</v>
      </c>
    </row>
    <row r="322" spans="1:16" s="56" customFormat="1">
      <c r="A322" s="56" t="str">
        <f>Arms!$C$9</f>
        <v>CART_005_3</v>
      </c>
      <c r="B322" s="56">
        <v>10</v>
      </c>
      <c r="C322" s="56" t="str">
        <f t="shared" si="5"/>
        <v>CART_005_3_10</v>
      </c>
      <c r="D322" s="57">
        <v>40.297029702970299</v>
      </c>
      <c r="E322" s="56" t="s">
        <v>260</v>
      </c>
      <c r="F322" s="58">
        <v>1314.65525333508</v>
      </c>
      <c r="G322" s="58"/>
      <c r="H322" s="54" t="s">
        <v>262</v>
      </c>
      <c r="I322" s="56" t="s">
        <v>94</v>
      </c>
      <c r="J322" s="56" t="s">
        <v>88</v>
      </c>
      <c r="P322" s="56" t="s">
        <v>348</v>
      </c>
    </row>
    <row r="323" spans="1:16" s="56" customFormat="1">
      <c r="A323" s="56" t="str">
        <f>Arms!$C$9</f>
        <v>CART_005_3</v>
      </c>
      <c r="B323" s="56">
        <v>11</v>
      </c>
      <c r="C323" s="56" t="str">
        <f t="shared" si="5"/>
        <v>CART_005_3_11</v>
      </c>
      <c r="D323" s="57">
        <v>1.2376237623762301</v>
      </c>
      <c r="E323" s="56" t="s">
        <v>260</v>
      </c>
      <c r="F323" s="58">
        <v>82.383755230701695</v>
      </c>
      <c r="G323" s="58"/>
      <c r="H323" s="54" t="s">
        <v>262</v>
      </c>
      <c r="I323" s="56" t="s">
        <v>94</v>
      </c>
      <c r="J323" s="56" t="s">
        <v>88</v>
      </c>
      <c r="P323" s="56" t="s">
        <v>348</v>
      </c>
    </row>
    <row r="324" spans="1:16" s="56" customFormat="1">
      <c r="A324" s="56" t="str">
        <f>Arms!$C$9</f>
        <v>CART_005_3</v>
      </c>
      <c r="B324" s="56">
        <v>11</v>
      </c>
      <c r="C324" s="56" t="str">
        <f t="shared" si="5"/>
        <v>CART_005_3_11</v>
      </c>
      <c r="D324" s="57">
        <v>3.9108910891089099</v>
      </c>
      <c r="E324" s="56" t="s">
        <v>260</v>
      </c>
      <c r="F324" s="58">
        <v>1507.3628992941201</v>
      </c>
      <c r="G324" s="58"/>
      <c r="H324" s="54" t="s">
        <v>262</v>
      </c>
      <c r="I324" s="56" t="s">
        <v>94</v>
      </c>
      <c r="J324" s="56" t="s">
        <v>88</v>
      </c>
      <c r="P324" s="56" t="s">
        <v>348</v>
      </c>
    </row>
    <row r="325" spans="1:16" s="56" customFormat="1">
      <c r="A325" s="56" t="str">
        <f>Arms!$C$9</f>
        <v>CART_005_3</v>
      </c>
      <c r="B325" s="56">
        <v>11</v>
      </c>
      <c r="C325" s="56" t="str">
        <f t="shared" si="5"/>
        <v>CART_005_3_11</v>
      </c>
      <c r="D325" s="57">
        <v>11.6336633663366</v>
      </c>
      <c r="E325" s="56" t="s">
        <v>260</v>
      </c>
      <c r="F325" s="58">
        <v>56555.552251424197</v>
      </c>
      <c r="G325" s="58"/>
      <c r="H325" s="54" t="s">
        <v>262</v>
      </c>
      <c r="I325" s="56" t="s">
        <v>94</v>
      </c>
      <c r="J325" s="56" t="s">
        <v>88</v>
      </c>
      <c r="P325" s="56" t="s">
        <v>348</v>
      </c>
    </row>
    <row r="326" spans="1:16" s="56" customFormat="1">
      <c r="A326" s="56" t="str">
        <f>Arms!$C$9</f>
        <v>CART_005_3</v>
      </c>
      <c r="B326" s="56">
        <v>11</v>
      </c>
      <c r="C326" s="56" t="str">
        <f t="shared" si="5"/>
        <v>CART_005_3_11</v>
      </c>
      <c r="D326" s="57">
        <v>14.455445544554401</v>
      </c>
      <c r="E326" s="56" t="s">
        <v>260</v>
      </c>
      <c r="F326" s="58">
        <v>14401.7690296786</v>
      </c>
      <c r="G326" s="58"/>
      <c r="H326" s="54" t="s">
        <v>262</v>
      </c>
      <c r="I326" s="56" t="s">
        <v>94</v>
      </c>
      <c r="J326" s="56" t="s">
        <v>88</v>
      </c>
      <c r="P326" s="56" t="s">
        <v>348</v>
      </c>
    </row>
    <row r="327" spans="1:16" s="56" customFormat="1">
      <c r="A327" s="56" t="str">
        <f>Arms!$C$9</f>
        <v>CART_005_3</v>
      </c>
      <c r="B327" s="56">
        <v>11</v>
      </c>
      <c r="C327" s="56" t="str">
        <f t="shared" si="5"/>
        <v>CART_005_3_11</v>
      </c>
      <c r="D327" s="57">
        <v>20.6930693069306</v>
      </c>
      <c r="E327" s="56" t="s">
        <v>260</v>
      </c>
      <c r="F327" s="58">
        <v>7267.51837686418</v>
      </c>
      <c r="G327" s="58"/>
      <c r="H327" s="54" t="s">
        <v>262</v>
      </c>
      <c r="I327" s="56" t="s">
        <v>94</v>
      </c>
      <c r="J327" s="56" t="s">
        <v>88</v>
      </c>
      <c r="P327" s="56" t="s">
        <v>348</v>
      </c>
    </row>
    <row r="328" spans="1:16" s="56" customFormat="1">
      <c r="A328" s="56" t="str">
        <f>Arms!$C$9</f>
        <v>CART_005_3</v>
      </c>
      <c r="B328" s="56">
        <v>11</v>
      </c>
      <c r="C328" s="56" t="str">
        <f t="shared" si="5"/>
        <v>CART_005_3_11</v>
      </c>
      <c r="D328" s="57">
        <v>40.148514851485103</v>
      </c>
      <c r="E328" s="56" t="s">
        <v>260</v>
      </c>
      <c r="F328" s="58">
        <v>1270.4582449470299</v>
      </c>
      <c r="G328" s="58"/>
      <c r="H328" s="54" t="s">
        <v>262</v>
      </c>
      <c r="I328" s="56" t="s">
        <v>94</v>
      </c>
      <c r="J328" s="56" t="s">
        <v>88</v>
      </c>
      <c r="P328" s="56" t="s">
        <v>348</v>
      </c>
    </row>
    <row r="329" spans="1:16" s="56" customFormat="1">
      <c r="A329" s="56" t="str">
        <f>Arms!$C$9</f>
        <v>CART_005_3</v>
      </c>
      <c r="B329" s="56">
        <v>1</v>
      </c>
      <c r="C329" s="56" t="str">
        <f t="shared" si="5"/>
        <v>CART_005_3_1</v>
      </c>
      <c r="D329" s="57">
        <v>36.2190812720848</v>
      </c>
      <c r="E329" s="56" t="s">
        <v>260</v>
      </c>
      <c r="F329" s="58">
        <v>31622.776601683901</v>
      </c>
      <c r="G329" s="58"/>
      <c r="H329" s="54" t="s">
        <v>262</v>
      </c>
      <c r="I329" s="56" t="s">
        <v>94</v>
      </c>
      <c r="J329" s="56" t="s">
        <v>88</v>
      </c>
      <c r="P329" s="56" t="s">
        <v>348</v>
      </c>
    </row>
    <row r="330" spans="1:16" s="56" customFormat="1">
      <c r="A330" s="56" t="str">
        <f>Arms!$C$9</f>
        <v>CART_005_3</v>
      </c>
      <c r="B330" s="56">
        <v>1</v>
      </c>
      <c r="C330" s="56" t="str">
        <f t="shared" si="5"/>
        <v>CART_005_3_1</v>
      </c>
      <c r="D330" s="57">
        <v>60.600706713780902</v>
      </c>
      <c r="E330" s="56" t="s">
        <v>260</v>
      </c>
      <c r="F330" s="58">
        <v>29532.2835578964</v>
      </c>
      <c r="G330" s="58"/>
      <c r="H330" s="54" t="s">
        <v>262</v>
      </c>
      <c r="I330" s="56" t="s">
        <v>94</v>
      </c>
      <c r="J330" s="56" t="s">
        <v>88</v>
      </c>
      <c r="P330" s="56" t="s">
        <v>348</v>
      </c>
    </row>
    <row r="331" spans="1:16" s="56" customFormat="1">
      <c r="A331" s="56" t="str">
        <f>Arms!$C$9</f>
        <v>CART_005_3</v>
      </c>
      <c r="B331" s="56">
        <v>1</v>
      </c>
      <c r="C331" s="56" t="str">
        <f t="shared" si="5"/>
        <v>CART_005_3_1</v>
      </c>
      <c r="D331" s="57">
        <v>90.282685512367294</v>
      </c>
      <c r="E331" s="56" t="s">
        <v>260</v>
      </c>
      <c r="F331" s="58">
        <v>13917.6001915039</v>
      </c>
      <c r="G331" s="58"/>
      <c r="H331" s="54" t="s">
        <v>262</v>
      </c>
      <c r="I331" s="56" t="s">
        <v>94</v>
      </c>
      <c r="J331" s="56" t="s">
        <v>88</v>
      </c>
      <c r="P331" s="56" t="s">
        <v>348</v>
      </c>
    </row>
    <row r="332" spans="1:16" s="56" customFormat="1">
      <c r="A332" s="56" t="str">
        <f>Arms!$C$9</f>
        <v>CART_005_3</v>
      </c>
      <c r="B332" s="56">
        <v>1</v>
      </c>
      <c r="C332" s="56" t="str">
        <f t="shared" si="5"/>
        <v>CART_005_3_1</v>
      </c>
      <c r="D332" s="57">
        <v>121.024734982331</v>
      </c>
      <c r="E332" s="56" t="s">
        <v>260</v>
      </c>
      <c r="F332" s="58">
        <v>3424.9439246820002</v>
      </c>
      <c r="G332" s="58"/>
      <c r="H332" s="54" t="s">
        <v>262</v>
      </c>
      <c r="I332" s="56" t="s">
        <v>94</v>
      </c>
      <c r="J332" s="56" t="s">
        <v>88</v>
      </c>
      <c r="P332" s="56" t="s">
        <v>348</v>
      </c>
    </row>
    <row r="333" spans="1:16" s="56" customFormat="1">
      <c r="A333" s="56" t="str">
        <f>Arms!$C$9</f>
        <v>CART_005_3</v>
      </c>
      <c r="B333" s="56">
        <v>1</v>
      </c>
      <c r="C333" s="56" t="str">
        <f t="shared" si="5"/>
        <v>CART_005_3_1</v>
      </c>
      <c r="D333" s="57">
        <v>149.64664310954001</v>
      </c>
      <c r="E333" s="56" t="s">
        <v>260</v>
      </c>
      <c r="F333" s="58">
        <v>598.72545509420502</v>
      </c>
      <c r="G333" s="58"/>
      <c r="H333" s="54" t="s">
        <v>262</v>
      </c>
      <c r="I333" s="56" t="s">
        <v>94</v>
      </c>
      <c r="J333" s="56" t="s">
        <v>88</v>
      </c>
      <c r="P333" s="56" t="s">
        <v>348</v>
      </c>
    </row>
    <row r="334" spans="1:16" s="56" customFormat="1">
      <c r="A334" s="56" t="str">
        <f>Arms!$C$9</f>
        <v>CART_005_3</v>
      </c>
      <c r="B334" s="56">
        <v>1</v>
      </c>
      <c r="C334" s="56" t="str">
        <f t="shared" si="5"/>
        <v>CART_005_3_1</v>
      </c>
      <c r="D334" s="57">
        <v>180.38869257950401</v>
      </c>
      <c r="E334" s="56" t="s">
        <v>260</v>
      </c>
      <c r="F334" s="58">
        <v>282.15974196987901</v>
      </c>
      <c r="G334" s="58"/>
      <c r="H334" s="54" t="s">
        <v>262</v>
      </c>
      <c r="I334" s="56" t="s">
        <v>94</v>
      </c>
      <c r="J334" s="56" t="s">
        <v>88</v>
      </c>
      <c r="P334" s="56" t="s">
        <v>348</v>
      </c>
    </row>
    <row r="335" spans="1:16" s="56" customFormat="1">
      <c r="A335" s="56" t="str">
        <f>Arms!$C$9</f>
        <v>CART_005_3</v>
      </c>
      <c r="B335" s="56">
        <v>1</v>
      </c>
      <c r="C335" s="56" t="str">
        <f t="shared" ref="C335:C398" si="6">CONCATENATE(A335, "_", B335)</f>
        <v>CART_005_3_1</v>
      </c>
      <c r="D335" s="57">
        <v>204.77031802120001</v>
      </c>
      <c r="E335" s="56" t="s">
        <v>260</v>
      </c>
      <c r="F335" s="58">
        <v>291.97558324778902</v>
      </c>
      <c r="G335" s="58"/>
      <c r="H335" s="54" t="s">
        <v>262</v>
      </c>
      <c r="I335" s="56" t="s">
        <v>94</v>
      </c>
      <c r="J335" s="56" t="s">
        <v>88</v>
      </c>
      <c r="P335" s="56" t="s">
        <v>348</v>
      </c>
    </row>
    <row r="336" spans="1:16" s="56" customFormat="1">
      <c r="A336" s="56" t="str">
        <f>Arms!$C$9</f>
        <v>CART_005_3</v>
      </c>
      <c r="B336" s="56">
        <v>2</v>
      </c>
      <c r="C336" s="56" t="str">
        <f t="shared" si="6"/>
        <v>CART_005_3_2</v>
      </c>
      <c r="D336" s="57">
        <v>37.2791519434629</v>
      </c>
      <c r="E336" s="56" t="s">
        <v>260</v>
      </c>
      <c r="F336" s="58">
        <v>10230.5972984251</v>
      </c>
      <c r="G336" s="58"/>
      <c r="H336" s="54" t="s">
        <v>262</v>
      </c>
      <c r="I336" s="56" t="s">
        <v>94</v>
      </c>
      <c r="J336" s="56" t="s">
        <v>88</v>
      </c>
      <c r="P336" s="56" t="s">
        <v>348</v>
      </c>
    </row>
    <row r="337" spans="1:16" s="56" customFormat="1">
      <c r="A337" s="56" t="str">
        <f>Arms!$C$9</f>
        <v>CART_005_3</v>
      </c>
      <c r="B337" s="56">
        <v>2</v>
      </c>
      <c r="C337" s="56" t="str">
        <f t="shared" si="6"/>
        <v>CART_005_3_2</v>
      </c>
      <c r="D337" s="57">
        <v>57.420494699646603</v>
      </c>
      <c r="E337" s="56" t="s">
        <v>260</v>
      </c>
      <c r="F337" s="58">
        <v>7781.9620561904903</v>
      </c>
      <c r="G337" s="58"/>
      <c r="H337" s="54" t="s">
        <v>262</v>
      </c>
      <c r="I337" s="56" t="s">
        <v>94</v>
      </c>
      <c r="J337" s="56" t="s">
        <v>88</v>
      </c>
      <c r="P337" s="56" t="s">
        <v>348</v>
      </c>
    </row>
    <row r="338" spans="1:16" s="56" customFormat="1">
      <c r="A338" s="56" t="str">
        <f>Arms!$C$9</f>
        <v>CART_005_3</v>
      </c>
      <c r="B338" s="56">
        <v>2</v>
      </c>
      <c r="C338" s="56" t="str">
        <f t="shared" si="6"/>
        <v>CART_005_3_2</v>
      </c>
      <c r="D338" s="57">
        <v>90.282685512367294</v>
      </c>
      <c r="E338" s="56" t="s">
        <v>260</v>
      </c>
      <c r="F338" s="58">
        <v>3926.98647887471</v>
      </c>
      <c r="G338" s="58"/>
      <c r="H338" s="54" t="s">
        <v>262</v>
      </c>
      <c r="I338" s="56" t="s">
        <v>94</v>
      </c>
      <c r="J338" s="56" t="s">
        <v>88</v>
      </c>
      <c r="P338" s="56" t="s">
        <v>348</v>
      </c>
    </row>
    <row r="339" spans="1:16" s="56" customFormat="1">
      <c r="A339" s="56" t="str">
        <f>Arms!$C$9</f>
        <v>CART_005_3</v>
      </c>
      <c r="B339" s="56">
        <v>2</v>
      </c>
      <c r="C339" s="56" t="str">
        <f t="shared" si="6"/>
        <v>CART_005_3_2</v>
      </c>
      <c r="D339" s="57">
        <v>121.024734982331</v>
      </c>
      <c r="E339" s="56" t="s">
        <v>260</v>
      </c>
      <c r="F339" s="58">
        <v>814.50000087092997</v>
      </c>
      <c r="G339" s="58"/>
      <c r="H339" s="54" t="s">
        <v>262</v>
      </c>
      <c r="I339" s="56" t="s">
        <v>94</v>
      </c>
      <c r="J339" s="56" t="s">
        <v>88</v>
      </c>
      <c r="P339" s="56" t="s">
        <v>348</v>
      </c>
    </row>
    <row r="340" spans="1:16" s="56" customFormat="1">
      <c r="A340" s="56" t="str">
        <f>Arms!$C$9</f>
        <v>CART_005_3</v>
      </c>
      <c r="B340" s="56">
        <v>2</v>
      </c>
      <c r="C340" s="56" t="str">
        <f t="shared" si="6"/>
        <v>CART_005_3_2</v>
      </c>
      <c r="D340" s="57">
        <v>148.58657243816199</v>
      </c>
      <c r="E340" s="56" t="s">
        <v>260</v>
      </c>
      <c r="F340" s="58">
        <v>272.67389657354801</v>
      </c>
      <c r="G340" s="58"/>
      <c r="H340" s="54" t="s">
        <v>262</v>
      </c>
      <c r="I340" s="56" t="s">
        <v>94</v>
      </c>
      <c r="J340" s="56" t="s">
        <v>88</v>
      </c>
      <c r="P340" s="56" t="s">
        <v>348</v>
      </c>
    </row>
    <row r="341" spans="1:16" s="56" customFormat="1">
      <c r="A341" s="56" t="str">
        <f>Arms!$C$9</f>
        <v>CART_005_3</v>
      </c>
      <c r="B341" s="56">
        <v>2</v>
      </c>
      <c r="C341" s="56" t="str">
        <f t="shared" si="6"/>
        <v>CART_005_3_2</v>
      </c>
      <c r="D341" s="57">
        <v>179.328621908126</v>
      </c>
      <c r="E341" s="56" t="s">
        <v>260</v>
      </c>
      <c r="F341" s="58">
        <v>180.894658281186</v>
      </c>
      <c r="G341" s="58"/>
      <c r="H341" s="54" t="s">
        <v>262</v>
      </c>
      <c r="I341" s="56" t="s">
        <v>94</v>
      </c>
      <c r="J341" s="56" t="s">
        <v>88</v>
      </c>
      <c r="P341" s="56" t="s">
        <v>348</v>
      </c>
    </row>
    <row r="342" spans="1:16" s="56" customFormat="1">
      <c r="A342" s="56" t="str">
        <f>Arms!$C$9</f>
        <v>CART_005_3</v>
      </c>
      <c r="B342" s="56">
        <v>2</v>
      </c>
      <c r="C342" s="56" t="str">
        <f t="shared" si="6"/>
        <v>CART_005_3_2</v>
      </c>
      <c r="D342" s="57">
        <v>203.710247349822</v>
      </c>
      <c r="E342" s="56" t="s">
        <v>260</v>
      </c>
      <c r="F342" s="58">
        <v>88.215429807888597</v>
      </c>
      <c r="G342" s="58"/>
      <c r="H342" s="54" t="s">
        <v>262</v>
      </c>
      <c r="I342" s="56" t="s">
        <v>94</v>
      </c>
      <c r="J342" s="56" t="s">
        <v>88</v>
      </c>
      <c r="P342" s="56" t="s">
        <v>348</v>
      </c>
    </row>
    <row r="343" spans="1:16" s="56" customFormat="1">
      <c r="A343" s="56" t="str">
        <f>Arms!$C$9</f>
        <v>CART_005_3</v>
      </c>
      <c r="B343" s="56">
        <v>3</v>
      </c>
      <c r="C343" s="56" t="str">
        <f t="shared" si="6"/>
        <v>CART_005_3_3</v>
      </c>
      <c r="D343" s="57">
        <v>37.2791519434629</v>
      </c>
      <c r="E343" s="56" t="s">
        <v>260</v>
      </c>
      <c r="F343" s="58">
        <v>2050.60110997734</v>
      </c>
      <c r="G343" s="58"/>
      <c r="H343" s="54" t="s">
        <v>262</v>
      </c>
      <c r="I343" s="56" t="s">
        <v>94</v>
      </c>
      <c r="J343" s="56" t="s">
        <v>88</v>
      </c>
      <c r="P343" s="56" t="s">
        <v>348</v>
      </c>
    </row>
    <row r="344" spans="1:16" s="56" customFormat="1">
      <c r="A344" s="56" t="str">
        <f>Arms!$C$9</f>
        <v>CART_005_3</v>
      </c>
      <c r="B344" s="56">
        <v>3</v>
      </c>
      <c r="C344" s="56" t="str">
        <f t="shared" si="6"/>
        <v>CART_005_3_3</v>
      </c>
      <c r="D344" s="57">
        <v>60.600706713780902</v>
      </c>
      <c r="E344" s="56" t="s">
        <v>260</v>
      </c>
      <c r="F344" s="58">
        <v>1314.65525333508</v>
      </c>
      <c r="G344" s="58"/>
      <c r="H344" s="54" t="s">
        <v>262</v>
      </c>
      <c r="I344" s="56" t="s">
        <v>94</v>
      </c>
      <c r="J344" s="56" t="s">
        <v>88</v>
      </c>
      <c r="P344" s="56" t="s">
        <v>348</v>
      </c>
    </row>
    <row r="345" spans="1:16" s="56" customFormat="1">
      <c r="A345" s="56" t="str">
        <f>Arms!$C$9</f>
        <v>CART_005_3</v>
      </c>
      <c r="B345" s="56">
        <v>3</v>
      </c>
      <c r="C345" s="56" t="str">
        <f t="shared" si="6"/>
        <v>CART_005_3_3</v>
      </c>
      <c r="D345" s="57">
        <v>90.282685512367294</v>
      </c>
      <c r="E345" s="56" t="s">
        <v>260</v>
      </c>
      <c r="F345" s="58">
        <v>152.46435359914199</v>
      </c>
      <c r="G345" s="58"/>
      <c r="H345" s="54" t="s">
        <v>262</v>
      </c>
      <c r="I345" s="56" t="s">
        <v>94</v>
      </c>
      <c r="J345" s="56" t="s">
        <v>88</v>
      </c>
      <c r="P345" s="56" t="s">
        <v>348</v>
      </c>
    </row>
    <row r="346" spans="1:16" s="56" customFormat="1">
      <c r="A346" s="56" t="str">
        <f>Arms!$C$9</f>
        <v>CART_005_3</v>
      </c>
      <c r="B346" s="56">
        <v>3</v>
      </c>
      <c r="C346" s="56" t="str">
        <f t="shared" si="6"/>
        <v>CART_005_3_3</v>
      </c>
      <c r="D346" s="57">
        <v>121.024734982331</v>
      </c>
      <c r="E346" s="56" t="s">
        <v>260</v>
      </c>
      <c r="F346" s="58">
        <v>76.937596299113693</v>
      </c>
      <c r="G346" s="58"/>
      <c r="H346" s="54" t="s">
        <v>262</v>
      </c>
      <c r="I346" s="56" t="s">
        <v>94</v>
      </c>
      <c r="J346" s="56" t="s">
        <v>88</v>
      </c>
      <c r="P346" s="56" t="s">
        <v>348</v>
      </c>
    </row>
    <row r="347" spans="1:16" s="56" customFormat="1">
      <c r="A347" s="56" t="str">
        <f>Arms!$C$9</f>
        <v>CART_005_3</v>
      </c>
      <c r="B347" s="56">
        <v>3</v>
      </c>
      <c r="C347" s="56" t="str">
        <f t="shared" si="6"/>
        <v>CART_005_3_3</v>
      </c>
      <c r="D347" s="57">
        <v>153.88692579505201</v>
      </c>
      <c r="E347" s="56" t="s">
        <v>260</v>
      </c>
      <c r="F347" s="58">
        <v>71.851467655354796</v>
      </c>
      <c r="G347" s="58"/>
      <c r="H347" s="54" t="s">
        <v>262</v>
      </c>
      <c r="I347" s="56" t="s">
        <v>94</v>
      </c>
      <c r="J347" s="56" t="s">
        <v>88</v>
      </c>
      <c r="P347" s="56" t="s">
        <v>348</v>
      </c>
    </row>
    <row r="348" spans="1:16" s="56" customFormat="1">
      <c r="A348" s="56" t="str">
        <f>Arms!$C$9</f>
        <v>CART_005_3</v>
      </c>
      <c r="B348" s="56">
        <v>3</v>
      </c>
      <c r="C348" s="56" t="str">
        <f t="shared" si="6"/>
        <v>CART_005_3_3</v>
      </c>
      <c r="D348" s="57">
        <v>183.568904593638</v>
      </c>
      <c r="E348" s="56" t="s">
        <v>260</v>
      </c>
      <c r="F348" s="58">
        <v>79.614119988508804</v>
      </c>
      <c r="G348" s="58"/>
      <c r="H348" s="54" t="s">
        <v>262</v>
      </c>
      <c r="I348" s="56" t="s">
        <v>94</v>
      </c>
      <c r="J348" s="56" t="s">
        <v>88</v>
      </c>
      <c r="P348" s="56" t="s">
        <v>348</v>
      </c>
    </row>
    <row r="349" spans="1:16" s="56" customFormat="1">
      <c r="A349" s="56" t="str">
        <f>Arms!$C$9</f>
        <v>CART_005_3</v>
      </c>
      <c r="B349" s="56">
        <v>3</v>
      </c>
      <c r="C349" s="56" t="str">
        <f t="shared" si="6"/>
        <v>CART_005_3_3</v>
      </c>
      <c r="D349" s="57">
        <v>206.89045936395601</v>
      </c>
      <c r="E349" s="56" t="s">
        <v>260</v>
      </c>
      <c r="F349" s="58">
        <v>54.654227770419801</v>
      </c>
      <c r="G349" s="58"/>
      <c r="H349" s="54" t="s">
        <v>262</v>
      </c>
      <c r="I349" s="56" t="s">
        <v>94</v>
      </c>
      <c r="J349" s="56" t="s">
        <v>88</v>
      </c>
      <c r="P349" s="56" t="s">
        <v>348</v>
      </c>
    </row>
    <row r="350" spans="1:16" s="56" customFormat="1">
      <c r="A350" s="56" t="str">
        <f>Arms!$C$9</f>
        <v>CART_005_3</v>
      </c>
      <c r="B350" s="56">
        <v>4</v>
      </c>
      <c r="C350" s="56" t="str">
        <f t="shared" si="6"/>
        <v>CART_005_3_4</v>
      </c>
      <c r="D350" s="57">
        <v>37.2791519434629</v>
      </c>
      <c r="E350" s="56" t="s">
        <v>260</v>
      </c>
      <c r="F350" s="58">
        <v>1000</v>
      </c>
      <c r="G350" s="58"/>
      <c r="H350" s="54" t="s">
        <v>262</v>
      </c>
      <c r="I350" s="56" t="s">
        <v>94</v>
      </c>
      <c r="J350" s="56" t="s">
        <v>88</v>
      </c>
      <c r="P350" s="56" t="s">
        <v>348</v>
      </c>
    </row>
    <row r="351" spans="1:16" s="56" customFormat="1">
      <c r="A351" s="56" t="str">
        <f>Arms!$C$9</f>
        <v>CART_005_3</v>
      </c>
      <c r="B351" s="56">
        <v>4</v>
      </c>
      <c r="C351" s="56" t="str">
        <f t="shared" si="6"/>
        <v>CART_005_3_4</v>
      </c>
      <c r="D351" s="57">
        <v>60.600706713780902</v>
      </c>
      <c r="E351" s="56" t="s">
        <v>260</v>
      </c>
      <c r="F351" s="58">
        <v>710.37087717087297</v>
      </c>
      <c r="G351" s="58"/>
      <c r="H351" s="54" t="s">
        <v>262</v>
      </c>
      <c r="I351" s="56" t="s">
        <v>94</v>
      </c>
      <c r="J351" s="56" t="s">
        <v>88</v>
      </c>
      <c r="P351" s="56" t="s">
        <v>348</v>
      </c>
    </row>
    <row r="352" spans="1:16" s="56" customFormat="1">
      <c r="A352" s="56" t="str">
        <f>Arms!$C$9</f>
        <v>CART_005_3</v>
      </c>
      <c r="B352" s="56">
        <v>4</v>
      </c>
      <c r="C352" s="56" t="str">
        <f t="shared" si="6"/>
        <v>CART_005_3_4</v>
      </c>
      <c r="D352" s="57">
        <v>89.222614840989195</v>
      </c>
      <c r="E352" s="56" t="s">
        <v>260</v>
      </c>
      <c r="F352" s="58">
        <v>237.81411280961501</v>
      </c>
      <c r="G352" s="58"/>
      <c r="H352" s="54" t="s">
        <v>262</v>
      </c>
      <c r="I352" s="56" t="s">
        <v>94</v>
      </c>
      <c r="J352" s="56" t="s">
        <v>88</v>
      </c>
      <c r="P352" s="56" t="s">
        <v>348</v>
      </c>
    </row>
    <row r="353" spans="1:16" s="56" customFormat="1">
      <c r="A353" s="56" t="str">
        <f>Arms!$C$9</f>
        <v>CART_005_3</v>
      </c>
      <c r="B353" s="56">
        <v>4</v>
      </c>
      <c r="C353" s="56" t="str">
        <f t="shared" si="6"/>
        <v>CART_005_3_4</v>
      </c>
      <c r="D353" s="57">
        <v>123.144876325087</v>
      </c>
      <c r="E353" s="56" t="s">
        <v>260</v>
      </c>
      <c r="F353" s="58">
        <v>104.665121082542</v>
      </c>
      <c r="G353" s="58"/>
      <c r="H353" s="54" t="s">
        <v>262</v>
      </c>
      <c r="I353" s="56" t="s">
        <v>94</v>
      </c>
      <c r="J353" s="56" t="s">
        <v>88</v>
      </c>
      <c r="P353" s="56" t="s">
        <v>348</v>
      </c>
    </row>
    <row r="354" spans="1:16" s="56" customFormat="1">
      <c r="A354" s="56" t="str">
        <f>Arms!$C$9</f>
        <v>CART_005_3</v>
      </c>
      <c r="B354" s="56">
        <v>4</v>
      </c>
      <c r="C354" s="56" t="str">
        <f t="shared" si="6"/>
        <v>CART_005_3_4</v>
      </c>
      <c r="D354" s="57">
        <v>153.88692579505201</v>
      </c>
      <c r="E354" s="56" t="s">
        <v>260</v>
      </c>
      <c r="F354" s="58">
        <v>71.851467655354796</v>
      </c>
      <c r="G354" s="58"/>
      <c r="H354" s="54" t="s">
        <v>262</v>
      </c>
      <c r="I354" s="56" t="s">
        <v>94</v>
      </c>
      <c r="J354" s="56" t="s">
        <v>88</v>
      </c>
      <c r="P354" s="56" t="s">
        <v>348</v>
      </c>
    </row>
    <row r="355" spans="1:16" s="56" customFormat="1">
      <c r="A355" s="56" t="str">
        <f>Arms!$C$9</f>
        <v>CART_005_3</v>
      </c>
      <c r="B355" s="56">
        <v>4</v>
      </c>
      <c r="C355" s="56" t="str">
        <f t="shared" si="6"/>
        <v>CART_005_3_4</v>
      </c>
      <c r="D355" s="57">
        <v>186.749116607773</v>
      </c>
      <c r="E355" s="56" t="s">
        <v>260</v>
      </c>
      <c r="F355" s="58">
        <v>64.845700799978999</v>
      </c>
      <c r="G355" s="58"/>
      <c r="H355" s="54" t="s">
        <v>262</v>
      </c>
      <c r="I355" s="56" t="s">
        <v>94</v>
      </c>
      <c r="J355" s="56" t="s">
        <v>88</v>
      </c>
      <c r="P355" s="56" t="s">
        <v>348</v>
      </c>
    </row>
    <row r="356" spans="1:16" s="56" customFormat="1">
      <c r="A356" s="56" t="str">
        <f>Arms!$C$9</f>
        <v>CART_005_3</v>
      </c>
      <c r="B356" s="56">
        <v>4</v>
      </c>
      <c r="C356" s="56" t="str">
        <f t="shared" si="6"/>
        <v>CART_005_3_4</v>
      </c>
      <c r="D356" s="57">
        <v>202.65017667844401</v>
      </c>
      <c r="E356" s="56" t="s">
        <v>260</v>
      </c>
      <c r="F356" s="58">
        <v>62.665672252635197</v>
      </c>
      <c r="G356" s="58"/>
      <c r="H356" s="54" t="s">
        <v>262</v>
      </c>
      <c r="I356" s="56" t="s">
        <v>94</v>
      </c>
      <c r="J356" s="56" t="s">
        <v>88</v>
      </c>
      <c r="P356" s="56" t="s">
        <v>348</v>
      </c>
    </row>
    <row r="357" spans="1:16" s="56" customFormat="1">
      <c r="A357" s="56" t="str">
        <f>Arms!$C$9</f>
        <v>CART_005_3</v>
      </c>
      <c r="B357" s="56">
        <v>5</v>
      </c>
      <c r="C357" s="56" t="str">
        <f t="shared" si="6"/>
        <v>CART_005_3_5</v>
      </c>
      <c r="D357" s="57">
        <v>37.2791519434629</v>
      </c>
      <c r="E357" s="56" t="s">
        <v>260</v>
      </c>
      <c r="F357" s="58">
        <v>842.83502369732798</v>
      </c>
      <c r="G357" s="58"/>
      <c r="H357" s="54" t="s">
        <v>262</v>
      </c>
      <c r="I357" s="56" t="s">
        <v>94</v>
      </c>
      <c r="J357" s="56" t="s">
        <v>88</v>
      </c>
      <c r="P357" s="56" t="s">
        <v>348</v>
      </c>
    </row>
    <row r="358" spans="1:16" s="56" customFormat="1">
      <c r="A358" s="56" t="str">
        <f>Arms!$C$9</f>
        <v>CART_005_3</v>
      </c>
      <c r="B358" s="56">
        <v>5</v>
      </c>
      <c r="C358" s="56" t="str">
        <f t="shared" si="6"/>
        <v>CART_005_3_5</v>
      </c>
      <c r="D358" s="57">
        <v>61.660777385158902</v>
      </c>
      <c r="E358" s="56" t="s">
        <v>260</v>
      </c>
      <c r="F358" s="58">
        <v>522.18186158995297</v>
      </c>
      <c r="G358" s="58"/>
      <c r="H358" s="54" t="s">
        <v>262</v>
      </c>
      <c r="I358" s="56" t="s">
        <v>94</v>
      </c>
      <c r="J358" s="56" t="s">
        <v>88</v>
      </c>
      <c r="P358" s="56" t="s">
        <v>348</v>
      </c>
    </row>
    <row r="359" spans="1:16" s="56" customFormat="1">
      <c r="A359" s="56" t="str">
        <f>Arms!$C$9</f>
        <v>CART_005_3</v>
      </c>
      <c r="B359" s="56">
        <v>5</v>
      </c>
      <c r="C359" s="56" t="str">
        <f t="shared" si="6"/>
        <v>CART_005_3_5</v>
      </c>
      <c r="D359" s="57">
        <v>116.784452296819</v>
      </c>
      <c r="E359" s="56" t="s">
        <v>260</v>
      </c>
      <c r="F359" s="58">
        <v>120.00737073062901</v>
      </c>
      <c r="G359" s="58"/>
      <c r="H359" s="54" t="s">
        <v>262</v>
      </c>
      <c r="I359" s="56" t="s">
        <v>94</v>
      </c>
      <c r="J359" s="56" t="s">
        <v>88</v>
      </c>
      <c r="P359" s="56" t="s">
        <v>348</v>
      </c>
    </row>
    <row r="360" spans="1:16" s="56" customFormat="1">
      <c r="A360" s="56" t="str">
        <f>Arms!$C$9</f>
        <v>CART_005_3</v>
      </c>
      <c r="B360" s="56">
        <v>5</v>
      </c>
      <c r="C360" s="56" t="str">
        <f t="shared" si="6"/>
        <v>CART_005_3_5</v>
      </c>
      <c r="D360" s="57">
        <v>156.00706713780801</v>
      </c>
      <c r="E360" s="56" t="s">
        <v>260</v>
      </c>
      <c r="F360" s="58">
        <v>71.851467655354796</v>
      </c>
      <c r="G360" s="58"/>
      <c r="H360" s="54" t="s">
        <v>262</v>
      </c>
      <c r="I360" s="56" t="s">
        <v>94</v>
      </c>
      <c r="J360" s="56" t="s">
        <v>88</v>
      </c>
      <c r="P360" s="56" t="s">
        <v>348</v>
      </c>
    </row>
    <row r="361" spans="1:16" s="56" customFormat="1">
      <c r="A361" s="56" t="str">
        <f>Arms!$C$9</f>
        <v>CART_005_3</v>
      </c>
      <c r="B361" s="56">
        <v>5</v>
      </c>
      <c r="C361" s="56" t="str">
        <f t="shared" si="6"/>
        <v>CART_005_3_5</v>
      </c>
      <c r="D361" s="57">
        <v>180.38869257950401</v>
      </c>
      <c r="E361" s="56" t="s">
        <v>260</v>
      </c>
      <c r="F361" s="58">
        <v>91.284289494289993</v>
      </c>
      <c r="G361" s="58"/>
      <c r="H361" s="54" t="s">
        <v>262</v>
      </c>
      <c r="I361" s="56" t="s">
        <v>94</v>
      </c>
      <c r="J361" s="56" t="s">
        <v>88</v>
      </c>
      <c r="P361" s="56" t="s">
        <v>348</v>
      </c>
    </row>
    <row r="362" spans="1:16" s="56" customFormat="1">
      <c r="A362" s="56" t="str">
        <f>Arms!$C$9</f>
        <v>CART_005_3</v>
      </c>
      <c r="B362" s="56">
        <v>6</v>
      </c>
      <c r="C362" s="56" t="str">
        <f t="shared" si="6"/>
        <v>CART_005_3_6</v>
      </c>
      <c r="D362" s="57">
        <v>38.339222614840999</v>
      </c>
      <c r="E362" s="56" t="s">
        <v>260</v>
      </c>
      <c r="F362" s="58">
        <v>1146.5841675756201</v>
      </c>
      <c r="G362" s="58"/>
      <c r="H362" s="54" t="s">
        <v>262</v>
      </c>
      <c r="I362" s="56" t="s">
        <v>94</v>
      </c>
      <c r="J362" s="56" t="s">
        <v>88</v>
      </c>
      <c r="P362" s="56" t="s">
        <v>348</v>
      </c>
    </row>
    <row r="363" spans="1:16" s="56" customFormat="1">
      <c r="A363" s="56" t="str">
        <f>Arms!$C$9</f>
        <v>CART_005_3</v>
      </c>
      <c r="B363" s="56">
        <v>6</v>
      </c>
      <c r="C363" s="56" t="str">
        <f t="shared" si="6"/>
        <v>CART_005_3_6</v>
      </c>
      <c r="D363" s="57">
        <v>59.540636042402802</v>
      </c>
      <c r="E363" s="56" t="s">
        <v>260</v>
      </c>
      <c r="F363" s="58">
        <v>966.38129404958102</v>
      </c>
      <c r="G363" s="58"/>
      <c r="H363" s="54" t="s">
        <v>262</v>
      </c>
      <c r="I363" s="56" t="s">
        <v>94</v>
      </c>
      <c r="J363" s="56" t="s">
        <v>88</v>
      </c>
      <c r="P363" s="56" t="s">
        <v>348</v>
      </c>
    </row>
    <row r="364" spans="1:16" s="56" customFormat="1">
      <c r="A364" s="56" t="str">
        <f>Arms!$C$9</f>
        <v>CART_005_3</v>
      </c>
      <c r="B364" s="56">
        <v>6</v>
      </c>
      <c r="C364" s="56" t="str">
        <f t="shared" si="6"/>
        <v>CART_005_3_6</v>
      </c>
      <c r="D364" s="57">
        <v>90.282685512367294</v>
      </c>
      <c r="E364" s="56" t="s">
        <v>260</v>
      </c>
      <c r="F364" s="58">
        <v>1407.7153669117299</v>
      </c>
      <c r="G364" s="58"/>
      <c r="H364" s="54" t="s">
        <v>262</v>
      </c>
      <c r="I364" s="56" t="s">
        <v>94</v>
      </c>
      <c r="J364" s="56" t="s">
        <v>88</v>
      </c>
      <c r="P364" s="56" t="s">
        <v>348</v>
      </c>
    </row>
    <row r="365" spans="1:16" s="56" customFormat="1">
      <c r="A365" s="56" t="str">
        <f>Arms!$C$9</f>
        <v>CART_005_3</v>
      </c>
      <c r="B365" s="56">
        <v>6</v>
      </c>
      <c r="C365" s="56" t="str">
        <f t="shared" si="6"/>
        <v>CART_005_3_6</v>
      </c>
      <c r="D365" s="57">
        <v>119.964664310953</v>
      </c>
      <c r="E365" s="56" t="s">
        <v>260</v>
      </c>
      <c r="F365" s="58">
        <v>397.20060469484798</v>
      </c>
      <c r="G365" s="58"/>
      <c r="H365" s="54" t="s">
        <v>262</v>
      </c>
      <c r="I365" s="56" t="s">
        <v>94</v>
      </c>
      <c r="J365" s="56" t="s">
        <v>88</v>
      </c>
      <c r="P365" s="56" t="s">
        <v>348</v>
      </c>
    </row>
    <row r="366" spans="1:16" s="56" customFormat="1">
      <c r="A366" s="56" t="str">
        <f>Arms!$C$9</f>
        <v>CART_005_3</v>
      </c>
      <c r="B366" s="56">
        <v>6</v>
      </c>
      <c r="C366" s="56" t="str">
        <f t="shared" si="6"/>
        <v>CART_005_3_6</v>
      </c>
      <c r="D366" s="57">
        <v>149.64664310954001</v>
      </c>
      <c r="E366" s="56" t="s">
        <v>260</v>
      </c>
      <c r="F366" s="58">
        <v>334.77458107057299</v>
      </c>
      <c r="G366" s="58"/>
      <c r="H366" s="54" t="s">
        <v>262</v>
      </c>
      <c r="I366" s="56" t="s">
        <v>94</v>
      </c>
      <c r="J366" s="56" t="s">
        <v>88</v>
      </c>
      <c r="P366" s="56" t="s">
        <v>348</v>
      </c>
    </row>
    <row r="367" spans="1:16" s="56" customFormat="1">
      <c r="A367" s="56" t="str">
        <f>Arms!$C$9</f>
        <v>CART_005_3</v>
      </c>
      <c r="B367" s="56">
        <v>6</v>
      </c>
      <c r="C367" s="56" t="str">
        <f t="shared" si="6"/>
        <v>CART_005_3_6</v>
      </c>
      <c r="D367" s="57">
        <v>180.38869257950401</v>
      </c>
      <c r="E367" s="56" t="s">
        <v>260</v>
      </c>
      <c r="F367" s="58">
        <v>137.59855127211699</v>
      </c>
      <c r="G367" s="58"/>
      <c r="H367" s="54" t="s">
        <v>262</v>
      </c>
      <c r="I367" s="56" t="s">
        <v>94</v>
      </c>
      <c r="J367" s="56" t="s">
        <v>88</v>
      </c>
      <c r="P367" s="56" t="s">
        <v>348</v>
      </c>
    </row>
    <row r="368" spans="1:16" s="56" customFormat="1">
      <c r="A368" s="56" t="str">
        <f>Arms!$C$9</f>
        <v>CART_005_3</v>
      </c>
      <c r="B368" s="56">
        <v>6</v>
      </c>
      <c r="C368" s="56" t="str">
        <f t="shared" si="6"/>
        <v>CART_005_3_6</v>
      </c>
      <c r="D368" s="57">
        <v>203.710247349822</v>
      </c>
      <c r="E368" s="56" t="s">
        <v>260</v>
      </c>
      <c r="F368" s="58">
        <v>132.97266603769501</v>
      </c>
      <c r="G368" s="58"/>
      <c r="H368" s="54" t="s">
        <v>262</v>
      </c>
      <c r="I368" s="56" t="s">
        <v>94</v>
      </c>
      <c r="J368" s="56" t="s">
        <v>88</v>
      </c>
      <c r="P368" s="56" t="s">
        <v>348</v>
      </c>
    </row>
    <row r="369" spans="1:16" s="56" customFormat="1">
      <c r="A369" s="56" t="str">
        <f>Arms!$C$9</f>
        <v>CART_005_3</v>
      </c>
      <c r="B369" s="56">
        <v>7</v>
      </c>
      <c r="C369" s="56" t="str">
        <f t="shared" si="6"/>
        <v>CART_005_3_7</v>
      </c>
      <c r="D369" s="57">
        <v>38.339222614840999</v>
      </c>
      <c r="E369" s="56" t="s">
        <v>260</v>
      </c>
      <c r="F369" s="58">
        <v>147.33869932757199</v>
      </c>
      <c r="G369" s="58"/>
      <c r="H369" s="54" t="s">
        <v>262</v>
      </c>
      <c r="I369" s="56" t="s">
        <v>94</v>
      </c>
      <c r="J369" s="56" t="s">
        <v>88</v>
      </c>
      <c r="P369" s="56" t="s">
        <v>348</v>
      </c>
    </row>
    <row r="370" spans="1:16" s="56" customFormat="1">
      <c r="A370" s="56" t="str">
        <f>Arms!$C$9</f>
        <v>CART_005_3</v>
      </c>
      <c r="B370" s="56">
        <v>7</v>
      </c>
      <c r="C370" s="56" t="str">
        <f t="shared" si="6"/>
        <v>CART_005_3_7</v>
      </c>
      <c r="D370" s="57">
        <v>56.360424028268497</v>
      </c>
      <c r="E370" s="56" t="s">
        <v>260</v>
      </c>
      <c r="F370" s="58">
        <v>104.665121082542</v>
      </c>
      <c r="G370" s="58"/>
      <c r="H370" s="54" t="s">
        <v>262</v>
      </c>
      <c r="I370" s="56" t="s">
        <v>94</v>
      </c>
      <c r="J370" s="56" t="s">
        <v>88</v>
      </c>
      <c r="P370" s="56" t="s">
        <v>348</v>
      </c>
    </row>
    <row r="371" spans="1:16" s="56" customFormat="1">
      <c r="A371" s="56" t="str">
        <f>Arms!$C$9</f>
        <v>CART_005_3</v>
      </c>
      <c r="B371" s="56">
        <v>7</v>
      </c>
      <c r="C371" s="56" t="str">
        <f t="shared" si="6"/>
        <v>CART_005_3_7</v>
      </c>
      <c r="D371" s="57">
        <v>93.462897526501493</v>
      </c>
      <c r="E371" s="56" t="s">
        <v>260</v>
      </c>
      <c r="F371" s="58">
        <v>101.146415153603</v>
      </c>
      <c r="G371" s="58"/>
      <c r="H371" s="54" t="s">
        <v>262</v>
      </c>
      <c r="I371" s="56" t="s">
        <v>94</v>
      </c>
      <c r="J371" s="56" t="s">
        <v>88</v>
      </c>
      <c r="P371" s="56" t="s">
        <v>348</v>
      </c>
    </row>
    <row r="372" spans="1:16" s="56" customFormat="1">
      <c r="A372" s="56" t="str">
        <f>Arms!$C$9</f>
        <v>CART_005_3</v>
      </c>
      <c r="B372" s="56">
        <v>7</v>
      </c>
      <c r="C372" s="56" t="str">
        <f t="shared" si="6"/>
        <v>CART_005_3_7</v>
      </c>
      <c r="D372" s="57">
        <v>135.865724381625</v>
      </c>
      <c r="E372" s="56" t="s">
        <v>260</v>
      </c>
      <c r="F372" s="58">
        <v>97.746003564615293</v>
      </c>
      <c r="G372" s="58"/>
      <c r="H372" s="54" t="s">
        <v>262</v>
      </c>
      <c r="I372" s="56" t="s">
        <v>94</v>
      </c>
      <c r="J372" s="56" t="s">
        <v>88</v>
      </c>
      <c r="P372" s="56" t="s">
        <v>348</v>
      </c>
    </row>
    <row r="373" spans="1:16" s="56" customFormat="1">
      <c r="A373" s="56" t="str">
        <f>Arms!$C$9</f>
        <v>CART_005_3</v>
      </c>
      <c r="B373" s="56">
        <v>7</v>
      </c>
      <c r="C373" s="56" t="str">
        <f t="shared" si="6"/>
        <v>CART_005_3_7</v>
      </c>
      <c r="D373" s="57">
        <v>177.20848056537</v>
      </c>
      <c r="E373" s="56" t="s">
        <v>260</v>
      </c>
      <c r="F373" s="58">
        <v>94.459909412947894</v>
      </c>
      <c r="G373" s="58"/>
      <c r="H373" s="54" t="s">
        <v>262</v>
      </c>
      <c r="I373" s="56" t="s">
        <v>94</v>
      </c>
      <c r="J373" s="56" t="s">
        <v>88</v>
      </c>
      <c r="P373" s="56" t="s">
        <v>348</v>
      </c>
    </row>
    <row r="374" spans="1:16" s="56" customFormat="1">
      <c r="A374" s="56" t="str">
        <f>Arms!$C$9</f>
        <v>CART_005_3</v>
      </c>
      <c r="B374" s="56">
        <v>7</v>
      </c>
      <c r="C374" s="56" t="str">
        <f t="shared" si="6"/>
        <v>CART_005_3_7</v>
      </c>
      <c r="D374" s="57">
        <v>200.53003533568801</v>
      </c>
      <c r="E374" s="56" t="s">
        <v>260</v>
      </c>
      <c r="F374" s="58">
        <v>91.284289494289993</v>
      </c>
      <c r="G374" s="58"/>
      <c r="H374" s="54" t="s">
        <v>262</v>
      </c>
      <c r="I374" s="56" t="s">
        <v>94</v>
      </c>
      <c r="J374" s="56" t="s">
        <v>88</v>
      </c>
      <c r="P374" s="56" t="s">
        <v>348</v>
      </c>
    </row>
    <row r="375" spans="1:16" s="56" customFormat="1">
      <c r="A375" s="56" t="str">
        <f>Arms!$C$9</f>
        <v>CART_005_3</v>
      </c>
      <c r="B375" s="56">
        <v>8</v>
      </c>
      <c r="C375" s="56" t="str">
        <f t="shared" si="6"/>
        <v>CART_005_3_8</v>
      </c>
      <c r="D375" s="57">
        <v>37.2791519434629</v>
      </c>
      <c r="E375" s="56" t="s">
        <v>260</v>
      </c>
      <c r="F375" s="58">
        <v>193.69959509054999</v>
      </c>
      <c r="G375" s="58"/>
      <c r="H375" s="54" t="s">
        <v>262</v>
      </c>
      <c r="I375" s="56" t="s">
        <v>94</v>
      </c>
      <c r="J375" s="56" t="s">
        <v>88</v>
      </c>
      <c r="P375" s="56" t="s">
        <v>348</v>
      </c>
    </row>
    <row r="376" spans="1:16" s="56" customFormat="1">
      <c r="A376" s="56" t="str">
        <f>Arms!$C$9</f>
        <v>CART_005_3</v>
      </c>
      <c r="B376" s="56">
        <v>8</v>
      </c>
      <c r="C376" s="56" t="str">
        <f t="shared" si="6"/>
        <v>CART_005_3_8</v>
      </c>
      <c r="D376" s="57">
        <v>60.600706713780902</v>
      </c>
      <c r="E376" s="56" t="s">
        <v>260</v>
      </c>
      <c r="F376" s="58">
        <v>180.894658281186</v>
      </c>
      <c r="G376" s="58"/>
      <c r="H376" s="54" t="s">
        <v>262</v>
      </c>
      <c r="I376" s="56" t="s">
        <v>94</v>
      </c>
      <c r="J376" s="56" t="s">
        <v>88</v>
      </c>
      <c r="P376" s="56" t="s">
        <v>348</v>
      </c>
    </row>
    <row r="377" spans="1:16" s="56" customFormat="1">
      <c r="A377" s="56" t="str">
        <f>Arms!$C$9</f>
        <v>CART_005_3</v>
      </c>
      <c r="B377" s="56">
        <v>8</v>
      </c>
      <c r="C377" s="56" t="str">
        <f t="shared" si="6"/>
        <v>CART_005_3_8</v>
      </c>
      <c r="D377" s="57">
        <v>92.402826855123394</v>
      </c>
      <c r="E377" s="56" t="s">
        <v>260</v>
      </c>
      <c r="F377" s="58">
        <v>147.33869932757199</v>
      </c>
      <c r="G377" s="58"/>
      <c r="H377" s="54" t="s">
        <v>262</v>
      </c>
      <c r="I377" s="56" t="s">
        <v>94</v>
      </c>
      <c r="J377" s="56" t="s">
        <v>88</v>
      </c>
      <c r="P377" s="56" t="s">
        <v>348</v>
      </c>
    </row>
    <row r="378" spans="1:16" s="56" customFormat="1">
      <c r="A378" s="56" t="str">
        <f>Arms!$C$9</f>
        <v>CART_005_3</v>
      </c>
      <c r="B378" s="56">
        <v>8</v>
      </c>
      <c r="C378" s="56" t="str">
        <f t="shared" si="6"/>
        <v>CART_005_3_8</v>
      </c>
      <c r="D378" s="57">
        <v>171.90812720848001</v>
      </c>
      <c r="E378" s="56" t="s">
        <v>260</v>
      </c>
      <c r="F378" s="58">
        <v>69.435914292142797</v>
      </c>
      <c r="G378" s="58"/>
      <c r="H378" s="54" t="s">
        <v>262</v>
      </c>
      <c r="I378" s="56" t="s">
        <v>94</v>
      </c>
      <c r="J378" s="56" t="s">
        <v>88</v>
      </c>
      <c r="P378" s="56" t="s">
        <v>348</v>
      </c>
    </row>
    <row r="379" spans="1:16" s="56" customFormat="1">
      <c r="A379" s="56" t="str">
        <f>Arms!$C$9</f>
        <v>CART_005_3</v>
      </c>
      <c r="B379" s="56">
        <v>8</v>
      </c>
      <c r="C379" s="56" t="str">
        <f t="shared" si="6"/>
        <v>CART_005_3_8</v>
      </c>
      <c r="D379" s="57">
        <v>204.77031802120001</v>
      </c>
      <c r="E379" s="56" t="s">
        <v>260</v>
      </c>
      <c r="F379" s="58">
        <v>67.101568707156801</v>
      </c>
      <c r="G379" s="58"/>
      <c r="H379" s="54" t="s">
        <v>262</v>
      </c>
      <c r="I379" s="56" t="s">
        <v>94</v>
      </c>
      <c r="J379" s="56" t="s">
        <v>88</v>
      </c>
      <c r="P379" s="56" t="s">
        <v>348</v>
      </c>
    </row>
    <row r="380" spans="1:16" s="56" customFormat="1">
      <c r="A380" s="56" t="str">
        <f>Arms!$C$9</f>
        <v>CART_005_3</v>
      </c>
      <c r="B380" s="56">
        <v>9</v>
      </c>
      <c r="C380" s="56" t="str">
        <f t="shared" si="6"/>
        <v>CART_005_3_9</v>
      </c>
      <c r="D380" s="57">
        <v>37.2791519434629</v>
      </c>
      <c r="E380" s="56" t="s">
        <v>260</v>
      </c>
      <c r="F380" s="58">
        <v>686.48912753552202</v>
      </c>
      <c r="G380" s="58"/>
      <c r="H380" s="54" t="s">
        <v>262</v>
      </c>
      <c r="I380" s="56" t="s">
        <v>94</v>
      </c>
      <c r="J380" s="56" t="s">
        <v>88</v>
      </c>
      <c r="P380" s="56" t="s">
        <v>348</v>
      </c>
    </row>
    <row r="381" spans="1:16" s="56" customFormat="1">
      <c r="A381" s="56" t="str">
        <f>Arms!$C$9</f>
        <v>CART_005_3</v>
      </c>
      <c r="B381" s="56">
        <v>9</v>
      </c>
      <c r="C381" s="56" t="str">
        <f t="shared" si="6"/>
        <v>CART_005_3_9</v>
      </c>
      <c r="D381" s="57">
        <v>59.540636042402802</v>
      </c>
      <c r="E381" s="56" t="s">
        <v>260</v>
      </c>
      <c r="F381" s="58">
        <v>425.31712671979898</v>
      </c>
      <c r="G381" s="58"/>
      <c r="H381" s="54" t="s">
        <v>262</v>
      </c>
      <c r="I381" s="56" t="s">
        <v>94</v>
      </c>
      <c r="J381" s="56" t="s">
        <v>88</v>
      </c>
      <c r="P381" s="56" t="s">
        <v>348</v>
      </c>
    </row>
    <row r="382" spans="1:16" s="56" customFormat="1">
      <c r="A382" s="56" t="str">
        <f>Arms!$C$9</f>
        <v>CART_005_3</v>
      </c>
      <c r="B382" s="56">
        <v>9</v>
      </c>
      <c r="C382" s="56" t="str">
        <f t="shared" si="6"/>
        <v>CART_005_3_9</v>
      </c>
      <c r="D382" s="57">
        <v>89.222614840989195</v>
      </c>
      <c r="E382" s="56" t="s">
        <v>260</v>
      </c>
      <c r="F382" s="58">
        <v>58.523020467863802</v>
      </c>
      <c r="G382" s="58"/>
      <c r="H382" s="54" t="s">
        <v>262</v>
      </c>
      <c r="I382" s="56" t="s">
        <v>94</v>
      </c>
      <c r="J382" s="56" t="s">
        <v>88</v>
      </c>
      <c r="P382" s="56" t="s">
        <v>348</v>
      </c>
    </row>
    <row r="383" spans="1:16" s="56" customFormat="1">
      <c r="A383" s="56" t="str">
        <f>Arms!$C$9</f>
        <v>CART_005_3</v>
      </c>
      <c r="B383" s="56">
        <v>9</v>
      </c>
      <c r="C383" s="56" t="str">
        <f t="shared" si="6"/>
        <v>CART_005_3_9</v>
      </c>
      <c r="D383" s="57">
        <v>152.82685512367399</v>
      </c>
      <c r="E383" s="56" t="s">
        <v>260</v>
      </c>
      <c r="F383" s="58">
        <v>64.845700799978999</v>
      </c>
      <c r="G383" s="58"/>
      <c r="H383" s="54" t="s">
        <v>262</v>
      </c>
      <c r="I383" s="56" t="s">
        <v>94</v>
      </c>
      <c r="J383" s="56" t="s">
        <v>88</v>
      </c>
      <c r="P383" s="56" t="s">
        <v>348</v>
      </c>
    </row>
    <row r="384" spans="1:16" s="56" customFormat="1">
      <c r="A384" s="56" t="str">
        <f>Arms!$C$9</f>
        <v>CART_005_3</v>
      </c>
      <c r="B384" s="56">
        <v>9</v>
      </c>
      <c r="C384" s="56" t="str">
        <f t="shared" si="6"/>
        <v>CART_005_3_9</v>
      </c>
      <c r="D384" s="57">
        <v>203.710247349822</v>
      </c>
      <c r="E384" s="56" t="s">
        <v>260</v>
      </c>
      <c r="F384" s="58">
        <v>52.816823358058798</v>
      </c>
      <c r="G384" s="58"/>
      <c r="H384" s="54" t="s">
        <v>262</v>
      </c>
      <c r="I384" s="56" t="s">
        <v>94</v>
      </c>
      <c r="J384" s="56" t="s">
        <v>88</v>
      </c>
      <c r="P384" s="56" t="s">
        <v>348</v>
      </c>
    </row>
    <row r="385" spans="1:16" s="56" customFormat="1">
      <c r="A385" s="56" t="str">
        <f>Arms!$C$9</f>
        <v>CART_005_3</v>
      </c>
      <c r="B385" s="56">
        <v>10</v>
      </c>
      <c r="C385" s="56" t="str">
        <f t="shared" si="6"/>
        <v>CART_005_3_10</v>
      </c>
      <c r="D385" s="57">
        <v>37.2791519434629</v>
      </c>
      <c r="E385" s="56" t="s">
        <v>260</v>
      </c>
      <c r="F385" s="58">
        <v>735.08343088274796</v>
      </c>
      <c r="G385" s="58"/>
      <c r="H385" s="54" t="s">
        <v>262</v>
      </c>
      <c r="I385" s="56" t="s">
        <v>94</v>
      </c>
      <c r="J385" s="56" t="s">
        <v>88</v>
      </c>
      <c r="P385" s="56" t="s">
        <v>348</v>
      </c>
    </row>
    <row r="386" spans="1:16" s="56" customFormat="1">
      <c r="A386" s="56" t="str">
        <f>Arms!$C$9</f>
        <v>CART_005_3</v>
      </c>
      <c r="B386" s="56">
        <v>10</v>
      </c>
      <c r="C386" s="56" t="str">
        <f t="shared" si="6"/>
        <v>CART_005_3_10</v>
      </c>
      <c r="D386" s="57">
        <v>95.583038869257706</v>
      </c>
      <c r="E386" s="56" t="s">
        <v>260</v>
      </c>
      <c r="F386" s="58">
        <v>94.459909412947894</v>
      </c>
      <c r="G386" s="58"/>
      <c r="H386" s="54" t="s">
        <v>262</v>
      </c>
      <c r="I386" s="56" t="s">
        <v>94</v>
      </c>
      <c r="J386" s="56" t="s">
        <v>88</v>
      </c>
      <c r="P386" s="56" t="s">
        <v>348</v>
      </c>
    </row>
    <row r="387" spans="1:16" s="56" customFormat="1">
      <c r="A387" s="56" t="str">
        <f>Arms!$C$9</f>
        <v>CART_005_3</v>
      </c>
      <c r="B387" s="56">
        <v>10</v>
      </c>
      <c r="C387" s="56" t="str">
        <f t="shared" si="6"/>
        <v>CART_005_3_10</v>
      </c>
      <c r="D387" s="57">
        <v>179.328621908126</v>
      </c>
      <c r="E387" s="56" t="s">
        <v>260</v>
      </c>
      <c r="F387" s="58">
        <v>26.652783666455399</v>
      </c>
      <c r="G387" s="58"/>
      <c r="H387" s="54" t="s">
        <v>262</v>
      </c>
      <c r="I387" s="56" t="s">
        <v>94</v>
      </c>
      <c r="J387" s="56" t="s">
        <v>88</v>
      </c>
      <c r="P387" s="56" t="s">
        <v>348</v>
      </c>
    </row>
    <row r="388" spans="1:16" s="56" customFormat="1">
      <c r="A388" s="56" t="str">
        <f>Arms!$C$9</f>
        <v>CART_005_3</v>
      </c>
      <c r="B388" s="56">
        <v>10</v>
      </c>
      <c r="C388" s="56" t="str">
        <f t="shared" si="6"/>
        <v>CART_005_3_10</v>
      </c>
      <c r="D388" s="57">
        <v>201.590106007066</v>
      </c>
      <c r="E388" s="56" t="s">
        <v>260</v>
      </c>
      <c r="F388" s="58">
        <v>43.019302671138703</v>
      </c>
      <c r="G388" s="58"/>
      <c r="H388" s="54" t="s">
        <v>262</v>
      </c>
      <c r="I388" s="56" t="s">
        <v>94</v>
      </c>
      <c r="J388" s="56" t="s">
        <v>88</v>
      </c>
      <c r="P388" s="56" t="s">
        <v>348</v>
      </c>
    </row>
    <row r="389" spans="1:16" s="56" customFormat="1">
      <c r="A389" s="56" t="str">
        <f>Arms!$C$9</f>
        <v>CART_005_3</v>
      </c>
      <c r="B389" s="56">
        <v>1</v>
      </c>
      <c r="C389" s="56" t="str">
        <f t="shared" si="6"/>
        <v>CART_005_3_1</v>
      </c>
      <c r="D389" s="57">
        <v>193.568464730291</v>
      </c>
      <c r="E389" s="56" t="s">
        <v>260</v>
      </c>
      <c r="F389" s="58">
        <v>312.64357272238101</v>
      </c>
      <c r="G389" s="58"/>
      <c r="H389" s="54" t="s">
        <v>262</v>
      </c>
      <c r="I389" s="56" t="s">
        <v>94</v>
      </c>
      <c r="J389" s="56" t="s">
        <v>88</v>
      </c>
      <c r="P389" s="56" t="s">
        <v>348</v>
      </c>
    </row>
    <row r="390" spans="1:16" s="56" customFormat="1">
      <c r="A390" s="56" t="str">
        <f>Arms!$C$9</f>
        <v>CART_005_3</v>
      </c>
      <c r="B390" s="56">
        <v>1</v>
      </c>
      <c r="C390" s="56" t="str">
        <f t="shared" si="6"/>
        <v>CART_005_3_1</v>
      </c>
      <c r="D390" s="57">
        <v>263.27800829875599</v>
      </c>
      <c r="E390" s="56" t="s">
        <v>260</v>
      </c>
      <c r="F390" s="58">
        <v>312.64357272238101</v>
      </c>
      <c r="G390" s="58"/>
      <c r="H390" s="54" t="s">
        <v>262</v>
      </c>
      <c r="I390" s="56" t="s">
        <v>94</v>
      </c>
      <c r="J390" s="56" t="s">
        <v>88</v>
      </c>
      <c r="P390" s="56" t="s">
        <v>348</v>
      </c>
    </row>
    <row r="391" spans="1:16" s="56" customFormat="1">
      <c r="A391" s="56" t="str">
        <f>Arms!$C$9</f>
        <v>CART_005_3</v>
      </c>
      <c r="B391" s="56">
        <v>2</v>
      </c>
      <c r="C391" s="56" t="str">
        <f t="shared" si="6"/>
        <v>CART_005_3_2</v>
      </c>
      <c r="D391" s="57">
        <v>193.568464730291</v>
      </c>
      <c r="E391" s="56" t="s">
        <v>260</v>
      </c>
      <c r="F391" s="58">
        <v>132.97266603769501</v>
      </c>
      <c r="G391" s="58"/>
      <c r="H391" s="54" t="s">
        <v>262</v>
      </c>
      <c r="I391" s="56" t="s">
        <v>94</v>
      </c>
      <c r="J391" s="56" t="s">
        <v>88</v>
      </c>
      <c r="P391" s="56" t="s">
        <v>348</v>
      </c>
    </row>
    <row r="392" spans="1:16" s="56" customFormat="1">
      <c r="A392" s="56" t="str">
        <f>Arms!$C$9</f>
        <v>CART_005_3</v>
      </c>
      <c r="B392" s="56">
        <v>2</v>
      </c>
      <c r="C392" s="56" t="str">
        <f t="shared" si="6"/>
        <v>CART_005_3_2</v>
      </c>
      <c r="D392" s="57">
        <v>266.59751037344398</v>
      </c>
      <c r="E392" s="56" t="s">
        <v>260</v>
      </c>
      <c r="F392" s="58">
        <v>157.76832036995199</v>
      </c>
      <c r="G392" s="58"/>
      <c r="H392" s="54" t="s">
        <v>262</v>
      </c>
      <c r="I392" s="56" t="s">
        <v>94</v>
      </c>
      <c r="J392" s="56" t="s">
        <v>88</v>
      </c>
      <c r="P392" s="56" t="s">
        <v>348</v>
      </c>
    </row>
    <row r="393" spans="1:16" s="56" customFormat="1">
      <c r="A393" s="56" t="str">
        <f>Arms!$C$9</f>
        <v>CART_005_3</v>
      </c>
      <c r="B393" s="56">
        <v>2</v>
      </c>
      <c r="C393" s="56" t="str">
        <f t="shared" si="6"/>
        <v>CART_005_3_2</v>
      </c>
      <c r="D393" s="57">
        <v>366.18257261410798</v>
      </c>
      <c r="E393" s="56" t="s">
        <v>260</v>
      </c>
      <c r="F393" s="58">
        <v>214.62641346777599</v>
      </c>
      <c r="G393" s="58"/>
      <c r="H393" s="54" t="s">
        <v>262</v>
      </c>
      <c r="I393" s="56" t="s">
        <v>94</v>
      </c>
      <c r="J393" s="56" t="s">
        <v>88</v>
      </c>
      <c r="P393" s="56" t="s">
        <v>348</v>
      </c>
    </row>
    <row r="394" spans="1:16" s="56" customFormat="1">
      <c r="A394" s="56" t="str">
        <f>Arms!$C$9</f>
        <v>CART_005_3</v>
      </c>
      <c r="B394" s="56">
        <v>2</v>
      </c>
      <c r="C394" s="56" t="str">
        <f t="shared" si="6"/>
        <v>CART_005_3_2</v>
      </c>
      <c r="D394" s="57">
        <v>538.79668049792394</v>
      </c>
      <c r="E394" s="56" t="s">
        <v>260</v>
      </c>
      <c r="F394" s="58">
        <v>291.97558324778902</v>
      </c>
      <c r="G394" s="58"/>
      <c r="H394" s="54" t="s">
        <v>262</v>
      </c>
      <c r="I394" s="56" t="s">
        <v>94</v>
      </c>
      <c r="J394" s="56" t="s">
        <v>88</v>
      </c>
      <c r="P394" s="56" t="s">
        <v>348</v>
      </c>
    </row>
    <row r="395" spans="1:16" s="56" customFormat="1">
      <c r="A395" s="56" t="str">
        <f>Arms!$C$9</f>
        <v>CART_005_3</v>
      </c>
      <c r="B395" s="56">
        <v>3</v>
      </c>
      <c r="C395" s="56" t="str">
        <f t="shared" si="6"/>
        <v>CART_005_3_3</v>
      </c>
      <c r="D395" s="57">
        <v>196.88796680498001</v>
      </c>
      <c r="E395" s="56" t="s">
        <v>260</v>
      </c>
      <c r="F395" s="58">
        <v>79.614119988508804</v>
      </c>
      <c r="G395" s="58"/>
      <c r="H395" s="54" t="s">
        <v>262</v>
      </c>
      <c r="I395" s="56" t="s">
        <v>94</v>
      </c>
      <c r="J395" s="56" t="s">
        <v>88</v>
      </c>
      <c r="P395" s="56" t="s">
        <v>348</v>
      </c>
    </row>
    <row r="396" spans="1:16" s="56" customFormat="1">
      <c r="A396" s="56" t="str">
        <f>Arms!$C$9</f>
        <v>CART_005_3</v>
      </c>
      <c r="B396" s="56">
        <v>3</v>
      </c>
      <c r="C396" s="56" t="str">
        <f t="shared" si="6"/>
        <v>CART_005_3_3</v>
      </c>
      <c r="D396" s="57">
        <v>263.27800829875599</v>
      </c>
      <c r="E396" s="56" t="s">
        <v>260</v>
      </c>
      <c r="F396" s="58">
        <v>132.97266603769501</v>
      </c>
      <c r="G396" s="58"/>
      <c r="H396" s="54" t="s">
        <v>262</v>
      </c>
      <c r="I396" s="56" t="s">
        <v>94</v>
      </c>
      <c r="J396" s="56" t="s">
        <v>88</v>
      </c>
      <c r="P396" s="56" t="s">
        <v>348</v>
      </c>
    </row>
    <row r="397" spans="1:16" s="56" customFormat="1">
      <c r="A397" s="56" t="str">
        <f>Arms!$C$9</f>
        <v>CART_005_3</v>
      </c>
      <c r="B397" s="56">
        <v>4</v>
      </c>
      <c r="C397" s="56" t="str">
        <f t="shared" si="6"/>
        <v>CART_005_3_4</v>
      </c>
      <c r="D397" s="57">
        <v>193.568464730291</v>
      </c>
      <c r="E397" s="56" t="s">
        <v>260</v>
      </c>
      <c r="F397" s="58">
        <v>71.851467655354796</v>
      </c>
      <c r="G397" s="58"/>
      <c r="H397" s="54" t="s">
        <v>262</v>
      </c>
      <c r="I397" s="56" t="s">
        <v>94</v>
      </c>
      <c r="J397" s="56" t="s">
        <v>88</v>
      </c>
      <c r="P397" s="56" t="s">
        <v>348</v>
      </c>
    </row>
    <row r="398" spans="1:16" s="56" customFormat="1">
      <c r="A398" s="56" t="str">
        <f>Arms!$C$9</f>
        <v>CART_005_3</v>
      </c>
      <c r="B398" s="56">
        <v>4</v>
      </c>
      <c r="C398" s="56" t="str">
        <f t="shared" si="6"/>
        <v>CART_005_3_4</v>
      </c>
      <c r="D398" s="57">
        <v>263.27800829875599</v>
      </c>
      <c r="E398" s="56" t="s">
        <v>260</v>
      </c>
      <c r="F398" s="58">
        <v>58.523020467863802</v>
      </c>
      <c r="G398" s="58"/>
      <c r="H398" s="54" t="s">
        <v>262</v>
      </c>
      <c r="I398" s="56" t="s">
        <v>94</v>
      </c>
      <c r="J398" s="56" t="s">
        <v>88</v>
      </c>
      <c r="P398" s="56" t="s">
        <v>348</v>
      </c>
    </row>
    <row r="399" spans="1:16" s="56" customFormat="1">
      <c r="A399" s="56" t="str">
        <f>Arms!$C$9</f>
        <v>CART_005_3</v>
      </c>
      <c r="B399" s="56">
        <v>5</v>
      </c>
      <c r="C399" s="56" t="str">
        <f t="shared" ref="C399:C458" si="7">CONCATENATE(A399, "_", B399)</f>
        <v>CART_005_3_5</v>
      </c>
      <c r="D399" s="57">
        <v>193.568464730291</v>
      </c>
      <c r="E399" s="56" t="s">
        <v>260</v>
      </c>
      <c r="F399" s="58">
        <v>60.558933443988501</v>
      </c>
      <c r="G399" s="58"/>
      <c r="H399" s="54" t="s">
        <v>262</v>
      </c>
      <c r="I399" s="56" t="s">
        <v>94</v>
      </c>
      <c r="J399" s="56" t="s">
        <v>88</v>
      </c>
      <c r="P399" s="56" t="s">
        <v>348</v>
      </c>
    </row>
    <row r="400" spans="1:16" s="56" customFormat="1">
      <c r="A400" s="56" t="str">
        <f>Arms!$C$9</f>
        <v>CART_005_3</v>
      </c>
      <c r="B400" s="56">
        <v>5</v>
      </c>
      <c r="C400" s="56" t="str">
        <f t="shared" si="7"/>
        <v>CART_005_3_5</v>
      </c>
      <c r="D400" s="57">
        <v>266.59751037344398</v>
      </c>
      <c r="E400" s="56" t="s">
        <v>260</v>
      </c>
      <c r="F400" s="58">
        <v>52.816823358058798</v>
      </c>
      <c r="G400" s="58"/>
      <c r="H400" s="54" t="s">
        <v>262</v>
      </c>
      <c r="I400" s="56" t="s">
        <v>94</v>
      </c>
      <c r="J400" s="56" t="s">
        <v>88</v>
      </c>
      <c r="P400" s="56" t="s">
        <v>348</v>
      </c>
    </row>
    <row r="401" spans="1:17" s="56" customFormat="1">
      <c r="A401" s="56" t="str">
        <f>Arms!$C$9</f>
        <v>CART_005_3</v>
      </c>
      <c r="B401" s="56">
        <v>6</v>
      </c>
      <c r="C401" s="56" t="str">
        <f t="shared" si="7"/>
        <v>CART_005_3_6</v>
      </c>
      <c r="D401" s="57">
        <v>193.568464730291</v>
      </c>
      <c r="E401" s="56" t="s">
        <v>260</v>
      </c>
      <c r="F401" s="58">
        <v>49.325251342871297</v>
      </c>
      <c r="G401" s="58"/>
      <c r="H401" s="54" t="s">
        <v>262</v>
      </c>
      <c r="I401" s="56" t="s">
        <v>94</v>
      </c>
      <c r="J401" s="56" t="s">
        <v>88</v>
      </c>
      <c r="P401" s="56" t="s">
        <v>348</v>
      </c>
    </row>
    <row r="402" spans="1:17" s="56" customFormat="1">
      <c r="A402" s="56" t="str">
        <f>Arms!$C$9</f>
        <v>CART_005_3</v>
      </c>
      <c r="B402" s="56">
        <v>6</v>
      </c>
      <c r="C402" s="56" t="str">
        <f t="shared" si="7"/>
        <v>CART_005_3_6</v>
      </c>
      <c r="D402" s="57">
        <v>259.95850622406698</v>
      </c>
      <c r="E402" s="56" t="s">
        <v>260</v>
      </c>
      <c r="F402" s="58">
        <v>26.652783666455399</v>
      </c>
      <c r="G402" s="58"/>
      <c r="H402" s="54" t="s">
        <v>262</v>
      </c>
      <c r="I402" s="56" t="s">
        <v>94</v>
      </c>
      <c r="J402" s="56" t="s">
        <v>88</v>
      </c>
      <c r="P402" s="56" t="s">
        <v>348</v>
      </c>
    </row>
    <row r="403" spans="1:17" s="56" customFormat="1">
      <c r="A403" s="56" t="str">
        <f>Arms!$C$9</f>
        <v>CART_005_3</v>
      </c>
      <c r="B403" s="56">
        <v>7</v>
      </c>
      <c r="C403" s="56" t="str">
        <f t="shared" si="7"/>
        <v>CART_005_3_7</v>
      </c>
      <c r="D403" s="57">
        <v>200.20746887966899</v>
      </c>
      <c r="E403" s="56" t="s">
        <v>260</v>
      </c>
      <c r="F403" s="58">
        <v>47.6670002220444</v>
      </c>
      <c r="G403" s="58"/>
      <c r="H403" s="54" t="s">
        <v>262</v>
      </c>
      <c r="I403" s="56" t="s">
        <v>94</v>
      </c>
      <c r="J403" s="56" t="s">
        <v>88</v>
      </c>
      <c r="P403" s="56" t="s">
        <v>348</v>
      </c>
    </row>
    <row r="404" spans="1:17" s="56" customFormat="1">
      <c r="A404" s="56" t="str">
        <f>Arms!$C$9</f>
        <v>CART_005_3</v>
      </c>
      <c r="B404" s="56">
        <v>7</v>
      </c>
      <c r="C404" s="56" t="str">
        <f t="shared" si="7"/>
        <v>CART_005_3_7</v>
      </c>
      <c r="D404" s="57">
        <v>266.59751037344398</v>
      </c>
      <c r="E404" s="56" t="s">
        <v>260</v>
      </c>
      <c r="F404" s="58">
        <v>40.175417261727397</v>
      </c>
      <c r="G404" s="58"/>
      <c r="H404" s="54" t="s">
        <v>262</v>
      </c>
      <c r="I404" s="56" t="s">
        <v>94</v>
      </c>
      <c r="J404" s="56" t="s">
        <v>88</v>
      </c>
      <c r="P404" s="56" t="s">
        <v>348</v>
      </c>
    </row>
    <row r="405" spans="1:17" s="56" customFormat="1">
      <c r="A405" s="56" t="str">
        <f>Arms!$C$9</f>
        <v>CART_005_3</v>
      </c>
      <c r="B405" s="56">
        <v>7</v>
      </c>
      <c r="C405" s="56" t="str">
        <f t="shared" si="7"/>
        <v>CART_005_3_7</v>
      </c>
      <c r="D405" s="57">
        <v>356.22406639004203</v>
      </c>
      <c r="E405" s="56" t="s">
        <v>260</v>
      </c>
      <c r="F405" s="58">
        <v>62.665672252635197</v>
      </c>
      <c r="G405" s="58"/>
      <c r="H405" s="54" t="s">
        <v>262</v>
      </c>
      <c r="I405" s="56" t="s">
        <v>94</v>
      </c>
      <c r="J405" s="56" t="s">
        <v>88</v>
      </c>
      <c r="P405" s="56" t="s">
        <v>348</v>
      </c>
    </row>
    <row r="406" spans="1:17" s="56" customFormat="1">
      <c r="A406" s="56" t="str">
        <f>Arms!$C$9</f>
        <v>CART_005_3</v>
      </c>
      <c r="B406" s="56">
        <v>8</v>
      </c>
      <c r="C406" s="56" t="str">
        <f t="shared" si="7"/>
        <v>CART_005_3_8</v>
      </c>
      <c r="D406" s="57">
        <v>193.568464730291</v>
      </c>
      <c r="E406" s="56" t="s">
        <v>260</v>
      </c>
      <c r="F406" s="58">
        <v>43.019302671138703</v>
      </c>
      <c r="G406" s="58"/>
      <c r="H406" s="54" t="s">
        <v>262</v>
      </c>
      <c r="I406" s="56" t="s">
        <v>94</v>
      </c>
      <c r="J406" s="56" t="s">
        <v>88</v>
      </c>
      <c r="P406" s="56" t="s">
        <v>348</v>
      </c>
    </row>
    <row r="407" spans="1:17" s="56" customFormat="1">
      <c r="A407" s="56" t="str">
        <f>Arms!$C$9</f>
        <v>CART_005_3</v>
      </c>
      <c r="B407" s="56">
        <v>8</v>
      </c>
      <c r="C407" s="56" t="str">
        <f t="shared" si="7"/>
        <v>CART_005_3_8</v>
      </c>
      <c r="D407" s="57">
        <v>269.91701244813299</v>
      </c>
      <c r="E407" s="56" t="s">
        <v>260</v>
      </c>
      <c r="F407" s="58">
        <v>31.622776601683899</v>
      </c>
      <c r="G407" s="58"/>
      <c r="H407" s="54" t="s">
        <v>262</v>
      </c>
      <c r="I407" s="56" t="s">
        <v>94</v>
      </c>
      <c r="J407" s="56" t="s">
        <v>88</v>
      </c>
      <c r="P407" s="56" t="s">
        <v>348</v>
      </c>
    </row>
    <row r="408" spans="1:17" s="56" customFormat="1">
      <c r="A408" s="56" t="str">
        <f>Arms!$C$9</f>
        <v>CART_005_3</v>
      </c>
      <c r="B408" s="56">
        <v>8</v>
      </c>
      <c r="C408" s="56" t="str">
        <f t="shared" si="7"/>
        <v>CART_005_3_8</v>
      </c>
      <c r="D408" s="57">
        <v>352.90456431535301</v>
      </c>
      <c r="E408" s="56" t="s">
        <v>260</v>
      </c>
      <c r="F408" s="58">
        <v>58.523020467863802</v>
      </c>
      <c r="G408" s="58"/>
      <c r="H408" s="54" t="s">
        <v>262</v>
      </c>
      <c r="I408" s="56" t="s">
        <v>94</v>
      </c>
      <c r="J408" s="56" t="s">
        <v>88</v>
      </c>
      <c r="P408" s="56" t="s">
        <v>348</v>
      </c>
    </row>
    <row r="409" spans="1:17" s="56" customFormat="1">
      <c r="A409" s="56" t="str">
        <f>Arms!$C$7</f>
        <v>CART_005_1</v>
      </c>
      <c r="B409" s="56">
        <v>1</v>
      </c>
      <c r="C409" s="56" t="str">
        <f t="shared" si="7"/>
        <v>CART_005_1_1</v>
      </c>
      <c r="D409" s="57">
        <v>28</v>
      </c>
      <c r="E409" s="56" t="s">
        <v>260</v>
      </c>
      <c r="F409" s="58">
        <v>10458.66</v>
      </c>
      <c r="G409" s="58"/>
      <c r="H409" s="54" t="s">
        <v>262</v>
      </c>
      <c r="I409" s="56" t="s">
        <v>94</v>
      </c>
      <c r="J409" s="56" t="s">
        <v>295</v>
      </c>
      <c r="P409" s="56" t="s">
        <v>349</v>
      </c>
    </row>
    <row r="410" spans="1:17" s="56" customFormat="1">
      <c r="A410" s="56" t="str">
        <f>Arms!$C$7</f>
        <v>CART_005_1</v>
      </c>
      <c r="B410" s="56">
        <v>2</v>
      </c>
      <c r="C410" s="56" t="str">
        <f t="shared" si="7"/>
        <v>CART_005_1_2</v>
      </c>
      <c r="D410" s="57">
        <v>28</v>
      </c>
      <c r="E410" s="56" t="s">
        <v>260</v>
      </c>
      <c r="F410" s="58">
        <v>383.62</v>
      </c>
      <c r="G410" s="58"/>
      <c r="H410" s="54" t="s">
        <v>262</v>
      </c>
      <c r="I410" s="56" t="s">
        <v>94</v>
      </c>
      <c r="J410" s="56" t="s">
        <v>295</v>
      </c>
      <c r="P410" s="56" t="s">
        <v>349</v>
      </c>
    </row>
    <row r="411" spans="1:17" s="56" customFormat="1">
      <c r="A411" s="56" t="str">
        <f>Arms!$C$7</f>
        <v>CART_005_1</v>
      </c>
      <c r="B411" s="56">
        <v>3</v>
      </c>
      <c r="C411" s="56" t="str">
        <f t="shared" si="7"/>
        <v>CART_005_1_3</v>
      </c>
      <c r="D411" s="57">
        <v>28</v>
      </c>
      <c r="E411" s="56" t="s">
        <v>260</v>
      </c>
      <c r="F411" s="58">
        <v>109964.97</v>
      </c>
      <c r="G411" s="58"/>
      <c r="H411" s="54" t="s">
        <v>262</v>
      </c>
      <c r="I411" s="56" t="s">
        <v>94</v>
      </c>
      <c r="J411" s="56" t="s">
        <v>295</v>
      </c>
      <c r="P411" s="56" t="s">
        <v>349</v>
      </c>
      <c r="Q411" s="56" t="s">
        <v>350</v>
      </c>
    </row>
    <row r="412" spans="1:17" s="56" customFormat="1">
      <c r="A412" s="56" t="str">
        <f>Arms!$C$7</f>
        <v>CART_005_1</v>
      </c>
      <c r="B412" s="56">
        <v>4</v>
      </c>
      <c r="C412" s="56" t="str">
        <f t="shared" si="7"/>
        <v>CART_005_1_4</v>
      </c>
      <c r="D412" s="57">
        <v>28</v>
      </c>
      <c r="E412" s="56" t="s">
        <v>260</v>
      </c>
      <c r="F412" s="58">
        <v>2140.31</v>
      </c>
      <c r="G412" s="58"/>
      <c r="H412" s="54" t="s">
        <v>262</v>
      </c>
      <c r="I412" s="56" t="s">
        <v>94</v>
      </c>
      <c r="J412" s="56" t="s">
        <v>295</v>
      </c>
      <c r="P412" s="56" t="s">
        <v>349</v>
      </c>
    </row>
    <row r="413" spans="1:17" s="56" customFormat="1">
      <c r="A413" s="56" t="str">
        <f>Arms!$C$7</f>
        <v>CART_005_1</v>
      </c>
      <c r="B413" s="56">
        <v>5</v>
      </c>
      <c r="C413" s="56" t="str">
        <f t="shared" si="7"/>
        <v>CART_005_1_5</v>
      </c>
      <c r="D413" s="57">
        <v>28</v>
      </c>
      <c r="E413" s="56" t="s">
        <v>260</v>
      </c>
      <c r="F413" s="58" t="s">
        <v>351</v>
      </c>
      <c r="G413" s="58"/>
      <c r="H413" s="54" t="s">
        <v>262</v>
      </c>
      <c r="I413" s="56" t="s">
        <v>94</v>
      </c>
      <c r="J413" s="56" t="s">
        <v>295</v>
      </c>
      <c r="P413" s="56" t="s">
        <v>349</v>
      </c>
    </row>
    <row r="414" spans="1:17" s="56" customFormat="1">
      <c r="A414" s="56" t="str">
        <f>Arms!$C$7</f>
        <v>CART_005_1</v>
      </c>
      <c r="B414" s="56">
        <v>6</v>
      </c>
      <c r="C414" s="56" t="str">
        <f t="shared" si="7"/>
        <v>CART_005_1_6</v>
      </c>
      <c r="D414" s="57">
        <v>28</v>
      </c>
      <c r="E414" s="56" t="s">
        <v>260</v>
      </c>
      <c r="F414" s="58">
        <v>16.75</v>
      </c>
      <c r="G414" s="58"/>
      <c r="H414" s="54" t="s">
        <v>262</v>
      </c>
      <c r="I414" s="56" t="s">
        <v>94</v>
      </c>
      <c r="J414" s="56" t="s">
        <v>295</v>
      </c>
      <c r="P414" s="56" t="s">
        <v>349</v>
      </c>
    </row>
    <row r="415" spans="1:17" s="56" customFormat="1">
      <c r="A415" s="56" t="str">
        <f>Arms!$C$7</f>
        <v>CART_005_1</v>
      </c>
      <c r="B415" s="56">
        <v>7</v>
      </c>
      <c r="C415" s="56" t="str">
        <f t="shared" si="7"/>
        <v>CART_005_1_7</v>
      </c>
      <c r="D415" s="57">
        <v>28</v>
      </c>
      <c r="E415" s="56" t="s">
        <v>260</v>
      </c>
      <c r="F415" s="58">
        <v>0</v>
      </c>
      <c r="G415" s="58"/>
      <c r="H415" s="54" t="s">
        <v>262</v>
      </c>
      <c r="I415" s="56" t="s">
        <v>94</v>
      </c>
      <c r="J415" s="56" t="s">
        <v>295</v>
      </c>
      <c r="P415" s="56" t="s">
        <v>349</v>
      </c>
    </row>
    <row r="416" spans="1:17" s="56" customFormat="1">
      <c r="A416" s="56" t="str">
        <f>Arms!$C$7</f>
        <v>CART_005_1</v>
      </c>
      <c r="B416" s="56">
        <v>8</v>
      </c>
      <c r="C416" s="56" t="str">
        <f t="shared" si="7"/>
        <v>CART_005_1_8</v>
      </c>
      <c r="D416" s="57">
        <v>28</v>
      </c>
      <c r="E416" s="56" t="s">
        <v>260</v>
      </c>
      <c r="F416" s="58" t="s">
        <v>351</v>
      </c>
      <c r="G416" s="58"/>
      <c r="H416" s="54" t="s">
        <v>262</v>
      </c>
      <c r="I416" s="56" t="s">
        <v>94</v>
      </c>
      <c r="J416" s="56" t="s">
        <v>295</v>
      </c>
      <c r="P416" s="56" t="s">
        <v>349</v>
      </c>
    </row>
    <row r="417" spans="1:16" s="56" customFormat="1">
      <c r="A417" s="56" t="str">
        <f>Arms!$C$7</f>
        <v>CART_005_1</v>
      </c>
      <c r="B417" s="56">
        <v>9</v>
      </c>
      <c r="C417" s="56" t="str">
        <f t="shared" si="7"/>
        <v>CART_005_1_9</v>
      </c>
      <c r="D417" s="57">
        <v>28</v>
      </c>
      <c r="E417" s="56" t="s">
        <v>260</v>
      </c>
      <c r="F417" s="58">
        <v>1084.1600000000001</v>
      </c>
      <c r="G417" s="58"/>
      <c r="H417" s="54" t="s">
        <v>262</v>
      </c>
      <c r="I417" s="56" t="s">
        <v>94</v>
      </c>
      <c r="J417" s="56" t="s">
        <v>295</v>
      </c>
      <c r="P417" s="56" t="s">
        <v>349</v>
      </c>
    </row>
    <row r="418" spans="1:16" s="56" customFormat="1">
      <c r="A418" s="56" t="str">
        <f>Arms!$C$7</f>
        <v>CART_005_1</v>
      </c>
      <c r="B418" s="56">
        <v>1</v>
      </c>
      <c r="C418" s="56" t="str">
        <f t="shared" si="7"/>
        <v>CART_005_1_1</v>
      </c>
      <c r="D418" s="57">
        <v>3</v>
      </c>
      <c r="E418" s="56" t="s">
        <v>256</v>
      </c>
      <c r="F418" s="58" t="s">
        <v>351</v>
      </c>
      <c r="G418" s="58"/>
      <c r="H418" s="54" t="s">
        <v>262</v>
      </c>
      <c r="I418" s="56" t="s">
        <v>94</v>
      </c>
      <c r="J418" s="56" t="s">
        <v>295</v>
      </c>
      <c r="P418" s="56" t="s">
        <v>349</v>
      </c>
    </row>
    <row r="419" spans="1:16" s="56" customFormat="1">
      <c r="A419" s="56" t="str">
        <f>Arms!$C$7</f>
        <v>CART_005_1</v>
      </c>
      <c r="B419" s="56">
        <v>2</v>
      </c>
      <c r="C419" s="56" t="str">
        <f t="shared" si="7"/>
        <v>CART_005_1_2</v>
      </c>
      <c r="D419" s="57">
        <v>3</v>
      </c>
      <c r="E419" s="56" t="s">
        <v>256</v>
      </c>
      <c r="F419" s="58" t="s">
        <v>351</v>
      </c>
      <c r="G419" s="58"/>
      <c r="H419" s="54" t="s">
        <v>262</v>
      </c>
      <c r="I419" s="56" t="s">
        <v>94</v>
      </c>
      <c r="J419" s="56" t="s">
        <v>295</v>
      </c>
      <c r="P419" s="56" t="s">
        <v>349</v>
      </c>
    </row>
    <row r="420" spans="1:16" s="56" customFormat="1">
      <c r="A420" s="56" t="str">
        <f>Arms!$C$7</f>
        <v>CART_005_1</v>
      </c>
      <c r="B420" s="56">
        <v>3</v>
      </c>
      <c r="C420" s="56" t="str">
        <f t="shared" si="7"/>
        <v>CART_005_1_3</v>
      </c>
      <c r="D420" s="57">
        <v>3</v>
      </c>
      <c r="E420" s="56" t="s">
        <v>256</v>
      </c>
      <c r="F420" s="58">
        <v>9934.9699999999993</v>
      </c>
      <c r="G420" s="58"/>
      <c r="H420" s="54" t="s">
        <v>262</v>
      </c>
      <c r="I420" s="56" t="s">
        <v>94</v>
      </c>
      <c r="J420" s="56" t="s">
        <v>295</v>
      </c>
      <c r="P420" s="56" t="s">
        <v>349</v>
      </c>
    </row>
    <row r="421" spans="1:16" s="56" customFormat="1">
      <c r="A421" s="56" t="str">
        <f>Arms!$C$7</f>
        <v>CART_005_1</v>
      </c>
      <c r="B421" s="56">
        <v>4</v>
      </c>
      <c r="C421" s="56" t="str">
        <f t="shared" si="7"/>
        <v>CART_005_1_4</v>
      </c>
      <c r="D421" s="57">
        <v>3</v>
      </c>
      <c r="E421" s="56" t="s">
        <v>256</v>
      </c>
      <c r="F421" s="58" t="s">
        <v>351</v>
      </c>
      <c r="G421" s="58"/>
      <c r="H421" s="54" t="s">
        <v>262</v>
      </c>
      <c r="I421" s="56" t="s">
        <v>94</v>
      </c>
      <c r="J421" s="56" t="s">
        <v>295</v>
      </c>
      <c r="P421" s="56" t="s">
        <v>349</v>
      </c>
    </row>
    <row r="422" spans="1:16" s="56" customFormat="1">
      <c r="A422" s="56" t="str">
        <f>Arms!$C$7</f>
        <v>CART_005_1</v>
      </c>
      <c r="B422" s="56">
        <v>5</v>
      </c>
      <c r="C422" s="56" t="str">
        <f t="shared" si="7"/>
        <v>CART_005_1_5</v>
      </c>
      <c r="D422" s="57">
        <v>3</v>
      </c>
      <c r="E422" s="56" t="s">
        <v>256</v>
      </c>
      <c r="F422" s="58" t="s">
        <v>351</v>
      </c>
      <c r="G422" s="58"/>
      <c r="H422" s="54" t="s">
        <v>262</v>
      </c>
      <c r="I422" s="56" t="s">
        <v>94</v>
      </c>
      <c r="J422" s="56" t="s">
        <v>295</v>
      </c>
      <c r="P422" s="56" t="s">
        <v>349</v>
      </c>
    </row>
    <row r="423" spans="1:16" s="56" customFormat="1">
      <c r="A423" s="56" t="str">
        <f>Arms!$C$7</f>
        <v>CART_005_1</v>
      </c>
      <c r="B423" s="56">
        <v>6</v>
      </c>
      <c r="C423" s="56" t="str">
        <f t="shared" si="7"/>
        <v>CART_005_1_6</v>
      </c>
      <c r="D423" s="57">
        <v>3</v>
      </c>
      <c r="E423" s="56" t="s">
        <v>256</v>
      </c>
      <c r="F423" s="58" t="s">
        <v>351</v>
      </c>
      <c r="G423" s="58"/>
      <c r="H423" s="54" t="s">
        <v>262</v>
      </c>
      <c r="I423" s="56" t="s">
        <v>94</v>
      </c>
      <c r="J423" s="56" t="s">
        <v>295</v>
      </c>
      <c r="P423" s="56" t="s">
        <v>349</v>
      </c>
    </row>
    <row r="424" spans="1:16" s="56" customFormat="1">
      <c r="A424" s="56" t="str">
        <f>Arms!$C$7</f>
        <v>CART_005_1</v>
      </c>
      <c r="B424" s="56">
        <v>7</v>
      </c>
      <c r="C424" s="56" t="str">
        <f t="shared" si="7"/>
        <v>CART_005_1_7</v>
      </c>
      <c r="D424" s="57">
        <v>3</v>
      </c>
      <c r="E424" s="56" t="s">
        <v>256</v>
      </c>
      <c r="F424" s="58" t="s">
        <v>351</v>
      </c>
      <c r="G424" s="58"/>
      <c r="H424" s="54" t="s">
        <v>262</v>
      </c>
      <c r="I424" s="56" t="s">
        <v>94</v>
      </c>
      <c r="J424" s="56" t="s">
        <v>295</v>
      </c>
      <c r="P424" s="56" t="s">
        <v>349</v>
      </c>
    </row>
    <row r="425" spans="1:16" s="56" customFormat="1">
      <c r="A425" s="56" t="str">
        <f>Arms!$C$7</f>
        <v>CART_005_1</v>
      </c>
      <c r="B425" s="56">
        <v>8</v>
      </c>
      <c r="C425" s="56" t="str">
        <f t="shared" si="7"/>
        <v>CART_005_1_8</v>
      </c>
      <c r="D425" s="57">
        <v>3</v>
      </c>
      <c r="E425" s="56" t="s">
        <v>256</v>
      </c>
      <c r="F425" s="58" t="s">
        <v>351</v>
      </c>
      <c r="G425" s="58"/>
      <c r="H425" s="54" t="s">
        <v>262</v>
      </c>
      <c r="I425" s="56" t="s">
        <v>94</v>
      </c>
      <c r="J425" s="56" t="s">
        <v>295</v>
      </c>
      <c r="P425" s="56" t="s">
        <v>349</v>
      </c>
    </row>
    <row r="426" spans="1:16" s="56" customFormat="1">
      <c r="A426" s="56" t="str">
        <f>Arms!$C$7</f>
        <v>CART_005_1</v>
      </c>
      <c r="B426" s="56">
        <v>9</v>
      </c>
      <c r="C426" s="56" t="str">
        <f t="shared" si="7"/>
        <v>CART_005_1_9</v>
      </c>
      <c r="D426" s="57">
        <v>3</v>
      </c>
      <c r="E426" s="56" t="s">
        <v>256</v>
      </c>
      <c r="F426" s="58">
        <v>99.48</v>
      </c>
      <c r="G426" s="58"/>
      <c r="H426" s="54" t="s">
        <v>262</v>
      </c>
      <c r="I426" s="56" t="s">
        <v>94</v>
      </c>
      <c r="J426" s="56" t="s">
        <v>295</v>
      </c>
      <c r="P426" s="56" t="s">
        <v>349</v>
      </c>
    </row>
    <row r="427" spans="1:16" s="56" customFormat="1">
      <c r="A427" s="56" t="str">
        <f>Arms!$C$8</f>
        <v>CART_005_2</v>
      </c>
      <c r="B427" s="56">
        <v>1</v>
      </c>
      <c r="C427" s="56" t="str">
        <f t="shared" si="7"/>
        <v>CART_005_2_1</v>
      </c>
      <c r="D427" s="57">
        <v>28</v>
      </c>
      <c r="E427" s="56" t="s">
        <v>260</v>
      </c>
      <c r="F427" s="58">
        <v>25.59</v>
      </c>
      <c r="G427" s="58"/>
      <c r="H427" s="54" t="s">
        <v>262</v>
      </c>
      <c r="I427" s="56" t="s">
        <v>94</v>
      </c>
      <c r="J427" s="56" t="s">
        <v>295</v>
      </c>
      <c r="P427" s="56" t="s">
        <v>349</v>
      </c>
    </row>
    <row r="428" spans="1:16" s="56" customFormat="1">
      <c r="A428" s="56" t="str">
        <f>Arms!$C$8</f>
        <v>CART_005_2</v>
      </c>
      <c r="B428" s="56">
        <v>2</v>
      </c>
      <c r="C428" s="56" t="str">
        <f t="shared" si="7"/>
        <v>CART_005_2_2</v>
      </c>
      <c r="D428" s="57">
        <v>28</v>
      </c>
      <c r="E428" s="56" t="s">
        <v>260</v>
      </c>
      <c r="F428" s="58">
        <v>43.64</v>
      </c>
      <c r="G428" s="58"/>
      <c r="H428" s="54" t="s">
        <v>262</v>
      </c>
      <c r="I428" s="56" t="s">
        <v>94</v>
      </c>
      <c r="J428" s="56" t="s">
        <v>295</v>
      </c>
      <c r="P428" s="56" t="s">
        <v>349</v>
      </c>
    </row>
    <row r="429" spans="1:16" s="56" customFormat="1">
      <c r="A429" s="56" t="str">
        <f>Arms!$C$8</f>
        <v>CART_005_2</v>
      </c>
      <c r="B429" s="56">
        <v>3</v>
      </c>
      <c r="C429" s="56" t="str">
        <f t="shared" si="7"/>
        <v>CART_005_2_3</v>
      </c>
      <c r="D429" s="57">
        <v>28</v>
      </c>
      <c r="E429" s="56" t="s">
        <v>260</v>
      </c>
      <c r="F429" s="58">
        <v>255.76</v>
      </c>
      <c r="G429" s="58"/>
      <c r="H429" s="54" t="s">
        <v>262</v>
      </c>
      <c r="I429" s="56" t="s">
        <v>94</v>
      </c>
      <c r="J429" s="56" t="s">
        <v>295</v>
      </c>
      <c r="P429" s="56" t="s">
        <v>349</v>
      </c>
    </row>
    <row r="430" spans="1:16" s="56" customFormat="1">
      <c r="A430" s="56" t="str">
        <f>Arms!$C$8</f>
        <v>CART_005_2</v>
      </c>
      <c r="B430" s="56">
        <v>4</v>
      </c>
      <c r="C430" s="56" t="str">
        <f t="shared" si="7"/>
        <v>CART_005_2_4</v>
      </c>
      <c r="D430" s="57">
        <v>28</v>
      </c>
      <c r="E430" s="56" t="s">
        <v>260</v>
      </c>
      <c r="F430" s="58">
        <v>22077.89</v>
      </c>
      <c r="G430" s="58"/>
      <c r="H430" s="54" t="s">
        <v>262</v>
      </c>
      <c r="I430" s="56" t="s">
        <v>94</v>
      </c>
      <c r="J430" s="56" t="s">
        <v>295</v>
      </c>
      <c r="P430" s="56" t="s">
        <v>349</v>
      </c>
    </row>
    <row r="431" spans="1:16" s="56" customFormat="1">
      <c r="A431" s="56" t="str">
        <f>Arms!$C$8</f>
        <v>CART_005_2</v>
      </c>
      <c r="B431" s="56">
        <v>5</v>
      </c>
      <c r="C431" s="56" t="str">
        <f t="shared" si="7"/>
        <v>CART_005_2_5</v>
      </c>
      <c r="D431" s="57">
        <v>28</v>
      </c>
      <c r="E431" s="56" t="s">
        <v>260</v>
      </c>
      <c r="F431" s="58">
        <v>22.09</v>
      </c>
      <c r="G431" s="58"/>
      <c r="H431" s="54" t="s">
        <v>262</v>
      </c>
      <c r="I431" s="56" t="s">
        <v>94</v>
      </c>
      <c r="J431" s="56" t="s">
        <v>295</v>
      </c>
      <c r="P431" s="56" t="s">
        <v>349</v>
      </c>
    </row>
    <row r="432" spans="1:16" s="56" customFormat="1">
      <c r="A432" s="56" t="str">
        <f>Arms!$C$8</f>
        <v>CART_005_2</v>
      </c>
      <c r="B432" s="56">
        <v>1</v>
      </c>
      <c r="C432" s="56" t="str">
        <f t="shared" si="7"/>
        <v>CART_005_2_1</v>
      </c>
      <c r="D432" s="57">
        <v>3</v>
      </c>
      <c r="E432" s="56" t="s">
        <v>256</v>
      </c>
      <c r="F432" s="58" t="s">
        <v>351</v>
      </c>
      <c r="G432" s="58"/>
      <c r="H432" s="54" t="s">
        <v>262</v>
      </c>
      <c r="I432" s="56" t="s">
        <v>94</v>
      </c>
      <c r="J432" s="56" t="s">
        <v>295</v>
      </c>
      <c r="P432" s="56" t="s">
        <v>349</v>
      </c>
    </row>
    <row r="433" spans="1:16" s="56" customFormat="1">
      <c r="A433" s="56" t="str">
        <f>Arms!$C$8</f>
        <v>CART_005_2</v>
      </c>
      <c r="B433" s="56">
        <v>2</v>
      </c>
      <c r="C433" s="56" t="str">
        <f t="shared" si="7"/>
        <v>CART_005_2_2</v>
      </c>
      <c r="D433" s="57">
        <v>3</v>
      </c>
      <c r="E433" s="56" t="s">
        <v>256</v>
      </c>
      <c r="F433" s="58">
        <v>27.04</v>
      </c>
      <c r="G433" s="58"/>
      <c r="H433" s="54" t="s">
        <v>262</v>
      </c>
      <c r="I433" s="56" t="s">
        <v>94</v>
      </c>
      <c r="J433" s="56" t="s">
        <v>295</v>
      </c>
      <c r="P433" s="56" t="s">
        <v>349</v>
      </c>
    </row>
    <row r="434" spans="1:16" s="56" customFormat="1">
      <c r="A434" s="56" t="str">
        <f>Arms!$C$8</f>
        <v>CART_005_2</v>
      </c>
      <c r="B434" s="56">
        <v>3</v>
      </c>
      <c r="C434" s="56" t="str">
        <f t="shared" si="7"/>
        <v>CART_005_2_3</v>
      </c>
      <c r="D434" s="57">
        <v>3</v>
      </c>
      <c r="E434" s="56" t="s">
        <v>256</v>
      </c>
      <c r="F434" s="58">
        <v>0</v>
      </c>
      <c r="G434" s="58"/>
      <c r="H434" s="54" t="s">
        <v>262</v>
      </c>
      <c r="I434" s="56" t="s">
        <v>94</v>
      </c>
      <c r="J434" s="56" t="s">
        <v>295</v>
      </c>
      <c r="P434" s="56" t="s">
        <v>349</v>
      </c>
    </row>
    <row r="435" spans="1:16" s="56" customFormat="1">
      <c r="A435" s="56" t="str">
        <f>Arms!$C$8</f>
        <v>CART_005_2</v>
      </c>
      <c r="B435" s="56">
        <v>4</v>
      </c>
      <c r="C435" s="56" t="str">
        <f t="shared" si="7"/>
        <v>CART_005_2_4</v>
      </c>
      <c r="D435" s="57">
        <v>3</v>
      </c>
      <c r="E435" s="56" t="s">
        <v>256</v>
      </c>
      <c r="F435" s="58" t="s">
        <v>351</v>
      </c>
      <c r="G435" s="58"/>
      <c r="H435" s="54" t="s">
        <v>262</v>
      </c>
      <c r="I435" s="56" t="s">
        <v>94</v>
      </c>
      <c r="J435" s="56" t="s">
        <v>295</v>
      </c>
      <c r="P435" s="56" t="s">
        <v>349</v>
      </c>
    </row>
    <row r="436" spans="1:16" s="56" customFormat="1">
      <c r="A436" s="56" t="str">
        <f>Arms!$C$8</f>
        <v>CART_005_2</v>
      </c>
      <c r="B436" s="56">
        <v>5</v>
      </c>
      <c r="C436" s="56" t="str">
        <f t="shared" si="7"/>
        <v>CART_005_2_5</v>
      </c>
      <c r="D436" s="57">
        <v>3</v>
      </c>
      <c r="E436" s="56" t="s">
        <v>256</v>
      </c>
      <c r="F436" s="58">
        <v>63.76</v>
      </c>
      <c r="G436" s="58"/>
      <c r="H436" s="54" t="s">
        <v>262</v>
      </c>
      <c r="I436" s="56" t="s">
        <v>94</v>
      </c>
      <c r="J436" s="56" t="s">
        <v>295</v>
      </c>
      <c r="P436" s="56" t="s">
        <v>349</v>
      </c>
    </row>
    <row r="437" spans="1:16" s="56" customFormat="1">
      <c r="A437" s="56" t="str">
        <f>Arms!$C$9</f>
        <v>CART_005_3</v>
      </c>
      <c r="B437" s="56">
        <v>1</v>
      </c>
      <c r="C437" s="56" t="str">
        <f t="shared" si="7"/>
        <v>CART_005_3_1</v>
      </c>
      <c r="D437" s="57">
        <v>28</v>
      </c>
      <c r="E437" s="56" t="s">
        <v>260</v>
      </c>
      <c r="F437" s="58">
        <v>1398.82</v>
      </c>
      <c r="G437" s="58"/>
      <c r="H437" s="54" t="s">
        <v>262</v>
      </c>
      <c r="I437" s="56" t="s">
        <v>94</v>
      </c>
      <c r="J437" s="56" t="s">
        <v>295</v>
      </c>
      <c r="P437" s="56" t="s">
        <v>349</v>
      </c>
    </row>
    <row r="438" spans="1:16" s="56" customFormat="1">
      <c r="A438" s="56" t="str">
        <f>Arms!$C$9</f>
        <v>CART_005_3</v>
      </c>
      <c r="B438" s="56">
        <v>2</v>
      </c>
      <c r="C438" s="56" t="str">
        <f t="shared" si="7"/>
        <v>CART_005_3_2</v>
      </c>
      <c r="D438" s="57">
        <v>28</v>
      </c>
      <c r="E438" s="56" t="s">
        <v>260</v>
      </c>
      <c r="F438" s="58">
        <v>6578.03</v>
      </c>
      <c r="G438" s="58"/>
      <c r="H438" s="54" t="s">
        <v>262</v>
      </c>
      <c r="I438" s="56" t="s">
        <v>94</v>
      </c>
      <c r="J438" s="56" t="s">
        <v>295</v>
      </c>
      <c r="P438" s="56" t="s">
        <v>349</v>
      </c>
    </row>
    <row r="439" spans="1:16" s="56" customFormat="1">
      <c r="A439" s="56" t="str">
        <f>Arms!$C$9</f>
        <v>CART_005_3</v>
      </c>
      <c r="B439" s="56">
        <v>3</v>
      </c>
      <c r="C439" s="56" t="str">
        <f t="shared" si="7"/>
        <v>CART_005_3_3</v>
      </c>
      <c r="D439" s="57">
        <v>28</v>
      </c>
      <c r="E439" s="56" t="s">
        <v>260</v>
      </c>
      <c r="F439" s="58">
        <v>28086.46</v>
      </c>
      <c r="G439" s="58"/>
      <c r="H439" s="54" t="s">
        <v>262</v>
      </c>
      <c r="I439" s="56" t="s">
        <v>94</v>
      </c>
      <c r="J439" s="56" t="s">
        <v>295</v>
      </c>
      <c r="P439" s="56" t="s">
        <v>349</v>
      </c>
    </row>
    <row r="440" spans="1:16" s="56" customFormat="1">
      <c r="A440" s="56" t="str">
        <f>Arms!$C$9</f>
        <v>CART_005_3</v>
      </c>
      <c r="B440" s="56">
        <v>4</v>
      </c>
      <c r="C440" s="56" t="str">
        <f t="shared" si="7"/>
        <v>CART_005_3_4</v>
      </c>
      <c r="D440" s="57">
        <v>28</v>
      </c>
      <c r="E440" s="56" t="s">
        <v>260</v>
      </c>
      <c r="F440" s="58">
        <v>1161.92</v>
      </c>
      <c r="G440" s="58"/>
      <c r="H440" s="54" t="s">
        <v>262</v>
      </c>
      <c r="I440" s="56" t="s">
        <v>94</v>
      </c>
      <c r="J440" s="56" t="s">
        <v>295</v>
      </c>
      <c r="P440" s="56" t="s">
        <v>349</v>
      </c>
    </row>
    <row r="441" spans="1:16" s="56" customFormat="1">
      <c r="A441" s="56" t="str">
        <f>Arms!$C$9</f>
        <v>CART_005_3</v>
      </c>
      <c r="B441" s="56">
        <v>5</v>
      </c>
      <c r="C441" s="56" t="str">
        <f t="shared" si="7"/>
        <v>CART_005_3_5</v>
      </c>
      <c r="D441" s="57">
        <v>28</v>
      </c>
      <c r="E441" s="56" t="s">
        <v>260</v>
      </c>
      <c r="F441" s="58" t="s">
        <v>351</v>
      </c>
      <c r="G441" s="58"/>
      <c r="H441" s="54" t="s">
        <v>262</v>
      </c>
      <c r="I441" s="56" t="s">
        <v>94</v>
      </c>
      <c r="J441" s="56" t="s">
        <v>295</v>
      </c>
      <c r="P441" s="56" t="s">
        <v>349</v>
      </c>
    </row>
    <row r="442" spans="1:16" s="56" customFormat="1">
      <c r="A442" s="56" t="str">
        <f>Arms!$C$9</f>
        <v>CART_005_3</v>
      </c>
      <c r="B442" s="56">
        <v>6</v>
      </c>
      <c r="C442" s="56" t="str">
        <f t="shared" si="7"/>
        <v>CART_005_3_6</v>
      </c>
      <c r="D442" s="57">
        <v>28</v>
      </c>
      <c r="E442" s="56" t="s">
        <v>260</v>
      </c>
      <c r="F442" s="58">
        <v>259.97000000000003</v>
      </c>
      <c r="G442" s="58"/>
      <c r="H442" s="54" t="s">
        <v>262</v>
      </c>
      <c r="I442" s="56" t="s">
        <v>94</v>
      </c>
      <c r="J442" s="56" t="s">
        <v>295</v>
      </c>
      <c r="P442" s="56" t="s">
        <v>349</v>
      </c>
    </row>
    <row r="443" spans="1:16" s="56" customFormat="1">
      <c r="A443" s="56" t="str">
        <f>Arms!$C$9</f>
        <v>CART_005_3</v>
      </c>
      <c r="B443" s="56">
        <v>7</v>
      </c>
      <c r="C443" s="56" t="str">
        <f t="shared" si="7"/>
        <v>CART_005_3_7</v>
      </c>
      <c r="D443" s="57">
        <v>28</v>
      </c>
      <c r="E443" s="56" t="s">
        <v>260</v>
      </c>
      <c r="F443" s="58">
        <v>41242.370000000003</v>
      </c>
      <c r="G443" s="58"/>
      <c r="H443" s="54" t="s">
        <v>262</v>
      </c>
      <c r="I443" s="56" t="s">
        <v>94</v>
      </c>
      <c r="J443" s="56" t="s">
        <v>295</v>
      </c>
      <c r="P443" s="56" t="s">
        <v>349</v>
      </c>
    </row>
    <row r="444" spans="1:16" s="56" customFormat="1">
      <c r="A444" s="56" t="str">
        <f>Arms!$C$9</f>
        <v>CART_005_3</v>
      </c>
      <c r="B444" s="56">
        <v>8</v>
      </c>
      <c r="C444" s="56" t="str">
        <f t="shared" si="7"/>
        <v>CART_005_3_8</v>
      </c>
      <c r="D444" s="57">
        <v>28</v>
      </c>
      <c r="E444" s="56" t="s">
        <v>260</v>
      </c>
      <c r="F444" s="58">
        <v>210.05</v>
      </c>
      <c r="G444" s="58"/>
      <c r="H444" s="54" t="s">
        <v>262</v>
      </c>
      <c r="I444" s="56" t="s">
        <v>94</v>
      </c>
      <c r="J444" s="56" t="s">
        <v>295</v>
      </c>
      <c r="P444" s="56" t="s">
        <v>349</v>
      </c>
    </row>
    <row r="445" spans="1:16" s="56" customFormat="1">
      <c r="A445" s="56" t="str">
        <f>Arms!$C$9</f>
        <v>CART_005_3</v>
      </c>
      <c r="B445" s="56">
        <v>9</v>
      </c>
      <c r="C445" s="56" t="str">
        <f t="shared" si="7"/>
        <v>CART_005_3_9</v>
      </c>
      <c r="D445" s="57">
        <v>28</v>
      </c>
      <c r="E445" s="56" t="s">
        <v>260</v>
      </c>
      <c r="F445" s="58">
        <v>7055.94</v>
      </c>
      <c r="G445" s="58"/>
      <c r="H445" s="54" t="s">
        <v>262</v>
      </c>
      <c r="I445" s="56" t="s">
        <v>94</v>
      </c>
      <c r="J445" s="56" t="s">
        <v>295</v>
      </c>
      <c r="P445" s="56" t="s">
        <v>349</v>
      </c>
    </row>
    <row r="446" spans="1:16" s="56" customFormat="1">
      <c r="A446" s="56" t="str">
        <f>Arms!$C$9</f>
        <v>CART_005_3</v>
      </c>
      <c r="B446" s="56">
        <v>10</v>
      </c>
      <c r="C446" s="56" t="str">
        <f t="shared" si="7"/>
        <v>CART_005_3_10</v>
      </c>
      <c r="D446" s="57">
        <v>28</v>
      </c>
      <c r="E446" s="56" t="s">
        <v>260</v>
      </c>
      <c r="F446" s="58">
        <v>5142.13</v>
      </c>
      <c r="G446" s="58"/>
      <c r="H446" s="54" t="s">
        <v>262</v>
      </c>
      <c r="I446" s="56" t="s">
        <v>94</v>
      </c>
      <c r="J446" s="56" t="s">
        <v>295</v>
      </c>
      <c r="P446" s="56" t="s">
        <v>349</v>
      </c>
    </row>
    <row r="447" spans="1:16" s="56" customFormat="1">
      <c r="A447" s="56" t="str">
        <f>Arms!$C$9</f>
        <v>CART_005_3</v>
      </c>
      <c r="B447" s="56">
        <v>11</v>
      </c>
      <c r="C447" s="56" t="str">
        <f t="shared" si="7"/>
        <v>CART_005_3_11</v>
      </c>
      <c r="D447" s="57">
        <v>28</v>
      </c>
      <c r="E447" s="56" t="s">
        <v>260</v>
      </c>
      <c r="F447" s="58">
        <v>1512.03</v>
      </c>
      <c r="G447" s="58"/>
      <c r="H447" s="54" t="s">
        <v>262</v>
      </c>
      <c r="I447" s="56" t="s">
        <v>94</v>
      </c>
      <c r="J447" s="56" t="s">
        <v>295</v>
      </c>
      <c r="P447" s="56" t="s">
        <v>349</v>
      </c>
    </row>
    <row r="448" spans="1:16" s="56" customFormat="1">
      <c r="A448" s="56" t="str">
        <f>Arms!$C$9</f>
        <v>CART_005_3</v>
      </c>
      <c r="B448" s="56">
        <v>1</v>
      </c>
      <c r="C448" s="56" t="str">
        <f t="shared" si="7"/>
        <v>CART_005_3_1</v>
      </c>
      <c r="D448" s="57">
        <v>3</v>
      </c>
      <c r="E448" s="56" t="s">
        <v>256</v>
      </c>
      <c r="F448" s="58">
        <v>649.69000000000005</v>
      </c>
      <c r="G448" s="58"/>
      <c r="H448" s="54" t="s">
        <v>262</v>
      </c>
      <c r="I448" s="56" t="s">
        <v>94</v>
      </c>
      <c r="J448" s="56" t="s">
        <v>295</v>
      </c>
      <c r="P448" s="56" t="s">
        <v>349</v>
      </c>
    </row>
    <row r="449" spans="1:16" s="56" customFormat="1">
      <c r="A449" s="56" t="str">
        <f>Arms!$C$9</f>
        <v>CART_005_3</v>
      </c>
      <c r="B449" s="56">
        <v>2</v>
      </c>
      <c r="C449" s="56" t="str">
        <f t="shared" si="7"/>
        <v>CART_005_3_2</v>
      </c>
      <c r="D449" s="57">
        <v>3</v>
      </c>
      <c r="E449" s="56" t="s">
        <v>256</v>
      </c>
      <c r="F449" s="58">
        <v>117.53</v>
      </c>
      <c r="G449" s="58"/>
      <c r="H449" s="54" t="s">
        <v>262</v>
      </c>
      <c r="I449" s="56" t="s">
        <v>94</v>
      </c>
      <c r="J449" s="56" t="s">
        <v>295</v>
      </c>
      <c r="P449" s="56" t="s">
        <v>349</v>
      </c>
    </row>
    <row r="450" spans="1:16" s="56" customFormat="1">
      <c r="A450" s="56" t="str">
        <f>Arms!$C$9</f>
        <v>CART_005_3</v>
      </c>
      <c r="B450" s="56">
        <v>3</v>
      </c>
      <c r="C450" s="56" t="str">
        <f t="shared" si="7"/>
        <v>CART_005_3_3</v>
      </c>
      <c r="D450" s="57">
        <v>3</v>
      </c>
      <c r="E450" s="56" t="s">
        <v>256</v>
      </c>
      <c r="F450" s="58">
        <v>5223.76</v>
      </c>
      <c r="G450" s="58"/>
      <c r="H450" s="54" t="s">
        <v>262</v>
      </c>
      <c r="I450" s="56" t="s">
        <v>94</v>
      </c>
      <c r="J450" s="56" t="s">
        <v>295</v>
      </c>
      <c r="P450" s="56" t="s">
        <v>349</v>
      </c>
    </row>
    <row r="451" spans="1:16" s="56" customFormat="1">
      <c r="A451" s="56" t="str">
        <f>Arms!$C$9</f>
        <v>CART_005_3</v>
      </c>
      <c r="B451" s="56">
        <v>4</v>
      </c>
      <c r="C451" s="56" t="str">
        <f t="shared" si="7"/>
        <v>CART_005_3_4</v>
      </c>
      <c r="D451" s="57">
        <v>3</v>
      </c>
      <c r="E451" s="56" t="s">
        <v>256</v>
      </c>
      <c r="F451" s="58" t="s">
        <v>351</v>
      </c>
      <c r="G451" s="58"/>
      <c r="H451" s="54" t="s">
        <v>262</v>
      </c>
      <c r="I451" s="56" t="s">
        <v>94</v>
      </c>
      <c r="J451" s="56" t="s">
        <v>295</v>
      </c>
      <c r="P451" s="56" t="s">
        <v>349</v>
      </c>
    </row>
    <row r="452" spans="1:16" s="56" customFormat="1">
      <c r="A452" s="56" t="str">
        <f>Arms!$C$9</f>
        <v>CART_005_3</v>
      </c>
      <c r="B452" s="56">
        <v>5</v>
      </c>
      <c r="C452" s="56" t="str">
        <f t="shared" si="7"/>
        <v>CART_005_3_5</v>
      </c>
      <c r="D452" s="57">
        <v>3</v>
      </c>
      <c r="E452" s="56" t="s">
        <v>256</v>
      </c>
      <c r="F452" s="58" t="s">
        <v>351</v>
      </c>
      <c r="G452" s="58"/>
      <c r="H452" s="54" t="s">
        <v>262</v>
      </c>
      <c r="I452" s="56" t="s">
        <v>94</v>
      </c>
      <c r="J452" s="56" t="s">
        <v>295</v>
      </c>
      <c r="P452" s="56" t="s">
        <v>349</v>
      </c>
    </row>
    <row r="453" spans="1:16" s="56" customFormat="1">
      <c r="A453" s="56" t="str">
        <f>Arms!$C$9</f>
        <v>CART_005_3</v>
      </c>
      <c r="B453" s="56">
        <v>6</v>
      </c>
      <c r="C453" s="56" t="str">
        <f t="shared" si="7"/>
        <v>CART_005_3_6</v>
      </c>
      <c r="D453" s="57">
        <v>3</v>
      </c>
      <c r="E453" s="56" t="s">
        <v>256</v>
      </c>
      <c r="F453" s="58">
        <v>160.33000000000001</v>
      </c>
      <c r="G453" s="58"/>
      <c r="H453" s="54" t="s">
        <v>262</v>
      </c>
      <c r="I453" s="56" t="s">
        <v>94</v>
      </c>
      <c r="J453" s="56" t="s">
        <v>295</v>
      </c>
      <c r="P453" s="56" t="s">
        <v>349</v>
      </c>
    </row>
    <row r="454" spans="1:16" s="56" customFormat="1">
      <c r="A454" s="56" t="str">
        <f>Arms!$C$9</f>
        <v>CART_005_3</v>
      </c>
      <c r="B454" s="56">
        <v>7</v>
      </c>
      <c r="C454" s="56" t="str">
        <f t="shared" si="7"/>
        <v>CART_005_3_7</v>
      </c>
      <c r="D454" s="57">
        <v>3</v>
      </c>
      <c r="E454" s="56" t="s">
        <v>256</v>
      </c>
      <c r="F454" s="58">
        <v>9634.66</v>
      </c>
      <c r="G454" s="58"/>
      <c r="H454" s="54" t="s">
        <v>262</v>
      </c>
      <c r="I454" s="56" t="s">
        <v>94</v>
      </c>
      <c r="J454" s="56" t="s">
        <v>295</v>
      </c>
      <c r="P454" s="56" t="s">
        <v>349</v>
      </c>
    </row>
    <row r="455" spans="1:16" s="56" customFormat="1">
      <c r="A455" s="56" t="str">
        <f>Arms!$C$9</f>
        <v>CART_005_3</v>
      </c>
      <c r="B455" s="56">
        <v>8</v>
      </c>
      <c r="C455" s="56" t="str">
        <f t="shared" si="7"/>
        <v>CART_005_3_8</v>
      </c>
      <c r="D455" s="57">
        <v>3</v>
      </c>
      <c r="E455" s="56" t="s">
        <v>256</v>
      </c>
      <c r="F455" s="58" t="s">
        <v>351</v>
      </c>
      <c r="G455" s="58"/>
      <c r="H455" s="54" t="s">
        <v>262</v>
      </c>
      <c r="I455" s="56" t="s">
        <v>94</v>
      </c>
      <c r="J455" s="56" t="s">
        <v>295</v>
      </c>
      <c r="P455" s="56" t="s">
        <v>349</v>
      </c>
    </row>
    <row r="456" spans="1:16" s="56" customFormat="1">
      <c r="A456" s="56" t="str">
        <f>Arms!$C$9</f>
        <v>CART_005_3</v>
      </c>
      <c r="B456" s="56">
        <v>9</v>
      </c>
      <c r="C456" s="56" t="str">
        <f t="shared" si="7"/>
        <v>CART_005_3_9</v>
      </c>
      <c r="D456" s="57">
        <v>3</v>
      </c>
      <c r="E456" s="56" t="s">
        <v>256</v>
      </c>
      <c r="F456" s="58">
        <v>15.72</v>
      </c>
      <c r="G456" s="58"/>
      <c r="H456" s="54" t="s">
        <v>262</v>
      </c>
      <c r="I456" s="56" t="s">
        <v>94</v>
      </c>
      <c r="J456" s="56" t="s">
        <v>295</v>
      </c>
      <c r="P456" s="56" t="s">
        <v>349</v>
      </c>
    </row>
    <row r="457" spans="1:16" s="56" customFormat="1">
      <c r="A457" s="56" t="str">
        <f>Arms!$C$9</f>
        <v>CART_005_3</v>
      </c>
      <c r="B457" s="56">
        <v>10</v>
      </c>
      <c r="C457" s="56" t="str">
        <f t="shared" si="7"/>
        <v>CART_005_3_10</v>
      </c>
      <c r="D457" s="57">
        <v>3</v>
      </c>
      <c r="E457" s="56" t="s">
        <v>256</v>
      </c>
      <c r="F457" s="58">
        <v>39.090000000000003</v>
      </c>
      <c r="G457" s="58"/>
      <c r="H457" s="54" t="s">
        <v>262</v>
      </c>
      <c r="I457" s="56" t="s">
        <v>94</v>
      </c>
      <c r="J457" s="56" t="s">
        <v>295</v>
      </c>
      <c r="P457" s="56" t="s">
        <v>349</v>
      </c>
    </row>
    <row r="458" spans="1:16" s="56" customFormat="1">
      <c r="A458" s="56" t="str">
        <f>Arms!$C$9</f>
        <v>CART_005_3</v>
      </c>
      <c r="B458" s="56">
        <v>11</v>
      </c>
      <c r="C458" s="56" t="str">
        <f t="shared" si="7"/>
        <v>CART_005_3_11</v>
      </c>
      <c r="D458" s="57">
        <v>3</v>
      </c>
      <c r="E458" s="56" t="s">
        <v>256</v>
      </c>
      <c r="F458" s="58" t="s">
        <v>351</v>
      </c>
      <c r="G458" s="58"/>
      <c r="H458" s="54" t="s">
        <v>262</v>
      </c>
      <c r="I458" s="56" t="s">
        <v>94</v>
      </c>
      <c r="J458" s="56" t="s">
        <v>295</v>
      </c>
      <c r="P458" s="56" t="s">
        <v>349</v>
      </c>
    </row>
    <row r="459" spans="1:16" s="44" customFormat="1">
      <c r="A459" s="44" t="str">
        <f>Arms!$C$22</f>
        <v>CART_013_1</v>
      </c>
      <c r="B459" s="44">
        <v>1</v>
      </c>
      <c r="C459" s="44" t="str">
        <f t="shared" ref="C459:C522" si="8">CONCATENATE(A459, "_", B459)</f>
        <v>CART_013_1_1</v>
      </c>
      <c r="D459" s="46">
        <v>2.1472392638036601</v>
      </c>
      <c r="E459" s="44" t="s">
        <v>260</v>
      </c>
      <c r="F459" s="45">
        <v>901.40845070421301</v>
      </c>
      <c r="G459" s="45"/>
      <c r="H459" s="43" t="s">
        <v>262</v>
      </c>
      <c r="I459" s="44" t="s">
        <v>94</v>
      </c>
      <c r="J459" s="44" t="s">
        <v>88</v>
      </c>
      <c r="P459" s="44" t="s">
        <v>333</v>
      </c>
    </row>
    <row r="460" spans="1:16" s="44" customFormat="1">
      <c r="A460" s="44" t="str">
        <f>Arms!$C$22</f>
        <v>CART_013_1</v>
      </c>
      <c r="B460" s="44">
        <v>1</v>
      </c>
      <c r="C460" s="44" t="str">
        <f t="shared" si="8"/>
        <v>CART_013_1_1</v>
      </c>
      <c r="D460" s="46">
        <v>5.7259713701431201</v>
      </c>
      <c r="E460" s="44" t="s">
        <v>260</v>
      </c>
      <c r="F460" s="45">
        <v>11323.9436619718</v>
      </c>
      <c r="G460" s="45"/>
      <c r="H460" s="43" t="s">
        <v>262</v>
      </c>
      <c r="I460" s="44" t="s">
        <v>94</v>
      </c>
      <c r="J460" s="44" t="s">
        <v>88</v>
      </c>
      <c r="P460" s="44" t="s">
        <v>333</v>
      </c>
    </row>
    <row r="461" spans="1:16" s="44" customFormat="1">
      <c r="A461" s="44" t="str">
        <f>Arms!$C$22</f>
        <v>CART_013_1</v>
      </c>
      <c r="B461" s="44">
        <v>1</v>
      </c>
      <c r="C461" s="44" t="str">
        <f t="shared" si="8"/>
        <v>CART_013_1_1</v>
      </c>
      <c r="D461" s="46">
        <v>7.5153374233128698</v>
      </c>
      <c r="E461" s="44" t="s">
        <v>260</v>
      </c>
      <c r="F461" s="45">
        <v>59774.647887323903</v>
      </c>
      <c r="G461" s="45"/>
      <c r="H461" s="43" t="s">
        <v>262</v>
      </c>
      <c r="I461" s="44" t="s">
        <v>94</v>
      </c>
      <c r="J461" s="44" t="s">
        <v>88</v>
      </c>
      <c r="P461" s="44" t="s">
        <v>333</v>
      </c>
    </row>
    <row r="462" spans="1:16" s="44" customFormat="1">
      <c r="A462" s="44" t="str">
        <f>Arms!$C$22</f>
        <v>CART_013_1</v>
      </c>
      <c r="B462" s="44">
        <v>1</v>
      </c>
      <c r="C462" s="44" t="str">
        <f t="shared" si="8"/>
        <v>CART_013_1_1</v>
      </c>
      <c r="D462" s="46">
        <v>12.6278118609406</v>
      </c>
      <c r="E462" s="44" t="s">
        <v>260</v>
      </c>
      <c r="F462" s="45">
        <v>112732.394366197</v>
      </c>
      <c r="G462" s="45"/>
      <c r="H462" s="43" t="s">
        <v>262</v>
      </c>
      <c r="I462" s="44" t="s">
        <v>94</v>
      </c>
      <c r="J462" s="44" t="s">
        <v>88</v>
      </c>
      <c r="P462" s="44" t="s">
        <v>333</v>
      </c>
    </row>
    <row r="463" spans="1:16" s="44" customFormat="1">
      <c r="A463" s="44" t="str">
        <f>Arms!$C$22</f>
        <v>CART_013_1</v>
      </c>
      <c r="B463" s="44">
        <v>1</v>
      </c>
      <c r="C463" s="44" t="str">
        <f t="shared" si="8"/>
        <v>CART_013_1_1</v>
      </c>
      <c r="D463" s="46">
        <v>19.785276073619599</v>
      </c>
      <c r="E463" s="44" t="s">
        <v>260</v>
      </c>
      <c r="F463" s="45">
        <v>96957.746478873203</v>
      </c>
      <c r="G463" s="45"/>
      <c r="H463" s="43" t="s">
        <v>262</v>
      </c>
      <c r="I463" s="44" t="s">
        <v>94</v>
      </c>
      <c r="J463" s="44" t="s">
        <v>88</v>
      </c>
      <c r="P463" s="44" t="s">
        <v>333</v>
      </c>
    </row>
    <row r="464" spans="1:16" s="44" customFormat="1">
      <c r="A464" s="44" t="str">
        <f>Arms!$C$22</f>
        <v>CART_013_1</v>
      </c>
      <c r="B464" s="44">
        <v>1</v>
      </c>
      <c r="C464" s="44" t="str">
        <f t="shared" si="8"/>
        <v>CART_013_1_1</v>
      </c>
      <c r="D464" s="46">
        <v>28.732106339468199</v>
      </c>
      <c r="E464" s="44" t="s">
        <v>260</v>
      </c>
      <c r="F464" s="45">
        <v>102028.16901408399</v>
      </c>
      <c r="G464" s="45"/>
      <c r="H464" s="43" t="s">
        <v>262</v>
      </c>
      <c r="I464" s="44" t="s">
        <v>94</v>
      </c>
      <c r="J464" s="44" t="s">
        <v>88</v>
      </c>
      <c r="P464" s="44" t="s">
        <v>333</v>
      </c>
    </row>
    <row r="465" spans="1:16" s="44" customFormat="1">
      <c r="A465" s="44" t="str">
        <f>Arms!$C$22</f>
        <v>CART_013_1</v>
      </c>
      <c r="B465" s="44">
        <v>1</v>
      </c>
      <c r="C465" s="44" t="str">
        <f t="shared" si="8"/>
        <v>CART_013_1_1</v>
      </c>
      <c r="D465" s="46">
        <v>40.490797546012203</v>
      </c>
      <c r="E465" s="44" t="s">
        <v>260</v>
      </c>
      <c r="F465" s="45">
        <v>71323.943661971804</v>
      </c>
      <c r="G465" s="45"/>
      <c r="H465" s="43" t="s">
        <v>262</v>
      </c>
      <c r="I465" s="44" t="s">
        <v>94</v>
      </c>
      <c r="J465" s="44" t="s">
        <v>88</v>
      </c>
      <c r="P465" s="44" t="s">
        <v>333</v>
      </c>
    </row>
    <row r="466" spans="1:16" s="44" customFormat="1">
      <c r="A466" s="44" t="str">
        <f>Arms!$C$22</f>
        <v>CART_013_1</v>
      </c>
      <c r="B466" s="44">
        <v>1</v>
      </c>
      <c r="C466" s="44" t="str">
        <f t="shared" si="8"/>
        <v>CART_013_1_1</v>
      </c>
      <c r="D466" s="46">
        <v>56.595092024539802</v>
      </c>
      <c r="E466" s="44" t="s">
        <v>260</v>
      </c>
      <c r="F466" s="45">
        <v>54985.915492957698</v>
      </c>
      <c r="G466" s="45"/>
      <c r="H466" s="43" t="s">
        <v>262</v>
      </c>
      <c r="I466" s="44" t="s">
        <v>94</v>
      </c>
      <c r="J466" s="44" t="s">
        <v>88</v>
      </c>
      <c r="P466" s="44" t="s">
        <v>333</v>
      </c>
    </row>
    <row r="467" spans="1:16" s="44" customFormat="1">
      <c r="A467" s="44" t="str">
        <f>Arms!$C$22</f>
        <v>CART_013_1</v>
      </c>
      <c r="B467" s="44">
        <v>1</v>
      </c>
      <c r="C467" s="44" t="str">
        <f t="shared" si="8"/>
        <v>CART_013_1_1</v>
      </c>
      <c r="D467" s="46">
        <v>78.834355828220794</v>
      </c>
      <c r="E467" s="44" t="s">
        <v>260</v>
      </c>
      <c r="F467" s="45">
        <v>51042.253521126702</v>
      </c>
      <c r="G467" s="45"/>
      <c r="H467" s="43" t="s">
        <v>262</v>
      </c>
      <c r="I467" s="44" t="s">
        <v>94</v>
      </c>
      <c r="J467" s="44" t="s">
        <v>88</v>
      </c>
      <c r="P467" s="44" t="s">
        <v>333</v>
      </c>
    </row>
    <row r="468" spans="1:16" s="44" customFormat="1">
      <c r="A468" s="44" t="str">
        <f>Arms!$C$22</f>
        <v>CART_013_1</v>
      </c>
      <c r="B468" s="44">
        <v>1</v>
      </c>
      <c r="C468" s="44" t="str">
        <f t="shared" si="8"/>
        <v>CART_013_1_1</v>
      </c>
      <c r="D468" s="46">
        <v>100.81799591002</v>
      </c>
      <c r="E468" s="44" t="s">
        <v>260</v>
      </c>
      <c r="F468" s="45">
        <v>53577.464788732403</v>
      </c>
      <c r="G468" s="45"/>
      <c r="H468" s="43" t="s">
        <v>262</v>
      </c>
      <c r="I468" s="44" t="s">
        <v>94</v>
      </c>
      <c r="J468" s="44" t="s">
        <v>88</v>
      </c>
      <c r="P468" s="44" t="s">
        <v>333</v>
      </c>
    </row>
    <row r="469" spans="1:16" s="44" customFormat="1">
      <c r="A469" s="44" t="str">
        <f>Arms!$C$22</f>
        <v>CART_013_1</v>
      </c>
      <c r="B469" s="44">
        <v>1</v>
      </c>
      <c r="C469" s="44" t="str">
        <f t="shared" si="8"/>
        <v>CART_013_1_1</v>
      </c>
      <c r="D469" s="46">
        <v>156.543967280163</v>
      </c>
      <c r="E469" s="44" t="s">
        <v>260</v>
      </c>
      <c r="F469" s="45">
        <v>33014.0845070422</v>
      </c>
      <c r="G469" s="45"/>
      <c r="H469" s="43" t="s">
        <v>262</v>
      </c>
      <c r="I469" s="44" t="s">
        <v>94</v>
      </c>
      <c r="J469" s="44" t="s">
        <v>88</v>
      </c>
      <c r="P469" s="44" t="s">
        <v>333</v>
      </c>
    </row>
    <row r="470" spans="1:16" s="44" customFormat="1">
      <c r="A470" s="44" t="str">
        <f>Arms!$C$22</f>
        <v>CART_013_1</v>
      </c>
      <c r="B470" s="44">
        <v>1</v>
      </c>
      <c r="C470" s="44" t="str">
        <f t="shared" si="8"/>
        <v>CART_013_1_1</v>
      </c>
      <c r="D470" s="46">
        <v>185.685071574642</v>
      </c>
      <c r="E470" s="44" t="s">
        <v>260</v>
      </c>
      <c r="F470" s="45">
        <v>41183.0985915493</v>
      </c>
      <c r="G470" s="45"/>
      <c r="H470" s="43" t="s">
        <v>262</v>
      </c>
      <c r="I470" s="44" t="s">
        <v>94</v>
      </c>
      <c r="J470" s="44" t="s">
        <v>88</v>
      </c>
      <c r="P470" s="44" t="s">
        <v>333</v>
      </c>
    </row>
    <row r="471" spans="1:16" s="44" customFormat="1">
      <c r="A471" s="44" t="str">
        <f>Arms!$C$22</f>
        <v>CART_013_1</v>
      </c>
      <c r="B471" s="44">
        <v>1</v>
      </c>
      <c r="C471" s="44" t="str">
        <f t="shared" si="8"/>
        <v>CART_013_1_1</v>
      </c>
      <c r="D471" s="46">
        <v>201.27811860940599</v>
      </c>
      <c r="E471" s="44" t="s">
        <v>260</v>
      </c>
      <c r="F471" s="45">
        <v>43436.619718309797</v>
      </c>
      <c r="G471" s="45"/>
      <c r="H471" s="43" t="s">
        <v>262</v>
      </c>
      <c r="I471" s="44" t="s">
        <v>94</v>
      </c>
      <c r="J471" s="44" t="s">
        <v>88</v>
      </c>
      <c r="P471" s="44" t="s">
        <v>333</v>
      </c>
    </row>
    <row r="472" spans="1:16" s="44" customFormat="1">
      <c r="A472" s="44" t="str">
        <f>Arms!$C$22</f>
        <v>CART_013_1</v>
      </c>
      <c r="B472" s="44">
        <v>2</v>
      </c>
      <c r="C472" s="44" t="str">
        <f t="shared" si="8"/>
        <v>CART_013_1_2</v>
      </c>
      <c r="D472" s="46">
        <v>5.4703476482617601</v>
      </c>
      <c r="E472" s="44" t="s">
        <v>260</v>
      </c>
      <c r="F472" s="45">
        <v>619.71830985916301</v>
      </c>
      <c r="G472" s="45"/>
      <c r="H472" s="43" t="s">
        <v>262</v>
      </c>
      <c r="I472" s="44" t="s">
        <v>94</v>
      </c>
      <c r="J472" s="44" t="s">
        <v>88</v>
      </c>
      <c r="P472" s="44" t="s">
        <v>333</v>
      </c>
    </row>
    <row r="473" spans="1:16" s="44" customFormat="1">
      <c r="A473" s="44" t="str">
        <f>Arms!$C$22</f>
        <v>CART_013_1</v>
      </c>
      <c r="B473" s="44">
        <v>2</v>
      </c>
      <c r="C473" s="44" t="str">
        <f t="shared" si="8"/>
        <v>CART_013_1_2</v>
      </c>
      <c r="D473" s="46">
        <v>9.0490797546012196</v>
      </c>
      <c r="E473" s="44" t="s">
        <v>260</v>
      </c>
      <c r="F473" s="45">
        <v>5971.8309859154897</v>
      </c>
      <c r="G473" s="45"/>
      <c r="H473" s="43" t="s">
        <v>262</v>
      </c>
      <c r="I473" s="44" t="s">
        <v>94</v>
      </c>
      <c r="J473" s="44" t="s">
        <v>88</v>
      </c>
      <c r="P473" s="44" t="s">
        <v>333</v>
      </c>
    </row>
    <row r="474" spans="1:16" s="44" customFormat="1">
      <c r="A474" s="44" t="str">
        <f>Arms!$C$22</f>
        <v>CART_013_1</v>
      </c>
      <c r="B474" s="44">
        <v>2</v>
      </c>
      <c r="C474" s="44" t="str">
        <f t="shared" si="8"/>
        <v>CART_013_1_2</v>
      </c>
      <c r="D474" s="46">
        <v>13.905930470347601</v>
      </c>
      <c r="E474" s="44" t="s">
        <v>260</v>
      </c>
      <c r="F474" s="45">
        <v>87098.591549295801</v>
      </c>
      <c r="G474" s="45"/>
      <c r="H474" s="43" t="s">
        <v>262</v>
      </c>
      <c r="I474" s="44" t="s">
        <v>94</v>
      </c>
      <c r="J474" s="44" t="s">
        <v>88</v>
      </c>
      <c r="P474" s="44" t="s">
        <v>333</v>
      </c>
    </row>
    <row r="475" spans="1:16" s="44" customFormat="1">
      <c r="A475" s="44" t="str">
        <f>Arms!$C$22</f>
        <v>CART_013_1</v>
      </c>
      <c r="B475" s="44">
        <v>2</v>
      </c>
      <c r="C475" s="44" t="str">
        <f t="shared" si="8"/>
        <v>CART_013_1_2</v>
      </c>
      <c r="D475" s="46">
        <v>28.220858895705501</v>
      </c>
      <c r="E475" s="44" t="s">
        <v>260</v>
      </c>
      <c r="F475" s="45">
        <v>74422.535211267605</v>
      </c>
      <c r="G475" s="45"/>
      <c r="H475" s="43" t="s">
        <v>262</v>
      </c>
      <c r="I475" s="44" t="s">
        <v>94</v>
      </c>
      <c r="J475" s="44" t="s">
        <v>88</v>
      </c>
      <c r="P475" s="44" t="s">
        <v>333</v>
      </c>
    </row>
    <row r="476" spans="1:16" s="44" customFormat="1">
      <c r="A476" s="44" t="str">
        <f>Arms!$C$22</f>
        <v>CART_013_1</v>
      </c>
      <c r="B476" s="44">
        <v>2</v>
      </c>
      <c r="C476" s="44" t="str">
        <f t="shared" si="8"/>
        <v>CART_013_1_2</v>
      </c>
      <c r="D476" s="46">
        <v>55.828220858895598</v>
      </c>
      <c r="E476" s="44" t="s">
        <v>260</v>
      </c>
      <c r="F476" s="45">
        <v>27380.2816901408</v>
      </c>
      <c r="G476" s="45"/>
      <c r="H476" s="43" t="s">
        <v>262</v>
      </c>
      <c r="I476" s="44" t="s">
        <v>94</v>
      </c>
      <c r="J476" s="44" t="s">
        <v>88</v>
      </c>
      <c r="P476" s="44" t="s">
        <v>333</v>
      </c>
    </row>
    <row r="477" spans="1:16" s="44" customFormat="1">
      <c r="A477" s="44" t="str">
        <f>Arms!$C$22</f>
        <v>CART_013_1</v>
      </c>
      <c r="B477" s="44">
        <v>2</v>
      </c>
      <c r="C477" s="44" t="str">
        <f t="shared" si="8"/>
        <v>CART_013_1_2</v>
      </c>
      <c r="D477" s="46">
        <v>77.300613496932499</v>
      </c>
      <c r="E477" s="44" t="s">
        <v>260</v>
      </c>
      <c r="F477" s="45">
        <v>44281.690140844999</v>
      </c>
      <c r="G477" s="45"/>
      <c r="H477" s="43" t="s">
        <v>262</v>
      </c>
      <c r="I477" s="44" t="s">
        <v>94</v>
      </c>
      <c r="J477" s="44" t="s">
        <v>88</v>
      </c>
      <c r="P477" s="44" t="s">
        <v>333</v>
      </c>
    </row>
    <row r="478" spans="1:16" s="44" customFormat="1">
      <c r="A478" s="44" t="str">
        <f>Arms!$C$22</f>
        <v>CART_013_1</v>
      </c>
      <c r="B478" s="44">
        <v>2</v>
      </c>
      <c r="C478" s="44" t="str">
        <f t="shared" si="8"/>
        <v>CART_013_1_2</v>
      </c>
      <c r="D478" s="46">
        <v>97.750511247443796</v>
      </c>
      <c r="E478" s="44" t="s">
        <v>260</v>
      </c>
      <c r="F478" s="45">
        <v>47943.661971830901</v>
      </c>
      <c r="G478" s="45"/>
      <c r="H478" s="43" t="s">
        <v>262</v>
      </c>
      <c r="I478" s="44" t="s">
        <v>94</v>
      </c>
      <c r="J478" s="44" t="s">
        <v>88</v>
      </c>
      <c r="P478" s="44" t="s">
        <v>333</v>
      </c>
    </row>
    <row r="479" spans="1:16" s="44" customFormat="1">
      <c r="A479" s="44" t="str">
        <f>Arms!$C$22</f>
        <v>CART_013_1</v>
      </c>
      <c r="B479" s="44">
        <v>2</v>
      </c>
      <c r="C479" s="44" t="str">
        <f t="shared" si="8"/>
        <v>CART_013_1_2</v>
      </c>
      <c r="D479" s="46">
        <v>126.124744376278</v>
      </c>
      <c r="E479" s="44" t="s">
        <v>260</v>
      </c>
      <c r="F479" s="45">
        <v>42309.859154929502</v>
      </c>
      <c r="G479" s="45"/>
      <c r="H479" s="43" t="s">
        <v>262</v>
      </c>
      <c r="I479" s="44" t="s">
        <v>94</v>
      </c>
      <c r="J479" s="44" t="s">
        <v>88</v>
      </c>
      <c r="P479" s="44" t="s">
        <v>333</v>
      </c>
    </row>
    <row r="480" spans="1:16" s="44" customFormat="1">
      <c r="A480" s="44" t="str">
        <f>Arms!$C$22</f>
        <v>CART_013_1</v>
      </c>
      <c r="B480" s="44">
        <v>2</v>
      </c>
      <c r="C480" s="44" t="str">
        <f t="shared" si="8"/>
        <v>CART_013_1_2</v>
      </c>
      <c r="D480" s="46">
        <v>152.965235173824</v>
      </c>
      <c r="E480" s="44" t="s">
        <v>260</v>
      </c>
      <c r="F480" s="45">
        <v>42309.859154929502</v>
      </c>
      <c r="G480" s="45"/>
      <c r="H480" s="43" t="s">
        <v>262</v>
      </c>
      <c r="I480" s="44" t="s">
        <v>94</v>
      </c>
      <c r="J480" s="44" t="s">
        <v>88</v>
      </c>
      <c r="P480" s="44" t="s">
        <v>333</v>
      </c>
    </row>
    <row r="481" spans="1:16" s="44" customFormat="1">
      <c r="A481" s="44" t="str">
        <f>Arms!$C$22</f>
        <v>CART_013_1</v>
      </c>
      <c r="B481" s="44">
        <v>2</v>
      </c>
      <c r="C481" s="44" t="str">
        <f t="shared" si="8"/>
        <v>CART_013_1_2</v>
      </c>
      <c r="D481" s="46">
        <v>178.271983640081</v>
      </c>
      <c r="E481" s="44" t="s">
        <v>260</v>
      </c>
      <c r="F481" s="45">
        <v>29633.8028169014</v>
      </c>
      <c r="G481" s="45"/>
      <c r="H481" s="43" t="s">
        <v>262</v>
      </c>
      <c r="I481" s="44" t="s">
        <v>94</v>
      </c>
      <c r="J481" s="44" t="s">
        <v>88</v>
      </c>
      <c r="P481" s="44" t="s">
        <v>333</v>
      </c>
    </row>
    <row r="482" spans="1:16" s="44" customFormat="1">
      <c r="A482" s="44" t="str">
        <f>Arms!$C$22</f>
        <v>CART_013_1</v>
      </c>
      <c r="B482" s="44">
        <v>2</v>
      </c>
      <c r="C482" s="44" t="str">
        <f t="shared" si="8"/>
        <v>CART_013_1_2</v>
      </c>
      <c r="D482" s="46">
        <v>201.022494887525</v>
      </c>
      <c r="E482" s="44" t="s">
        <v>260</v>
      </c>
      <c r="F482" s="45">
        <v>31042.253521126699</v>
      </c>
      <c r="G482" s="45"/>
      <c r="H482" s="43" t="s">
        <v>262</v>
      </c>
      <c r="I482" s="44" t="s">
        <v>94</v>
      </c>
      <c r="J482" s="44" t="s">
        <v>88</v>
      </c>
      <c r="P482" s="44" t="s">
        <v>333</v>
      </c>
    </row>
    <row r="483" spans="1:16" s="44" customFormat="1">
      <c r="A483" s="44" t="str">
        <f>Arms!$C$22</f>
        <v>CART_013_1</v>
      </c>
      <c r="B483" s="44">
        <v>3</v>
      </c>
      <c r="C483" s="44" t="str">
        <f t="shared" si="8"/>
        <v>CART_013_1_3</v>
      </c>
      <c r="D483" s="46">
        <v>6.4928425357873003</v>
      </c>
      <c r="E483" s="44" t="s">
        <v>260</v>
      </c>
      <c r="F483" s="45">
        <v>56.338028169004197</v>
      </c>
      <c r="G483" s="45"/>
      <c r="H483" s="43" t="s">
        <v>262</v>
      </c>
      <c r="I483" s="44" t="s">
        <v>94</v>
      </c>
      <c r="J483" s="44" t="s">
        <v>88</v>
      </c>
      <c r="P483" s="44" t="s">
        <v>333</v>
      </c>
    </row>
    <row r="484" spans="1:16" s="44" customFormat="1">
      <c r="A484" s="44" t="str">
        <f>Arms!$C$22</f>
        <v>CART_013_1</v>
      </c>
      <c r="B484" s="44">
        <v>3</v>
      </c>
      <c r="C484" s="44" t="str">
        <f t="shared" si="8"/>
        <v>CART_013_1_3</v>
      </c>
      <c r="D484" s="46">
        <v>9.8159509202453901</v>
      </c>
      <c r="E484" s="44" t="s">
        <v>260</v>
      </c>
      <c r="F484" s="45">
        <v>5408.4507042253599</v>
      </c>
      <c r="G484" s="45"/>
      <c r="H484" s="43" t="s">
        <v>262</v>
      </c>
      <c r="I484" s="44" t="s">
        <v>94</v>
      </c>
      <c r="J484" s="44" t="s">
        <v>88</v>
      </c>
      <c r="P484" s="44" t="s">
        <v>333</v>
      </c>
    </row>
    <row r="485" spans="1:16" s="44" customFormat="1">
      <c r="A485" s="44" t="str">
        <f>Arms!$C$22</f>
        <v>CART_013_1</v>
      </c>
      <c r="B485" s="44">
        <v>3</v>
      </c>
      <c r="C485" s="44" t="str">
        <f t="shared" si="8"/>
        <v>CART_013_1_3</v>
      </c>
      <c r="D485" s="46">
        <v>11.0940695296523</v>
      </c>
      <c r="E485" s="44" t="s">
        <v>260</v>
      </c>
      <c r="F485" s="45">
        <v>68225.352112676002</v>
      </c>
      <c r="G485" s="45"/>
      <c r="H485" s="43" t="s">
        <v>262</v>
      </c>
      <c r="I485" s="44" t="s">
        <v>94</v>
      </c>
      <c r="J485" s="44" t="s">
        <v>88</v>
      </c>
      <c r="P485" s="44" t="s">
        <v>333</v>
      </c>
    </row>
    <row r="486" spans="1:16" s="44" customFormat="1">
      <c r="A486" s="44" t="str">
        <f>Arms!$C$22</f>
        <v>CART_013_1</v>
      </c>
      <c r="B486" s="44">
        <v>3</v>
      </c>
      <c r="C486" s="44" t="str">
        <f t="shared" si="8"/>
        <v>CART_013_1_3</v>
      </c>
      <c r="D486" s="46">
        <v>12.6278118609406</v>
      </c>
      <c r="E486" s="44" t="s">
        <v>260</v>
      </c>
      <c r="F486" s="45">
        <v>73295.774647887301</v>
      </c>
      <c r="G486" s="45"/>
      <c r="H486" s="43" t="s">
        <v>262</v>
      </c>
      <c r="I486" s="44" t="s">
        <v>94</v>
      </c>
      <c r="J486" s="44" t="s">
        <v>88</v>
      </c>
      <c r="P486" s="44" t="s">
        <v>333</v>
      </c>
    </row>
    <row r="487" spans="1:16" s="44" customFormat="1">
      <c r="A487" s="44" t="str">
        <f>Arms!$C$22</f>
        <v>CART_013_1</v>
      </c>
      <c r="B487" s="44">
        <v>3</v>
      </c>
      <c r="C487" s="44" t="str">
        <f t="shared" si="8"/>
        <v>CART_013_1_3</v>
      </c>
      <c r="D487" s="46">
        <v>40.490797546012203</v>
      </c>
      <c r="E487" s="44" t="s">
        <v>260</v>
      </c>
      <c r="F487" s="45">
        <v>10197.1830985915</v>
      </c>
      <c r="G487" s="45"/>
      <c r="H487" s="43" t="s">
        <v>262</v>
      </c>
      <c r="I487" s="44" t="s">
        <v>94</v>
      </c>
      <c r="J487" s="44" t="s">
        <v>88</v>
      </c>
      <c r="P487" s="44" t="s">
        <v>333</v>
      </c>
    </row>
    <row r="488" spans="1:16" s="44" customFormat="1">
      <c r="A488" s="44" t="str">
        <f>Arms!$C$22</f>
        <v>CART_013_1</v>
      </c>
      <c r="B488" s="44">
        <v>3</v>
      </c>
      <c r="C488" s="44" t="str">
        <f t="shared" si="8"/>
        <v>CART_013_1_3</v>
      </c>
      <c r="D488" s="46">
        <v>80.623721881390495</v>
      </c>
      <c r="E488" s="44" t="s">
        <v>260</v>
      </c>
      <c r="F488" s="45">
        <v>4563.3802816901498</v>
      </c>
      <c r="G488" s="45"/>
      <c r="H488" s="43" t="s">
        <v>262</v>
      </c>
      <c r="I488" s="44" t="s">
        <v>94</v>
      </c>
      <c r="J488" s="44" t="s">
        <v>88</v>
      </c>
      <c r="P488" s="44" t="s">
        <v>333</v>
      </c>
    </row>
    <row r="489" spans="1:16" s="44" customFormat="1">
      <c r="A489" s="44" t="str">
        <f>Arms!$C$22</f>
        <v>CART_013_1</v>
      </c>
      <c r="B489" s="44">
        <v>3</v>
      </c>
      <c r="C489" s="44" t="str">
        <f t="shared" si="8"/>
        <v>CART_013_1_3</v>
      </c>
      <c r="D489" s="46">
        <v>99.0286298568506</v>
      </c>
      <c r="E489" s="44" t="s">
        <v>260</v>
      </c>
      <c r="F489" s="45">
        <v>4563.3802816901498</v>
      </c>
      <c r="G489" s="45"/>
      <c r="H489" s="43" t="s">
        <v>262</v>
      </c>
      <c r="I489" s="44" t="s">
        <v>94</v>
      </c>
      <c r="J489" s="44" t="s">
        <v>88</v>
      </c>
      <c r="P489" s="44" t="s">
        <v>333</v>
      </c>
    </row>
    <row r="490" spans="1:16" s="44" customFormat="1">
      <c r="A490" s="44" t="str">
        <f>Arms!$C$22</f>
        <v>CART_013_1</v>
      </c>
      <c r="B490" s="44">
        <v>3</v>
      </c>
      <c r="C490" s="44" t="str">
        <f t="shared" si="8"/>
        <v>CART_013_1_3</v>
      </c>
      <c r="D490" s="46">
        <v>121.01226993864999</v>
      </c>
      <c r="E490" s="44" t="s">
        <v>260</v>
      </c>
      <c r="F490" s="45">
        <v>619.71830985916301</v>
      </c>
      <c r="G490" s="45"/>
      <c r="H490" s="43" t="s">
        <v>262</v>
      </c>
      <c r="I490" s="44" t="s">
        <v>94</v>
      </c>
      <c r="J490" s="44" t="s">
        <v>88</v>
      </c>
      <c r="P490" s="44" t="s">
        <v>333</v>
      </c>
    </row>
    <row r="491" spans="1:16" s="44" customFormat="1">
      <c r="A491" s="44" t="str">
        <f>Arms!$C$22</f>
        <v>CART_013_1</v>
      </c>
      <c r="B491" s="44">
        <v>3</v>
      </c>
      <c r="C491" s="44" t="str">
        <f t="shared" si="8"/>
        <v>CART_013_1_3</v>
      </c>
      <c r="D491" s="46">
        <v>155.26584867075599</v>
      </c>
      <c r="E491" s="44" t="s">
        <v>260</v>
      </c>
      <c r="F491" s="45">
        <v>2309.8591549295802</v>
      </c>
      <c r="G491" s="45"/>
      <c r="H491" s="43" t="s">
        <v>262</v>
      </c>
      <c r="I491" s="44" t="s">
        <v>94</v>
      </c>
      <c r="J491" s="44" t="s">
        <v>88</v>
      </c>
      <c r="P491" s="44" t="s">
        <v>333</v>
      </c>
    </row>
    <row r="492" spans="1:16" s="44" customFormat="1">
      <c r="A492" s="44" t="str">
        <f>Arms!$C$22</f>
        <v>CART_013_1</v>
      </c>
      <c r="B492" s="44">
        <v>3</v>
      </c>
      <c r="C492" s="44" t="str">
        <f t="shared" si="8"/>
        <v>CART_013_1_3</v>
      </c>
      <c r="D492" s="46">
        <v>200.25562372188099</v>
      </c>
      <c r="E492" s="44" t="s">
        <v>260</v>
      </c>
      <c r="F492" s="45">
        <v>1183.0985915492899</v>
      </c>
      <c r="G492" s="45"/>
      <c r="H492" s="43" t="s">
        <v>262</v>
      </c>
      <c r="I492" s="44" t="s">
        <v>94</v>
      </c>
      <c r="J492" s="44" t="s">
        <v>88</v>
      </c>
      <c r="P492" s="44" t="s">
        <v>333</v>
      </c>
    </row>
    <row r="493" spans="1:16" s="44" customFormat="1">
      <c r="A493" s="44" t="str">
        <f>Arms!$C$22</f>
        <v>CART_013_1</v>
      </c>
      <c r="B493" s="44">
        <v>4</v>
      </c>
      <c r="C493" s="44" t="str">
        <f t="shared" si="8"/>
        <v>CART_013_1_4</v>
      </c>
      <c r="D493" s="46">
        <v>6.2372188139059404</v>
      </c>
      <c r="E493" s="44" t="s">
        <v>260</v>
      </c>
      <c r="F493" s="45">
        <v>619.71830985916301</v>
      </c>
      <c r="G493" s="45"/>
      <c r="H493" s="43" t="s">
        <v>262</v>
      </c>
      <c r="I493" s="44" t="s">
        <v>94</v>
      </c>
      <c r="J493" s="44" t="s">
        <v>88</v>
      </c>
      <c r="P493" s="44" t="s">
        <v>333</v>
      </c>
    </row>
    <row r="494" spans="1:16" s="44" customFormat="1">
      <c r="A494" s="44" t="str">
        <f>Arms!$C$22</f>
        <v>CART_013_1</v>
      </c>
      <c r="B494" s="44">
        <v>4</v>
      </c>
      <c r="C494" s="44" t="str">
        <f t="shared" si="8"/>
        <v>CART_013_1_4</v>
      </c>
      <c r="D494" s="46">
        <v>9.5603271983639697</v>
      </c>
      <c r="E494" s="44" t="s">
        <v>260</v>
      </c>
      <c r="F494" s="45">
        <v>5971.8309859154897</v>
      </c>
      <c r="G494" s="45"/>
      <c r="H494" s="43" t="s">
        <v>262</v>
      </c>
      <c r="I494" s="44" t="s">
        <v>94</v>
      </c>
      <c r="J494" s="44" t="s">
        <v>88</v>
      </c>
      <c r="P494" s="44" t="s">
        <v>333</v>
      </c>
    </row>
    <row r="495" spans="1:16" s="44" customFormat="1">
      <c r="A495" s="44" t="str">
        <f>Arms!$C$22</f>
        <v>CART_013_1</v>
      </c>
      <c r="B495" s="44">
        <v>4</v>
      </c>
      <c r="C495" s="44" t="str">
        <f t="shared" si="8"/>
        <v>CART_013_1_4</v>
      </c>
      <c r="D495" s="46">
        <v>13.6503067484662</v>
      </c>
      <c r="E495" s="44" t="s">
        <v>260</v>
      </c>
      <c r="F495" s="45">
        <v>45408.450704225303</v>
      </c>
      <c r="G495" s="45"/>
      <c r="H495" s="43" t="s">
        <v>262</v>
      </c>
      <c r="I495" s="44" t="s">
        <v>94</v>
      </c>
      <c r="J495" s="44" t="s">
        <v>88</v>
      </c>
      <c r="P495" s="44" t="s">
        <v>333</v>
      </c>
    </row>
    <row r="496" spans="1:16" s="44" customFormat="1">
      <c r="A496" s="44" t="str">
        <f>Arms!$C$22</f>
        <v>CART_013_1</v>
      </c>
      <c r="B496" s="44">
        <v>4</v>
      </c>
      <c r="C496" s="44" t="str">
        <f t="shared" si="8"/>
        <v>CART_013_1_4</v>
      </c>
      <c r="D496" s="46">
        <v>20.807770961145099</v>
      </c>
      <c r="E496" s="44" t="s">
        <v>260</v>
      </c>
      <c r="F496" s="45">
        <v>14985.9154929577</v>
      </c>
      <c r="G496" s="45"/>
      <c r="H496" s="43" t="s">
        <v>262</v>
      </c>
      <c r="I496" s="44" t="s">
        <v>94</v>
      </c>
      <c r="J496" s="44" t="s">
        <v>88</v>
      </c>
      <c r="P496" s="44" t="s">
        <v>333</v>
      </c>
    </row>
    <row r="497" spans="1:16" s="44" customFormat="1">
      <c r="A497" s="44" t="str">
        <f>Arms!$C$22</f>
        <v>CART_013_1</v>
      </c>
      <c r="B497" s="44">
        <v>4</v>
      </c>
      <c r="C497" s="44" t="str">
        <f t="shared" si="8"/>
        <v>CART_013_1_4</v>
      </c>
      <c r="D497" s="46">
        <v>24.3865030674846</v>
      </c>
      <c r="E497" s="44" t="s">
        <v>260</v>
      </c>
      <c r="F497" s="45">
        <v>14704.2253521126</v>
      </c>
      <c r="G497" s="45"/>
      <c r="H497" s="43" t="s">
        <v>262</v>
      </c>
      <c r="I497" s="44" t="s">
        <v>94</v>
      </c>
      <c r="J497" s="44" t="s">
        <v>88</v>
      </c>
      <c r="P497" s="44" t="s">
        <v>333</v>
      </c>
    </row>
    <row r="498" spans="1:16" s="44" customFormat="1">
      <c r="A498" s="44" t="str">
        <f>Arms!$C$22</f>
        <v>CART_013_1</v>
      </c>
      <c r="B498" s="44">
        <v>4</v>
      </c>
      <c r="C498" s="44" t="str">
        <f t="shared" si="8"/>
        <v>CART_013_1_4</v>
      </c>
      <c r="D498" s="46">
        <v>38.957055214723901</v>
      </c>
      <c r="E498" s="44" t="s">
        <v>260</v>
      </c>
      <c r="F498" s="45">
        <v>2309.8591549295802</v>
      </c>
      <c r="G498" s="45"/>
      <c r="H498" s="43" t="s">
        <v>262</v>
      </c>
      <c r="I498" s="44" t="s">
        <v>94</v>
      </c>
      <c r="J498" s="44" t="s">
        <v>88</v>
      </c>
      <c r="P498" s="44" t="s">
        <v>333</v>
      </c>
    </row>
    <row r="499" spans="1:16" s="44" customFormat="1">
      <c r="A499" s="44" t="str">
        <f>Arms!$C$22</f>
        <v>CART_013_1</v>
      </c>
      <c r="B499" s="44">
        <v>4</v>
      </c>
      <c r="C499" s="44" t="str">
        <f t="shared" si="8"/>
        <v>CART_013_1_4</v>
      </c>
      <c r="D499" s="46">
        <v>99.539877300613398</v>
      </c>
      <c r="E499" s="44" t="s">
        <v>260</v>
      </c>
      <c r="F499" s="45">
        <v>1464.7887323943701</v>
      </c>
      <c r="G499" s="45"/>
      <c r="H499" s="43" t="s">
        <v>262</v>
      </c>
      <c r="I499" s="44" t="s">
        <v>94</v>
      </c>
      <c r="J499" s="44" t="s">
        <v>88</v>
      </c>
      <c r="P499" s="44" t="s">
        <v>333</v>
      </c>
    </row>
    <row r="500" spans="1:16" s="44" customFormat="1">
      <c r="A500" s="44" t="str">
        <f>Arms!$C$22</f>
        <v>CART_013_1</v>
      </c>
      <c r="B500" s="44">
        <v>4</v>
      </c>
      <c r="C500" s="44" t="str">
        <f t="shared" si="8"/>
        <v>CART_013_1_4</v>
      </c>
      <c r="D500" s="46">
        <v>156.03271983639999</v>
      </c>
      <c r="E500" s="44" t="s">
        <v>260</v>
      </c>
      <c r="F500" s="45">
        <v>1183.0985915492899</v>
      </c>
      <c r="G500" s="45"/>
      <c r="H500" s="43" t="s">
        <v>262</v>
      </c>
      <c r="I500" s="44" t="s">
        <v>94</v>
      </c>
      <c r="J500" s="44" t="s">
        <v>88</v>
      </c>
      <c r="P500" s="44" t="s">
        <v>333</v>
      </c>
    </row>
    <row r="501" spans="1:16" s="44" customFormat="1">
      <c r="A501" s="44" t="str">
        <f>Arms!$C$22</f>
        <v>CART_013_1</v>
      </c>
      <c r="B501" s="44">
        <v>4</v>
      </c>
      <c r="C501" s="44" t="str">
        <f t="shared" si="8"/>
        <v>CART_013_1_4</v>
      </c>
      <c r="D501" s="46">
        <v>200.25562372188099</v>
      </c>
      <c r="E501" s="44" t="s">
        <v>260</v>
      </c>
      <c r="F501" s="45">
        <v>901.40845070421301</v>
      </c>
      <c r="G501" s="45"/>
      <c r="H501" s="43" t="s">
        <v>262</v>
      </c>
      <c r="I501" s="44" t="s">
        <v>94</v>
      </c>
      <c r="J501" s="44" t="s">
        <v>88</v>
      </c>
      <c r="P501" s="44" t="s">
        <v>333</v>
      </c>
    </row>
    <row r="502" spans="1:16" s="44" customFormat="1">
      <c r="A502" s="44" t="str">
        <f>Arms!$C$22</f>
        <v>CART_013_1</v>
      </c>
      <c r="B502" s="44">
        <v>5</v>
      </c>
      <c r="C502" s="44" t="str">
        <f t="shared" si="8"/>
        <v>CART_013_1_5</v>
      </c>
      <c r="D502" s="46">
        <v>2.9141104294478399</v>
      </c>
      <c r="E502" s="44" t="s">
        <v>260</v>
      </c>
      <c r="F502" s="45">
        <v>619.71830985916301</v>
      </c>
      <c r="G502" s="45"/>
      <c r="H502" s="43" t="s">
        <v>262</v>
      </c>
      <c r="I502" s="44" t="s">
        <v>94</v>
      </c>
      <c r="J502" s="44" t="s">
        <v>88</v>
      </c>
      <c r="P502" s="44" t="s">
        <v>333</v>
      </c>
    </row>
    <row r="503" spans="1:16" s="44" customFormat="1">
      <c r="A503" s="44" t="str">
        <f>Arms!$C$22</f>
        <v>CART_013_1</v>
      </c>
      <c r="B503" s="44">
        <v>5</v>
      </c>
      <c r="C503" s="44" t="str">
        <f t="shared" si="8"/>
        <v>CART_013_1_5</v>
      </c>
      <c r="D503" s="46">
        <v>6.4928425357873003</v>
      </c>
      <c r="E503" s="44" t="s">
        <v>260</v>
      </c>
      <c r="F503" s="45">
        <v>3154.9295774647899</v>
      </c>
      <c r="G503" s="45"/>
      <c r="H503" s="43" t="s">
        <v>262</v>
      </c>
      <c r="I503" s="44" t="s">
        <v>94</v>
      </c>
      <c r="J503" s="44" t="s">
        <v>88</v>
      </c>
      <c r="P503" s="44" t="s">
        <v>333</v>
      </c>
    </row>
    <row r="504" spans="1:16" s="44" customFormat="1">
      <c r="A504" s="44" t="str">
        <f>Arms!$C$22</f>
        <v>CART_013_1</v>
      </c>
      <c r="B504" s="44">
        <v>5</v>
      </c>
      <c r="C504" s="44" t="str">
        <f t="shared" si="8"/>
        <v>CART_013_1_5</v>
      </c>
      <c r="D504" s="46">
        <v>8.5378323108384109</v>
      </c>
      <c r="E504" s="44" t="s">
        <v>260</v>
      </c>
      <c r="F504" s="45">
        <v>41183.0985915493</v>
      </c>
      <c r="G504" s="45"/>
      <c r="H504" s="43" t="s">
        <v>262</v>
      </c>
      <c r="I504" s="44" t="s">
        <v>94</v>
      </c>
      <c r="J504" s="44" t="s">
        <v>88</v>
      </c>
      <c r="P504" s="44" t="s">
        <v>333</v>
      </c>
    </row>
    <row r="505" spans="1:16" s="44" customFormat="1">
      <c r="A505" s="44" t="str">
        <f>Arms!$C$22</f>
        <v>CART_013_1</v>
      </c>
      <c r="B505" s="44">
        <v>5</v>
      </c>
      <c r="C505" s="44" t="str">
        <f t="shared" si="8"/>
        <v>CART_013_1_5</v>
      </c>
      <c r="D505" s="46">
        <v>12.6278118609406</v>
      </c>
      <c r="E505" s="44" t="s">
        <v>260</v>
      </c>
      <c r="F505" s="45">
        <v>13859.1549295774</v>
      </c>
      <c r="G505" s="45"/>
      <c r="H505" s="43" t="s">
        <v>262</v>
      </c>
      <c r="I505" s="44" t="s">
        <v>94</v>
      </c>
      <c r="J505" s="44" t="s">
        <v>88</v>
      </c>
      <c r="P505" s="44" t="s">
        <v>333</v>
      </c>
    </row>
    <row r="506" spans="1:16" s="44" customFormat="1">
      <c r="A506" s="44" t="str">
        <f>Arms!$C$22</f>
        <v>CART_013_1</v>
      </c>
      <c r="B506" s="44">
        <v>5</v>
      </c>
      <c r="C506" s="44" t="str">
        <f t="shared" si="8"/>
        <v>CART_013_1_5</v>
      </c>
      <c r="D506" s="46">
        <v>26.175869120654301</v>
      </c>
      <c r="E506" s="44" t="s">
        <v>260</v>
      </c>
      <c r="F506" s="45">
        <v>2028.1690140845001</v>
      </c>
      <c r="G506" s="45"/>
      <c r="H506" s="43" t="s">
        <v>262</v>
      </c>
      <c r="I506" s="44" t="s">
        <v>94</v>
      </c>
      <c r="J506" s="44" t="s">
        <v>88</v>
      </c>
      <c r="P506" s="44" t="s">
        <v>333</v>
      </c>
    </row>
    <row r="507" spans="1:16" s="44" customFormat="1">
      <c r="A507" s="44" t="str">
        <f>Arms!$C$22</f>
        <v>CART_013_1</v>
      </c>
      <c r="B507" s="44">
        <v>5</v>
      </c>
      <c r="C507" s="44" t="str">
        <f t="shared" si="8"/>
        <v>CART_013_1_5</v>
      </c>
      <c r="D507" s="46">
        <v>41.768916155419099</v>
      </c>
      <c r="E507" s="44" t="s">
        <v>260</v>
      </c>
      <c r="F507" s="45">
        <v>1183.0985915492899</v>
      </c>
      <c r="G507" s="45"/>
      <c r="H507" s="43" t="s">
        <v>262</v>
      </c>
      <c r="I507" s="44" t="s">
        <v>94</v>
      </c>
      <c r="J507" s="44" t="s">
        <v>88</v>
      </c>
      <c r="P507" s="44" t="s">
        <v>333</v>
      </c>
    </row>
    <row r="508" spans="1:16" s="44" customFormat="1">
      <c r="A508" s="44" t="str">
        <f>Arms!$C$22</f>
        <v>CART_013_1</v>
      </c>
      <c r="B508" s="44">
        <v>5</v>
      </c>
      <c r="C508" s="44" t="str">
        <f t="shared" si="8"/>
        <v>CART_013_1_5</v>
      </c>
      <c r="D508" s="46">
        <v>80.879345603271901</v>
      </c>
      <c r="E508" s="44" t="s">
        <v>260</v>
      </c>
      <c r="F508" s="45">
        <v>1746.47887323945</v>
      </c>
      <c r="G508" s="45"/>
      <c r="H508" s="43" t="s">
        <v>262</v>
      </c>
      <c r="I508" s="44" t="s">
        <v>94</v>
      </c>
      <c r="J508" s="44" t="s">
        <v>88</v>
      </c>
      <c r="P508" s="44" t="s">
        <v>333</v>
      </c>
    </row>
    <row r="509" spans="1:16" s="44" customFormat="1">
      <c r="A509" s="44" t="str">
        <f>Arms!$C$22</f>
        <v>CART_013_1</v>
      </c>
      <c r="B509" s="44">
        <v>5</v>
      </c>
      <c r="C509" s="44" t="str">
        <f t="shared" si="8"/>
        <v>CART_013_1_5</v>
      </c>
      <c r="D509" s="46">
        <v>121.267893660531</v>
      </c>
      <c r="E509" s="44" t="s">
        <v>260</v>
      </c>
      <c r="F509" s="45">
        <v>619.71830985916301</v>
      </c>
      <c r="G509" s="45"/>
      <c r="H509" s="43" t="s">
        <v>262</v>
      </c>
      <c r="I509" s="44" t="s">
        <v>94</v>
      </c>
      <c r="J509" s="44" t="s">
        <v>88</v>
      </c>
      <c r="P509" s="44" t="s">
        <v>333</v>
      </c>
    </row>
    <row r="510" spans="1:16" s="44" customFormat="1">
      <c r="A510" s="44" t="str">
        <f>Arms!$C$22</f>
        <v>CART_013_1</v>
      </c>
      <c r="B510" s="44">
        <v>5</v>
      </c>
      <c r="C510" s="44" t="str">
        <f t="shared" si="8"/>
        <v>CART_013_1_5</v>
      </c>
      <c r="D510" s="46">
        <v>200.51124744376199</v>
      </c>
      <c r="E510" s="44" t="s">
        <v>260</v>
      </c>
      <c r="F510" s="45">
        <v>1183.0985915492899</v>
      </c>
      <c r="G510" s="45"/>
      <c r="H510" s="43" t="s">
        <v>262</v>
      </c>
      <c r="I510" s="44" t="s">
        <v>94</v>
      </c>
      <c r="J510" s="44" t="s">
        <v>88</v>
      </c>
      <c r="P510" s="44" t="s">
        <v>333</v>
      </c>
    </row>
    <row r="511" spans="1:16" s="44" customFormat="1">
      <c r="A511" s="44" t="str">
        <f>Arms!$C$22</f>
        <v>CART_013_1</v>
      </c>
      <c r="B511" s="44">
        <v>6</v>
      </c>
      <c r="C511" s="44" t="str">
        <f t="shared" si="8"/>
        <v>CART_013_1_6</v>
      </c>
      <c r="D511" s="46">
        <v>5.98159509202452</v>
      </c>
      <c r="E511" s="44" t="s">
        <v>260</v>
      </c>
      <c r="F511" s="45">
        <v>619.71830985916301</v>
      </c>
      <c r="G511" s="45"/>
      <c r="H511" s="43" t="s">
        <v>262</v>
      </c>
      <c r="I511" s="44" t="s">
        <v>94</v>
      </c>
      <c r="J511" s="44" t="s">
        <v>88</v>
      </c>
      <c r="P511" s="44" t="s">
        <v>333</v>
      </c>
    </row>
    <row r="512" spans="1:16" s="44" customFormat="1">
      <c r="A512" s="44" t="str">
        <f>Arms!$C$22</f>
        <v>CART_013_1</v>
      </c>
      <c r="B512" s="44">
        <v>6</v>
      </c>
      <c r="C512" s="44" t="str">
        <f t="shared" si="8"/>
        <v>CART_013_1_6</v>
      </c>
      <c r="D512" s="46">
        <v>9.3047034764825796</v>
      </c>
      <c r="E512" s="44" t="s">
        <v>260</v>
      </c>
      <c r="F512" s="45">
        <v>6253.52112676057</v>
      </c>
      <c r="G512" s="45"/>
      <c r="H512" s="43" t="s">
        <v>262</v>
      </c>
      <c r="I512" s="44" t="s">
        <v>94</v>
      </c>
      <c r="J512" s="44" t="s">
        <v>88</v>
      </c>
      <c r="P512" s="44" t="s">
        <v>333</v>
      </c>
    </row>
    <row r="513" spans="1:16" s="44" customFormat="1">
      <c r="A513" s="44" t="str">
        <f>Arms!$C$22</f>
        <v>CART_013_1</v>
      </c>
      <c r="B513" s="44">
        <v>6</v>
      </c>
      <c r="C513" s="44" t="str">
        <f t="shared" si="8"/>
        <v>CART_013_1_6</v>
      </c>
      <c r="D513" s="46">
        <v>12.6278118609406</v>
      </c>
      <c r="E513" s="44" t="s">
        <v>260</v>
      </c>
      <c r="F513" s="45">
        <v>22873.2394366197</v>
      </c>
      <c r="G513" s="45"/>
      <c r="H513" s="43" t="s">
        <v>262</v>
      </c>
      <c r="I513" s="44" t="s">
        <v>94</v>
      </c>
      <c r="J513" s="44" t="s">
        <v>88</v>
      </c>
      <c r="P513" s="44" t="s">
        <v>333</v>
      </c>
    </row>
    <row r="514" spans="1:16" s="44" customFormat="1">
      <c r="A514" s="44" t="str">
        <f>Arms!$C$22</f>
        <v>CART_013_1</v>
      </c>
      <c r="B514" s="44">
        <v>6</v>
      </c>
      <c r="C514" s="44" t="str">
        <f t="shared" si="8"/>
        <v>CART_013_1_6</v>
      </c>
      <c r="D514" s="46">
        <v>19.5296523517382</v>
      </c>
      <c r="E514" s="44" t="s">
        <v>260</v>
      </c>
      <c r="F514" s="45">
        <v>6253.52112676057</v>
      </c>
      <c r="G514" s="45"/>
      <c r="H514" s="43" t="s">
        <v>262</v>
      </c>
      <c r="I514" s="44" t="s">
        <v>94</v>
      </c>
      <c r="J514" s="44" t="s">
        <v>88</v>
      </c>
      <c r="P514" s="44" t="s">
        <v>333</v>
      </c>
    </row>
    <row r="515" spans="1:16" s="44" customFormat="1">
      <c r="A515" s="44" t="str">
        <f>Arms!$C$22</f>
        <v>CART_013_1</v>
      </c>
      <c r="B515" s="44">
        <v>6</v>
      </c>
      <c r="C515" s="44" t="str">
        <f t="shared" si="8"/>
        <v>CART_013_1_6</v>
      </c>
      <c r="D515" s="46">
        <v>26.687116564417099</v>
      </c>
      <c r="E515" s="44" t="s">
        <v>260</v>
      </c>
      <c r="F515" s="45">
        <v>2309.8591549295802</v>
      </c>
      <c r="G515" s="45"/>
      <c r="H515" s="43" t="s">
        <v>262</v>
      </c>
      <c r="I515" s="44" t="s">
        <v>94</v>
      </c>
      <c r="J515" s="44" t="s">
        <v>88</v>
      </c>
      <c r="P515" s="44" t="s">
        <v>333</v>
      </c>
    </row>
    <row r="516" spans="1:16" s="44" customFormat="1">
      <c r="A516" s="44" t="str">
        <f>Arms!$C$22</f>
        <v>CART_013_1</v>
      </c>
      <c r="B516" s="44">
        <v>6</v>
      </c>
      <c r="C516" s="44" t="str">
        <f t="shared" si="8"/>
        <v>CART_013_1_6</v>
      </c>
      <c r="D516" s="46">
        <v>38.701431492842502</v>
      </c>
      <c r="E516" s="44" t="s">
        <v>260</v>
      </c>
      <c r="F516" s="45">
        <v>1183.0985915492899</v>
      </c>
      <c r="G516" s="45"/>
      <c r="H516" s="43" t="s">
        <v>262</v>
      </c>
      <c r="I516" s="44" t="s">
        <v>94</v>
      </c>
      <c r="J516" s="44" t="s">
        <v>88</v>
      </c>
      <c r="P516" s="44" t="s">
        <v>333</v>
      </c>
    </row>
    <row r="517" spans="1:16" s="44" customFormat="1">
      <c r="A517" s="44" t="str">
        <f>Arms!$C$22</f>
        <v>CART_013_1</v>
      </c>
      <c r="B517" s="44">
        <v>6</v>
      </c>
      <c r="C517" s="44" t="str">
        <f t="shared" si="8"/>
        <v>CART_013_1_6</v>
      </c>
      <c r="D517" s="46">
        <v>72.443762781185995</v>
      </c>
      <c r="E517" s="44" t="s">
        <v>260</v>
      </c>
      <c r="F517" s="45">
        <v>1746.47887323945</v>
      </c>
      <c r="G517" s="45"/>
      <c r="H517" s="43" t="s">
        <v>262</v>
      </c>
      <c r="I517" s="44" t="s">
        <v>94</v>
      </c>
      <c r="J517" s="44" t="s">
        <v>88</v>
      </c>
      <c r="P517" s="44" t="s">
        <v>333</v>
      </c>
    </row>
    <row r="518" spans="1:16" s="44" customFormat="1">
      <c r="A518" s="44" t="str">
        <f>Arms!$C$22</f>
        <v>CART_013_1</v>
      </c>
      <c r="B518" s="44">
        <v>6</v>
      </c>
      <c r="C518" s="44" t="str">
        <f t="shared" si="8"/>
        <v>CART_013_1_6</v>
      </c>
      <c r="D518" s="46">
        <v>90.8486707566462</v>
      </c>
      <c r="E518" s="44" t="s">
        <v>260</v>
      </c>
      <c r="F518" s="45">
        <v>1464.7887323943701</v>
      </c>
      <c r="G518" s="45"/>
      <c r="H518" s="43" t="s">
        <v>262</v>
      </c>
      <c r="I518" s="44" t="s">
        <v>94</v>
      </c>
      <c r="J518" s="44" t="s">
        <v>88</v>
      </c>
      <c r="P518" s="44" t="s">
        <v>333</v>
      </c>
    </row>
    <row r="519" spans="1:16" s="44" customFormat="1">
      <c r="A519" s="44" t="str">
        <f>Arms!$C$22</f>
        <v>CART_013_1</v>
      </c>
      <c r="B519" s="44">
        <v>6</v>
      </c>
      <c r="C519" s="44" t="str">
        <f t="shared" si="8"/>
        <v>CART_013_1_6</v>
      </c>
      <c r="D519" s="46">
        <v>200.76687116564401</v>
      </c>
      <c r="E519" s="44" t="s">
        <v>260</v>
      </c>
      <c r="F519" s="45">
        <v>901.40845070421301</v>
      </c>
      <c r="G519" s="45"/>
      <c r="H519" s="43" t="s">
        <v>262</v>
      </c>
      <c r="I519" s="44" t="s">
        <v>94</v>
      </c>
      <c r="J519" s="44" t="s">
        <v>88</v>
      </c>
      <c r="P519" s="44" t="s">
        <v>333</v>
      </c>
    </row>
    <row r="520" spans="1:16" s="44" customFormat="1">
      <c r="A520" s="44" t="str">
        <f>Arms!$C$22</f>
        <v>CART_013_1</v>
      </c>
      <c r="B520" s="44">
        <v>7</v>
      </c>
      <c r="C520" s="44" t="str">
        <f t="shared" si="8"/>
        <v>CART_013_1_7</v>
      </c>
      <c r="D520" s="46">
        <v>7.5153374233128698</v>
      </c>
      <c r="E520" s="44" t="s">
        <v>260</v>
      </c>
      <c r="F520" s="45">
        <v>338.02816901408301</v>
      </c>
      <c r="G520" s="45"/>
      <c r="H520" s="43" t="s">
        <v>262</v>
      </c>
      <c r="I520" s="44" t="s">
        <v>94</v>
      </c>
      <c r="J520" s="44" t="s">
        <v>88</v>
      </c>
      <c r="P520" s="44" t="s">
        <v>333</v>
      </c>
    </row>
    <row r="521" spans="1:16" s="44" customFormat="1">
      <c r="A521" s="44" t="str">
        <f>Arms!$C$22</f>
        <v>CART_013_1</v>
      </c>
      <c r="B521" s="44">
        <v>7</v>
      </c>
      <c r="C521" s="44" t="str">
        <f t="shared" si="8"/>
        <v>CART_013_1_7</v>
      </c>
      <c r="D521" s="46">
        <v>12.6278118609406</v>
      </c>
      <c r="E521" s="44" t="s">
        <v>260</v>
      </c>
      <c r="F521" s="45">
        <v>5690.1408450704103</v>
      </c>
      <c r="G521" s="45"/>
      <c r="H521" s="43" t="s">
        <v>262</v>
      </c>
      <c r="I521" s="44" t="s">
        <v>94</v>
      </c>
      <c r="J521" s="44" t="s">
        <v>88</v>
      </c>
      <c r="P521" s="44" t="s">
        <v>333</v>
      </c>
    </row>
    <row r="522" spans="1:16" s="44" customFormat="1">
      <c r="A522" s="44" t="str">
        <f>Arms!$C$22</f>
        <v>CART_013_1</v>
      </c>
      <c r="B522" s="44">
        <v>7</v>
      </c>
      <c r="C522" s="44" t="str">
        <f t="shared" si="8"/>
        <v>CART_013_1_7</v>
      </c>
      <c r="D522" s="46">
        <v>26.4314928425357</v>
      </c>
      <c r="E522" s="44" t="s">
        <v>260</v>
      </c>
      <c r="F522" s="45">
        <v>2309.8591549295802</v>
      </c>
      <c r="G522" s="45"/>
      <c r="H522" s="43" t="s">
        <v>262</v>
      </c>
      <c r="I522" s="44" t="s">
        <v>94</v>
      </c>
      <c r="J522" s="44" t="s">
        <v>88</v>
      </c>
      <c r="P522" s="44" t="s">
        <v>333</v>
      </c>
    </row>
    <row r="523" spans="1:16" s="44" customFormat="1">
      <c r="A523" s="44" t="str">
        <f>Arms!$C$22</f>
        <v>CART_013_1</v>
      </c>
      <c r="B523" s="44">
        <v>7</v>
      </c>
      <c r="C523" s="44" t="str">
        <f t="shared" ref="C523:C585" si="9">CONCATENATE(A523, "_", B523)</f>
        <v>CART_013_1_7</v>
      </c>
      <c r="D523" s="46">
        <v>38.190184049079697</v>
      </c>
      <c r="E523" s="44" t="s">
        <v>260</v>
      </c>
      <c r="F523" s="45">
        <v>901.40845070421301</v>
      </c>
      <c r="G523" s="45"/>
      <c r="H523" s="43" t="s">
        <v>262</v>
      </c>
      <c r="I523" s="44" t="s">
        <v>94</v>
      </c>
      <c r="J523" s="44" t="s">
        <v>88</v>
      </c>
      <c r="P523" s="44" t="s">
        <v>333</v>
      </c>
    </row>
    <row r="524" spans="1:16" s="44" customFormat="1">
      <c r="A524" s="44" t="str">
        <f>Arms!$C$22</f>
        <v>CART_013_1</v>
      </c>
      <c r="B524" s="44">
        <v>7</v>
      </c>
      <c r="C524" s="44" t="str">
        <f t="shared" si="9"/>
        <v>CART_013_1_7</v>
      </c>
      <c r="D524" s="46">
        <v>61.1963190184048</v>
      </c>
      <c r="E524" s="44" t="s">
        <v>260</v>
      </c>
      <c r="F524" s="45">
        <v>1464.7887323943701</v>
      </c>
      <c r="G524" s="45"/>
      <c r="H524" s="43" t="s">
        <v>262</v>
      </c>
      <c r="I524" s="44" t="s">
        <v>94</v>
      </c>
      <c r="J524" s="44" t="s">
        <v>88</v>
      </c>
      <c r="P524" s="44" t="s">
        <v>333</v>
      </c>
    </row>
    <row r="525" spans="1:16" s="44" customFormat="1">
      <c r="A525" s="44" t="str">
        <f>Arms!$C$22</f>
        <v>CART_013_1</v>
      </c>
      <c r="B525" s="44">
        <v>7</v>
      </c>
      <c r="C525" s="44" t="str">
        <f t="shared" si="9"/>
        <v>CART_013_1_7</v>
      </c>
      <c r="D525" s="46">
        <v>75</v>
      </c>
      <c r="E525" s="44" t="s">
        <v>260</v>
      </c>
      <c r="F525" s="45">
        <v>3154.9295774647899</v>
      </c>
      <c r="G525" s="45"/>
      <c r="H525" s="43" t="s">
        <v>262</v>
      </c>
      <c r="I525" s="44" t="s">
        <v>94</v>
      </c>
      <c r="J525" s="44" t="s">
        <v>88</v>
      </c>
      <c r="P525" s="44" t="s">
        <v>333</v>
      </c>
    </row>
    <row r="526" spans="1:16" s="44" customFormat="1">
      <c r="A526" s="44" t="str">
        <f>Arms!$C$22</f>
        <v>CART_013_1</v>
      </c>
      <c r="B526" s="44">
        <v>7</v>
      </c>
      <c r="C526" s="44" t="str">
        <f t="shared" si="9"/>
        <v>CART_013_1_7</v>
      </c>
      <c r="D526" s="46">
        <v>89.570552147239198</v>
      </c>
      <c r="E526" s="44" t="s">
        <v>260</v>
      </c>
      <c r="F526" s="45">
        <v>1183.0985915492899</v>
      </c>
      <c r="G526" s="45"/>
      <c r="H526" s="43" t="s">
        <v>262</v>
      </c>
      <c r="I526" s="44" t="s">
        <v>94</v>
      </c>
      <c r="J526" s="44" t="s">
        <v>88</v>
      </c>
      <c r="P526" s="44" t="s">
        <v>333</v>
      </c>
    </row>
    <row r="527" spans="1:16" s="44" customFormat="1">
      <c r="A527" s="44" t="str">
        <f>Arms!$C$22</f>
        <v>CART_013_1</v>
      </c>
      <c r="B527" s="44">
        <v>7</v>
      </c>
      <c r="C527" s="44" t="str">
        <f t="shared" si="9"/>
        <v>CART_013_1_7</v>
      </c>
      <c r="D527" s="46">
        <v>120.756646216768</v>
      </c>
      <c r="E527" s="44" t="s">
        <v>260</v>
      </c>
      <c r="F527" s="45">
        <v>1183.0985915492899</v>
      </c>
      <c r="G527" s="45"/>
      <c r="H527" s="43" t="s">
        <v>262</v>
      </c>
      <c r="I527" s="44" t="s">
        <v>94</v>
      </c>
      <c r="J527" s="44" t="s">
        <v>88</v>
      </c>
      <c r="P527" s="44" t="s">
        <v>333</v>
      </c>
    </row>
    <row r="528" spans="1:16" s="44" customFormat="1">
      <c r="A528" s="44" t="str">
        <f>Arms!$C$22</f>
        <v>CART_013_1</v>
      </c>
      <c r="B528" s="44">
        <v>7</v>
      </c>
      <c r="C528" s="44" t="str">
        <f t="shared" si="9"/>
        <v>CART_013_1_7</v>
      </c>
      <c r="D528" s="46">
        <v>201.27811860940599</v>
      </c>
      <c r="E528" s="44" t="s">
        <v>260</v>
      </c>
      <c r="F528" s="45">
        <v>901.40845070421301</v>
      </c>
      <c r="G528" s="45"/>
      <c r="H528" s="43" t="s">
        <v>262</v>
      </c>
      <c r="I528" s="44" t="s">
        <v>94</v>
      </c>
      <c r="J528" s="44" t="s">
        <v>88</v>
      </c>
      <c r="P528" s="44" t="s">
        <v>333</v>
      </c>
    </row>
    <row r="529" spans="1:16" s="44" customFormat="1">
      <c r="A529" s="44" t="str">
        <f>Arms!$C$22</f>
        <v>CART_013_1</v>
      </c>
      <c r="B529" s="44">
        <v>8</v>
      </c>
      <c r="C529" s="44" t="str">
        <f t="shared" si="9"/>
        <v>CART_013_1_8</v>
      </c>
      <c r="D529" s="46">
        <v>7.5153374233128698</v>
      </c>
      <c r="E529" s="44" t="s">
        <v>260</v>
      </c>
      <c r="F529" s="45">
        <v>338.02816901408301</v>
      </c>
      <c r="G529" s="45"/>
      <c r="H529" s="43" t="s">
        <v>262</v>
      </c>
      <c r="I529" s="44" t="s">
        <v>94</v>
      </c>
      <c r="J529" s="44" t="s">
        <v>88</v>
      </c>
      <c r="P529" s="44" t="s">
        <v>333</v>
      </c>
    </row>
    <row r="530" spans="1:16" s="44" customFormat="1">
      <c r="A530" s="44" t="str">
        <f>Arms!$C$22</f>
        <v>CART_013_1</v>
      </c>
      <c r="B530" s="44">
        <v>8</v>
      </c>
      <c r="C530" s="44" t="str">
        <f t="shared" si="9"/>
        <v>CART_013_1_8</v>
      </c>
      <c r="D530" s="46">
        <v>13.6503067484662</v>
      </c>
      <c r="E530" s="44" t="s">
        <v>260</v>
      </c>
      <c r="F530" s="45">
        <v>4563.3802816901498</v>
      </c>
      <c r="G530" s="45"/>
      <c r="H530" s="43" t="s">
        <v>262</v>
      </c>
      <c r="I530" s="44" t="s">
        <v>94</v>
      </c>
      <c r="J530" s="44" t="s">
        <v>88</v>
      </c>
      <c r="P530" s="44" t="s">
        <v>333</v>
      </c>
    </row>
    <row r="531" spans="1:16" s="44" customFormat="1">
      <c r="A531" s="44" t="str">
        <f>Arms!$C$22</f>
        <v>CART_013_1</v>
      </c>
      <c r="B531" s="44">
        <v>8</v>
      </c>
      <c r="C531" s="44" t="str">
        <f t="shared" si="9"/>
        <v>CART_013_1_8</v>
      </c>
      <c r="D531" s="46">
        <v>20.807770961145099</v>
      </c>
      <c r="E531" s="44" t="s">
        <v>260</v>
      </c>
      <c r="F531" s="45">
        <v>619.71830985916301</v>
      </c>
      <c r="G531" s="45"/>
      <c r="H531" s="43" t="s">
        <v>262</v>
      </c>
      <c r="I531" s="44" t="s">
        <v>94</v>
      </c>
      <c r="J531" s="44" t="s">
        <v>88</v>
      </c>
      <c r="P531" s="44" t="s">
        <v>333</v>
      </c>
    </row>
    <row r="532" spans="1:16" s="44" customFormat="1">
      <c r="A532" s="44" t="str">
        <f>Arms!$C$22</f>
        <v>CART_013_1</v>
      </c>
      <c r="B532" s="44">
        <v>8</v>
      </c>
      <c r="C532" s="44" t="str">
        <f t="shared" si="9"/>
        <v>CART_013_1_8</v>
      </c>
      <c r="D532" s="46">
        <v>26.687116564417099</v>
      </c>
      <c r="E532" s="44" t="s">
        <v>260</v>
      </c>
      <c r="F532" s="45">
        <v>56.338028169004197</v>
      </c>
      <c r="G532" s="45"/>
      <c r="H532" s="43" t="s">
        <v>262</v>
      </c>
      <c r="I532" s="44" t="s">
        <v>94</v>
      </c>
      <c r="J532" s="44" t="s">
        <v>88</v>
      </c>
      <c r="P532" s="44" t="s">
        <v>333</v>
      </c>
    </row>
    <row r="533" spans="1:16" s="44" customFormat="1">
      <c r="A533" s="44" t="str">
        <f>Arms!$C$22</f>
        <v>CART_013_1</v>
      </c>
      <c r="B533" s="44">
        <v>8</v>
      </c>
      <c r="C533" s="44" t="str">
        <f t="shared" si="9"/>
        <v>CART_013_1_8</v>
      </c>
      <c r="D533" s="46">
        <v>38.190184049079697</v>
      </c>
      <c r="E533" s="44" t="s">
        <v>260</v>
      </c>
      <c r="F533" s="45">
        <v>1183.0985915492899</v>
      </c>
      <c r="G533" s="45"/>
      <c r="H533" s="43" t="s">
        <v>262</v>
      </c>
      <c r="I533" s="44" t="s">
        <v>94</v>
      </c>
      <c r="J533" s="44" t="s">
        <v>88</v>
      </c>
      <c r="P533" s="44" t="s">
        <v>333</v>
      </c>
    </row>
    <row r="534" spans="1:16" s="44" customFormat="1">
      <c r="A534" s="44" t="str">
        <f>Arms!$C$22</f>
        <v>CART_013_1</v>
      </c>
      <c r="B534" s="44">
        <v>8</v>
      </c>
      <c r="C534" s="44" t="str">
        <f t="shared" si="9"/>
        <v>CART_013_1_8</v>
      </c>
      <c r="D534" s="46">
        <v>61.1963190184048</v>
      </c>
      <c r="E534" s="44" t="s">
        <v>260</v>
      </c>
      <c r="F534" s="45">
        <v>901.40845070421301</v>
      </c>
      <c r="G534" s="45"/>
      <c r="H534" s="43" t="s">
        <v>262</v>
      </c>
      <c r="I534" s="44" t="s">
        <v>94</v>
      </c>
      <c r="J534" s="44" t="s">
        <v>88</v>
      </c>
      <c r="P534" s="44" t="s">
        <v>333</v>
      </c>
    </row>
    <row r="535" spans="1:16" s="44" customFormat="1">
      <c r="A535" s="44" t="str">
        <f>Arms!$C$22</f>
        <v>CART_013_1</v>
      </c>
      <c r="B535" s="44">
        <v>8</v>
      </c>
      <c r="C535" s="44" t="str">
        <f t="shared" si="9"/>
        <v>CART_013_1_8</v>
      </c>
      <c r="D535" s="46">
        <v>121.523517382413</v>
      </c>
      <c r="E535" s="44" t="s">
        <v>260</v>
      </c>
      <c r="F535" s="45">
        <v>901.40845070421301</v>
      </c>
      <c r="G535" s="45"/>
      <c r="H535" s="43" t="s">
        <v>262</v>
      </c>
      <c r="I535" s="44" t="s">
        <v>94</v>
      </c>
      <c r="J535" s="44" t="s">
        <v>88</v>
      </c>
      <c r="P535" s="44" t="s">
        <v>333</v>
      </c>
    </row>
    <row r="536" spans="1:16" s="44" customFormat="1">
      <c r="A536" s="44" t="str">
        <f>Arms!$C$22</f>
        <v>CART_013_1</v>
      </c>
      <c r="B536" s="44">
        <v>8</v>
      </c>
      <c r="C536" s="44" t="str">
        <f t="shared" si="9"/>
        <v>CART_013_1_8</v>
      </c>
      <c r="D536" s="46">
        <v>201.53374233128801</v>
      </c>
      <c r="E536" s="44" t="s">
        <v>260</v>
      </c>
      <c r="F536" s="45">
        <v>1183.0985915492899</v>
      </c>
      <c r="G536" s="45"/>
      <c r="H536" s="43" t="s">
        <v>262</v>
      </c>
      <c r="I536" s="44" t="s">
        <v>94</v>
      </c>
      <c r="J536" s="44" t="s">
        <v>88</v>
      </c>
      <c r="P536" s="44" t="s">
        <v>333</v>
      </c>
    </row>
    <row r="537" spans="1:16" s="44" customFormat="1">
      <c r="A537" s="44" t="str">
        <f>Arms!$C$22</f>
        <v>CART_013_1</v>
      </c>
      <c r="B537" s="44">
        <v>9</v>
      </c>
      <c r="C537" s="44" t="str">
        <f t="shared" si="9"/>
        <v>CART_013_1_9</v>
      </c>
      <c r="D537" s="46">
        <v>7.5153374233128698</v>
      </c>
      <c r="E537" s="44" t="s">
        <v>260</v>
      </c>
      <c r="F537" s="45">
        <v>338.02816901408301</v>
      </c>
      <c r="G537" s="45"/>
      <c r="H537" s="43" t="s">
        <v>262</v>
      </c>
      <c r="I537" s="44" t="s">
        <v>94</v>
      </c>
      <c r="J537" s="44" t="s">
        <v>88</v>
      </c>
      <c r="P537" s="44" t="s">
        <v>333</v>
      </c>
    </row>
    <row r="538" spans="1:16" s="44" customFormat="1">
      <c r="A538" s="44" t="str">
        <f>Arms!$C$22</f>
        <v>CART_013_1</v>
      </c>
      <c r="B538" s="44">
        <v>9</v>
      </c>
      <c r="C538" s="44" t="str">
        <f t="shared" si="9"/>
        <v>CART_013_1_9</v>
      </c>
      <c r="D538" s="46">
        <v>9.8159509202453901</v>
      </c>
      <c r="E538" s="44" t="s">
        <v>260</v>
      </c>
      <c r="F538" s="45">
        <v>2309.8591549295802</v>
      </c>
      <c r="G538" s="45"/>
      <c r="H538" s="43" t="s">
        <v>262</v>
      </c>
      <c r="I538" s="44" t="s">
        <v>94</v>
      </c>
      <c r="J538" s="44" t="s">
        <v>88</v>
      </c>
      <c r="P538" s="44" t="s">
        <v>333</v>
      </c>
    </row>
    <row r="539" spans="1:16" s="44" customFormat="1">
      <c r="A539" s="44" t="str">
        <f>Arms!$C$22</f>
        <v>CART_013_1</v>
      </c>
      <c r="B539" s="44">
        <v>9</v>
      </c>
      <c r="C539" s="44" t="str">
        <f t="shared" si="9"/>
        <v>CART_013_1_9</v>
      </c>
      <c r="D539" s="46">
        <v>13.394683026584801</v>
      </c>
      <c r="E539" s="44" t="s">
        <v>260</v>
      </c>
      <c r="F539" s="45">
        <v>2028.1690140845001</v>
      </c>
      <c r="G539" s="45"/>
      <c r="H539" s="43" t="s">
        <v>262</v>
      </c>
      <c r="I539" s="44" t="s">
        <v>94</v>
      </c>
      <c r="J539" s="44" t="s">
        <v>88</v>
      </c>
      <c r="P539" s="44" t="s">
        <v>333</v>
      </c>
    </row>
    <row r="540" spans="1:16" s="44" customFormat="1">
      <c r="A540" s="44" t="str">
        <f>Arms!$C$22</f>
        <v>CART_013_1</v>
      </c>
      <c r="B540" s="44">
        <v>9</v>
      </c>
      <c r="C540" s="44" t="str">
        <f t="shared" si="9"/>
        <v>CART_013_1_9</v>
      </c>
      <c r="D540" s="46">
        <v>20.5521472392638</v>
      </c>
      <c r="E540" s="44" t="s">
        <v>260</v>
      </c>
      <c r="F540" s="45">
        <v>619.71830985916301</v>
      </c>
      <c r="G540" s="45"/>
      <c r="H540" s="43" t="s">
        <v>262</v>
      </c>
      <c r="I540" s="44" t="s">
        <v>94</v>
      </c>
      <c r="J540" s="44" t="s">
        <v>88</v>
      </c>
      <c r="P540" s="44" t="s">
        <v>333</v>
      </c>
    </row>
    <row r="541" spans="1:16" s="44" customFormat="1">
      <c r="A541" s="44" t="str">
        <f>Arms!$C$22</f>
        <v>CART_013_1</v>
      </c>
      <c r="B541" s="44">
        <v>9</v>
      </c>
      <c r="C541" s="44" t="str">
        <f t="shared" si="9"/>
        <v>CART_013_1_9</v>
      </c>
      <c r="D541" s="46">
        <v>38.701431492842502</v>
      </c>
      <c r="E541" s="44" t="s">
        <v>260</v>
      </c>
      <c r="F541" s="45">
        <v>1183.0985915492899</v>
      </c>
      <c r="G541" s="45"/>
      <c r="H541" s="43" t="s">
        <v>262</v>
      </c>
      <c r="I541" s="44" t="s">
        <v>94</v>
      </c>
      <c r="J541" s="44" t="s">
        <v>88</v>
      </c>
      <c r="P541" s="44" t="s">
        <v>333</v>
      </c>
    </row>
    <row r="542" spans="1:16" s="44" customFormat="1">
      <c r="A542" s="44" t="str">
        <f>Arms!$C$22</f>
        <v>CART_013_1</v>
      </c>
      <c r="B542" s="44">
        <v>9</v>
      </c>
      <c r="C542" s="44" t="str">
        <f t="shared" si="9"/>
        <v>CART_013_1_9</v>
      </c>
      <c r="D542" s="46">
        <v>61.707566462167598</v>
      </c>
      <c r="E542" s="44" t="s">
        <v>260</v>
      </c>
      <c r="F542" s="45">
        <v>1183.0985915492899</v>
      </c>
      <c r="G542" s="45"/>
      <c r="H542" s="43" t="s">
        <v>262</v>
      </c>
      <c r="I542" s="44" t="s">
        <v>94</v>
      </c>
      <c r="J542" s="44" t="s">
        <v>88</v>
      </c>
      <c r="P542" s="44" t="s">
        <v>333</v>
      </c>
    </row>
    <row r="543" spans="1:16" s="44" customFormat="1">
      <c r="A543" s="44" t="str">
        <f>Arms!$C$22</f>
        <v>CART_013_1</v>
      </c>
      <c r="B543" s="44">
        <v>9</v>
      </c>
      <c r="C543" s="44" t="str">
        <f t="shared" si="9"/>
        <v>CART_013_1_9</v>
      </c>
      <c r="D543" s="46">
        <v>121.523517382413</v>
      </c>
      <c r="E543" s="44" t="s">
        <v>260</v>
      </c>
      <c r="F543" s="45">
        <v>901.40845070421301</v>
      </c>
      <c r="G543" s="45"/>
      <c r="H543" s="43" t="s">
        <v>262</v>
      </c>
      <c r="I543" s="44" t="s">
        <v>94</v>
      </c>
      <c r="J543" s="44" t="s">
        <v>88</v>
      </c>
      <c r="P543" s="44" t="s">
        <v>333</v>
      </c>
    </row>
    <row r="544" spans="1:16" s="44" customFormat="1">
      <c r="A544" s="44" t="str">
        <f>Arms!$C$22</f>
        <v>CART_013_1</v>
      </c>
      <c r="B544" s="44">
        <v>9</v>
      </c>
      <c r="C544" s="44" t="str">
        <f t="shared" si="9"/>
        <v>CART_013_1_9</v>
      </c>
      <c r="D544" s="46">
        <v>201.789366053169</v>
      </c>
      <c r="E544" s="44" t="s">
        <v>260</v>
      </c>
      <c r="F544" s="45">
        <v>901.40845070421301</v>
      </c>
      <c r="G544" s="45"/>
      <c r="H544" s="43" t="s">
        <v>262</v>
      </c>
      <c r="I544" s="44" t="s">
        <v>94</v>
      </c>
      <c r="J544" s="44" t="s">
        <v>88</v>
      </c>
      <c r="P544" s="44" t="s">
        <v>333</v>
      </c>
    </row>
    <row r="545" spans="1:16" s="63" customFormat="1">
      <c r="A545" s="63" t="str">
        <f>Arms!$C$10</f>
        <v>CART_006_1</v>
      </c>
      <c r="B545" s="63">
        <v>1</v>
      </c>
      <c r="C545" s="63" t="str">
        <f t="shared" si="9"/>
        <v>CART_006_1_1</v>
      </c>
      <c r="D545" s="64">
        <v>0.83333333333333204</v>
      </c>
      <c r="E545" s="63" t="s">
        <v>260</v>
      </c>
      <c r="F545" s="65">
        <v>164.37181025083899</v>
      </c>
      <c r="G545" s="65"/>
      <c r="H545" s="61" t="s">
        <v>262</v>
      </c>
      <c r="I545" s="63" t="s">
        <v>94</v>
      </c>
      <c r="J545" s="63" t="s">
        <v>88</v>
      </c>
      <c r="P545" s="63" t="s">
        <v>353</v>
      </c>
    </row>
    <row r="546" spans="1:16" s="63" customFormat="1">
      <c r="A546" s="63" t="str">
        <f>Arms!$C$10</f>
        <v>CART_006_1</v>
      </c>
      <c r="B546" s="63">
        <v>1</v>
      </c>
      <c r="C546" s="63" t="str">
        <f t="shared" si="9"/>
        <v>CART_006_1_1</v>
      </c>
      <c r="D546" s="64">
        <v>5.9375</v>
      </c>
      <c r="E546" s="63" t="s">
        <v>260</v>
      </c>
      <c r="F546" s="65">
        <v>6719.5181214341901</v>
      </c>
      <c r="G546" s="65"/>
      <c r="H546" s="61" t="s">
        <v>262</v>
      </c>
      <c r="I546" s="63" t="s">
        <v>94</v>
      </c>
      <c r="J546" s="63" t="s">
        <v>88</v>
      </c>
      <c r="P546" s="63" t="s">
        <v>353</v>
      </c>
    </row>
    <row r="547" spans="1:16" s="63" customFormat="1">
      <c r="A547" s="63" t="str">
        <f>Arms!$C$10</f>
        <v>CART_006_1</v>
      </c>
      <c r="B547" s="63">
        <v>1</v>
      </c>
      <c r="C547" s="63" t="str">
        <f t="shared" si="9"/>
        <v>CART_006_1_1</v>
      </c>
      <c r="D547" s="64">
        <v>7.8125</v>
      </c>
      <c r="E547" s="63" t="s">
        <v>260</v>
      </c>
      <c r="F547" s="65">
        <v>34070.154321567003</v>
      </c>
      <c r="G547" s="65"/>
      <c r="H547" s="61" t="s">
        <v>262</v>
      </c>
      <c r="I547" s="63" t="s">
        <v>94</v>
      </c>
      <c r="J547" s="63" t="s">
        <v>88</v>
      </c>
      <c r="P547" s="63" t="s">
        <v>353</v>
      </c>
    </row>
    <row r="548" spans="1:16" s="63" customFormat="1">
      <c r="A548" s="63" t="str">
        <f>Arms!$C$10</f>
        <v>CART_006_1</v>
      </c>
      <c r="B548" s="63">
        <v>1</v>
      </c>
      <c r="C548" s="63" t="str">
        <f t="shared" si="9"/>
        <v>CART_006_1_1</v>
      </c>
      <c r="D548" s="64">
        <v>8.9583333333333304</v>
      </c>
      <c r="E548" s="63" t="s">
        <v>260</v>
      </c>
      <c r="F548" s="65">
        <v>79740.445388304302</v>
      </c>
      <c r="G548" s="65"/>
      <c r="H548" s="61" t="s">
        <v>262</v>
      </c>
      <c r="I548" s="63" t="s">
        <v>94</v>
      </c>
      <c r="J548" s="63" t="s">
        <v>88</v>
      </c>
      <c r="P548" s="63" t="s">
        <v>353</v>
      </c>
    </row>
    <row r="549" spans="1:16" s="63" customFormat="1">
      <c r="A549" s="63" t="str">
        <f>Arms!$C$10</f>
        <v>CART_006_1</v>
      </c>
      <c r="B549" s="63">
        <v>1</v>
      </c>
      <c r="C549" s="63" t="str">
        <f t="shared" si="9"/>
        <v>CART_006_1_1</v>
      </c>
      <c r="D549" s="64">
        <v>13.75</v>
      </c>
      <c r="E549" s="63" t="s">
        <v>260</v>
      </c>
      <c r="F549" s="65">
        <v>159895.75369074001</v>
      </c>
      <c r="G549" s="65"/>
      <c r="H549" s="61" t="s">
        <v>262</v>
      </c>
      <c r="I549" s="63" t="s">
        <v>94</v>
      </c>
      <c r="J549" s="63" t="s">
        <v>88</v>
      </c>
      <c r="P549" s="63" t="s">
        <v>353</v>
      </c>
    </row>
    <row r="550" spans="1:16" s="63" customFormat="1">
      <c r="A550" s="63" t="str">
        <f>Arms!$C$10</f>
        <v>CART_006_1</v>
      </c>
      <c r="B550" s="63">
        <v>1</v>
      </c>
      <c r="C550" s="63" t="str">
        <f t="shared" si="9"/>
        <v>CART_006_1_1</v>
      </c>
      <c r="D550" s="64">
        <v>16.0416666666666</v>
      </c>
      <c r="E550" s="63" t="s">
        <v>260</v>
      </c>
      <c r="F550" s="65">
        <v>73808.353210234898</v>
      </c>
      <c r="G550" s="65"/>
      <c r="H550" s="61" t="s">
        <v>262</v>
      </c>
      <c r="I550" s="63" t="s">
        <v>94</v>
      </c>
      <c r="J550" s="63" t="s">
        <v>88</v>
      </c>
      <c r="P550" s="63" t="s">
        <v>353</v>
      </c>
    </row>
    <row r="551" spans="1:16" s="63" customFormat="1">
      <c r="A551" s="63" t="str">
        <f>Arms!$C$10</f>
        <v>CART_006_1</v>
      </c>
      <c r="B551" s="63">
        <v>1</v>
      </c>
      <c r="C551" s="63" t="str">
        <f t="shared" si="9"/>
        <v>CART_006_1_1</v>
      </c>
      <c r="D551" s="64">
        <v>18.8541666666666</v>
      </c>
      <c r="E551" s="63" t="s">
        <v>260</v>
      </c>
      <c r="F551" s="65">
        <v>25993.700190923599</v>
      </c>
      <c r="G551" s="65"/>
      <c r="H551" s="61" t="s">
        <v>262</v>
      </c>
      <c r="I551" s="63" t="s">
        <v>94</v>
      </c>
      <c r="J551" s="63" t="s">
        <v>88</v>
      </c>
      <c r="P551" s="63" t="s">
        <v>353</v>
      </c>
    </row>
    <row r="552" spans="1:16" s="63" customFormat="1">
      <c r="A552" s="63" t="str">
        <f>Arms!$C$10</f>
        <v>CART_006_1</v>
      </c>
      <c r="B552" s="63">
        <v>1</v>
      </c>
      <c r="C552" s="63" t="str">
        <f t="shared" si="9"/>
        <v>CART_006_1_1</v>
      </c>
      <c r="D552" s="64">
        <v>21.3541666666666</v>
      </c>
      <c r="E552" s="63" t="s">
        <v>260</v>
      </c>
      <c r="F552" s="65">
        <v>9515.1856499483401</v>
      </c>
      <c r="G552" s="65"/>
      <c r="H552" s="61" t="s">
        <v>262</v>
      </c>
      <c r="I552" s="63" t="s">
        <v>94</v>
      </c>
      <c r="J552" s="63" t="s">
        <v>88</v>
      </c>
      <c r="P552" s="63" t="s">
        <v>353</v>
      </c>
    </row>
    <row r="553" spans="1:16" s="63" customFormat="1">
      <c r="A553" s="63" t="str">
        <f>Arms!$C$10</f>
        <v>CART_006_1</v>
      </c>
      <c r="B553" s="63">
        <v>1</v>
      </c>
      <c r="C553" s="63" t="str">
        <f t="shared" si="9"/>
        <v>CART_006_1_1</v>
      </c>
      <c r="D553" s="64">
        <v>27.6041666666666</v>
      </c>
      <c r="E553" s="63" t="s">
        <v>260</v>
      </c>
      <c r="F553" s="65">
        <v>714.03093273779598</v>
      </c>
      <c r="G553" s="65"/>
      <c r="H553" s="61" t="s">
        <v>262</v>
      </c>
      <c r="I553" s="63" t="s">
        <v>94</v>
      </c>
      <c r="J553" s="63" t="s">
        <v>88</v>
      </c>
      <c r="P553" s="63" t="s">
        <v>353</v>
      </c>
    </row>
    <row r="554" spans="1:16" s="63" customFormat="1">
      <c r="A554" s="63" t="str">
        <f>Arms!$C$10</f>
        <v>CART_006_1</v>
      </c>
      <c r="B554" s="63">
        <v>1</v>
      </c>
      <c r="C554" s="63" t="str">
        <f t="shared" si="9"/>
        <v>CART_006_1_1</v>
      </c>
      <c r="D554" s="64">
        <v>32.0833333333333</v>
      </c>
      <c r="E554" s="63" t="s">
        <v>260</v>
      </c>
      <c r="F554" s="65">
        <v>107.44224144653001</v>
      </c>
      <c r="G554" s="65"/>
      <c r="H554" s="61" t="s">
        <v>262</v>
      </c>
      <c r="I554" s="63" t="s">
        <v>94</v>
      </c>
      <c r="J554" s="63" t="s">
        <v>88</v>
      </c>
      <c r="P554" s="63" t="s">
        <v>353</v>
      </c>
    </row>
    <row r="555" spans="1:16" s="63" customFormat="1">
      <c r="A555" s="63" t="str">
        <f>Arms!$C$10</f>
        <v>CART_006_1</v>
      </c>
      <c r="B555" s="63">
        <v>1</v>
      </c>
      <c r="C555" s="63" t="str">
        <f t="shared" si="9"/>
        <v>CART_006_1_1</v>
      </c>
      <c r="D555" s="64">
        <v>40</v>
      </c>
      <c r="E555" s="63" t="s">
        <v>260</v>
      </c>
      <c r="F555" s="65">
        <v>51.550183532504903</v>
      </c>
      <c r="G555" s="65"/>
      <c r="H555" s="61" t="s">
        <v>262</v>
      </c>
      <c r="I555" s="63" t="s">
        <v>94</v>
      </c>
      <c r="J555" s="63" t="s">
        <v>88</v>
      </c>
      <c r="P555" s="63" t="s">
        <v>353</v>
      </c>
    </row>
    <row r="556" spans="1:16" s="63" customFormat="1">
      <c r="A556" s="63" t="str">
        <f>Arms!$C$10</f>
        <v>CART_006_1</v>
      </c>
      <c r="B556" s="63">
        <v>2</v>
      </c>
      <c r="C556" s="63" t="str">
        <f t="shared" si="9"/>
        <v>CART_006_1_2</v>
      </c>
      <c r="D556" s="64">
        <v>0.624999999999998</v>
      </c>
      <c r="E556" s="63" t="s">
        <v>260</v>
      </c>
      <c r="F556" s="65">
        <v>466.72895892812801</v>
      </c>
      <c r="G556" s="65"/>
      <c r="H556" s="61" t="s">
        <v>262</v>
      </c>
      <c r="I556" s="63" t="s">
        <v>94</v>
      </c>
      <c r="J556" s="63" t="s">
        <v>88</v>
      </c>
      <c r="P556" s="63" t="s">
        <v>353</v>
      </c>
    </row>
    <row r="557" spans="1:16" s="63" customFormat="1">
      <c r="A557" s="63" t="str">
        <f>Arms!$C$10</f>
        <v>CART_006_1</v>
      </c>
      <c r="B557" s="63">
        <v>2</v>
      </c>
      <c r="C557" s="63" t="str">
        <f t="shared" si="9"/>
        <v>CART_006_1_2</v>
      </c>
      <c r="D557" s="64">
        <v>5.9375</v>
      </c>
      <c r="E557" s="63" t="s">
        <v>260</v>
      </c>
      <c r="F557" s="65">
        <v>21425.711451386302</v>
      </c>
      <c r="G557" s="65"/>
      <c r="H557" s="61" t="s">
        <v>262</v>
      </c>
      <c r="I557" s="63" t="s">
        <v>94</v>
      </c>
      <c r="J557" s="63" t="s">
        <v>88</v>
      </c>
      <c r="P557" s="63" t="s">
        <v>353</v>
      </c>
    </row>
    <row r="558" spans="1:16" s="63" customFormat="1">
      <c r="A558" s="63" t="str">
        <f>Arms!$C$10</f>
        <v>CART_006_1</v>
      </c>
      <c r="B558" s="63">
        <v>2</v>
      </c>
      <c r="C558" s="63" t="str">
        <f t="shared" si="9"/>
        <v>CART_006_1_2</v>
      </c>
      <c r="D558" s="64">
        <v>13.6458333333333</v>
      </c>
      <c r="E558" s="63" t="s">
        <v>260</v>
      </c>
      <c r="F558" s="65">
        <v>388980.70360158797</v>
      </c>
      <c r="G558" s="65"/>
      <c r="H558" s="61" t="s">
        <v>262</v>
      </c>
      <c r="I558" s="63" t="s">
        <v>94</v>
      </c>
      <c r="J558" s="63" t="s">
        <v>88</v>
      </c>
      <c r="P558" s="63" t="s">
        <v>353</v>
      </c>
    </row>
    <row r="559" spans="1:16" s="63" customFormat="1">
      <c r="A559" s="63" t="str">
        <f>Arms!$C$10</f>
        <v>CART_006_1</v>
      </c>
      <c r="B559" s="63">
        <v>2</v>
      </c>
      <c r="C559" s="63" t="str">
        <f t="shared" si="9"/>
        <v>CART_006_1_2</v>
      </c>
      <c r="D559" s="64">
        <v>16.3541666666666</v>
      </c>
      <c r="E559" s="63" t="s">
        <v>260</v>
      </c>
      <c r="F559" s="65">
        <v>186630.75519737499</v>
      </c>
      <c r="G559" s="65"/>
      <c r="H559" s="61" t="s">
        <v>262</v>
      </c>
      <c r="I559" s="63" t="s">
        <v>94</v>
      </c>
      <c r="J559" s="63" t="s">
        <v>88</v>
      </c>
      <c r="P559" s="63" t="s">
        <v>353</v>
      </c>
    </row>
    <row r="560" spans="1:16" s="63" customFormat="1">
      <c r="A560" s="63" t="str">
        <f>Arms!$C$10</f>
        <v>CART_006_1</v>
      </c>
      <c r="B560" s="63">
        <v>2</v>
      </c>
      <c r="C560" s="63" t="str">
        <f t="shared" si="9"/>
        <v>CART_006_1_2</v>
      </c>
      <c r="D560" s="64">
        <v>19.4791666666666</v>
      </c>
      <c r="E560" s="63" t="s">
        <v>260</v>
      </c>
      <c r="F560" s="65">
        <v>71009.9071602763</v>
      </c>
      <c r="G560" s="65"/>
      <c r="H560" s="61" t="s">
        <v>262</v>
      </c>
      <c r="I560" s="63" t="s">
        <v>94</v>
      </c>
      <c r="J560" s="63" t="s">
        <v>88</v>
      </c>
      <c r="P560" s="63" t="s">
        <v>353</v>
      </c>
    </row>
    <row r="561" spans="1:16" s="63" customFormat="1">
      <c r="A561" s="63" t="str">
        <f>Arms!$C$10</f>
        <v>CART_006_1</v>
      </c>
      <c r="B561" s="63">
        <v>2</v>
      </c>
      <c r="C561" s="63" t="str">
        <f t="shared" si="9"/>
        <v>CART_006_1_2</v>
      </c>
      <c r="D561" s="64">
        <v>22.1875</v>
      </c>
      <c r="E561" s="63" t="s">
        <v>260</v>
      </c>
      <c r="F561" s="65">
        <v>31535.5898985518</v>
      </c>
      <c r="G561" s="65"/>
      <c r="H561" s="61" t="s">
        <v>262</v>
      </c>
      <c r="I561" s="63" t="s">
        <v>94</v>
      </c>
      <c r="J561" s="63" t="s">
        <v>88</v>
      </c>
      <c r="P561" s="63" t="s">
        <v>353</v>
      </c>
    </row>
    <row r="562" spans="1:16" s="63" customFormat="1">
      <c r="A562" s="63" t="str">
        <f>Arms!$C$10</f>
        <v>CART_006_1</v>
      </c>
      <c r="B562" s="63">
        <v>2</v>
      </c>
      <c r="C562" s="63" t="str">
        <f t="shared" si="9"/>
        <v>CART_006_1_2</v>
      </c>
      <c r="D562" s="64">
        <v>28.6458333333333</v>
      </c>
      <c r="E562" s="63" t="s">
        <v>260</v>
      </c>
      <c r="F562" s="65">
        <v>5328.6685208871204</v>
      </c>
      <c r="G562" s="65"/>
      <c r="H562" s="61" t="s">
        <v>262</v>
      </c>
      <c r="I562" s="63" t="s">
        <v>94</v>
      </c>
      <c r="J562" s="63" t="s">
        <v>88</v>
      </c>
      <c r="P562" s="63" t="s">
        <v>353</v>
      </c>
    </row>
    <row r="563" spans="1:16" s="63" customFormat="1">
      <c r="A563" s="63" t="str">
        <f>Arms!$C$10</f>
        <v>CART_006_1</v>
      </c>
      <c r="B563" s="63">
        <v>2</v>
      </c>
      <c r="C563" s="63" t="str">
        <f t="shared" si="9"/>
        <v>CART_006_1_2</v>
      </c>
      <c r="D563" s="64">
        <v>31.9791666666666</v>
      </c>
      <c r="E563" s="63" t="s">
        <v>260</v>
      </c>
      <c r="F563" s="65">
        <v>1950.5984092630499</v>
      </c>
      <c r="G563" s="65"/>
      <c r="H563" s="61" t="s">
        <v>262</v>
      </c>
      <c r="I563" s="63" t="s">
        <v>94</v>
      </c>
      <c r="J563" s="63" t="s">
        <v>88</v>
      </c>
      <c r="P563" s="63" t="s">
        <v>353</v>
      </c>
    </row>
    <row r="564" spans="1:16" s="63" customFormat="1">
      <c r="A564" s="63" t="str">
        <f>Arms!$C$10</f>
        <v>CART_006_1</v>
      </c>
      <c r="B564" s="63">
        <v>2</v>
      </c>
      <c r="C564" s="63" t="str">
        <f t="shared" si="9"/>
        <v>CART_006_1_2</v>
      </c>
      <c r="D564" s="64">
        <v>40</v>
      </c>
      <c r="E564" s="63" t="s">
        <v>260</v>
      </c>
      <c r="F564" s="65">
        <v>146.37524193451</v>
      </c>
      <c r="G564" s="65"/>
      <c r="H564" s="61" t="s">
        <v>262</v>
      </c>
      <c r="I564" s="63" t="s">
        <v>94</v>
      </c>
      <c r="J564" s="63" t="s">
        <v>88</v>
      </c>
      <c r="P564" s="63" t="s">
        <v>353</v>
      </c>
    </row>
    <row r="565" spans="1:16" s="63" customFormat="1">
      <c r="A565" s="63" t="str">
        <f>Arms!$C$10</f>
        <v>CART_006_1</v>
      </c>
      <c r="B565" s="63">
        <v>5</v>
      </c>
      <c r="C565" s="63" t="str">
        <f t="shared" si="9"/>
        <v>CART_006_1_5</v>
      </c>
      <c r="D565" s="64">
        <v>0.52083333333333004</v>
      </c>
      <c r="E565" s="63" t="s">
        <v>260</v>
      </c>
      <c r="F565" s="65">
        <v>271.676928005001</v>
      </c>
      <c r="G565" s="65"/>
      <c r="H565" s="61" t="s">
        <v>262</v>
      </c>
      <c r="I565" s="63" t="s">
        <v>94</v>
      </c>
      <c r="J565" s="63" t="s">
        <v>88</v>
      </c>
      <c r="P565" s="63" t="s">
        <v>353</v>
      </c>
    </row>
    <row r="566" spans="1:16" s="63" customFormat="1">
      <c r="A566" s="63" t="str">
        <f>Arms!$C$10</f>
        <v>CART_006_1</v>
      </c>
      <c r="B566" s="63">
        <v>5</v>
      </c>
      <c r="C566" s="63" t="str">
        <f t="shared" si="9"/>
        <v>CART_006_1_5</v>
      </c>
      <c r="D566" s="64">
        <v>5</v>
      </c>
      <c r="E566" s="63" t="s">
        <v>260</v>
      </c>
      <c r="F566" s="65">
        <v>126799.489772566</v>
      </c>
      <c r="G566" s="65"/>
      <c r="H566" s="61" t="s">
        <v>262</v>
      </c>
      <c r="I566" s="63" t="s">
        <v>94</v>
      </c>
      <c r="J566" s="63" t="s">
        <v>88</v>
      </c>
      <c r="P566" s="63" t="s">
        <v>353</v>
      </c>
    </row>
    <row r="567" spans="1:16" s="63" customFormat="1">
      <c r="A567" s="63" t="str">
        <f>Arms!$C$10</f>
        <v>CART_006_1</v>
      </c>
      <c r="B567" s="63">
        <v>5</v>
      </c>
      <c r="C567" s="63" t="str">
        <f t="shared" si="9"/>
        <v>CART_006_1_5</v>
      </c>
      <c r="D567" s="64">
        <v>8.9583333333333304</v>
      </c>
      <c r="E567" s="63" t="s">
        <v>260</v>
      </c>
      <c r="F567" s="65">
        <v>1447676.2941115601</v>
      </c>
      <c r="G567" s="65"/>
      <c r="H567" s="61" t="s">
        <v>262</v>
      </c>
      <c r="I567" s="63" t="s">
        <v>94</v>
      </c>
      <c r="J567" s="63" t="s">
        <v>88</v>
      </c>
      <c r="P567" s="63" t="s">
        <v>353</v>
      </c>
    </row>
    <row r="568" spans="1:16" s="63" customFormat="1">
      <c r="A568" s="63" t="str">
        <f>Arms!$C$10</f>
        <v>CART_006_1</v>
      </c>
      <c r="B568" s="63">
        <v>5</v>
      </c>
      <c r="C568" s="63" t="str">
        <f t="shared" si="9"/>
        <v>CART_006_1_5</v>
      </c>
      <c r="D568" s="64">
        <v>13.9583333333333</v>
      </c>
      <c r="E568" s="63" t="s">
        <v>260</v>
      </c>
      <c r="F568" s="65">
        <v>509840.17290640803</v>
      </c>
      <c r="G568" s="65"/>
      <c r="H568" s="61" t="s">
        <v>262</v>
      </c>
      <c r="I568" s="63" t="s">
        <v>94</v>
      </c>
      <c r="J568" s="63" t="s">
        <v>88</v>
      </c>
      <c r="P568" s="63" t="s">
        <v>353</v>
      </c>
    </row>
    <row r="569" spans="1:16" s="63" customFormat="1">
      <c r="A569" s="63" t="str">
        <f>Arms!$C$10</f>
        <v>CART_006_1</v>
      </c>
      <c r="B569" s="63">
        <v>5</v>
      </c>
      <c r="C569" s="63" t="str">
        <f t="shared" si="9"/>
        <v>CART_006_1_5</v>
      </c>
      <c r="D569" s="64">
        <v>20</v>
      </c>
      <c r="E569" s="63" t="s">
        <v>260</v>
      </c>
      <c r="F569" s="65">
        <v>285519.31407294999</v>
      </c>
      <c r="G569" s="65"/>
      <c r="H569" s="61" t="s">
        <v>262</v>
      </c>
      <c r="I569" s="63" t="s">
        <v>94</v>
      </c>
      <c r="J569" s="63" t="s">
        <v>88</v>
      </c>
      <c r="P569" s="63" t="s">
        <v>353</v>
      </c>
    </row>
    <row r="570" spans="1:16" s="63" customFormat="1">
      <c r="A570" s="63" t="str">
        <f>Arms!$C$10</f>
        <v>CART_006_1</v>
      </c>
      <c r="B570" s="63">
        <v>5</v>
      </c>
      <c r="C570" s="63" t="str">
        <f t="shared" si="9"/>
        <v>CART_006_1_5</v>
      </c>
      <c r="D570" s="64">
        <v>26.9791666666666</v>
      </c>
      <c r="E570" s="63" t="s">
        <v>260</v>
      </c>
      <c r="F570" s="65">
        <v>34070.154321567003</v>
      </c>
      <c r="G570" s="65"/>
      <c r="H570" s="61" t="s">
        <v>262</v>
      </c>
      <c r="I570" s="63" t="s">
        <v>94</v>
      </c>
      <c r="J570" s="63" t="s">
        <v>88</v>
      </c>
      <c r="P570" s="63" t="s">
        <v>353</v>
      </c>
    </row>
    <row r="571" spans="1:16" s="63" customFormat="1">
      <c r="A571" s="63" t="str">
        <f>Arms!$C$10</f>
        <v>CART_006_1</v>
      </c>
      <c r="B571" s="63">
        <v>8</v>
      </c>
      <c r="C571" s="63" t="str">
        <f t="shared" si="9"/>
        <v>CART_006_1_8</v>
      </c>
      <c r="D571" s="64">
        <v>0.624999999999998</v>
      </c>
      <c r="E571" s="63" t="s">
        <v>260</v>
      </c>
      <c r="F571" s="65">
        <v>356.08915986388399</v>
      </c>
      <c r="G571" s="65"/>
      <c r="H571" s="61" t="s">
        <v>262</v>
      </c>
      <c r="I571" s="63" t="s">
        <v>94</v>
      </c>
      <c r="J571" s="63" t="s">
        <v>88</v>
      </c>
      <c r="P571" s="63" t="s">
        <v>353</v>
      </c>
    </row>
    <row r="572" spans="1:16" s="63" customFormat="1">
      <c r="A572" s="63" t="str">
        <f>Arms!$C$10</f>
        <v>CART_006_1</v>
      </c>
      <c r="B572" s="63">
        <v>8</v>
      </c>
      <c r="C572" s="63" t="str">
        <f t="shared" si="9"/>
        <v>CART_006_1_8</v>
      </c>
      <c r="D572" s="64">
        <v>14.8958333333333</v>
      </c>
      <c r="E572" s="63" t="s">
        <v>260</v>
      </c>
      <c r="F572" s="65">
        <v>550816.82080896897</v>
      </c>
      <c r="G572" s="65"/>
      <c r="H572" s="61" t="s">
        <v>262</v>
      </c>
      <c r="I572" s="63" t="s">
        <v>94</v>
      </c>
      <c r="J572" s="63" t="s">
        <v>88</v>
      </c>
      <c r="P572" s="63" t="s">
        <v>353</v>
      </c>
    </row>
    <row r="573" spans="1:16" s="63" customFormat="1">
      <c r="A573" s="63" t="str">
        <f>Arms!$C$10</f>
        <v>CART_006_1</v>
      </c>
      <c r="B573" s="63">
        <v>8</v>
      </c>
      <c r="C573" s="63" t="str">
        <f t="shared" si="9"/>
        <v>CART_006_1_8</v>
      </c>
      <c r="D573" s="64">
        <v>19.8958333333333</v>
      </c>
      <c r="E573" s="63" t="s">
        <v>260</v>
      </c>
      <c r="F573" s="65">
        <v>153833.301124613</v>
      </c>
      <c r="G573" s="65"/>
      <c r="H573" s="61" t="s">
        <v>262</v>
      </c>
      <c r="I573" s="63" t="s">
        <v>94</v>
      </c>
      <c r="J573" s="63" t="s">
        <v>88</v>
      </c>
      <c r="P573" s="63" t="s">
        <v>353</v>
      </c>
    </row>
    <row r="574" spans="1:16" s="63" customFormat="1">
      <c r="A574" s="63" t="str">
        <f>Arms!$C$10</f>
        <v>CART_006_1</v>
      </c>
      <c r="B574" s="63">
        <v>8</v>
      </c>
      <c r="C574" s="63" t="str">
        <f t="shared" si="9"/>
        <v>CART_006_1_8</v>
      </c>
      <c r="D574" s="64">
        <v>24.8958333333333</v>
      </c>
      <c r="E574" s="63" t="s">
        <v>260</v>
      </c>
      <c r="F574" s="65">
        <v>41333.954249440503</v>
      </c>
      <c r="G574" s="65"/>
      <c r="H574" s="61" t="s">
        <v>262</v>
      </c>
      <c r="I574" s="63" t="s">
        <v>94</v>
      </c>
      <c r="J574" s="63" t="s">
        <v>88</v>
      </c>
      <c r="P574" s="63" t="s">
        <v>353</v>
      </c>
    </row>
    <row r="575" spans="1:16" s="63" customFormat="1">
      <c r="A575" s="63" t="str">
        <f>Arms!$C$10</f>
        <v>CART_006_1</v>
      </c>
      <c r="B575" s="63">
        <v>8</v>
      </c>
      <c r="C575" s="63" t="str">
        <f t="shared" si="9"/>
        <v>CART_006_1_8</v>
      </c>
      <c r="D575" s="64">
        <v>31.7708333333333</v>
      </c>
      <c r="E575" s="63" t="s">
        <v>260</v>
      </c>
      <c r="F575" s="65">
        <v>56311.814347085703</v>
      </c>
      <c r="G575" s="65"/>
      <c r="H575" s="61" t="s">
        <v>262</v>
      </c>
      <c r="I575" s="63" t="s">
        <v>94</v>
      </c>
      <c r="J575" s="63" t="s">
        <v>88</v>
      </c>
      <c r="P575" s="63" t="s">
        <v>353</v>
      </c>
    </row>
    <row r="576" spans="1:16" s="63" customFormat="1">
      <c r="A576" s="63" t="str">
        <f>Arms!$C$10</f>
        <v>CART_006_1</v>
      </c>
      <c r="B576" s="63">
        <v>8</v>
      </c>
      <c r="C576" s="63" t="str">
        <f t="shared" si="9"/>
        <v>CART_006_1_8</v>
      </c>
      <c r="D576" s="64">
        <v>39.8958333333333</v>
      </c>
      <c r="E576" s="63" t="s">
        <v>260</v>
      </c>
      <c r="F576" s="65">
        <v>3763.0463562643399</v>
      </c>
      <c r="G576" s="65"/>
      <c r="H576" s="61" t="s">
        <v>262</v>
      </c>
      <c r="I576" s="63" t="s">
        <v>94</v>
      </c>
      <c r="J576" s="63" t="s">
        <v>88</v>
      </c>
      <c r="P576" s="63" t="s">
        <v>353</v>
      </c>
    </row>
    <row r="577" spans="1:16" s="63" customFormat="1">
      <c r="A577" s="63" t="str">
        <f>Arms!$C$10</f>
        <v>CART_006_1</v>
      </c>
      <c r="B577" s="63">
        <v>9</v>
      </c>
      <c r="C577" s="63" t="str">
        <f t="shared" si="9"/>
        <v>CART_006_1_9</v>
      </c>
      <c r="D577" s="64">
        <v>1.24999999999999</v>
      </c>
      <c r="E577" s="63" t="s">
        <v>260</v>
      </c>
      <c r="F577" s="65">
        <v>40.879990986166497</v>
      </c>
      <c r="G577" s="65"/>
      <c r="H577" s="61" t="s">
        <v>262</v>
      </c>
      <c r="I577" s="63" t="s">
        <v>94</v>
      </c>
      <c r="J577" s="63" t="s">
        <v>88</v>
      </c>
      <c r="P577" s="63" t="s">
        <v>353</v>
      </c>
    </row>
    <row r="578" spans="1:16" s="63" customFormat="1">
      <c r="A578" s="63" t="str">
        <f>Arms!$C$10</f>
        <v>CART_006_1</v>
      </c>
      <c r="B578" s="63">
        <v>9</v>
      </c>
      <c r="C578" s="63" t="str">
        <f t="shared" si="9"/>
        <v>CART_006_1_9</v>
      </c>
      <c r="D578" s="64">
        <v>3.0208333333333299</v>
      </c>
      <c r="E578" s="63" t="s">
        <v>260</v>
      </c>
      <c r="F578" s="65">
        <v>524.11243091116603</v>
      </c>
      <c r="G578" s="65"/>
      <c r="H578" s="61" t="s">
        <v>262</v>
      </c>
      <c r="I578" s="63" t="s">
        <v>94</v>
      </c>
      <c r="J578" s="63" t="s">
        <v>88</v>
      </c>
      <c r="P578" s="63" t="s">
        <v>353</v>
      </c>
    </row>
    <row r="579" spans="1:16" s="63" customFormat="1">
      <c r="A579" s="63" t="str">
        <f>Arms!$C$10</f>
        <v>CART_006_1</v>
      </c>
      <c r="B579" s="63">
        <v>9</v>
      </c>
      <c r="C579" s="63" t="str">
        <f t="shared" si="9"/>
        <v>CART_006_1_9</v>
      </c>
      <c r="D579" s="64">
        <v>7.8125</v>
      </c>
      <c r="E579" s="63" t="s">
        <v>260</v>
      </c>
      <c r="F579" s="65">
        <v>550816.82080896897</v>
      </c>
      <c r="G579" s="65"/>
      <c r="H579" s="61" t="s">
        <v>262</v>
      </c>
      <c r="I579" s="63" t="s">
        <v>94</v>
      </c>
      <c r="J579" s="63" t="s">
        <v>88</v>
      </c>
      <c r="P579" s="63" t="s">
        <v>353</v>
      </c>
    </row>
    <row r="580" spans="1:16" s="63" customFormat="1">
      <c r="A580" s="63" t="str">
        <f>Arms!$C$10</f>
        <v>CART_006_1</v>
      </c>
      <c r="B580" s="63">
        <v>9</v>
      </c>
      <c r="C580" s="63" t="str">
        <f t="shared" si="9"/>
        <v>CART_006_1_9</v>
      </c>
      <c r="D580" s="64">
        <v>10</v>
      </c>
      <c r="E580" s="63" t="s">
        <v>260</v>
      </c>
      <c r="F580" s="65">
        <v>779985.14393365697</v>
      </c>
      <c r="G580" s="65"/>
      <c r="H580" s="61" t="s">
        <v>262</v>
      </c>
      <c r="I580" s="63" t="s">
        <v>94</v>
      </c>
      <c r="J580" s="63" t="s">
        <v>88</v>
      </c>
      <c r="P580" s="63" t="s">
        <v>353</v>
      </c>
    </row>
    <row r="581" spans="1:16" s="63" customFormat="1">
      <c r="A581" s="63" t="str">
        <f>Arms!$C$10</f>
        <v>CART_006_1</v>
      </c>
      <c r="B581" s="63">
        <v>9</v>
      </c>
      <c r="C581" s="63" t="str">
        <f t="shared" si="9"/>
        <v>CART_006_1_9</v>
      </c>
      <c r="D581" s="64">
        <v>14.8958333333333</v>
      </c>
      <c r="E581" s="63" t="s">
        <v>260</v>
      </c>
      <c r="F581" s="65">
        <v>404310.13518424198</v>
      </c>
      <c r="G581" s="65"/>
      <c r="H581" s="61" t="s">
        <v>262</v>
      </c>
      <c r="I581" s="63" t="s">
        <v>94</v>
      </c>
      <c r="J581" s="63" t="s">
        <v>88</v>
      </c>
      <c r="P581" s="63" t="s">
        <v>353</v>
      </c>
    </row>
    <row r="582" spans="1:16" s="63" customFormat="1">
      <c r="A582" s="63" t="str">
        <f>Arms!$C$10</f>
        <v>CART_006_1</v>
      </c>
      <c r="B582" s="63">
        <v>9</v>
      </c>
      <c r="C582" s="63" t="str">
        <f t="shared" si="9"/>
        <v>CART_006_1_9</v>
      </c>
      <c r="D582" s="64">
        <v>23.9583333333333</v>
      </c>
      <c r="E582" s="63" t="s">
        <v>260</v>
      </c>
      <c r="F582" s="65">
        <v>490509.56660069199</v>
      </c>
      <c r="G582" s="65"/>
      <c r="H582" s="61" t="s">
        <v>262</v>
      </c>
      <c r="I582" s="63" t="s">
        <v>94</v>
      </c>
      <c r="J582" s="63" t="s">
        <v>88</v>
      </c>
      <c r="P582" s="63" t="s">
        <v>353</v>
      </c>
    </row>
    <row r="583" spans="1:16" s="63" customFormat="1">
      <c r="A583" s="63" t="str">
        <f>Arms!$C$10</f>
        <v>CART_006_1</v>
      </c>
      <c r="B583" s="63">
        <v>9</v>
      </c>
      <c r="C583" s="63" t="str">
        <f t="shared" si="9"/>
        <v>CART_006_1_9</v>
      </c>
      <c r="D583" s="64">
        <v>31.9791666666666</v>
      </c>
      <c r="E583" s="63" t="s">
        <v>260</v>
      </c>
      <c r="F583" s="65">
        <v>117366.55698920701</v>
      </c>
      <c r="G583" s="65"/>
      <c r="H583" s="61" t="s">
        <v>262</v>
      </c>
      <c r="I583" s="63" t="s">
        <v>94</v>
      </c>
      <c r="J583" s="63" t="s">
        <v>88</v>
      </c>
      <c r="P583" s="63" t="s">
        <v>353</v>
      </c>
    </row>
    <row r="584" spans="1:16" s="63" customFormat="1">
      <c r="A584" s="63" t="str">
        <f>Arms!$C$10</f>
        <v>CART_006_1</v>
      </c>
      <c r="B584" s="63">
        <v>9</v>
      </c>
      <c r="C584" s="63" t="str">
        <f t="shared" si="9"/>
        <v>CART_006_1_9</v>
      </c>
      <c r="D584" s="64">
        <v>40</v>
      </c>
      <c r="E584" s="63" t="s">
        <v>260</v>
      </c>
      <c r="F584" s="65">
        <v>6464.7473790089698</v>
      </c>
      <c r="G584" s="65"/>
      <c r="H584" s="61" t="s">
        <v>262</v>
      </c>
      <c r="I584" s="63" t="s">
        <v>94</v>
      </c>
      <c r="J584" s="63" t="s">
        <v>88</v>
      </c>
      <c r="P584" s="63" t="s">
        <v>353</v>
      </c>
    </row>
    <row r="585" spans="1:16" s="63" customFormat="1">
      <c r="A585" s="63" t="str">
        <f>Arms!$C$10</f>
        <v>CART_006_1</v>
      </c>
      <c r="B585" s="63">
        <v>11</v>
      </c>
      <c r="C585" s="63" t="str">
        <f t="shared" si="9"/>
        <v>CART_006_1_11</v>
      </c>
      <c r="D585" s="64">
        <v>0.83333333333333204</v>
      </c>
      <c r="E585" s="63" t="s">
        <v>260</v>
      </c>
      <c r="F585" s="65">
        <v>1488.2019542594201</v>
      </c>
      <c r="G585" s="65"/>
      <c r="H585" s="61" t="s">
        <v>262</v>
      </c>
      <c r="I585" s="63" t="s">
        <v>94</v>
      </c>
      <c r="J585" s="63" t="s">
        <v>88</v>
      </c>
      <c r="P585" s="63" t="s">
        <v>353</v>
      </c>
    </row>
    <row r="586" spans="1:16" s="63" customFormat="1">
      <c r="A586" s="63" t="str">
        <f>Arms!$C$10</f>
        <v>CART_006_1</v>
      </c>
      <c r="B586" s="63">
        <v>11</v>
      </c>
      <c r="C586" s="63" t="str">
        <f t="shared" ref="C586:C649" si="10">CONCATENATE(A586, "_", B586)</f>
        <v>CART_006_1_11</v>
      </c>
      <c r="D586" s="64">
        <v>2.9166666666666599</v>
      </c>
      <c r="E586" s="63" t="s">
        <v>260</v>
      </c>
      <c r="F586" s="65">
        <v>11106.1503679939</v>
      </c>
      <c r="G586" s="65"/>
      <c r="H586" s="61" t="s">
        <v>262</v>
      </c>
      <c r="I586" s="63" t="s">
        <v>94</v>
      </c>
      <c r="J586" s="63" t="s">
        <v>88</v>
      </c>
      <c r="P586" s="63" t="s">
        <v>353</v>
      </c>
    </row>
    <row r="587" spans="1:16" s="63" customFormat="1">
      <c r="A587" s="63" t="str">
        <f>Arms!$C$10</f>
        <v>CART_006_1</v>
      </c>
      <c r="B587" s="63">
        <v>11</v>
      </c>
      <c r="C587" s="63" t="str">
        <f t="shared" si="10"/>
        <v>CART_006_1_11</v>
      </c>
      <c r="D587" s="64">
        <v>5.9375</v>
      </c>
      <c r="E587" s="63" t="s">
        <v>260</v>
      </c>
      <c r="F587" s="65">
        <v>159895.75369074001</v>
      </c>
      <c r="G587" s="65"/>
      <c r="H587" s="61" t="s">
        <v>262</v>
      </c>
      <c r="I587" s="63" t="s">
        <v>94</v>
      </c>
      <c r="J587" s="63" t="s">
        <v>88</v>
      </c>
      <c r="P587" s="63" t="s">
        <v>353</v>
      </c>
    </row>
    <row r="588" spans="1:16" s="63" customFormat="1">
      <c r="A588" s="63" t="str">
        <f>Arms!$C$10</f>
        <v>CART_006_1</v>
      </c>
      <c r="B588" s="63">
        <v>11</v>
      </c>
      <c r="C588" s="63" t="str">
        <f t="shared" si="10"/>
        <v>CART_006_1_11</v>
      </c>
      <c r="D588" s="64">
        <v>8.9583333333333304</v>
      </c>
      <c r="E588" s="63" t="s">
        <v>260</v>
      </c>
      <c r="F588" s="65">
        <v>810723.76101339899</v>
      </c>
      <c r="G588" s="65"/>
      <c r="H588" s="61" t="s">
        <v>262</v>
      </c>
      <c r="I588" s="63" t="s">
        <v>94</v>
      </c>
      <c r="J588" s="63" t="s">
        <v>88</v>
      </c>
      <c r="P588" s="63" t="s">
        <v>353</v>
      </c>
    </row>
    <row r="589" spans="1:16" s="63" customFormat="1">
      <c r="A589" s="63" t="str">
        <f>Arms!$C$10</f>
        <v>CART_006_1</v>
      </c>
      <c r="B589" s="63">
        <v>11</v>
      </c>
      <c r="C589" s="63" t="str">
        <f t="shared" si="10"/>
        <v>CART_006_1_11</v>
      </c>
      <c r="D589" s="64">
        <v>16.0416666666666</v>
      </c>
      <c r="E589" s="63" t="s">
        <v>260</v>
      </c>
      <c r="F589" s="65">
        <v>490509.56660069199</v>
      </c>
      <c r="G589" s="65"/>
      <c r="H589" s="61" t="s">
        <v>262</v>
      </c>
      <c r="I589" s="63" t="s">
        <v>94</v>
      </c>
      <c r="J589" s="63" t="s">
        <v>88</v>
      </c>
      <c r="P589" s="63" t="s">
        <v>353</v>
      </c>
    </row>
    <row r="590" spans="1:16" s="63" customFormat="1">
      <c r="A590" s="63" t="str">
        <f>Arms!$C$10</f>
        <v>CART_006_1</v>
      </c>
      <c r="B590" s="63">
        <v>11</v>
      </c>
      <c r="C590" s="63" t="str">
        <f t="shared" si="10"/>
        <v>CART_006_1_11</v>
      </c>
      <c r="D590" s="64">
        <v>20.9375</v>
      </c>
      <c r="E590" s="63" t="s">
        <v>260</v>
      </c>
      <c r="F590" s="65">
        <v>217835.92110213399</v>
      </c>
      <c r="G590" s="65"/>
      <c r="H590" s="61" t="s">
        <v>262</v>
      </c>
      <c r="I590" s="63" t="s">
        <v>94</v>
      </c>
      <c r="J590" s="63" t="s">
        <v>88</v>
      </c>
      <c r="P590" s="63" t="s">
        <v>353</v>
      </c>
    </row>
    <row r="591" spans="1:16" s="63" customFormat="1">
      <c r="A591" s="63" t="str">
        <f>Arms!$C$10</f>
        <v>CART_006_1</v>
      </c>
      <c r="B591" s="63">
        <v>11</v>
      </c>
      <c r="C591" s="63" t="str">
        <f t="shared" si="10"/>
        <v>CART_006_1_11</v>
      </c>
      <c r="D591" s="64">
        <v>28.9583333333333</v>
      </c>
      <c r="E591" s="63" t="s">
        <v>260</v>
      </c>
      <c r="F591" s="65">
        <v>12471.631245685299</v>
      </c>
      <c r="G591" s="65"/>
      <c r="H591" s="61" t="s">
        <v>262</v>
      </c>
      <c r="I591" s="63" t="s">
        <v>94</v>
      </c>
      <c r="J591" s="63" t="s">
        <v>88</v>
      </c>
      <c r="P591" s="63" t="s">
        <v>353</v>
      </c>
    </row>
    <row r="592" spans="1:16" s="63" customFormat="1">
      <c r="A592" s="63" t="str">
        <f>Arms!$C$10</f>
        <v>CART_006_1</v>
      </c>
      <c r="B592" s="63">
        <v>11</v>
      </c>
      <c r="C592" s="63" t="str">
        <f t="shared" si="10"/>
        <v>CART_006_1_11</v>
      </c>
      <c r="D592" s="64">
        <v>39.6875</v>
      </c>
      <c r="E592" s="63" t="s">
        <v>260</v>
      </c>
      <c r="F592" s="65">
        <v>524.11243091116603</v>
      </c>
      <c r="G592" s="65"/>
      <c r="H592" s="61" t="s">
        <v>262</v>
      </c>
      <c r="I592" s="63" t="s">
        <v>94</v>
      </c>
      <c r="J592" s="63" t="s">
        <v>88</v>
      </c>
      <c r="P592" s="63" t="s">
        <v>353</v>
      </c>
    </row>
    <row r="593" spans="1:16" s="63" customFormat="1">
      <c r="A593" s="63" t="str">
        <f>Arms!$C$10</f>
        <v>CART_006_1</v>
      </c>
      <c r="B593" s="63">
        <v>13</v>
      </c>
      <c r="C593" s="63" t="str">
        <f t="shared" si="10"/>
        <v>CART_006_1_13</v>
      </c>
      <c r="D593" s="64">
        <v>0.624999999999998</v>
      </c>
      <c r="E593" s="63" t="s">
        <v>260</v>
      </c>
      <c r="F593" s="65">
        <v>588.55109583614296</v>
      </c>
      <c r="G593" s="65"/>
      <c r="H593" s="61" t="s">
        <v>262</v>
      </c>
      <c r="I593" s="63" t="s">
        <v>94</v>
      </c>
      <c r="J593" s="63" t="s">
        <v>88</v>
      </c>
      <c r="P593" s="63" t="s">
        <v>353</v>
      </c>
    </row>
    <row r="594" spans="1:16" s="63" customFormat="1">
      <c r="A594" s="63" t="str">
        <f>Arms!$C$10</f>
        <v>CART_006_1</v>
      </c>
      <c r="B594" s="63">
        <v>13</v>
      </c>
      <c r="C594" s="63" t="str">
        <f t="shared" si="10"/>
        <v>CART_006_1_13</v>
      </c>
      <c r="D594" s="64">
        <v>2.9166666666666599</v>
      </c>
      <c r="E594" s="63" t="s">
        <v>260</v>
      </c>
      <c r="F594" s="65">
        <v>79740.445388304302</v>
      </c>
      <c r="G594" s="65"/>
      <c r="H594" s="61" t="s">
        <v>262</v>
      </c>
      <c r="I594" s="63" t="s">
        <v>94</v>
      </c>
      <c r="J594" s="63" t="s">
        <v>88</v>
      </c>
      <c r="P594" s="63" t="s">
        <v>353</v>
      </c>
    </row>
    <row r="595" spans="1:16" s="63" customFormat="1">
      <c r="A595" s="63" t="str">
        <f>Arms!$C$10</f>
        <v>CART_006_1</v>
      </c>
      <c r="B595" s="63">
        <v>13</v>
      </c>
      <c r="C595" s="63" t="str">
        <f t="shared" si="10"/>
        <v>CART_006_1_13</v>
      </c>
      <c r="D595" s="64">
        <v>5.9375</v>
      </c>
      <c r="E595" s="63" t="s">
        <v>260</v>
      </c>
      <c r="F595" s="65">
        <v>550816.82080896897</v>
      </c>
      <c r="G595" s="65"/>
      <c r="H595" s="61" t="s">
        <v>262</v>
      </c>
      <c r="I595" s="63" t="s">
        <v>94</v>
      </c>
      <c r="J595" s="63" t="s">
        <v>88</v>
      </c>
      <c r="P595" s="63" t="s">
        <v>353</v>
      </c>
    </row>
    <row r="596" spans="1:16" s="63" customFormat="1">
      <c r="A596" s="63" t="str">
        <f>Arms!$C$10</f>
        <v>CART_006_1</v>
      </c>
      <c r="B596" s="63">
        <v>13</v>
      </c>
      <c r="C596" s="63" t="str">
        <f t="shared" si="10"/>
        <v>CART_006_1_13</v>
      </c>
      <c r="D596" s="64">
        <v>8.9583333333333304</v>
      </c>
      <c r="E596" s="63" t="s">
        <v>260</v>
      </c>
      <c r="F596" s="65">
        <v>642914.87966479897</v>
      </c>
      <c r="G596" s="65"/>
      <c r="H596" s="61" t="s">
        <v>262</v>
      </c>
      <c r="I596" s="63" t="s">
        <v>94</v>
      </c>
      <c r="J596" s="63" t="s">
        <v>88</v>
      </c>
      <c r="P596" s="63" t="s">
        <v>353</v>
      </c>
    </row>
    <row r="597" spans="1:16" s="63" customFormat="1">
      <c r="A597" s="63" t="str">
        <f>Arms!$C$10</f>
        <v>CART_006_1</v>
      </c>
      <c r="B597" s="63">
        <v>13</v>
      </c>
      <c r="C597" s="63" t="str">
        <f t="shared" si="10"/>
        <v>CART_006_1_13</v>
      </c>
      <c r="D597" s="64">
        <v>14.8958333333333</v>
      </c>
      <c r="E597" s="63" t="s">
        <v>260</v>
      </c>
      <c r="F597" s="65">
        <v>274693.84023561102</v>
      </c>
      <c r="G597" s="65"/>
      <c r="H597" s="61" t="s">
        <v>262</v>
      </c>
      <c r="I597" s="63" t="s">
        <v>94</v>
      </c>
      <c r="J597" s="63" t="s">
        <v>88</v>
      </c>
      <c r="P597" s="63" t="s">
        <v>353</v>
      </c>
    </row>
    <row r="598" spans="1:16" s="63" customFormat="1">
      <c r="A598" s="63" t="str">
        <f>Arms!$C$10</f>
        <v>CART_006_1</v>
      </c>
      <c r="B598" s="63">
        <v>13</v>
      </c>
      <c r="C598" s="63" t="str">
        <f t="shared" si="10"/>
        <v>CART_006_1_13</v>
      </c>
      <c r="D598" s="64">
        <v>21.875</v>
      </c>
      <c r="E598" s="63" t="s">
        <v>260</v>
      </c>
      <c r="F598" s="65">
        <v>93073.263042232298</v>
      </c>
      <c r="G598" s="65"/>
      <c r="H598" s="61" t="s">
        <v>262</v>
      </c>
      <c r="I598" s="63" t="s">
        <v>94</v>
      </c>
      <c r="J598" s="63" t="s">
        <v>88</v>
      </c>
      <c r="P598" s="63" t="s">
        <v>353</v>
      </c>
    </row>
    <row r="599" spans="1:16" s="63" customFormat="1">
      <c r="A599" s="63" t="str">
        <f>Arms!$C$10</f>
        <v>CART_006_1</v>
      </c>
      <c r="B599" s="63">
        <v>13</v>
      </c>
      <c r="C599" s="63" t="str">
        <f t="shared" si="10"/>
        <v>CART_006_1_13</v>
      </c>
      <c r="D599" s="64">
        <v>28.75</v>
      </c>
      <c r="E599" s="63" t="s">
        <v>260</v>
      </c>
      <c r="F599" s="65">
        <v>153833.301124613</v>
      </c>
      <c r="G599" s="65"/>
      <c r="H599" s="61" t="s">
        <v>262</v>
      </c>
      <c r="I599" s="63" t="s">
        <v>94</v>
      </c>
      <c r="J599" s="63" t="s">
        <v>88</v>
      </c>
      <c r="P599" s="63" t="s">
        <v>353</v>
      </c>
    </row>
    <row r="600" spans="1:16" s="63" customFormat="1">
      <c r="A600" s="63" t="str">
        <f>Arms!$C$10</f>
        <v>CART_006_1</v>
      </c>
      <c r="B600" s="63">
        <v>13</v>
      </c>
      <c r="C600" s="63" t="str">
        <f t="shared" si="10"/>
        <v>CART_006_1_13</v>
      </c>
      <c r="D600" s="64">
        <v>40.1041666666666</v>
      </c>
      <c r="E600" s="63" t="s">
        <v>260</v>
      </c>
      <c r="F600" s="65">
        <v>12471.631245685299</v>
      </c>
      <c r="G600" s="65"/>
      <c r="H600" s="61" t="s">
        <v>262</v>
      </c>
      <c r="I600" s="63" t="s">
        <v>94</v>
      </c>
      <c r="J600" s="63" t="s">
        <v>88</v>
      </c>
      <c r="P600" s="63" t="s">
        <v>353</v>
      </c>
    </row>
    <row r="601" spans="1:16" s="63" customFormat="1">
      <c r="A601" s="63" t="str">
        <f>Arms!$C$10</f>
        <v>CART_006_1</v>
      </c>
      <c r="B601" s="63">
        <v>16</v>
      </c>
      <c r="C601" s="63" t="str">
        <f t="shared" si="10"/>
        <v>CART_006_1_16</v>
      </c>
      <c r="D601" s="64">
        <v>1.9791666666666601</v>
      </c>
      <c r="E601" s="63" t="s">
        <v>260</v>
      </c>
      <c r="F601" s="65">
        <v>170.84957738948299</v>
      </c>
      <c r="G601" s="65"/>
      <c r="H601" s="61" t="s">
        <v>262</v>
      </c>
      <c r="I601" s="63" t="s">
        <v>94</v>
      </c>
      <c r="J601" s="63" t="s">
        <v>88</v>
      </c>
      <c r="P601" s="63" t="s">
        <v>353</v>
      </c>
    </row>
    <row r="602" spans="1:16" s="63" customFormat="1">
      <c r="A602" s="63" t="str">
        <f>Arms!$C$10</f>
        <v>CART_006_1</v>
      </c>
      <c r="B602" s="63">
        <v>16</v>
      </c>
      <c r="C602" s="63" t="str">
        <f t="shared" si="10"/>
        <v>CART_006_1_16</v>
      </c>
      <c r="D602" s="64">
        <v>3.0208333333333299</v>
      </c>
      <c r="E602" s="63" t="s">
        <v>260</v>
      </c>
      <c r="F602" s="65">
        <v>16346.668541270001</v>
      </c>
      <c r="G602" s="65"/>
      <c r="H602" s="61" t="s">
        <v>262</v>
      </c>
      <c r="I602" s="63" t="s">
        <v>94</v>
      </c>
      <c r="J602" s="63" t="s">
        <v>88</v>
      </c>
      <c r="P602" s="63" t="s">
        <v>353</v>
      </c>
    </row>
    <row r="603" spans="1:16" s="63" customFormat="1">
      <c r="A603" s="63" t="str">
        <f>Arms!$C$10</f>
        <v>CART_006_1</v>
      </c>
      <c r="B603" s="63">
        <v>16</v>
      </c>
      <c r="C603" s="63" t="str">
        <f t="shared" si="10"/>
        <v>CART_006_1_16</v>
      </c>
      <c r="D603" s="64">
        <v>6.9791666666666599</v>
      </c>
      <c r="E603" s="63" t="s">
        <v>260</v>
      </c>
      <c r="F603" s="65">
        <v>235343.73298884201</v>
      </c>
      <c r="G603" s="65"/>
      <c r="H603" s="61" t="s">
        <v>262</v>
      </c>
      <c r="I603" s="63" t="s">
        <v>94</v>
      </c>
      <c r="J603" s="63" t="s">
        <v>88</v>
      </c>
      <c r="P603" s="63" t="s">
        <v>353</v>
      </c>
    </row>
    <row r="604" spans="1:16" s="63" customFormat="1">
      <c r="A604" s="63" t="str">
        <f>Arms!$C$10</f>
        <v>CART_006_1</v>
      </c>
      <c r="B604" s="63">
        <v>16</v>
      </c>
      <c r="C604" s="63" t="str">
        <f t="shared" si="10"/>
        <v>CART_006_1_16</v>
      </c>
      <c r="D604" s="64">
        <v>14.0625</v>
      </c>
      <c r="E604" s="63" t="s">
        <v>260</v>
      </c>
      <c r="F604" s="65">
        <v>79740.445388304302</v>
      </c>
      <c r="G604" s="65"/>
      <c r="H604" s="61" t="s">
        <v>262</v>
      </c>
      <c r="I604" s="63" t="s">
        <v>94</v>
      </c>
      <c r="J604" s="63" t="s">
        <v>88</v>
      </c>
      <c r="P604" s="63" t="s">
        <v>353</v>
      </c>
    </row>
    <row r="605" spans="1:16" s="63" customFormat="1">
      <c r="A605" s="63" t="str">
        <f>Arms!$C$10</f>
        <v>CART_006_1</v>
      </c>
      <c r="B605" s="63">
        <v>16</v>
      </c>
      <c r="C605" s="63" t="str">
        <f t="shared" si="10"/>
        <v>CART_006_1_16</v>
      </c>
      <c r="D605" s="64">
        <v>23.9583333333333</v>
      </c>
      <c r="E605" s="63" t="s">
        <v>260</v>
      </c>
      <c r="F605" s="65">
        <v>27018.0920051379</v>
      </c>
      <c r="G605" s="65"/>
      <c r="H605" s="61" t="s">
        <v>262</v>
      </c>
      <c r="I605" s="63" t="s">
        <v>94</v>
      </c>
      <c r="J605" s="63" t="s">
        <v>88</v>
      </c>
      <c r="P605" s="63" t="s">
        <v>353</v>
      </c>
    </row>
    <row r="606" spans="1:16" s="63" customFormat="1">
      <c r="A606" s="63" t="str">
        <f>Arms!$C$10</f>
        <v>CART_006_1</v>
      </c>
      <c r="B606" s="63">
        <v>16</v>
      </c>
      <c r="C606" s="63" t="str">
        <f t="shared" si="10"/>
        <v>CART_006_1_16</v>
      </c>
      <c r="D606" s="64">
        <v>27.9166666666666</v>
      </c>
      <c r="E606" s="63" t="s">
        <v>260</v>
      </c>
      <c r="F606" s="65">
        <v>18356.461544918599</v>
      </c>
      <c r="G606" s="65"/>
      <c r="H606" s="61" t="s">
        <v>262</v>
      </c>
      <c r="I606" s="63" t="s">
        <v>94</v>
      </c>
      <c r="J606" s="63" t="s">
        <v>88</v>
      </c>
      <c r="P606" s="63" t="s">
        <v>353</v>
      </c>
    </row>
    <row r="607" spans="1:16" s="63" customFormat="1">
      <c r="A607" s="63" t="str">
        <f>Arms!$C$10</f>
        <v>CART_006_1</v>
      </c>
      <c r="B607" s="63">
        <v>16</v>
      </c>
      <c r="C607" s="63" t="str">
        <f t="shared" si="10"/>
        <v>CART_006_1_16</v>
      </c>
      <c r="D607" s="64">
        <v>39.8958333333333</v>
      </c>
      <c r="E607" s="63" t="s">
        <v>260</v>
      </c>
      <c r="F607" s="65">
        <v>1226.6735947229799</v>
      </c>
      <c r="G607" s="65"/>
      <c r="H607" s="61" t="s">
        <v>262</v>
      </c>
      <c r="I607" s="63" t="s">
        <v>94</v>
      </c>
      <c r="J607" s="63" t="s">
        <v>88</v>
      </c>
      <c r="P607" s="63" t="s">
        <v>353</v>
      </c>
    </row>
    <row r="608" spans="1:16" s="63" customFormat="1">
      <c r="A608" s="63" t="str">
        <f>Arms!$C$10</f>
        <v>CART_006_1</v>
      </c>
      <c r="B608" s="63">
        <v>17</v>
      </c>
      <c r="C608" s="63" t="str">
        <f t="shared" si="10"/>
        <v>CART_006_1_17</v>
      </c>
      <c r="D608" s="64">
        <v>0.9375</v>
      </c>
      <c r="E608" s="63" t="s">
        <v>260</v>
      </c>
      <c r="F608" s="65">
        <v>1226.6735947229799</v>
      </c>
      <c r="G608" s="65"/>
      <c r="H608" s="61" t="s">
        <v>262</v>
      </c>
      <c r="I608" s="63" t="s">
        <v>94</v>
      </c>
      <c r="J608" s="63" t="s">
        <v>88</v>
      </c>
      <c r="P608" s="63" t="s">
        <v>353</v>
      </c>
    </row>
    <row r="609" spans="1:16" s="63" customFormat="1">
      <c r="A609" s="63" t="str">
        <f>Arms!$C$10</f>
        <v>CART_006_1</v>
      </c>
      <c r="B609" s="63">
        <v>17</v>
      </c>
      <c r="C609" s="63" t="str">
        <f t="shared" si="10"/>
        <v>CART_006_1_17</v>
      </c>
      <c r="D609" s="64">
        <v>6.7708333333333304</v>
      </c>
      <c r="E609" s="63" t="s">
        <v>260</v>
      </c>
      <c r="F609" s="65">
        <v>65727.301667171007</v>
      </c>
      <c r="G609" s="65"/>
      <c r="H609" s="61" t="s">
        <v>262</v>
      </c>
      <c r="I609" s="63" t="s">
        <v>94</v>
      </c>
      <c r="J609" s="63" t="s">
        <v>88</v>
      </c>
      <c r="P609" s="63" t="s">
        <v>353</v>
      </c>
    </row>
    <row r="610" spans="1:16" s="63" customFormat="1">
      <c r="A610" s="63" t="str">
        <f>Arms!$C$10</f>
        <v>CART_006_1</v>
      </c>
      <c r="B610" s="63">
        <v>17</v>
      </c>
      <c r="C610" s="63" t="str">
        <f t="shared" si="10"/>
        <v>CART_006_1_17</v>
      </c>
      <c r="D610" s="64">
        <v>13.8541666666666</v>
      </c>
      <c r="E610" s="63" t="s">
        <v>260</v>
      </c>
      <c r="F610" s="65">
        <v>333258.91387919203</v>
      </c>
      <c r="G610" s="65"/>
      <c r="H610" s="61" t="s">
        <v>262</v>
      </c>
      <c r="I610" s="63" t="s">
        <v>94</v>
      </c>
      <c r="J610" s="63" t="s">
        <v>88</v>
      </c>
      <c r="P610" s="63" t="s">
        <v>353</v>
      </c>
    </row>
    <row r="611" spans="1:16" s="63" customFormat="1">
      <c r="A611" s="63" t="str">
        <f>Arms!$C$10</f>
        <v>CART_006_1</v>
      </c>
      <c r="B611" s="63">
        <v>17</v>
      </c>
      <c r="C611" s="63" t="str">
        <f t="shared" si="10"/>
        <v>CART_006_1_17</v>
      </c>
      <c r="D611" s="64">
        <v>22.0833333333333</v>
      </c>
      <c r="E611" s="63" t="s">
        <v>260</v>
      </c>
      <c r="F611" s="65">
        <v>420243.68792373303</v>
      </c>
      <c r="G611" s="65"/>
      <c r="H611" s="61" t="s">
        <v>262</v>
      </c>
      <c r="I611" s="63" t="s">
        <v>94</v>
      </c>
      <c r="J611" s="63" t="s">
        <v>88</v>
      </c>
      <c r="P611" s="63" t="s">
        <v>353</v>
      </c>
    </row>
    <row r="612" spans="1:16" s="63" customFormat="1">
      <c r="A612" s="63" t="str">
        <f>Arms!$C$10</f>
        <v>CART_006_1</v>
      </c>
      <c r="B612" s="63">
        <v>22</v>
      </c>
      <c r="C612" s="63" t="str">
        <f t="shared" si="10"/>
        <v>CART_006_1_22</v>
      </c>
      <c r="D612" s="64">
        <v>1.0416666666666601</v>
      </c>
      <c r="E612" s="63" t="s">
        <v>260</v>
      </c>
      <c r="F612" s="65">
        <v>566.23616239425803</v>
      </c>
      <c r="G612" s="65"/>
      <c r="H612" s="61" t="s">
        <v>262</v>
      </c>
      <c r="I612" s="63" t="s">
        <v>94</v>
      </c>
      <c r="J612" s="63" t="s">
        <v>88</v>
      </c>
      <c r="P612" s="63" t="s">
        <v>353</v>
      </c>
    </row>
    <row r="613" spans="1:16" s="63" customFormat="1">
      <c r="A613" s="63" t="str">
        <f>Arms!$C$10</f>
        <v>CART_006_1</v>
      </c>
      <c r="B613" s="63">
        <v>22</v>
      </c>
      <c r="C613" s="63" t="str">
        <f t="shared" si="10"/>
        <v>CART_006_1_22</v>
      </c>
      <c r="D613" s="64">
        <v>1.9791666666666601</v>
      </c>
      <c r="E613" s="63" t="s">
        <v>260</v>
      </c>
      <c r="F613" s="65">
        <v>1950.5984092630499</v>
      </c>
      <c r="G613" s="65"/>
      <c r="H613" s="61" t="s">
        <v>262</v>
      </c>
      <c r="I613" s="63" t="s">
        <v>94</v>
      </c>
      <c r="J613" s="63" t="s">
        <v>88</v>
      </c>
      <c r="P613" s="63" t="s">
        <v>353</v>
      </c>
    </row>
    <row r="614" spans="1:16" s="63" customFormat="1">
      <c r="A614" s="63" t="str">
        <f>Arms!$C$10</f>
        <v>CART_006_1</v>
      </c>
      <c r="B614" s="63">
        <v>22</v>
      </c>
      <c r="C614" s="63" t="str">
        <f t="shared" si="10"/>
        <v>CART_006_1_22</v>
      </c>
      <c r="D614" s="64">
        <v>3.9583333333333299</v>
      </c>
      <c r="E614" s="63" t="s">
        <v>260</v>
      </c>
      <c r="F614" s="65">
        <v>8473.3969860008401</v>
      </c>
      <c r="G614" s="65"/>
      <c r="H614" s="61" t="s">
        <v>262</v>
      </c>
      <c r="I614" s="63" t="s">
        <v>94</v>
      </c>
      <c r="J614" s="63" t="s">
        <v>88</v>
      </c>
      <c r="P614" s="63" t="s">
        <v>353</v>
      </c>
    </row>
    <row r="615" spans="1:16" s="63" customFormat="1">
      <c r="A615" s="63" t="str">
        <f>Arms!$C$10</f>
        <v>CART_006_1</v>
      </c>
      <c r="B615" s="63">
        <v>22</v>
      </c>
      <c r="C615" s="63" t="str">
        <f t="shared" si="10"/>
        <v>CART_006_1_22</v>
      </c>
      <c r="D615" s="64">
        <v>6.0416666666666599</v>
      </c>
      <c r="E615" s="63" t="s">
        <v>260</v>
      </c>
      <c r="F615" s="65">
        <v>15130.598777438599</v>
      </c>
      <c r="G615" s="65"/>
      <c r="H615" s="61" t="s">
        <v>262</v>
      </c>
      <c r="I615" s="63" t="s">
        <v>94</v>
      </c>
      <c r="J615" s="63" t="s">
        <v>88</v>
      </c>
      <c r="P615" s="63" t="s">
        <v>353</v>
      </c>
    </row>
    <row r="616" spans="1:16" s="63" customFormat="1">
      <c r="A616" s="63" t="str">
        <f>Arms!$C$10</f>
        <v>CART_006_1</v>
      </c>
      <c r="B616" s="63">
        <v>22</v>
      </c>
      <c r="C616" s="63" t="str">
        <f t="shared" si="10"/>
        <v>CART_006_1_22</v>
      </c>
      <c r="D616" s="64">
        <v>8.0208333333333304</v>
      </c>
      <c r="E616" s="63" t="s">
        <v>260</v>
      </c>
      <c r="F616" s="65">
        <v>22270.082328302899</v>
      </c>
      <c r="G616" s="65"/>
      <c r="H616" s="61" t="s">
        <v>262</v>
      </c>
      <c r="I616" s="63" t="s">
        <v>94</v>
      </c>
      <c r="J616" s="63" t="s">
        <v>88</v>
      </c>
      <c r="P616" s="63" t="s">
        <v>353</v>
      </c>
    </row>
    <row r="617" spans="1:16" s="63" customFormat="1">
      <c r="A617" s="63" t="str">
        <f>Arms!$C$10</f>
        <v>CART_006_1</v>
      </c>
      <c r="B617" s="63">
        <v>22</v>
      </c>
      <c r="C617" s="63" t="str">
        <f t="shared" si="10"/>
        <v>CART_006_1_22</v>
      </c>
      <c r="D617" s="64">
        <v>10.9375</v>
      </c>
      <c r="E617" s="63" t="s">
        <v>260</v>
      </c>
      <c r="F617" s="65">
        <v>60837.682475720903</v>
      </c>
      <c r="G617" s="65"/>
      <c r="H617" s="61" t="s">
        <v>262</v>
      </c>
      <c r="I617" s="63" t="s">
        <v>94</v>
      </c>
      <c r="J617" s="63" t="s">
        <v>88</v>
      </c>
      <c r="P617" s="63" t="s">
        <v>353</v>
      </c>
    </row>
    <row r="618" spans="1:16" s="63" customFormat="1">
      <c r="A618" s="63" t="str">
        <f>Arms!$C$10</f>
        <v>CART_006_1</v>
      </c>
      <c r="B618" s="63">
        <v>22</v>
      </c>
      <c r="C618" s="63" t="str">
        <f t="shared" si="10"/>
        <v>CART_006_1_22</v>
      </c>
      <c r="D618" s="64">
        <v>14.0625</v>
      </c>
      <c r="E618" s="63" t="s">
        <v>260</v>
      </c>
      <c r="F618" s="65">
        <v>27018.0920051379</v>
      </c>
      <c r="G618" s="65"/>
      <c r="H618" s="61" t="s">
        <v>262</v>
      </c>
      <c r="I618" s="63" t="s">
        <v>94</v>
      </c>
      <c r="J618" s="63" t="s">
        <v>88</v>
      </c>
      <c r="P618" s="63" t="s">
        <v>353</v>
      </c>
    </row>
    <row r="619" spans="1:16" s="63" customFormat="1">
      <c r="A619" s="63" t="str">
        <f>Arms!$C$10</f>
        <v>CART_006_1</v>
      </c>
      <c r="B619" s="63">
        <v>22</v>
      </c>
      <c r="C619" s="63" t="str">
        <f t="shared" si="10"/>
        <v>CART_006_1_22</v>
      </c>
      <c r="D619" s="64">
        <v>15</v>
      </c>
      <c r="E619" s="63" t="s">
        <v>260</v>
      </c>
      <c r="F619" s="65">
        <v>3911.3451307963401</v>
      </c>
      <c r="G619" s="65"/>
      <c r="H619" s="61" t="s">
        <v>262</v>
      </c>
      <c r="I619" s="63" t="s">
        <v>94</v>
      </c>
      <c r="J619" s="63" t="s">
        <v>88</v>
      </c>
      <c r="P619" s="63" t="s">
        <v>353</v>
      </c>
    </row>
    <row r="620" spans="1:16" s="63" customFormat="1">
      <c r="A620" s="63" t="str">
        <f>Arms!$C$10</f>
        <v>CART_006_1</v>
      </c>
      <c r="B620" s="63">
        <v>22</v>
      </c>
      <c r="C620" s="63" t="str">
        <f t="shared" si="10"/>
        <v>CART_006_1_22</v>
      </c>
      <c r="D620" s="64">
        <v>15.9375</v>
      </c>
      <c r="E620" s="63" t="s">
        <v>260</v>
      </c>
      <c r="F620" s="65">
        <v>11106.1503679939</v>
      </c>
      <c r="G620" s="65"/>
      <c r="H620" s="61" t="s">
        <v>262</v>
      </c>
      <c r="I620" s="63" t="s">
        <v>94</v>
      </c>
      <c r="J620" s="63" t="s">
        <v>88</v>
      </c>
      <c r="P620" s="63" t="s">
        <v>353</v>
      </c>
    </row>
    <row r="621" spans="1:16" s="63" customFormat="1">
      <c r="A621" s="63" t="str">
        <f>Arms!$C$10</f>
        <v>CART_006_1</v>
      </c>
      <c r="B621" s="63">
        <v>22</v>
      </c>
      <c r="C621" s="63" t="str">
        <f t="shared" si="10"/>
        <v>CART_006_1_22</v>
      </c>
      <c r="D621" s="64">
        <v>17.0833333333333</v>
      </c>
      <c r="E621" s="63" t="s">
        <v>260</v>
      </c>
      <c r="F621" s="65">
        <v>8473.3969860008401</v>
      </c>
      <c r="G621" s="65"/>
      <c r="H621" s="61" t="s">
        <v>262</v>
      </c>
      <c r="I621" s="63" t="s">
        <v>94</v>
      </c>
      <c r="J621" s="63" t="s">
        <v>88</v>
      </c>
      <c r="P621" s="63" t="s">
        <v>353</v>
      </c>
    </row>
    <row r="622" spans="1:16" s="63" customFormat="1">
      <c r="A622" s="63" t="str">
        <f>Arms!$C$10</f>
        <v>CART_006_1</v>
      </c>
      <c r="B622" s="63">
        <v>22</v>
      </c>
      <c r="C622" s="63" t="str">
        <f t="shared" si="10"/>
        <v>CART_006_1_22</v>
      </c>
      <c r="D622" s="64">
        <v>18.0208333333333</v>
      </c>
      <c r="E622" s="63" t="s">
        <v>260</v>
      </c>
      <c r="F622" s="65">
        <v>4565.3325916957601</v>
      </c>
      <c r="G622" s="65"/>
      <c r="H622" s="61" t="s">
        <v>262</v>
      </c>
      <c r="I622" s="63" t="s">
        <v>94</v>
      </c>
      <c r="J622" s="63" t="s">
        <v>88</v>
      </c>
      <c r="P622" s="63" t="s">
        <v>353</v>
      </c>
    </row>
    <row r="623" spans="1:16" s="63" customFormat="1">
      <c r="A623" s="63" t="str">
        <f>Arms!$C$10</f>
        <v>CART_006_1</v>
      </c>
      <c r="B623" s="63">
        <v>22</v>
      </c>
      <c r="C623" s="63" t="str">
        <f t="shared" si="10"/>
        <v>CART_006_1_22</v>
      </c>
      <c r="D623" s="64">
        <v>18.9583333333333</v>
      </c>
      <c r="E623" s="63" t="s">
        <v>260</v>
      </c>
      <c r="F623" s="65">
        <v>1546.85085336358</v>
      </c>
      <c r="G623" s="65"/>
      <c r="H623" s="61" t="s">
        <v>262</v>
      </c>
      <c r="I623" s="63" t="s">
        <v>94</v>
      </c>
      <c r="J623" s="63" t="s">
        <v>88</v>
      </c>
      <c r="P623" s="63" t="s">
        <v>353</v>
      </c>
    </row>
    <row r="624" spans="1:16" s="63" customFormat="1">
      <c r="A624" s="63" t="str">
        <f>Arms!$C$10</f>
        <v>CART_006_1</v>
      </c>
      <c r="B624" s="63">
        <v>22</v>
      </c>
      <c r="C624" s="63" t="str">
        <f t="shared" si="10"/>
        <v>CART_006_1_22</v>
      </c>
      <c r="D624" s="64">
        <v>20</v>
      </c>
      <c r="E624" s="63" t="s">
        <v>260</v>
      </c>
      <c r="F624" s="65">
        <v>935.88615280111696</v>
      </c>
      <c r="G624" s="65"/>
      <c r="H624" s="61" t="s">
        <v>262</v>
      </c>
      <c r="I624" s="63" t="s">
        <v>94</v>
      </c>
      <c r="J624" s="63" t="s">
        <v>88</v>
      </c>
      <c r="P624" s="63" t="s">
        <v>353</v>
      </c>
    </row>
    <row r="625" spans="1:16" s="63" customFormat="1">
      <c r="A625" s="63" t="str">
        <f>Arms!$C$10</f>
        <v>CART_006_1</v>
      </c>
      <c r="B625" s="63">
        <v>22</v>
      </c>
      <c r="C625" s="63" t="str">
        <f t="shared" si="10"/>
        <v>CART_006_1_22</v>
      </c>
      <c r="D625" s="64">
        <v>21.875</v>
      </c>
      <c r="E625" s="63" t="s">
        <v>260</v>
      </c>
      <c r="F625" s="65">
        <v>1092.3688431017599</v>
      </c>
      <c r="G625" s="65"/>
      <c r="H625" s="61" t="s">
        <v>262</v>
      </c>
      <c r="I625" s="63" t="s">
        <v>94</v>
      </c>
      <c r="J625" s="63" t="s">
        <v>88</v>
      </c>
      <c r="P625" s="63" t="s">
        <v>353</v>
      </c>
    </row>
    <row r="626" spans="1:16" s="63" customFormat="1">
      <c r="A626" s="63" t="str">
        <f>Arms!$C$10</f>
        <v>CART_006_1</v>
      </c>
      <c r="B626" s="63">
        <v>22</v>
      </c>
      <c r="C626" s="63" t="str">
        <f t="shared" si="10"/>
        <v>CART_006_1_22</v>
      </c>
      <c r="D626" s="64">
        <v>26.875</v>
      </c>
      <c r="E626" s="63" t="s">
        <v>260</v>
      </c>
      <c r="F626" s="65">
        <v>9515.1856499483401</v>
      </c>
      <c r="G626" s="65"/>
      <c r="H626" s="61" t="s">
        <v>262</v>
      </c>
      <c r="I626" s="63" t="s">
        <v>94</v>
      </c>
      <c r="J626" s="63" t="s">
        <v>88</v>
      </c>
      <c r="P626" s="63" t="s">
        <v>353</v>
      </c>
    </row>
    <row r="627" spans="1:16" s="63" customFormat="1">
      <c r="A627" s="63" t="str">
        <f>Arms!$C$10</f>
        <v>CART_006_1</v>
      </c>
      <c r="B627" s="63">
        <v>22</v>
      </c>
      <c r="C627" s="63" t="str">
        <f t="shared" si="10"/>
        <v>CART_006_1_22</v>
      </c>
      <c r="D627" s="64">
        <v>28.9583333333333</v>
      </c>
      <c r="E627" s="63" t="s">
        <v>260</v>
      </c>
      <c r="F627" s="65">
        <v>3911.3451307963401</v>
      </c>
      <c r="G627" s="65"/>
      <c r="H627" s="61" t="s">
        <v>262</v>
      </c>
      <c r="I627" s="63" t="s">
        <v>94</v>
      </c>
      <c r="J627" s="63" t="s">
        <v>88</v>
      </c>
      <c r="P627" s="63" t="s">
        <v>353</v>
      </c>
    </row>
    <row r="628" spans="1:16" s="63" customFormat="1">
      <c r="A628" s="63" t="str">
        <f>Arms!$C$10</f>
        <v>CART_006_1</v>
      </c>
      <c r="B628" s="63">
        <v>22</v>
      </c>
      <c r="C628" s="63" t="str">
        <f t="shared" si="10"/>
        <v>CART_006_1_22</v>
      </c>
      <c r="D628" s="64">
        <v>29.7916666666666</v>
      </c>
      <c r="E628" s="63" t="s">
        <v>260</v>
      </c>
      <c r="F628" s="65">
        <v>15726.884085722</v>
      </c>
      <c r="G628" s="65"/>
      <c r="H628" s="61" t="s">
        <v>262</v>
      </c>
      <c r="I628" s="63" t="s">
        <v>94</v>
      </c>
      <c r="J628" s="63" t="s">
        <v>88</v>
      </c>
      <c r="P628" s="63" t="s">
        <v>353</v>
      </c>
    </row>
    <row r="629" spans="1:16" s="63" customFormat="1">
      <c r="A629" s="63" t="str">
        <f>Arms!$C$10</f>
        <v>CART_006_1</v>
      </c>
      <c r="B629" s="63">
        <v>22</v>
      </c>
      <c r="C629" s="63" t="str">
        <f t="shared" si="10"/>
        <v>CART_006_1_22</v>
      </c>
      <c r="D629" s="64">
        <v>31.0416666666666</v>
      </c>
      <c r="E629" s="63" t="s">
        <v>260</v>
      </c>
      <c r="F629" s="65">
        <v>17660.475723973999</v>
      </c>
      <c r="G629" s="65"/>
      <c r="H629" s="61" t="s">
        <v>262</v>
      </c>
      <c r="I629" s="63" t="s">
        <v>94</v>
      </c>
      <c r="J629" s="63" t="s">
        <v>88</v>
      </c>
      <c r="P629" s="63" t="s">
        <v>353</v>
      </c>
    </row>
    <row r="630" spans="1:16" s="63" customFormat="1">
      <c r="A630" s="63" t="str">
        <f>Arms!$C$10</f>
        <v>CART_006_1</v>
      </c>
      <c r="B630" s="63">
        <v>22</v>
      </c>
      <c r="C630" s="63" t="str">
        <f t="shared" si="10"/>
        <v>CART_006_1_22</v>
      </c>
      <c r="D630" s="64">
        <v>31.874999999999901</v>
      </c>
      <c r="E630" s="63" t="s">
        <v>260</v>
      </c>
      <c r="F630" s="65">
        <v>660.91237677328797</v>
      </c>
      <c r="G630" s="65"/>
      <c r="H630" s="61" t="s">
        <v>262</v>
      </c>
      <c r="I630" s="63" t="s">
        <v>94</v>
      </c>
      <c r="J630" s="63" t="s">
        <v>88</v>
      </c>
      <c r="P630" s="63" t="s">
        <v>353</v>
      </c>
    </row>
    <row r="631" spans="1:16" s="63" customFormat="1">
      <c r="A631" s="63" t="str">
        <f>Arms!$C$10</f>
        <v>CART_006_1</v>
      </c>
      <c r="B631" s="63">
        <v>22</v>
      </c>
      <c r="C631" s="63" t="str">
        <f t="shared" si="10"/>
        <v>CART_006_1_22</v>
      </c>
      <c r="D631" s="64">
        <v>34.8958333333333</v>
      </c>
      <c r="E631" s="63" t="s">
        <v>260</v>
      </c>
      <c r="F631" s="65">
        <v>900.401999672035</v>
      </c>
      <c r="G631" s="65"/>
      <c r="H631" s="61" t="s">
        <v>262</v>
      </c>
      <c r="I631" s="63" t="s">
        <v>94</v>
      </c>
      <c r="J631" s="63" t="s">
        <v>88</v>
      </c>
      <c r="P631" s="63" t="s">
        <v>353</v>
      </c>
    </row>
    <row r="632" spans="1:16" s="63" customFormat="1">
      <c r="A632" s="63" t="str">
        <f>Arms!$C$10</f>
        <v>CART_006_1</v>
      </c>
      <c r="B632" s="63">
        <v>22</v>
      </c>
      <c r="C632" s="63" t="str">
        <f t="shared" si="10"/>
        <v>CART_006_1_22</v>
      </c>
      <c r="D632" s="64">
        <v>35.9375</v>
      </c>
      <c r="E632" s="63" t="s">
        <v>260</v>
      </c>
      <c r="F632" s="65">
        <v>4392.2378618677103</v>
      </c>
      <c r="G632" s="65"/>
      <c r="H632" s="61" t="s">
        <v>262</v>
      </c>
      <c r="I632" s="63" t="s">
        <v>94</v>
      </c>
      <c r="J632" s="63" t="s">
        <v>88</v>
      </c>
      <c r="P632" s="63" t="s">
        <v>353</v>
      </c>
    </row>
    <row r="633" spans="1:16" s="63" customFormat="1">
      <c r="A633" s="63" t="str">
        <f>Arms!$C$10</f>
        <v>CART_006_1</v>
      </c>
      <c r="B633" s="63">
        <v>22</v>
      </c>
      <c r="C633" s="63" t="str">
        <f t="shared" si="10"/>
        <v>CART_006_1_22</v>
      </c>
      <c r="D633" s="64">
        <v>36.875</v>
      </c>
      <c r="E633" s="63" t="s">
        <v>260</v>
      </c>
      <c r="F633" s="65">
        <v>2871.0025163391701</v>
      </c>
      <c r="G633" s="65"/>
      <c r="H633" s="61" t="s">
        <v>262</v>
      </c>
      <c r="I633" s="63" t="s">
        <v>94</v>
      </c>
      <c r="J633" s="63" t="s">
        <v>88</v>
      </c>
      <c r="P633" s="63" t="s">
        <v>353</v>
      </c>
    </row>
    <row r="634" spans="1:16" s="63" customFormat="1">
      <c r="A634" s="63" t="str">
        <f>Arms!$C$10</f>
        <v>CART_006_1</v>
      </c>
      <c r="B634" s="63">
        <v>22</v>
      </c>
      <c r="C634" s="63" t="str">
        <f t="shared" si="10"/>
        <v>CART_006_1_22</v>
      </c>
      <c r="D634" s="64">
        <v>37.9166666666666</v>
      </c>
      <c r="E634" s="63" t="s">
        <v>260</v>
      </c>
      <c r="F634" s="65">
        <v>1</v>
      </c>
      <c r="G634" s="65"/>
      <c r="H634" s="61" t="s">
        <v>262</v>
      </c>
      <c r="I634" s="63" t="s">
        <v>94</v>
      </c>
      <c r="J634" s="63" t="s">
        <v>88</v>
      </c>
      <c r="P634" s="63" t="s">
        <v>353</v>
      </c>
    </row>
    <row r="635" spans="1:16" s="63" customFormat="1">
      <c r="A635" s="63" t="str">
        <f>Arms!$C$10</f>
        <v>CART_006_1</v>
      </c>
      <c r="B635" s="63">
        <v>22</v>
      </c>
      <c r="C635" s="63" t="str">
        <f t="shared" si="10"/>
        <v>CART_006_1_22</v>
      </c>
      <c r="D635" s="64">
        <v>38.8541666666666</v>
      </c>
      <c r="E635" s="63" t="s">
        <v>260</v>
      </c>
      <c r="F635" s="65">
        <v>1</v>
      </c>
      <c r="G635" s="65"/>
      <c r="H635" s="61" t="s">
        <v>262</v>
      </c>
      <c r="I635" s="63" t="s">
        <v>94</v>
      </c>
      <c r="J635" s="63" t="s">
        <v>88</v>
      </c>
      <c r="P635" s="63" t="s">
        <v>353</v>
      </c>
    </row>
    <row r="636" spans="1:16" s="63" customFormat="1">
      <c r="A636" s="63" t="str">
        <f>Arms!$C$10</f>
        <v>CART_006_1</v>
      </c>
      <c r="B636" s="63">
        <v>22</v>
      </c>
      <c r="C636" s="63" t="str">
        <f t="shared" si="10"/>
        <v>CART_006_1_22</v>
      </c>
      <c r="D636" s="64">
        <v>40</v>
      </c>
      <c r="E636" s="63" t="s">
        <v>260</v>
      </c>
      <c r="F636" s="65">
        <v>1</v>
      </c>
      <c r="G636" s="65"/>
      <c r="H636" s="61" t="s">
        <v>262</v>
      </c>
      <c r="I636" s="63" t="s">
        <v>94</v>
      </c>
      <c r="J636" s="63" t="s">
        <v>88</v>
      </c>
      <c r="P636" s="63" t="s">
        <v>353</v>
      </c>
    </row>
    <row r="637" spans="1:16" s="63" customFormat="1">
      <c r="A637" s="63" t="str">
        <f>Arms!$C$10</f>
        <v>CART_006_1</v>
      </c>
      <c r="B637" s="63">
        <v>23</v>
      </c>
      <c r="C637" s="63" t="str">
        <f t="shared" si="10"/>
        <v>CART_006_1_23</v>
      </c>
      <c r="D637" s="64">
        <v>1.0416666666666601</v>
      </c>
      <c r="E637" s="63" t="s">
        <v>260</v>
      </c>
      <c r="F637" s="65">
        <v>370.122360901663</v>
      </c>
      <c r="G637" s="65"/>
      <c r="H637" s="61" t="s">
        <v>262</v>
      </c>
      <c r="I637" s="63" t="s">
        <v>94</v>
      </c>
      <c r="J637" s="63" t="s">
        <v>88</v>
      </c>
      <c r="P637" s="63" t="s">
        <v>353</v>
      </c>
    </row>
    <row r="638" spans="1:16" s="63" customFormat="1">
      <c r="A638" s="63" t="str">
        <f>Arms!$C$10</f>
        <v>CART_006_1</v>
      </c>
      <c r="B638" s="63">
        <v>23</v>
      </c>
      <c r="C638" s="63" t="str">
        <f t="shared" si="10"/>
        <v>CART_006_1_23</v>
      </c>
      <c r="D638" s="64">
        <v>3.0208333333333299</v>
      </c>
      <c r="E638" s="63" t="s">
        <v>260</v>
      </c>
      <c r="F638" s="65">
        <v>2027.46999847859</v>
      </c>
      <c r="G638" s="65"/>
      <c r="H638" s="61" t="s">
        <v>262</v>
      </c>
      <c r="I638" s="63" t="s">
        <v>94</v>
      </c>
      <c r="J638" s="63" t="s">
        <v>88</v>
      </c>
      <c r="P638" s="63" t="s">
        <v>353</v>
      </c>
    </row>
    <row r="639" spans="1:16" s="63" customFormat="1">
      <c r="A639" s="63" t="str">
        <f>Arms!$C$10</f>
        <v>CART_006_1</v>
      </c>
      <c r="B639" s="63">
        <v>23</v>
      </c>
      <c r="C639" s="63" t="str">
        <f t="shared" si="10"/>
        <v>CART_006_1_23</v>
      </c>
      <c r="D639" s="64">
        <v>4.8958333333333304</v>
      </c>
      <c r="E639" s="63" t="s">
        <v>260</v>
      </c>
      <c r="F639" s="65">
        <v>7259.5762470370701</v>
      </c>
      <c r="G639" s="65"/>
      <c r="H639" s="61" t="s">
        <v>262</v>
      </c>
      <c r="I639" s="63" t="s">
        <v>94</v>
      </c>
      <c r="J639" s="63" t="s">
        <v>88</v>
      </c>
      <c r="P639" s="63" t="s">
        <v>353</v>
      </c>
    </row>
    <row r="640" spans="1:16" s="63" customFormat="1">
      <c r="A640" s="63" t="str">
        <f>Arms!$C$10</f>
        <v>CART_006_1</v>
      </c>
      <c r="B640" s="63">
        <v>23</v>
      </c>
      <c r="C640" s="63" t="str">
        <f t="shared" si="10"/>
        <v>CART_006_1_23</v>
      </c>
      <c r="D640" s="64">
        <v>6.9791666666666599</v>
      </c>
      <c r="E640" s="63" t="s">
        <v>260</v>
      </c>
      <c r="F640" s="65">
        <v>25993.700190923599</v>
      </c>
      <c r="G640" s="65"/>
      <c r="H640" s="61" t="s">
        <v>262</v>
      </c>
      <c r="I640" s="63" t="s">
        <v>94</v>
      </c>
      <c r="J640" s="63" t="s">
        <v>88</v>
      </c>
      <c r="P640" s="63" t="s">
        <v>353</v>
      </c>
    </row>
    <row r="641" spans="1:16" s="63" customFormat="1">
      <c r="A641" s="63" t="str">
        <f>Arms!$C$10</f>
        <v>CART_006_1</v>
      </c>
      <c r="B641" s="63">
        <v>23</v>
      </c>
      <c r="C641" s="63" t="str">
        <f t="shared" si="10"/>
        <v>CART_006_1_23</v>
      </c>
      <c r="D641" s="64">
        <v>8.9583333333333304</v>
      </c>
      <c r="E641" s="63" t="s">
        <v>260</v>
      </c>
      <c r="F641" s="65">
        <v>35412.833006774599</v>
      </c>
      <c r="G641" s="65"/>
      <c r="H641" s="61" t="s">
        <v>262</v>
      </c>
      <c r="I641" s="63" t="s">
        <v>94</v>
      </c>
      <c r="J641" s="63" t="s">
        <v>88</v>
      </c>
      <c r="P641" s="63" t="s">
        <v>353</v>
      </c>
    </row>
    <row r="642" spans="1:16" s="63" customFormat="1">
      <c r="A642" s="63" t="str">
        <f>Arms!$C$10</f>
        <v>CART_006_1</v>
      </c>
      <c r="B642" s="63">
        <v>23</v>
      </c>
      <c r="C642" s="63" t="str">
        <f t="shared" si="10"/>
        <v>CART_006_1_23</v>
      </c>
      <c r="D642" s="64">
        <v>10</v>
      </c>
      <c r="E642" s="63" t="s">
        <v>260</v>
      </c>
      <c r="F642" s="65">
        <v>104516.450528218</v>
      </c>
      <c r="G642" s="65"/>
      <c r="H642" s="61" t="s">
        <v>262</v>
      </c>
      <c r="I642" s="63" t="s">
        <v>94</v>
      </c>
      <c r="J642" s="63" t="s">
        <v>88</v>
      </c>
      <c r="P642" s="63" t="s">
        <v>353</v>
      </c>
    </row>
    <row r="643" spans="1:16" s="63" customFormat="1">
      <c r="A643" s="63" t="str">
        <f>Arms!$C$10</f>
        <v>CART_006_1</v>
      </c>
      <c r="B643" s="63">
        <v>23</v>
      </c>
      <c r="C643" s="63" t="str">
        <f t="shared" si="10"/>
        <v>CART_006_1_23</v>
      </c>
      <c r="D643" s="64">
        <v>13.9583333333333</v>
      </c>
      <c r="E643" s="63" t="s">
        <v>260</v>
      </c>
      <c r="F643" s="65">
        <v>44656.028459569097</v>
      </c>
      <c r="G643" s="65"/>
      <c r="H643" s="61" t="s">
        <v>262</v>
      </c>
      <c r="I643" s="63" t="s">
        <v>94</v>
      </c>
      <c r="J643" s="63" t="s">
        <v>88</v>
      </c>
      <c r="P643" s="63" t="s">
        <v>353</v>
      </c>
    </row>
    <row r="644" spans="1:16" s="63" customFormat="1">
      <c r="A644" s="63" t="str">
        <f>Arms!$C$10</f>
        <v>CART_006_1</v>
      </c>
      <c r="B644" s="63">
        <v>23</v>
      </c>
      <c r="C644" s="63" t="str">
        <f t="shared" si="10"/>
        <v>CART_006_1_23</v>
      </c>
      <c r="D644" s="64">
        <v>20.9375</v>
      </c>
      <c r="E644" s="63" t="s">
        <v>260</v>
      </c>
      <c r="F644" s="65">
        <v>11998.768951947101</v>
      </c>
      <c r="G644" s="65"/>
      <c r="H644" s="61" t="s">
        <v>262</v>
      </c>
      <c r="I644" s="63" t="s">
        <v>94</v>
      </c>
      <c r="J644" s="63" t="s">
        <v>88</v>
      </c>
      <c r="P644" s="63" t="s">
        <v>353</v>
      </c>
    </row>
    <row r="645" spans="1:16" s="63" customFormat="1">
      <c r="A645" s="63" t="str">
        <f>Arms!$C$10</f>
        <v>CART_006_1</v>
      </c>
      <c r="B645" s="63">
        <v>23</v>
      </c>
      <c r="C645" s="63" t="str">
        <f t="shared" si="10"/>
        <v>CART_006_1_23</v>
      </c>
      <c r="D645" s="64">
        <v>27.9166666666666</v>
      </c>
      <c r="E645" s="63" t="s">
        <v>260</v>
      </c>
      <c r="F645" s="65">
        <v>1950.5984092630499</v>
      </c>
      <c r="G645" s="65"/>
      <c r="H645" s="61" t="s">
        <v>262</v>
      </c>
      <c r="I645" s="63" t="s">
        <v>94</v>
      </c>
      <c r="J645" s="63" t="s">
        <v>88</v>
      </c>
      <c r="P645" s="63" t="s">
        <v>353</v>
      </c>
    </row>
    <row r="646" spans="1:16" s="63" customFormat="1">
      <c r="A646" s="63" t="str">
        <f>Arms!$C$10</f>
        <v>CART_006_1</v>
      </c>
      <c r="B646" s="63">
        <v>23</v>
      </c>
      <c r="C646" s="63" t="str">
        <f t="shared" si="10"/>
        <v>CART_006_1_23</v>
      </c>
      <c r="D646" s="64">
        <v>40</v>
      </c>
      <c r="E646" s="63" t="s">
        <v>260</v>
      </c>
      <c r="F646" s="65">
        <v>177.582628369308</v>
      </c>
      <c r="G646" s="65"/>
      <c r="H646" s="61" t="s">
        <v>262</v>
      </c>
      <c r="I646" s="63" t="s">
        <v>94</v>
      </c>
      <c r="J646" s="63" t="s">
        <v>88</v>
      </c>
      <c r="P646" s="63" t="s">
        <v>353</v>
      </c>
    </row>
    <row r="647" spans="1:16" s="63" customFormat="1">
      <c r="A647" s="63" t="str">
        <f>Arms!$C$10</f>
        <v>CART_006_1</v>
      </c>
      <c r="B647" s="63">
        <v>29</v>
      </c>
      <c r="C647" s="63" t="str">
        <f t="shared" si="10"/>
        <v>CART_006_1_29</v>
      </c>
      <c r="D647" s="64">
        <v>0.9375</v>
      </c>
      <c r="E647" s="63" t="s">
        <v>260</v>
      </c>
      <c r="F647" s="65">
        <v>660.91237677328797</v>
      </c>
      <c r="G647" s="65"/>
      <c r="H647" s="61" t="s">
        <v>262</v>
      </c>
      <c r="I647" s="63" t="s">
        <v>94</v>
      </c>
      <c r="J647" s="63" t="s">
        <v>88</v>
      </c>
      <c r="P647" s="63" t="s">
        <v>353</v>
      </c>
    </row>
    <row r="648" spans="1:16" s="63" customFormat="1">
      <c r="A648" s="63" t="str">
        <f>Arms!$C$10</f>
        <v>CART_006_1</v>
      </c>
      <c r="B648" s="63">
        <v>29</v>
      </c>
      <c r="C648" s="63" t="str">
        <f t="shared" si="10"/>
        <v>CART_006_1_29</v>
      </c>
      <c r="D648" s="64">
        <v>2.9166666666666599</v>
      </c>
      <c r="E648" s="63" t="s">
        <v>260</v>
      </c>
      <c r="F648" s="65">
        <v>23147.7292147187</v>
      </c>
      <c r="G648" s="65"/>
      <c r="H648" s="61" t="s">
        <v>262</v>
      </c>
      <c r="I648" s="63" t="s">
        <v>94</v>
      </c>
      <c r="J648" s="63" t="s">
        <v>88</v>
      </c>
      <c r="P648" s="63" t="s">
        <v>353</v>
      </c>
    </row>
    <row r="649" spans="1:16" s="63" customFormat="1">
      <c r="A649" s="63" t="str">
        <f>Arms!$C$10</f>
        <v>CART_006_1</v>
      </c>
      <c r="B649" s="63">
        <v>29</v>
      </c>
      <c r="C649" s="63" t="str">
        <f t="shared" si="10"/>
        <v>CART_006_1_29</v>
      </c>
      <c r="D649" s="64">
        <v>5</v>
      </c>
      <c r="E649" s="63" t="s">
        <v>260</v>
      </c>
      <c r="F649" s="65">
        <v>76717.083875506098</v>
      </c>
      <c r="G649" s="65"/>
      <c r="H649" s="61" t="s">
        <v>262</v>
      </c>
      <c r="I649" s="63" t="s">
        <v>94</v>
      </c>
      <c r="J649" s="63" t="s">
        <v>88</v>
      </c>
      <c r="P649" s="63" t="s">
        <v>353</v>
      </c>
    </row>
    <row r="650" spans="1:16" s="63" customFormat="1">
      <c r="A650" s="63" t="str">
        <f>Arms!$C$10</f>
        <v>CART_006_1</v>
      </c>
      <c r="B650" s="63">
        <v>29</v>
      </c>
      <c r="C650" s="63" t="str">
        <f t="shared" ref="C650:C713" si="11">CONCATENATE(A650, "_", B650)</f>
        <v>CART_006_1_29</v>
      </c>
      <c r="D650" s="64">
        <v>7.0833333333333304</v>
      </c>
      <c r="E650" s="63" t="s">
        <v>260</v>
      </c>
      <c r="F650" s="65">
        <v>34070.154321567003</v>
      </c>
      <c r="G650" s="65"/>
      <c r="H650" s="61" t="s">
        <v>262</v>
      </c>
      <c r="I650" s="63" t="s">
        <v>94</v>
      </c>
      <c r="J650" s="63" t="s">
        <v>88</v>
      </c>
      <c r="P650" s="63" t="s">
        <v>353</v>
      </c>
    </row>
    <row r="651" spans="1:16" s="63" customFormat="1">
      <c r="A651" s="63" t="str">
        <f>Arms!$C$10</f>
        <v>CART_006_1</v>
      </c>
      <c r="B651" s="63">
        <v>29</v>
      </c>
      <c r="C651" s="63" t="str">
        <f t="shared" si="11"/>
        <v>CART_006_1_29</v>
      </c>
      <c r="D651" s="64">
        <v>10</v>
      </c>
      <c r="E651" s="63" t="s">
        <v>260</v>
      </c>
      <c r="F651" s="65">
        <v>136990.562039421</v>
      </c>
      <c r="G651" s="65"/>
      <c r="H651" s="61" t="s">
        <v>262</v>
      </c>
      <c r="I651" s="63" t="s">
        <v>94</v>
      </c>
      <c r="J651" s="63" t="s">
        <v>88</v>
      </c>
      <c r="P651" s="63" t="s">
        <v>353</v>
      </c>
    </row>
    <row r="652" spans="1:16" s="63" customFormat="1">
      <c r="A652" s="63" t="str">
        <f>Arms!$C$10</f>
        <v>CART_006_1</v>
      </c>
      <c r="B652" s="63">
        <v>29</v>
      </c>
      <c r="C652" s="63" t="str">
        <f t="shared" si="11"/>
        <v>CART_006_1_29</v>
      </c>
      <c r="D652" s="64">
        <v>13.9583333333333</v>
      </c>
      <c r="E652" s="63" t="s">
        <v>260</v>
      </c>
      <c r="F652" s="65">
        <v>910400.76484220906</v>
      </c>
      <c r="G652" s="65"/>
      <c r="H652" s="61" t="s">
        <v>262</v>
      </c>
      <c r="I652" s="63" t="s">
        <v>94</v>
      </c>
      <c r="J652" s="63" t="s">
        <v>88</v>
      </c>
      <c r="P652" s="63" t="s">
        <v>353</v>
      </c>
    </row>
    <row r="653" spans="1:16" s="63" customFormat="1">
      <c r="A653" s="63" t="str">
        <f>Arms!$C$10</f>
        <v>CART_006_1</v>
      </c>
      <c r="B653" s="63">
        <v>29</v>
      </c>
      <c r="C653" s="63" t="str">
        <f t="shared" si="11"/>
        <v>CART_006_1_29</v>
      </c>
      <c r="D653" s="64">
        <v>21.875</v>
      </c>
      <c r="E653" s="63" t="s">
        <v>260</v>
      </c>
      <c r="F653" s="65">
        <v>235343.73298884201</v>
      </c>
      <c r="G653" s="65"/>
      <c r="H653" s="61" t="s">
        <v>262</v>
      </c>
      <c r="I653" s="63" t="s">
        <v>94</v>
      </c>
      <c r="J653" s="63" t="s">
        <v>88</v>
      </c>
      <c r="P653" s="63" t="s">
        <v>353</v>
      </c>
    </row>
    <row r="654" spans="1:16" s="63" customFormat="1">
      <c r="A654" s="63" t="str">
        <f>Arms!$C$10</f>
        <v>CART_006_1</v>
      </c>
      <c r="B654" s="63">
        <v>29</v>
      </c>
      <c r="C654" s="63" t="str">
        <f t="shared" si="11"/>
        <v>CART_006_1_29</v>
      </c>
      <c r="D654" s="64">
        <v>27.9166666666666</v>
      </c>
      <c r="E654" s="63" t="s">
        <v>260</v>
      </c>
      <c r="F654" s="65">
        <v>36808.425630518999</v>
      </c>
      <c r="G654" s="65"/>
      <c r="H654" s="61" t="s">
        <v>262</v>
      </c>
      <c r="I654" s="63" t="s">
        <v>94</v>
      </c>
      <c r="J654" s="63" t="s">
        <v>88</v>
      </c>
      <c r="P654" s="63" t="s">
        <v>353</v>
      </c>
    </row>
    <row r="655" spans="1:16" s="63" customFormat="1">
      <c r="A655" s="63" t="str">
        <f>Arms!$C$10</f>
        <v>CART_006_1</v>
      </c>
      <c r="B655" s="63">
        <v>29</v>
      </c>
      <c r="C655" s="63" t="str">
        <f t="shared" si="11"/>
        <v>CART_006_1_29</v>
      </c>
      <c r="D655" s="64">
        <v>36.3541666666666</v>
      </c>
      <c r="E655" s="63" t="s">
        <v>260</v>
      </c>
      <c r="F655" s="65">
        <v>3483.1038785542501</v>
      </c>
      <c r="G655" s="65"/>
      <c r="H655" s="61" t="s">
        <v>262</v>
      </c>
      <c r="I655" s="63" t="s">
        <v>94</v>
      </c>
      <c r="J655" s="63" t="s">
        <v>88</v>
      </c>
      <c r="P655" s="63" t="s">
        <v>353</v>
      </c>
    </row>
    <row r="656" spans="1:16" s="63" customFormat="1">
      <c r="A656" s="63" t="str">
        <f>Arms!$C$10</f>
        <v>CART_006_1</v>
      </c>
      <c r="B656" s="63">
        <v>29</v>
      </c>
      <c r="C656" s="63" t="str">
        <f t="shared" si="11"/>
        <v>CART_006_1_29</v>
      </c>
      <c r="D656" s="64">
        <v>40</v>
      </c>
      <c r="E656" s="63" t="s">
        <v>260</v>
      </c>
      <c r="F656" s="65">
        <v>1226.6735947229799</v>
      </c>
      <c r="G656" s="65"/>
      <c r="H656" s="61" t="s">
        <v>262</v>
      </c>
      <c r="I656" s="63" t="s">
        <v>94</v>
      </c>
      <c r="J656" s="63" t="s">
        <v>88</v>
      </c>
      <c r="P656" s="63" t="s">
        <v>353</v>
      </c>
    </row>
    <row r="657" spans="1:16" s="63" customFormat="1">
      <c r="A657" s="63" t="str">
        <f>Arms!$C$10</f>
        <v>CART_006_1</v>
      </c>
      <c r="B657" s="63">
        <v>30</v>
      </c>
      <c r="C657" s="63" t="str">
        <f>CONCATENATE(A657, "_", B657)</f>
        <v>CART_006_1_30</v>
      </c>
      <c r="D657" s="64">
        <v>1.0416666666666601</v>
      </c>
      <c r="E657" s="63" t="s">
        <v>260</v>
      </c>
      <c r="F657" s="65">
        <v>223.93393109407</v>
      </c>
      <c r="G657" s="65"/>
      <c r="H657" s="61" t="s">
        <v>262</v>
      </c>
      <c r="I657" s="63" t="s">
        <v>94</v>
      </c>
      <c r="J657" s="63" t="s">
        <v>88</v>
      </c>
      <c r="P657" s="63" t="s">
        <v>353</v>
      </c>
    </row>
    <row r="658" spans="1:16" s="63" customFormat="1">
      <c r="A658" s="63" t="str">
        <f>Arms!$C$10</f>
        <v>CART_006_1</v>
      </c>
      <c r="B658" s="63">
        <v>30</v>
      </c>
      <c r="C658" s="63" t="str">
        <f>CONCATENATE(A658, "_", B658)</f>
        <v>CART_006_1_30</v>
      </c>
      <c r="D658" s="64">
        <v>1.9791666666666601</v>
      </c>
      <c r="E658" s="63" t="s">
        <v>260</v>
      </c>
      <c r="F658" s="65">
        <v>686.95842730502</v>
      </c>
      <c r="G658" s="65"/>
      <c r="H658" s="61" t="s">
        <v>262</v>
      </c>
      <c r="I658" s="63" t="s">
        <v>94</v>
      </c>
      <c r="J658" s="63" t="s">
        <v>88</v>
      </c>
      <c r="P658" s="63" t="s">
        <v>353</v>
      </c>
    </row>
    <row r="659" spans="1:16" s="63" customFormat="1">
      <c r="A659" s="63" t="str">
        <f>Arms!$C$10</f>
        <v>CART_006_1</v>
      </c>
      <c r="B659" s="63">
        <v>30</v>
      </c>
      <c r="C659" s="63" t="str">
        <f>CONCATENATE(A659, "_", B659)</f>
        <v>CART_006_1_30</v>
      </c>
      <c r="D659" s="64">
        <v>2.9166666666666599</v>
      </c>
      <c r="E659" s="63" t="s">
        <v>260</v>
      </c>
      <c r="F659" s="65">
        <v>5126.6318851239303</v>
      </c>
      <c r="G659" s="65"/>
      <c r="H659" s="61" t="s">
        <v>262</v>
      </c>
      <c r="I659" s="63" t="s">
        <v>94</v>
      </c>
      <c r="J659" s="63" t="s">
        <v>88</v>
      </c>
      <c r="P659" s="63" t="s">
        <v>353</v>
      </c>
    </row>
    <row r="660" spans="1:16" s="63" customFormat="1">
      <c r="A660" s="63" t="str">
        <f>Arms!$C$10</f>
        <v>CART_006_1</v>
      </c>
      <c r="B660" s="63">
        <v>30</v>
      </c>
      <c r="C660" s="63" t="str">
        <f t="shared" si="11"/>
        <v>CART_006_1_30</v>
      </c>
      <c r="D660" s="64">
        <v>5</v>
      </c>
      <c r="E660" s="63" t="s">
        <v>260</v>
      </c>
      <c r="F660" s="65">
        <v>30339.917008609998</v>
      </c>
      <c r="G660" s="65"/>
      <c r="H660" s="61" t="s">
        <v>262</v>
      </c>
      <c r="I660" s="63" t="s">
        <v>94</v>
      </c>
      <c r="J660" s="63" t="s">
        <v>88</v>
      </c>
      <c r="P660" s="63" t="s">
        <v>353</v>
      </c>
    </row>
    <row r="661" spans="1:16" s="63" customFormat="1">
      <c r="A661" s="63" t="str">
        <f>Arms!$C$10</f>
        <v>CART_006_1</v>
      </c>
      <c r="B661" s="63">
        <v>30</v>
      </c>
      <c r="C661" s="63" t="str">
        <f t="shared" si="11"/>
        <v>CART_006_1_30</v>
      </c>
      <c r="D661" s="64">
        <v>7.0833333333333304</v>
      </c>
      <c r="E661" s="63" t="s">
        <v>260</v>
      </c>
      <c r="F661" s="65">
        <v>285519.31407294999</v>
      </c>
      <c r="G661" s="65"/>
      <c r="H661" s="61" t="s">
        <v>262</v>
      </c>
      <c r="I661" s="63" t="s">
        <v>94</v>
      </c>
      <c r="J661" s="63" t="s">
        <v>88</v>
      </c>
      <c r="P661" s="63" t="s">
        <v>353</v>
      </c>
    </row>
    <row r="662" spans="1:16" s="63" customFormat="1">
      <c r="A662" s="63" t="str">
        <f>Arms!$C$10</f>
        <v>CART_006_1</v>
      </c>
      <c r="B662" s="63">
        <v>30</v>
      </c>
      <c r="C662" s="63" t="str">
        <f t="shared" si="11"/>
        <v>CART_006_1_30</v>
      </c>
      <c r="D662" s="64">
        <v>13.9583333333333</v>
      </c>
      <c r="E662" s="63" t="s">
        <v>260</v>
      </c>
      <c r="F662" s="65">
        <v>56311.814347085703</v>
      </c>
      <c r="G662" s="65"/>
      <c r="H662" s="61" t="s">
        <v>262</v>
      </c>
      <c r="I662" s="63" t="s">
        <v>94</v>
      </c>
      <c r="J662" s="63" t="s">
        <v>88</v>
      </c>
      <c r="P662" s="63" t="s">
        <v>353</v>
      </c>
    </row>
    <row r="663" spans="1:16" s="63" customFormat="1">
      <c r="A663" s="63" t="str">
        <f>Arms!$C$10</f>
        <v>CART_006_1</v>
      </c>
      <c r="B663" s="63">
        <v>30</v>
      </c>
      <c r="C663" s="63" t="str">
        <f t="shared" si="11"/>
        <v>CART_006_1_30</v>
      </c>
      <c r="D663" s="64">
        <v>21.9791666666666</v>
      </c>
      <c r="E663" s="63" t="s">
        <v>260</v>
      </c>
      <c r="F663" s="65">
        <v>41333.954249440503</v>
      </c>
      <c r="G663" s="65"/>
      <c r="H663" s="61" t="s">
        <v>262</v>
      </c>
      <c r="I663" s="63" t="s">
        <v>94</v>
      </c>
      <c r="J663" s="63" t="s">
        <v>88</v>
      </c>
      <c r="P663" s="63" t="s">
        <v>353</v>
      </c>
    </row>
    <row r="664" spans="1:16" s="63" customFormat="1">
      <c r="A664" s="63" t="str">
        <f>Arms!$C$10</f>
        <v>CART_006_1</v>
      </c>
      <c r="B664" s="63">
        <v>30</v>
      </c>
      <c r="C664" s="63" t="str">
        <f t="shared" si="11"/>
        <v>CART_006_1_30</v>
      </c>
      <c r="D664" s="64">
        <v>27.9166666666666</v>
      </c>
      <c r="E664" s="63" t="s">
        <v>260</v>
      </c>
      <c r="F664" s="65">
        <v>866.26322933285599</v>
      </c>
      <c r="G664" s="65"/>
      <c r="H664" s="61" t="s">
        <v>262</v>
      </c>
      <c r="I664" s="63" t="s">
        <v>94</v>
      </c>
      <c r="J664" s="63" t="s">
        <v>88</v>
      </c>
      <c r="P664" s="63" t="s">
        <v>353</v>
      </c>
    </row>
    <row r="665" spans="1:16" s="63" customFormat="1">
      <c r="A665" s="63" t="str">
        <f>Arms!$C$10</f>
        <v>CART_006_1</v>
      </c>
      <c r="B665" s="63">
        <v>30</v>
      </c>
      <c r="C665" s="63" t="str">
        <f t="shared" si="11"/>
        <v>CART_006_1_30</v>
      </c>
      <c r="D665" s="64">
        <v>32.1875</v>
      </c>
      <c r="E665" s="63" t="s">
        <v>260</v>
      </c>
      <c r="F665" s="65">
        <v>99.449343024964193</v>
      </c>
      <c r="G665" s="65"/>
      <c r="H665" s="61" t="s">
        <v>262</v>
      </c>
      <c r="I665" s="63" t="s">
        <v>94</v>
      </c>
      <c r="J665" s="63" t="s">
        <v>88</v>
      </c>
      <c r="P665" s="63" t="s">
        <v>353</v>
      </c>
    </row>
    <row r="666" spans="1:16" s="63" customFormat="1">
      <c r="A666" s="63" t="str">
        <f>Arms!$C$10</f>
        <v>CART_006_1</v>
      </c>
      <c r="B666" s="63">
        <v>30</v>
      </c>
      <c r="C666" s="63" t="str">
        <f t="shared" si="11"/>
        <v>CART_006_1_30</v>
      </c>
      <c r="D666" s="64">
        <v>40.1041666666666</v>
      </c>
      <c r="E666" s="63" t="s">
        <v>260</v>
      </c>
      <c r="F666" s="65">
        <v>2.3404779630783001</v>
      </c>
      <c r="G666" s="65"/>
      <c r="H666" s="61" t="s">
        <v>262</v>
      </c>
      <c r="I666" s="63" t="s">
        <v>94</v>
      </c>
      <c r="J666" s="63" t="s">
        <v>88</v>
      </c>
      <c r="P666" s="63" t="s">
        <v>353</v>
      </c>
    </row>
    <row r="667" spans="1:16" s="63" customFormat="1">
      <c r="A667" s="63" t="str">
        <f>Arms!$C$10</f>
        <v>CART_006_1</v>
      </c>
      <c r="B667" s="63">
        <v>34</v>
      </c>
      <c r="C667" s="63" t="str">
        <f t="shared" si="11"/>
        <v>CART_006_1_34</v>
      </c>
      <c r="D667" s="64">
        <v>0.9375</v>
      </c>
      <c r="E667" s="63" t="s">
        <v>260</v>
      </c>
      <c r="F667" s="65">
        <v>40.879990986166497</v>
      </c>
      <c r="G667" s="65"/>
      <c r="H667" s="61" t="s">
        <v>262</v>
      </c>
      <c r="I667" s="63" t="s">
        <v>94</v>
      </c>
      <c r="J667" s="63" t="s">
        <v>88</v>
      </c>
      <c r="P667" s="63" t="s">
        <v>353</v>
      </c>
    </row>
    <row r="668" spans="1:16" s="63" customFormat="1">
      <c r="A668" s="63" t="str">
        <f>Arms!$C$10</f>
        <v>CART_006_1</v>
      </c>
      <c r="B668" s="63">
        <v>34</v>
      </c>
      <c r="C668" s="63" t="str">
        <f t="shared" si="11"/>
        <v>CART_006_1_34</v>
      </c>
      <c r="D668" s="64">
        <v>1.9791666666666601</v>
      </c>
      <c r="E668" s="63" t="s">
        <v>260</v>
      </c>
      <c r="F668" s="65">
        <v>241.93184953107499</v>
      </c>
      <c r="G668" s="65"/>
      <c r="H668" s="61" t="s">
        <v>262</v>
      </c>
      <c r="I668" s="63" t="s">
        <v>94</v>
      </c>
      <c r="J668" s="63" t="s">
        <v>88</v>
      </c>
      <c r="P668" s="63" t="s">
        <v>353</v>
      </c>
    </row>
    <row r="669" spans="1:16" s="63" customFormat="1">
      <c r="A669" s="63" t="str">
        <f>Arms!$C$10</f>
        <v>CART_006_1</v>
      </c>
      <c r="B669" s="63">
        <v>34</v>
      </c>
      <c r="C669" s="63" t="str">
        <f t="shared" si="11"/>
        <v>CART_006_1_34</v>
      </c>
      <c r="D669" s="64">
        <v>3.0208333333333299</v>
      </c>
      <c r="E669" s="63" t="s">
        <v>260</v>
      </c>
      <c r="F669" s="65">
        <v>2107.3710381440201</v>
      </c>
      <c r="G669" s="65"/>
      <c r="H669" s="61" t="s">
        <v>262</v>
      </c>
      <c r="I669" s="63" t="s">
        <v>94</v>
      </c>
      <c r="J669" s="63" t="s">
        <v>88</v>
      </c>
      <c r="P669" s="63" t="s">
        <v>353</v>
      </c>
    </row>
    <row r="670" spans="1:16" s="63" customFormat="1">
      <c r="A670" s="63" t="str">
        <f>Arms!$C$10</f>
        <v>CART_006_1</v>
      </c>
      <c r="B670" s="63">
        <v>34</v>
      </c>
      <c r="C670" s="63" t="str">
        <f t="shared" si="11"/>
        <v>CART_006_1_34</v>
      </c>
      <c r="D670" s="64">
        <v>4.0624999999999902</v>
      </c>
      <c r="E670" s="63" t="s">
        <v>260</v>
      </c>
      <c r="F670" s="65">
        <v>5756.9419002191298</v>
      </c>
      <c r="G670" s="65"/>
      <c r="H670" s="61" t="s">
        <v>262</v>
      </c>
      <c r="I670" s="63" t="s">
        <v>94</v>
      </c>
      <c r="J670" s="63" t="s">
        <v>88</v>
      </c>
      <c r="P670" s="63" t="s">
        <v>353</v>
      </c>
    </row>
    <row r="671" spans="1:16" s="63" customFormat="1">
      <c r="A671" s="63" t="str">
        <f>Arms!$C$10</f>
        <v>CART_006_1</v>
      </c>
      <c r="B671" s="63">
        <v>34</v>
      </c>
      <c r="C671" s="63" t="str">
        <f t="shared" si="11"/>
        <v>CART_006_1_34</v>
      </c>
      <c r="D671" s="64">
        <v>4.8958333333333304</v>
      </c>
      <c r="E671" s="63" t="s">
        <v>260</v>
      </c>
      <c r="F671" s="65">
        <v>20613.3549230147</v>
      </c>
      <c r="G671" s="65"/>
      <c r="H671" s="61" t="s">
        <v>262</v>
      </c>
      <c r="I671" s="63" t="s">
        <v>94</v>
      </c>
      <c r="J671" s="63" t="s">
        <v>88</v>
      </c>
      <c r="P671" s="63" t="s">
        <v>353</v>
      </c>
    </row>
    <row r="672" spans="1:16" s="63" customFormat="1">
      <c r="A672" s="63" t="str">
        <f>Arms!$C$10</f>
        <v>CART_006_1</v>
      </c>
      <c r="B672" s="63">
        <v>34</v>
      </c>
      <c r="C672" s="63" t="str">
        <f t="shared" si="11"/>
        <v>CART_006_1_34</v>
      </c>
      <c r="D672" s="64">
        <v>6.9791666666666599</v>
      </c>
      <c r="E672" s="63" t="s">
        <v>260</v>
      </c>
      <c r="F672" s="65">
        <v>6984.3291836724502</v>
      </c>
      <c r="G672" s="65"/>
      <c r="H672" s="61" t="s">
        <v>262</v>
      </c>
      <c r="I672" s="63" t="s">
        <v>94</v>
      </c>
      <c r="J672" s="63" t="s">
        <v>88</v>
      </c>
      <c r="P672" s="63" t="s">
        <v>353</v>
      </c>
    </row>
    <row r="673" spans="1:16" s="63" customFormat="1">
      <c r="A673" s="63" t="str">
        <f>Arms!$C$10</f>
        <v>CART_006_1</v>
      </c>
      <c r="B673" s="63">
        <v>34</v>
      </c>
      <c r="C673" s="63" t="str">
        <f t="shared" si="11"/>
        <v>CART_006_1_34</v>
      </c>
      <c r="D673" s="64">
        <v>10</v>
      </c>
      <c r="E673" s="63" t="s">
        <v>260</v>
      </c>
      <c r="F673" s="65">
        <v>71009.9071602763</v>
      </c>
      <c r="G673" s="65"/>
      <c r="H673" s="61" t="s">
        <v>262</v>
      </c>
      <c r="I673" s="63" t="s">
        <v>94</v>
      </c>
      <c r="J673" s="63" t="s">
        <v>88</v>
      </c>
      <c r="P673" s="63" t="s">
        <v>353</v>
      </c>
    </row>
    <row r="674" spans="1:16" s="63" customFormat="1">
      <c r="A674" s="63" t="str">
        <f>Arms!$C$10</f>
        <v>CART_006_1</v>
      </c>
      <c r="B674" s="63">
        <v>34</v>
      </c>
      <c r="C674" s="63" t="str">
        <f t="shared" si="11"/>
        <v>CART_006_1_34</v>
      </c>
      <c r="D674" s="64">
        <v>13.8541666666666</v>
      </c>
      <c r="E674" s="63" t="s">
        <v>260</v>
      </c>
      <c r="F674" s="65">
        <v>19831.798918149001</v>
      </c>
      <c r="G674" s="65"/>
      <c r="H674" s="61" t="s">
        <v>262</v>
      </c>
      <c r="I674" s="63" t="s">
        <v>94</v>
      </c>
      <c r="J674" s="63" t="s">
        <v>88</v>
      </c>
      <c r="P674" s="63" t="s">
        <v>353</v>
      </c>
    </row>
    <row r="675" spans="1:16" s="63" customFormat="1">
      <c r="A675" s="63" t="str">
        <f>Arms!$C$10</f>
        <v>CART_006_1</v>
      </c>
      <c r="B675" s="63">
        <v>34</v>
      </c>
      <c r="C675" s="63" t="str">
        <f t="shared" si="11"/>
        <v>CART_006_1_34</v>
      </c>
      <c r="D675" s="64">
        <v>21.0416666666666</v>
      </c>
      <c r="E675" s="63" t="s">
        <v>260</v>
      </c>
      <c r="F675" s="65">
        <v>19831.798918149001</v>
      </c>
      <c r="G675" s="65"/>
      <c r="H675" s="61" t="s">
        <v>262</v>
      </c>
      <c r="I675" s="63" t="s">
        <v>94</v>
      </c>
      <c r="J675" s="63" t="s">
        <v>88</v>
      </c>
      <c r="P675" s="63" t="s">
        <v>353</v>
      </c>
    </row>
    <row r="676" spans="1:16" s="63" customFormat="1">
      <c r="A676" s="63" t="str">
        <f>Arms!$C$10</f>
        <v>CART_006_1</v>
      </c>
      <c r="B676" s="63">
        <v>34</v>
      </c>
      <c r="C676" s="63" t="str">
        <f t="shared" si="11"/>
        <v>CART_006_1_34</v>
      </c>
      <c r="D676" s="64">
        <v>26.9791666666666</v>
      </c>
      <c r="E676" s="63" t="s">
        <v>260</v>
      </c>
      <c r="F676" s="65">
        <v>7545.6705863387997</v>
      </c>
      <c r="G676" s="65"/>
      <c r="H676" s="61" t="s">
        <v>262</v>
      </c>
      <c r="I676" s="63" t="s">
        <v>94</v>
      </c>
      <c r="J676" s="63" t="s">
        <v>88</v>
      </c>
      <c r="P676" s="63" t="s">
        <v>353</v>
      </c>
    </row>
    <row r="677" spans="1:16" s="63" customFormat="1">
      <c r="A677" s="63" t="str">
        <f>Arms!$C$10</f>
        <v>CART_006_1</v>
      </c>
      <c r="B677" s="63">
        <v>35</v>
      </c>
      <c r="C677" s="63" t="str">
        <f t="shared" si="11"/>
        <v>CART_006_1_35</v>
      </c>
      <c r="D677" s="64">
        <v>0.9375</v>
      </c>
      <c r="E677" s="63" t="s">
        <v>260</v>
      </c>
      <c r="F677" s="65">
        <v>164.37181025083899</v>
      </c>
      <c r="G677" s="65"/>
      <c r="H677" s="61" t="s">
        <v>262</v>
      </c>
      <c r="I677" s="63" t="s">
        <v>94</v>
      </c>
      <c r="J677" s="63" t="s">
        <v>88</v>
      </c>
      <c r="P677" s="63" t="s">
        <v>353</v>
      </c>
    </row>
    <row r="678" spans="1:16" s="63" customFormat="1">
      <c r="A678" s="63" t="str">
        <f>Arms!$C$10</f>
        <v>CART_006_1</v>
      </c>
      <c r="B678" s="63">
        <v>35</v>
      </c>
      <c r="C678" s="63" t="str">
        <f t="shared" si="11"/>
        <v>CART_006_1_35</v>
      </c>
      <c r="D678" s="64">
        <v>3.1249999999999898</v>
      </c>
      <c r="E678" s="63" t="s">
        <v>260</v>
      </c>
      <c r="F678" s="65">
        <v>271.676928005001</v>
      </c>
      <c r="G678" s="65"/>
      <c r="H678" s="61" t="s">
        <v>262</v>
      </c>
      <c r="I678" s="63" t="s">
        <v>94</v>
      </c>
      <c r="J678" s="63" t="s">
        <v>88</v>
      </c>
      <c r="P678" s="63" t="s">
        <v>353</v>
      </c>
    </row>
    <row r="679" spans="1:16" s="63" customFormat="1">
      <c r="A679" s="63" t="str">
        <f>Arms!$C$10</f>
        <v>CART_006_1</v>
      </c>
      <c r="B679" s="63">
        <v>35</v>
      </c>
      <c r="C679" s="63" t="str">
        <f t="shared" si="11"/>
        <v>CART_006_1_35</v>
      </c>
      <c r="D679" s="64">
        <v>5.2083333333333304</v>
      </c>
      <c r="E679" s="63" t="s">
        <v>260</v>
      </c>
      <c r="F679" s="65">
        <v>71009.9071602763</v>
      </c>
      <c r="G679" s="65"/>
      <c r="H679" s="61" t="s">
        <v>262</v>
      </c>
      <c r="I679" s="63" t="s">
        <v>94</v>
      </c>
      <c r="J679" s="63" t="s">
        <v>88</v>
      </c>
      <c r="P679" s="63" t="s">
        <v>353</v>
      </c>
    </row>
    <row r="680" spans="1:16" s="63" customFormat="1">
      <c r="A680" s="63" t="str">
        <f>Arms!$C$10</f>
        <v>CART_006_1</v>
      </c>
      <c r="B680" s="63">
        <v>35</v>
      </c>
      <c r="C680" s="63" t="str">
        <f t="shared" si="11"/>
        <v>CART_006_1_35</v>
      </c>
      <c r="D680" s="64">
        <v>6.9791666666666599</v>
      </c>
      <c r="E680" s="63" t="s">
        <v>260</v>
      </c>
      <c r="F680" s="65">
        <v>11543.8352470546</v>
      </c>
      <c r="G680" s="65"/>
      <c r="H680" s="61" t="s">
        <v>262</v>
      </c>
      <c r="I680" s="63" t="s">
        <v>94</v>
      </c>
      <c r="J680" s="63" t="s">
        <v>88</v>
      </c>
      <c r="P680" s="63" t="s">
        <v>353</v>
      </c>
    </row>
    <row r="681" spans="1:16" s="63" customFormat="1">
      <c r="A681" s="63" t="str">
        <f>Arms!$C$10</f>
        <v>CART_006_1</v>
      </c>
      <c r="B681" s="63">
        <v>35</v>
      </c>
      <c r="C681" s="63" t="str">
        <f t="shared" si="11"/>
        <v>CART_006_1_35</v>
      </c>
      <c r="D681" s="64">
        <v>9.8958333333333304</v>
      </c>
      <c r="E681" s="63" t="s">
        <v>260</v>
      </c>
      <c r="F681" s="65">
        <v>11998.768951947101</v>
      </c>
      <c r="G681" s="65"/>
      <c r="H681" s="61" t="s">
        <v>262</v>
      </c>
      <c r="I681" s="63" t="s">
        <v>94</v>
      </c>
      <c r="J681" s="63" t="s">
        <v>88</v>
      </c>
      <c r="P681" s="63" t="s">
        <v>353</v>
      </c>
    </row>
    <row r="682" spans="1:16" s="63" customFormat="1">
      <c r="A682" s="63" t="str">
        <f>Arms!$C$10</f>
        <v>CART_006_1</v>
      </c>
      <c r="B682" s="63">
        <v>35</v>
      </c>
      <c r="C682" s="63" t="str">
        <f t="shared" si="11"/>
        <v>CART_006_1_35</v>
      </c>
      <c r="D682" s="64">
        <v>12.9166666666666</v>
      </c>
      <c r="E682" s="63" t="s">
        <v>260</v>
      </c>
      <c r="F682" s="65">
        <v>13473.9956521849</v>
      </c>
      <c r="G682" s="65"/>
      <c r="H682" s="61" t="s">
        <v>262</v>
      </c>
      <c r="I682" s="63" t="s">
        <v>94</v>
      </c>
      <c r="J682" s="63" t="s">
        <v>88</v>
      </c>
      <c r="P682" s="63" t="s">
        <v>353</v>
      </c>
    </row>
    <row r="683" spans="1:16" s="63" customFormat="1">
      <c r="A683" s="63" t="str">
        <f>Arms!$C$10</f>
        <v>CART_006_1</v>
      </c>
      <c r="B683" s="63">
        <v>35</v>
      </c>
      <c r="C683" s="63" t="str">
        <f t="shared" si="11"/>
        <v>CART_006_1_35</v>
      </c>
      <c r="D683" s="64">
        <v>24.8958333333333</v>
      </c>
      <c r="E683" s="63" t="s">
        <v>260</v>
      </c>
      <c r="F683" s="65">
        <v>714.03093273779598</v>
      </c>
      <c r="G683" s="65"/>
      <c r="H683" s="61" t="s">
        <v>262</v>
      </c>
      <c r="I683" s="63" t="s">
        <v>94</v>
      </c>
      <c r="J683" s="63" t="s">
        <v>88</v>
      </c>
      <c r="P683" s="63" t="s">
        <v>353</v>
      </c>
    </row>
    <row r="684" spans="1:16" s="63" customFormat="1">
      <c r="A684" s="63" t="str">
        <f>Arms!$C$10</f>
        <v>CART_006_1</v>
      </c>
      <c r="B684" s="63">
        <v>35</v>
      </c>
      <c r="C684" s="63" t="str">
        <f t="shared" si="11"/>
        <v>CART_006_1_35</v>
      </c>
      <c r="D684" s="64">
        <v>31.9791666666666</v>
      </c>
      <c r="E684" s="63" t="s">
        <v>260</v>
      </c>
      <c r="F684" s="65">
        <v>317.102043506065</v>
      </c>
      <c r="G684" s="65"/>
      <c r="H684" s="61" t="s">
        <v>262</v>
      </c>
      <c r="I684" s="63" t="s">
        <v>94</v>
      </c>
      <c r="J684" s="63" t="s">
        <v>88</v>
      </c>
      <c r="P684" s="63" t="s">
        <v>353</v>
      </c>
    </row>
    <row r="685" spans="1:16" s="63" customFormat="1">
      <c r="A685" s="63" t="str">
        <f>Arms!$C$10</f>
        <v>CART_006_1</v>
      </c>
      <c r="B685" s="63">
        <v>36</v>
      </c>
      <c r="C685" s="63" t="str">
        <f t="shared" si="11"/>
        <v>CART_006_1_36</v>
      </c>
      <c r="D685" s="64">
        <v>1.1458333333333299</v>
      </c>
      <c r="E685" s="63" t="s">
        <v>260</v>
      </c>
      <c r="F685" s="65">
        <v>370.122360901663</v>
      </c>
      <c r="G685" s="65"/>
      <c r="H685" s="61" t="s">
        <v>262</v>
      </c>
      <c r="I685" s="63" t="s">
        <v>94</v>
      </c>
      <c r="J685" s="63" t="s">
        <v>88</v>
      </c>
      <c r="P685" s="63" t="s">
        <v>353</v>
      </c>
    </row>
    <row r="686" spans="1:16" s="63" customFormat="1">
      <c r="A686" s="63" t="str">
        <f>Arms!$C$10</f>
        <v>CART_006_1</v>
      </c>
      <c r="B686" s="63">
        <v>36</v>
      </c>
      <c r="C686" s="63" t="str">
        <f t="shared" si="11"/>
        <v>CART_006_1_36</v>
      </c>
      <c r="D686" s="64">
        <v>2.9166666666666599</v>
      </c>
      <c r="E686" s="63" t="s">
        <v>260</v>
      </c>
      <c r="F686" s="65">
        <v>2657.4214222349301</v>
      </c>
      <c r="G686" s="65"/>
      <c r="H686" s="61" t="s">
        <v>262</v>
      </c>
      <c r="I686" s="63" t="s">
        <v>94</v>
      </c>
      <c r="J686" s="63" t="s">
        <v>88</v>
      </c>
      <c r="P686" s="63" t="s">
        <v>353</v>
      </c>
    </row>
    <row r="687" spans="1:16" s="63" customFormat="1">
      <c r="A687" s="63" t="str">
        <f>Arms!$C$10</f>
        <v>CART_006_1</v>
      </c>
      <c r="B687" s="63">
        <v>36</v>
      </c>
      <c r="C687" s="63" t="str">
        <f t="shared" si="11"/>
        <v>CART_006_1_36</v>
      </c>
      <c r="D687" s="64">
        <v>6.875</v>
      </c>
      <c r="E687" s="63" t="s">
        <v>260</v>
      </c>
      <c r="F687" s="65">
        <v>16346.668541270001</v>
      </c>
      <c r="G687" s="65"/>
      <c r="H687" s="61" t="s">
        <v>262</v>
      </c>
      <c r="I687" s="63" t="s">
        <v>94</v>
      </c>
      <c r="J687" s="63" t="s">
        <v>88</v>
      </c>
      <c r="P687" s="63" t="s">
        <v>353</v>
      </c>
    </row>
    <row r="688" spans="1:16" s="63" customFormat="1">
      <c r="A688" s="63" t="str">
        <f>Arms!$C$10</f>
        <v>CART_006_1</v>
      </c>
      <c r="B688" s="63">
        <v>36</v>
      </c>
      <c r="C688" s="63" t="str">
        <f t="shared" si="11"/>
        <v>CART_006_1_36</v>
      </c>
      <c r="D688" s="64">
        <v>9.5833333333333304</v>
      </c>
      <c r="E688" s="63" t="s">
        <v>260</v>
      </c>
      <c r="F688" s="65">
        <v>46415.888336127799</v>
      </c>
      <c r="G688" s="65"/>
      <c r="H688" s="61" t="s">
        <v>262</v>
      </c>
      <c r="I688" s="63" t="s">
        <v>94</v>
      </c>
      <c r="J688" s="63" t="s">
        <v>88</v>
      </c>
      <c r="P688" s="63" t="s">
        <v>353</v>
      </c>
    </row>
    <row r="689" spans="1:16" s="63" customFormat="1">
      <c r="A689" s="63" t="str">
        <f>Arms!$C$10</f>
        <v>CART_006_1</v>
      </c>
      <c r="B689" s="63">
        <v>36</v>
      </c>
      <c r="C689" s="63" t="str">
        <f t="shared" si="11"/>
        <v>CART_006_1_36</v>
      </c>
      <c r="D689" s="64">
        <v>10.7291666666666</v>
      </c>
      <c r="E689" s="63" t="s">
        <v>260</v>
      </c>
      <c r="F689" s="65">
        <v>86149.309043836198</v>
      </c>
      <c r="G689" s="65"/>
      <c r="H689" s="61" t="s">
        <v>262</v>
      </c>
      <c r="I689" s="63" t="s">
        <v>94</v>
      </c>
      <c r="J689" s="63" t="s">
        <v>88</v>
      </c>
      <c r="P689" s="63" t="s">
        <v>353</v>
      </c>
    </row>
    <row r="690" spans="1:16" s="63" customFormat="1">
      <c r="A690" s="63" t="str">
        <f>Arms!$C$10</f>
        <v>CART_006_1</v>
      </c>
      <c r="B690" s="63">
        <v>36</v>
      </c>
      <c r="C690" s="63" t="str">
        <f t="shared" si="11"/>
        <v>CART_006_1_36</v>
      </c>
      <c r="D690" s="64">
        <v>14.0625</v>
      </c>
      <c r="E690" s="63" t="s">
        <v>260</v>
      </c>
      <c r="F690" s="65">
        <v>108635.36378740999</v>
      </c>
      <c r="G690" s="65"/>
      <c r="H690" s="61" t="s">
        <v>262</v>
      </c>
      <c r="I690" s="63" t="s">
        <v>94</v>
      </c>
      <c r="J690" s="63" t="s">
        <v>88</v>
      </c>
      <c r="P690" s="63" t="s">
        <v>353</v>
      </c>
    </row>
    <row r="691" spans="1:16" s="63" customFormat="1">
      <c r="A691" s="63" t="str">
        <f>Arms!$C$10</f>
        <v>CART_006_1</v>
      </c>
      <c r="B691" s="63">
        <v>36</v>
      </c>
      <c r="C691" s="63" t="str">
        <f t="shared" si="11"/>
        <v>CART_006_1_36</v>
      </c>
      <c r="D691" s="64">
        <v>21.0416666666666</v>
      </c>
      <c r="E691" s="63" t="s">
        <v>260</v>
      </c>
      <c r="F691" s="65">
        <v>89544.387325747797</v>
      </c>
      <c r="G691" s="65"/>
      <c r="H691" s="61" t="s">
        <v>262</v>
      </c>
      <c r="I691" s="63" t="s">
        <v>94</v>
      </c>
      <c r="J691" s="63" t="s">
        <v>88</v>
      </c>
      <c r="P691" s="63" t="s">
        <v>353</v>
      </c>
    </row>
    <row r="692" spans="1:16" s="63" customFormat="1">
      <c r="A692" s="63" t="str">
        <f>Arms!$C$10</f>
        <v>CART_006_1</v>
      </c>
      <c r="B692" s="63">
        <v>36</v>
      </c>
      <c r="C692" s="63" t="str">
        <f t="shared" si="11"/>
        <v>CART_006_1_36</v>
      </c>
      <c r="D692" s="64">
        <v>27.9166666666666</v>
      </c>
      <c r="E692" s="63" t="s">
        <v>260</v>
      </c>
      <c r="F692" s="65">
        <v>153833.301124613</v>
      </c>
      <c r="G692" s="65"/>
      <c r="H692" s="61" t="s">
        <v>262</v>
      </c>
      <c r="I692" s="63" t="s">
        <v>94</v>
      </c>
      <c r="J692" s="63" t="s">
        <v>88</v>
      </c>
      <c r="P692" s="63" t="s">
        <v>353</v>
      </c>
    </row>
    <row r="693" spans="1:16" s="63" customFormat="1">
      <c r="A693" s="63" t="str">
        <f>Arms!$C$10</f>
        <v>CART_006_1</v>
      </c>
      <c r="B693" s="63">
        <v>37</v>
      </c>
      <c r="C693" s="63" t="str">
        <f t="shared" si="11"/>
        <v>CART_006_1_37</v>
      </c>
      <c r="D693" s="64">
        <v>1.0416666666666601</v>
      </c>
      <c r="E693" s="63" t="s">
        <v>260</v>
      </c>
      <c r="F693" s="65">
        <v>611.745443712476</v>
      </c>
      <c r="G693" s="65"/>
      <c r="H693" s="61" t="s">
        <v>262</v>
      </c>
      <c r="I693" s="63" t="s">
        <v>94</v>
      </c>
      <c r="J693" s="63" t="s">
        <v>88</v>
      </c>
      <c r="P693" s="63" t="s">
        <v>353</v>
      </c>
    </row>
    <row r="694" spans="1:16" s="63" customFormat="1">
      <c r="A694" s="63" t="str">
        <f>Arms!$C$10</f>
        <v>CART_006_1</v>
      </c>
      <c r="B694" s="63">
        <v>37</v>
      </c>
      <c r="C694" s="63" t="str">
        <f t="shared" si="11"/>
        <v>CART_006_1_37</v>
      </c>
      <c r="D694" s="64">
        <v>2.9166666666666599</v>
      </c>
      <c r="E694" s="63" t="s">
        <v>260</v>
      </c>
      <c r="F694" s="65">
        <v>1180.1642265222899</v>
      </c>
      <c r="G694" s="65"/>
      <c r="H694" s="61" t="s">
        <v>262</v>
      </c>
      <c r="I694" s="63" t="s">
        <v>94</v>
      </c>
      <c r="J694" s="63" t="s">
        <v>88</v>
      </c>
      <c r="P694" s="63" t="s">
        <v>353</v>
      </c>
    </row>
    <row r="695" spans="1:16" s="63" customFormat="1">
      <c r="A695" s="63" t="str">
        <f>Arms!$C$10</f>
        <v>CART_006_1</v>
      </c>
      <c r="B695" s="63">
        <v>37</v>
      </c>
      <c r="C695" s="63" t="str">
        <f t="shared" si="11"/>
        <v>CART_006_1_37</v>
      </c>
      <c r="D695" s="64">
        <v>5</v>
      </c>
      <c r="E695" s="63" t="s">
        <v>260</v>
      </c>
      <c r="F695" s="65">
        <v>1876.6414087876501</v>
      </c>
      <c r="G695" s="65"/>
      <c r="H695" s="61" t="s">
        <v>262</v>
      </c>
      <c r="I695" s="63" t="s">
        <v>94</v>
      </c>
      <c r="J695" s="63" t="s">
        <v>88</v>
      </c>
      <c r="P695" s="63" t="s">
        <v>353</v>
      </c>
    </row>
    <row r="696" spans="1:16" s="63" customFormat="1">
      <c r="A696" s="63" t="str">
        <f>Arms!$C$10</f>
        <v>CART_006_1</v>
      </c>
      <c r="B696" s="63">
        <v>37</v>
      </c>
      <c r="C696" s="63" t="str">
        <f t="shared" si="11"/>
        <v>CART_006_1_37</v>
      </c>
      <c r="D696" s="64">
        <v>6.9791666666666599</v>
      </c>
      <c r="E696" s="63" t="s">
        <v>260</v>
      </c>
      <c r="F696" s="65">
        <v>1431.7767300226001</v>
      </c>
      <c r="G696" s="65"/>
      <c r="H696" s="61" t="s">
        <v>262</v>
      </c>
      <c r="I696" s="63" t="s">
        <v>94</v>
      </c>
      <c r="J696" s="63" t="s">
        <v>88</v>
      </c>
      <c r="P696" s="63" t="s">
        <v>353</v>
      </c>
    </row>
    <row r="697" spans="1:16" s="63" customFormat="1">
      <c r="A697" s="63" t="str">
        <f>Arms!$C$10</f>
        <v>CART_006_1</v>
      </c>
      <c r="B697" s="63">
        <v>37</v>
      </c>
      <c r="C697" s="63" t="str">
        <f t="shared" si="11"/>
        <v>CART_006_1_37</v>
      </c>
      <c r="D697" s="64">
        <v>7.9166666666666599</v>
      </c>
      <c r="E697" s="63" t="s">
        <v>260</v>
      </c>
      <c r="F697" s="65">
        <v>4565.3325916957601</v>
      </c>
      <c r="G697" s="65"/>
      <c r="H697" s="61" t="s">
        <v>262</v>
      </c>
      <c r="I697" s="63" t="s">
        <v>94</v>
      </c>
      <c r="J697" s="63" t="s">
        <v>88</v>
      </c>
      <c r="P697" s="63" t="s">
        <v>353</v>
      </c>
    </row>
    <row r="698" spans="1:16" s="63" customFormat="1">
      <c r="A698" s="63" t="str">
        <f>Arms!$C$10</f>
        <v>CART_006_1</v>
      </c>
      <c r="B698" s="63">
        <v>37</v>
      </c>
      <c r="C698" s="63" t="str">
        <f t="shared" si="11"/>
        <v>CART_006_1_37</v>
      </c>
      <c r="D698" s="64">
        <v>9.6875</v>
      </c>
      <c r="E698" s="63" t="s">
        <v>260</v>
      </c>
      <c r="F698" s="65">
        <v>86149.309043836198</v>
      </c>
      <c r="G698" s="65"/>
      <c r="H698" s="61" t="s">
        <v>262</v>
      </c>
      <c r="I698" s="63" t="s">
        <v>94</v>
      </c>
      <c r="J698" s="63" t="s">
        <v>88</v>
      </c>
      <c r="P698" s="63" t="s">
        <v>353</v>
      </c>
    </row>
    <row r="699" spans="1:16" s="63" customFormat="1">
      <c r="A699" s="63" t="str">
        <f>Arms!$C$10</f>
        <v>CART_006_1</v>
      </c>
      <c r="B699" s="63">
        <v>37</v>
      </c>
      <c r="C699" s="63" t="str">
        <f t="shared" si="11"/>
        <v>CART_006_1_37</v>
      </c>
      <c r="D699" s="64">
        <v>11.875</v>
      </c>
      <c r="E699" s="63" t="s">
        <v>260</v>
      </c>
      <c r="F699" s="65">
        <v>346392.39240992401</v>
      </c>
      <c r="G699" s="65"/>
      <c r="H699" s="61" t="s">
        <v>262</v>
      </c>
      <c r="I699" s="63" t="s">
        <v>94</v>
      </c>
      <c r="J699" s="63" t="s">
        <v>88</v>
      </c>
      <c r="P699" s="63" t="s">
        <v>353</v>
      </c>
    </row>
    <row r="700" spans="1:16" s="63" customFormat="1">
      <c r="A700" s="63" t="str">
        <f>Arms!$C$10</f>
        <v>CART_006_1</v>
      </c>
      <c r="B700" s="63">
        <v>37</v>
      </c>
      <c r="C700" s="63" t="str">
        <f t="shared" si="11"/>
        <v>CART_006_1_37</v>
      </c>
      <c r="D700" s="64">
        <v>13.9583333333333</v>
      </c>
      <c r="E700" s="63" t="s">
        <v>260</v>
      </c>
      <c r="F700" s="65">
        <v>360043.45126974501</v>
      </c>
      <c r="G700" s="65"/>
      <c r="H700" s="61" t="s">
        <v>262</v>
      </c>
      <c r="I700" s="63" t="s">
        <v>94</v>
      </c>
      <c r="J700" s="63" t="s">
        <v>88</v>
      </c>
      <c r="P700" s="63" t="s">
        <v>353</v>
      </c>
    </row>
    <row r="701" spans="1:16" s="63" customFormat="1">
      <c r="A701" s="63" t="str">
        <f>Arms!$C$10</f>
        <v>CART_006_1</v>
      </c>
      <c r="B701" s="63">
        <v>37</v>
      </c>
      <c r="C701" s="63" t="str">
        <f t="shared" si="11"/>
        <v>CART_006_1_37</v>
      </c>
      <c r="D701" s="64">
        <v>16.9791666666666</v>
      </c>
      <c r="E701" s="63" t="s">
        <v>260</v>
      </c>
      <c r="F701" s="65">
        <v>346392.39240992401</v>
      </c>
      <c r="G701" s="65"/>
      <c r="H701" s="61" t="s">
        <v>262</v>
      </c>
      <c r="I701" s="63" t="s">
        <v>94</v>
      </c>
      <c r="J701" s="63" t="s">
        <v>88</v>
      </c>
      <c r="P701" s="63" t="s">
        <v>353</v>
      </c>
    </row>
    <row r="702" spans="1:16" s="63" customFormat="1">
      <c r="A702" s="63" t="str">
        <f>Arms!$C$10</f>
        <v>CART_006_1</v>
      </c>
      <c r="B702" s="63">
        <v>37</v>
      </c>
      <c r="C702" s="63" t="str">
        <f t="shared" si="11"/>
        <v>CART_006_1_37</v>
      </c>
      <c r="D702" s="64">
        <v>22.9166666666666</v>
      </c>
      <c r="E702" s="63" t="s">
        <v>260</v>
      </c>
      <c r="F702" s="65">
        <v>71009.9071602763</v>
      </c>
      <c r="G702" s="65"/>
      <c r="H702" s="61" t="s">
        <v>262</v>
      </c>
      <c r="I702" s="63" t="s">
        <v>94</v>
      </c>
      <c r="J702" s="63" t="s">
        <v>88</v>
      </c>
      <c r="P702" s="63" t="s">
        <v>353</v>
      </c>
    </row>
    <row r="703" spans="1:16" s="63" customFormat="1">
      <c r="A703" s="63" t="str">
        <f>Arms!$C$10</f>
        <v>CART_006_1</v>
      </c>
      <c r="B703" s="63">
        <v>37</v>
      </c>
      <c r="C703" s="63" t="str">
        <f t="shared" si="11"/>
        <v>CART_006_1_37</v>
      </c>
      <c r="D703" s="64">
        <v>31.874999999999901</v>
      </c>
      <c r="E703" s="63" t="s">
        <v>260</v>
      </c>
      <c r="F703" s="65">
        <v>42962.893725976399</v>
      </c>
      <c r="G703" s="65"/>
      <c r="H703" s="61" t="s">
        <v>262</v>
      </c>
      <c r="I703" s="63" t="s">
        <v>94</v>
      </c>
      <c r="J703" s="63" t="s">
        <v>88</v>
      </c>
      <c r="P703" s="63" t="s">
        <v>353</v>
      </c>
    </row>
    <row r="704" spans="1:16" s="63" customFormat="1">
      <c r="A704" s="63" t="str">
        <f>Arms!$C$10</f>
        <v>CART_006_1</v>
      </c>
      <c r="B704" s="63">
        <v>37</v>
      </c>
      <c r="C704" s="63" t="str">
        <f t="shared" si="11"/>
        <v>CART_006_1_37</v>
      </c>
      <c r="D704" s="64">
        <v>40</v>
      </c>
      <c r="E704" s="63" t="s">
        <v>260</v>
      </c>
      <c r="F704" s="65">
        <v>9.7815498789282902</v>
      </c>
      <c r="G704" s="65"/>
      <c r="H704" s="61" t="s">
        <v>262</v>
      </c>
      <c r="I704" s="63" t="s">
        <v>94</v>
      </c>
      <c r="J704" s="63" t="s">
        <v>88</v>
      </c>
      <c r="P704" s="63" t="s">
        <v>353</v>
      </c>
    </row>
    <row r="705" spans="1:16" s="63" customFormat="1">
      <c r="A705" s="63" t="str">
        <f>Arms!$C$10</f>
        <v>CART_006_1</v>
      </c>
      <c r="B705" s="63">
        <v>38</v>
      </c>
      <c r="C705" s="63" t="str">
        <f t="shared" si="11"/>
        <v>CART_006_1_38</v>
      </c>
      <c r="D705" s="64">
        <v>0.83333333333333204</v>
      </c>
      <c r="E705" s="63" t="s">
        <v>260</v>
      </c>
      <c r="F705" s="65">
        <v>317.102043506065</v>
      </c>
      <c r="G705" s="65"/>
      <c r="H705" s="61" t="s">
        <v>262</v>
      </c>
      <c r="I705" s="63" t="s">
        <v>94</v>
      </c>
      <c r="J705" s="63" t="s">
        <v>88</v>
      </c>
      <c r="P705" s="63" t="s">
        <v>353</v>
      </c>
    </row>
    <row r="706" spans="1:16" s="63" customFormat="1">
      <c r="A706" s="63" t="str">
        <f>Arms!$C$10</f>
        <v>CART_006_1</v>
      </c>
      <c r="B706" s="63">
        <v>38</v>
      </c>
      <c r="C706" s="63" t="str">
        <f t="shared" si="11"/>
        <v>CART_006_1_38</v>
      </c>
      <c r="D706" s="64">
        <v>5</v>
      </c>
      <c r="E706" s="63" t="s">
        <v>260</v>
      </c>
      <c r="F706" s="65">
        <v>5756.9419002191298</v>
      </c>
      <c r="G706" s="65"/>
      <c r="H706" s="61" t="s">
        <v>262</v>
      </c>
      <c r="I706" s="63" t="s">
        <v>94</v>
      </c>
      <c r="J706" s="63" t="s">
        <v>88</v>
      </c>
      <c r="P706" s="63" t="s">
        <v>353</v>
      </c>
    </row>
    <row r="707" spans="1:16" s="63" customFormat="1">
      <c r="A707" s="63" t="str">
        <f>Arms!$C$10</f>
        <v>CART_006_1</v>
      </c>
      <c r="B707" s="63">
        <v>38</v>
      </c>
      <c r="C707" s="63" t="str">
        <f t="shared" si="11"/>
        <v>CART_006_1_38</v>
      </c>
      <c r="D707" s="64">
        <v>7.0833333333333304</v>
      </c>
      <c r="E707" s="63" t="s">
        <v>260</v>
      </c>
      <c r="F707" s="65">
        <v>8807.3270708787895</v>
      </c>
      <c r="G707" s="65"/>
      <c r="H707" s="61" t="s">
        <v>262</v>
      </c>
      <c r="I707" s="63" t="s">
        <v>94</v>
      </c>
      <c r="J707" s="63" t="s">
        <v>88</v>
      </c>
      <c r="P707" s="63" t="s">
        <v>353</v>
      </c>
    </row>
    <row r="708" spans="1:16" s="63" customFormat="1">
      <c r="A708" s="63" t="str">
        <f>Arms!$C$10</f>
        <v>CART_006_1</v>
      </c>
      <c r="B708" s="63">
        <v>38</v>
      </c>
      <c r="C708" s="63" t="str">
        <f t="shared" si="11"/>
        <v>CART_006_1_38</v>
      </c>
      <c r="D708" s="64">
        <v>10</v>
      </c>
      <c r="E708" s="63" t="s">
        <v>260</v>
      </c>
      <c r="F708" s="65">
        <v>8473.3969860008401</v>
      </c>
      <c r="G708" s="65"/>
      <c r="H708" s="61" t="s">
        <v>262</v>
      </c>
      <c r="I708" s="63" t="s">
        <v>94</v>
      </c>
      <c r="J708" s="63" t="s">
        <v>88</v>
      </c>
      <c r="P708" s="63" t="s">
        <v>353</v>
      </c>
    </row>
    <row r="709" spans="1:16" s="63" customFormat="1">
      <c r="A709" s="63" t="str">
        <f>Arms!$C$10</f>
        <v>CART_006_1</v>
      </c>
      <c r="B709" s="63">
        <v>38</v>
      </c>
      <c r="C709" s="63" t="str">
        <f t="shared" si="11"/>
        <v>CART_006_1_38</v>
      </c>
      <c r="D709" s="64">
        <v>10.312499999999901</v>
      </c>
      <c r="E709" s="63" t="s">
        <v>260</v>
      </c>
      <c r="F709" s="65">
        <v>19079.875633964701</v>
      </c>
      <c r="G709" s="65"/>
      <c r="H709" s="61" t="s">
        <v>262</v>
      </c>
      <c r="I709" s="63" t="s">
        <v>94</v>
      </c>
      <c r="J709" s="63" t="s">
        <v>88</v>
      </c>
      <c r="P709" s="63" t="s">
        <v>353</v>
      </c>
    </row>
    <row r="710" spans="1:16" s="63" customFormat="1">
      <c r="A710" s="63" t="str">
        <f>Arms!$C$10</f>
        <v>CART_006_1</v>
      </c>
      <c r="B710" s="63">
        <v>38</v>
      </c>
      <c r="C710" s="63" t="str">
        <f t="shared" si="11"/>
        <v>CART_006_1_38</v>
      </c>
      <c r="D710" s="64">
        <v>13.0208333333333</v>
      </c>
      <c r="E710" s="63" t="s">
        <v>260</v>
      </c>
      <c r="F710" s="65">
        <v>8473.3969860008401</v>
      </c>
      <c r="G710" s="65"/>
      <c r="H710" s="61" t="s">
        <v>262</v>
      </c>
      <c r="I710" s="63" t="s">
        <v>94</v>
      </c>
      <c r="J710" s="63" t="s">
        <v>88</v>
      </c>
      <c r="P710" s="63" t="s">
        <v>353</v>
      </c>
    </row>
    <row r="711" spans="1:16" s="63" customFormat="1">
      <c r="A711" s="63" t="str">
        <f>Arms!$C$10</f>
        <v>CART_006_1</v>
      </c>
      <c r="B711" s="63">
        <v>38</v>
      </c>
      <c r="C711" s="63" t="str">
        <f t="shared" si="11"/>
        <v>CART_006_1_38</v>
      </c>
      <c r="D711" s="64">
        <v>15.1041666666666</v>
      </c>
      <c r="E711" s="63" t="s">
        <v>260</v>
      </c>
      <c r="F711" s="65">
        <v>25008.1482247944</v>
      </c>
      <c r="G711" s="65"/>
      <c r="H711" s="61" t="s">
        <v>262</v>
      </c>
      <c r="I711" s="63" t="s">
        <v>94</v>
      </c>
      <c r="J711" s="63" t="s">
        <v>88</v>
      </c>
      <c r="P711" s="63" t="s">
        <v>353</v>
      </c>
    </row>
    <row r="712" spans="1:16" s="63" customFormat="1">
      <c r="A712" s="63" t="str">
        <f>Arms!$C$10</f>
        <v>CART_006_1</v>
      </c>
      <c r="B712" s="63">
        <v>38</v>
      </c>
      <c r="C712" s="63" t="str">
        <f t="shared" si="11"/>
        <v>CART_006_1_38</v>
      </c>
      <c r="D712" s="64">
        <v>23.9583333333333</v>
      </c>
      <c r="E712" s="63" t="s">
        <v>260</v>
      </c>
      <c r="F712" s="65">
        <v>6219.63627735306</v>
      </c>
      <c r="G712" s="65"/>
      <c r="H712" s="61" t="s">
        <v>262</v>
      </c>
      <c r="I712" s="63" t="s">
        <v>94</v>
      </c>
      <c r="J712" s="63" t="s">
        <v>88</v>
      </c>
      <c r="P712" s="63" t="s">
        <v>353</v>
      </c>
    </row>
    <row r="713" spans="1:16" s="63" customFormat="1">
      <c r="A713" s="63" t="str">
        <f>Arms!$C$10</f>
        <v>CART_006_1</v>
      </c>
      <c r="B713" s="63">
        <v>38</v>
      </c>
      <c r="C713" s="63" t="str">
        <f t="shared" si="11"/>
        <v>CART_006_1_38</v>
      </c>
      <c r="D713" s="64">
        <v>29.8958333333333</v>
      </c>
      <c r="E713" s="63" t="s">
        <v>260</v>
      </c>
      <c r="F713" s="65">
        <v>3483.1038785542501</v>
      </c>
      <c r="G713" s="65"/>
      <c r="H713" s="61" t="s">
        <v>262</v>
      </c>
      <c r="I713" s="63" t="s">
        <v>94</v>
      </c>
      <c r="J713" s="63" t="s">
        <v>88</v>
      </c>
      <c r="P713" s="63" t="s">
        <v>353</v>
      </c>
    </row>
    <row r="714" spans="1:16" s="63" customFormat="1">
      <c r="A714" s="63" t="str">
        <f>Arms!$C$10</f>
        <v>CART_006_1</v>
      </c>
      <c r="B714" s="63">
        <v>39</v>
      </c>
      <c r="C714" s="63" t="str">
        <f t="shared" ref="C714:C777" si="12">CONCATENATE(A714, "_", B714)</f>
        <v>CART_006_1_39</v>
      </c>
      <c r="D714" s="64">
        <v>2.8125</v>
      </c>
      <c r="E714" s="63" t="s">
        <v>260</v>
      </c>
      <c r="F714" s="65">
        <v>3223.9870254596999</v>
      </c>
      <c r="G714" s="65"/>
      <c r="H714" s="61" t="s">
        <v>262</v>
      </c>
      <c r="I714" s="63" t="s">
        <v>94</v>
      </c>
      <c r="J714" s="63" t="s">
        <v>88</v>
      </c>
      <c r="P714" s="63" t="s">
        <v>353</v>
      </c>
    </row>
    <row r="715" spans="1:16" s="63" customFormat="1">
      <c r="A715" s="63" t="str">
        <f>Arms!$C$10</f>
        <v>CART_006_1</v>
      </c>
      <c r="B715" s="63">
        <v>39</v>
      </c>
      <c r="C715" s="63" t="str">
        <f t="shared" si="12"/>
        <v>CART_006_1_39</v>
      </c>
      <c r="D715" s="64">
        <v>4.8958333333333304</v>
      </c>
      <c r="E715" s="63" t="s">
        <v>260</v>
      </c>
      <c r="F715" s="65">
        <v>20613.3549230147</v>
      </c>
      <c r="G715" s="65"/>
      <c r="H715" s="61" t="s">
        <v>262</v>
      </c>
      <c r="I715" s="63" t="s">
        <v>94</v>
      </c>
      <c r="J715" s="63" t="s">
        <v>88</v>
      </c>
      <c r="P715" s="63" t="s">
        <v>353</v>
      </c>
    </row>
    <row r="716" spans="1:16" s="63" customFormat="1">
      <c r="A716" s="63" t="str">
        <f>Arms!$C$10</f>
        <v>CART_006_1</v>
      </c>
      <c r="B716" s="63">
        <v>39</v>
      </c>
      <c r="C716" s="63" t="str">
        <f t="shared" si="12"/>
        <v>CART_006_1_39</v>
      </c>
      <c r="D716" s="64">
        <v>7.2916666666666599</v>
      </c>
      <c r="E716" s="63" t="s">
        <v>260</v>
      </c>
      <c r="F716" s="65">
        <v>15726.884085722</v>
      </c>
      <c r="G716" s="65"/>
      <c r="H716" s="61" t="s">
        <v>262</v>
      </c>
      <c r="I716" s="63" t="s">
        <v>94</v>
      </c>
      <c r="J716" s="63" t="s">
        <v>88</v>
      </c>
      <c r="P716" s="63" t="s">
        <v>353</v>
      </c>
    </row>
    <row r="717" spans="1:16" s="63" customFormat="1">
      <c r="A717" s="63" t="str">
        <f>Arms!$C$10</f>
        <v>CART_006_1</v>
      </c>
      <c r="B717" s="63">
        <v>39</v>
      </c>
      <c r="C717" s="63" t="str">
        <f t="shared" si="12"/>
        <v>CART_006_1_39</v>
      </c>
      <c r="D717" s="64">
        <v>9.8958333333333304</v>
      </c>
      <c r="E717" s="63" t="s">
        <v>260</v>
      </c>
      <c r="F717" s="65">
        <v>68317.564280946695</v>
      </c>
      <c r="G717" s="65"/>
      <c r="H717" s="61" t="s">
        <v>262</v>
      </c>
      <c r="I717" s="63" t="s">
        <v>94</v>
      </c>
      <c r="J717" s="63" t="s">
        <v>88</v>
      </c>
      <c r="P717" s="63" t="s">
        <v>353</v>
      </c>
    </row>
    <row r="718" spans="1:16" s="63" customFormat="1">
      <c r="A718" s="63" t="str">
        <f>Arms!$C$10</f>
        <v>CART_006_1</v>
      </c>
      <c r="B718" s="63">
        <v>39</v>
      </c>
      <c r="C718" s="63" t="str">
        <f t="shared" si="12"/>
        <v>CART_006_1_39</v>
      </c>
      <c r="D718" s="64">
        <v>11.9791666666666</v>
      </c>
      <c r="E718" s="63" t="s">
        <v>260</v>
      </c>
      <c r="F718" s="65">
        <v>193985.73030674999</v>
      </c>
      <c r="G718" s="65"/>
      <c r="H718" s="61" t="s">
        <v>262</v>
      </c>
      <c r="I718" s="63" t="s">
        <v>94</v>
      </c>
      <c r="J718" s="63" t="s">
        <v>88</v>
      </c>
      <c r="P718" s="63" t="s">
        <v>353</v>
      </c>
    </row>
    <row r="719" spans="1:16" s="63" customFormat="1">
      <c r="A719" s="63" t="str">
        <f>Arms!$C$10</f>
        <v>CART_006_1</v>
      </c>
      <c r="B719" s="63">
        <v>39</v>
      </c>
      <c r="C719" s="63" t="str">
        <f t="shared" si="12"/>
        <v>CART_006_1_39</v>
      </c>
      <c r="D719" s="64">
        <v>13.0208333333333</v>
      </c>
      <c r="E719" s="63" t="s">
        <v>260</v>
      </c>
      <c r="F719" s="65">
        <v>179554.64420225099</v>
      </c>
      <c r="G719" s="65"/>
      <c r="H719" s="61" t="s">
        <v>262</v>
      </c>
      <c r="I719" s="63" t="s">
        <v>94</v>
      </c>
      <c r="J719" s="63" t="s">
        <v>88</v>
      </c>
      <c r="P719" s="63" t="s">
        <v>353</v>
      </c>
    </row>
    <row r="720" spans="1:16" s="63" customFormat="1">
      <c r="A720" s="63" t="str">
        <f>Arms!$C$10</f>
        <v>CART_006_1</v>
      </c>
      <c r="B720" s="63">
        <v>39</v>
      </c>
      <c r="C720" s="63" t="str">
        <f t="shared" si="12"/>
        <v>CART_006_1_39</v>
      </c>
      <c r="D720" s="64">
        <v>13.9583333333333</v>
      </c>
      <c r="E720" s="63" t="s">
        <v>260</v>
      </c>
      <c r="F720" s="65">
        <v>46415.888336127799</v>
      </c>
      <c r="G720" s="65"/>
      <c r="H720" s="61" t="s">
        <v>262</v>
      </c>
      <c r="I720" s="63" t="s">
        <v>94</v>
      </c>
      <c r="J720" s="63" t="s">
        <v>88</v>
      </c>
      <c r="P720" s="63" t="s">
        <v>353</v>
      </c>
    </row>
    <row r="721" spans="1:16" s="63" customFormat="1">
      <c r="A721" s="63" t="str">
        <f>Arms!$C$10</f>
        <v>CART_006_1</v>
      </c>
      <c r="B721" s="63">
        <v>39</v>
      </c>
      <c r="C721" s="63" t="str">
        <f t="shared" si="12"/>
        <v>CART_006_1_39</v>
      </c>
      <c r="D721" s="64">
        <v>15</v>
      </c>
      <c r="E721" s="63" t="s">
        <v>260</v>
      </c>
      <c r="F721" s="65">
        <v>19831.798918149001</v>
      </c>
      <c r="G721" s="65"/>
      <c r="H721" s="61" t="s">
        <v>262</v>
      </c>
      <c r="I721" s="63" t="s">
        <v>94</v>
      </c>
      <c r="J721" s="63" t="s">
        <v>88</v>
      </c>
      <c r="P721" s="63" t="s">
        <v>353</v>
      </c>
    </row>
    <row r="722" spans="1:16" s="63" customFormat="1">
      <c r="A722" s="63" t="str">
        <f>Arms!$C$10</f>
        <v>CART_006_1</v>
      </c>
      <c r="B722" s="63">
        <v>39</v>
      </c>
      <c r="C722" s="63" t="str">
        <f t="shared" si="12"/>
        <v>CART_006_1_39</v>
      </c>
      <c r="D722" s="64">
        <v>16.0416666666666</v>
      </c>
      <c r="E722" s="63" t="s">
        <v>260</v>
      </c>
      <c r="F722" s="65">
        <v>48245.102942427497</v>
      </c>
      <c r="G722" s="65"/>
      <c r="H722" s="61" t="s">
        <v>262</v>
      </c>
      <c r="I722" s="63" t="s">
        <v>94</v>
      </c>
      <c r="J722" s="63" t="s">
        <v>88</v>
      </c>
      <c r="P722" s="63" t="s">
        <v>353</v>
      </c>
    </row>
    <row r="723" spans="1:16" s="63" customFormat="1">
      <c r="A723" s="63" t="str">
        <f>Arms!$C$10</f>
        <v>CART_006_1</v>
      </c>
      <c r="B723" s="63">
        <v>39</v>
      </c>
      <c r="C723" s="63" t="str">
        <f t="shared" si="12"/>
        <v>CART_006_1_39</v>
      </c>
      <c r="D723" s="64">
        <v>20.8333333333333</v>
      </c>
      <c r="E723" s="63" t="s">
        <v>260</v>
      </c>
      <c r="F723" s="65">
        <v>1950.5984092630499</v>
      </c>
      <c r="G723" s="65"/>
      <c r="H723" s="61" t="s">
        <v>262</v>
      </c>
      <c r="I723" s="63" t="s">
        <v>94</v>
      </c>
      <c r="J723" s="63" t="s">
        <v>88</v>
      </c>
      <c r="P723" s="63" t="s">
        <v>353</v>
      </c>
    </row>
    <row r="724" spans="1:16" s="63" customFormat="1">
      <c r="A724" s="63" t="str">
        <f>Arms!$C$10</f>
        <v>CART_006_1</v>
      </c>
      <c r="B724" s="63">
        <v>39</v>
      </c>
      <c r="C724" s="63" t="str">
        <f t="shared" si="12"/>
        <v>CART_006_1_39</v>
      </c>
      <c r="D724" s="64">
        <v>29.8958333333333</v>
      </c>
      <c r="E724" s="63" t="s">
        <v>260</v>
      </c>
      <c r="F724" s="65">
        <v>5756.9419002191298</v>
      </c>
      <c r="G724" s="65"/>
      <c r="H724" s="61" t="s">
        <v>262</v>
      </c>
      <c r="I724" s="63" t="s">
        <v>94</v>
      </c>
      <c r="J724" s="63" t="s">
        <v>88</v>
      </c>
      <c r="P724" s="63" t="s">
        <v>353</v>
      </c>
    </row>
    <row r="725" spans="1:16" s="63" customFormat="1">
      <c r="A725" s="63" t="str">
        <f>Arms!$C$10</f>
        <v>CART_006_1</v>
      </c>
      <c r="B725" s="63">
        <v>39</v>
      </c>
      <c r="C725" s="63" t="str">
        <f t="shared" si="12"/>
        <v>CART_006_1_39</v>
      </c>
      <c r="D725" s="64">
        <v>40</v>
      </c>
      <c r="E725" s="63" t="s">
        <v>260</v>
      </c>
      <c r="F725" s="65">
        <v>466.72895892812801</v>
      </c>
      <c r="G725" s="65"/>
      <c r="H725" s="61" t="s">
        <v>262</v>
      </c>
      <c r="I725" s="63" t="s">
        <v>94</v>
      </c>
      <c r="J725" s="63" t="s">
        <v>88</v>
      </c>
      <c r="P725" s="63" t="s">
        <v>353</v>
      </c>
    </row>
    <row r="726" spans="1:16" s="63" customFormat="1">
      <c r="A726" s="63" t="str">
        <f>Arms!$C$10</f>
        <v>CART_006_1</v>
      </c>
      <c r="B726" s="63">
        <v>40</v>
      </c>
      <c r="C726" s="63" t="str">
        <f t="shared" si="12"/>
        <v>CART_006_1_40</v>
      </c>
      <c r="D726" s="64">
        <v>0.83333333333333204</v>
      </c>
      <c r="E726" s="63" t="s">
        <v>260</v>
      </c>
      <c r="F726" s="65">
        <v>293.51202538198697</v>
      </c>
      <c r="G726" s="65"/>
      <c r="H726" s="61" t="s">
        <v>262</v>
      </c>
      <c r="I726" s="63" t="s">
        <v>94</v>
      </c>
      <c r="J726" s="63" t="s">
        <v>88</v>
      </c>
      <c r="P726" s="63" t="s">
        <v>353</v>
      </c>
    </row>
    <row r="727" spans="1:16" s="63" customFormat="1">
      <c r="A727" s="63" t="str">
        <f>Arms!$C$10</f>
        <v>CART_006_1</v>
      </c>
      <c r="B727" s="63">
        <v>40</v>
      </c>
      <c r="C727" s="63" t="str">
        <f t="shared" si="12"/>
        <v>CART_006_1_40</v>
      </c>
      <c r="D727" s="64">
        <v>3.0208333333333299</v>
      </c>
      <c r="E727" s="63" t="s">
        <v>260</v>
      </c>
      <c r="F727" s="65">
        <v>1546.85085336358</v>
      </c>
      <c r="G727" s="65"/>
      <c r="H727" s="61" t="s">
        <v>262</v>
      </c>
      <c r="I727" s="63" t="s">
        <v>94</v>
      </c>
      <c r="J727" s="63" t="s">
        <v>88</v>
      </c>
      <c r="P727" s="63" t="s">
        <v>353</v>
      </c>
    </row>
    <row r="728" spans="1:16" s="63" customFormat="1">
      <c r="A728" s="63" t="str">
        <f>Arms!$C$10</f>
        <v>CART_006_1</v>
      </c>
      <c r="B728" s="63">
        <v>40</v>
      </c>
      <c r="C728" s="63" t="str">
        <f t="shared" si="12"/>
        <v>CART_006_1_40</v>
      </c>
      <c r="D728" s="64">
        <v>5</v>
      </c>
      <c r="E728" s="63" t="s">
        <v>260</v>
      </c>
      <c r="F728" s="65">
        <v>5126.6318851239303</v>
      </c>
      <c r="G728" s="65"/>
      <c r="H728" s="61" t="s">
        <v>262</v>
      </c>
      <c r="I728" s="63" t="s">
        <v>94</v>
      </c>
      <c r="J728" s="63" t="s">
        <v>88</v>
      </c>
      <c r="P728" s="63" t="s">
        <v>353</v>
      </c>
    </row>
    <row r="729" spans="1:16" s="63" customFormat="1">
      <c r="A729" s="63" t="str">
        <f>Arms!$C$10</f>
        <v>CART_006_1</v>
      </c>
      <c r="B729" s="63">
        <v>40</v>
      </c>
      <c r="C729" s="63" t="str">
        <f t="shared" si="12"/>
        <v>CART_006_1_40</v>
      </c>
      <c r="D729" s="64">
        <v>6.9791666666666599</v>
      </c>
      <c r="E729" s="63" t="s">
        <v>260</v>
      </c>
      <c r="F729" s="65">
        <v>3763.0463562643399</v>
      </c>
      <c r="G729" s="65"/>
      <c r="H729" s="61" t="s">
        <v>262</v>
      </c>
      <c r="I729" s="63" t="s">
        <v>94</v>
      </c>
      <c r="J729" s="63" t="s">
        <v>88</v>
      </c>
      <c r="P729" s="63" t="s">
        <v>353</v>
      </c>
    </row>
    <row r="730" spans="1:16" s="63" customFormat="1">
      <c r="A730" s="63" t="str">
        <f>Arms!$C$10</f>
        <v>CART_006_1</v>
      </c>
      <c r="B730" s="63">
        <v>40</v>
      </c>
      <c r="C730" s="63" t="str">
        <f t="shared" si="12"/>
        <v>CART_006_1_40</v>
      </c>
      <c r="D730" s="64">
        <v>10.1041666666666</v>
      </c>
      <c r="E730" s="63" t="s">
        <v>260</v>
      </c>
      <c r="F730" s="65">
        <v>2366.46845348959</v>
      </c>
      <c r="G730" s="65"/>
      <c r="H730" s="61" t="s">
        <v>262</v>
      </c>
      <c r="I730" s="63" t="s">
        <v>94</v>
      </c>
      <c r="J730" s="63" t="s">
        <v>88</v>
      </c>
      <c r="P730" s="63" t="s">
        <v>353</v>
      </c>
    </row>
    <row r="731" spans="1:16" s="63" customFormat="1">
      <c r="A731" s="63" t="str">
        <f>Arms!$C$10</f>
        <v>CART_006_1</v>
      </c>
      <c r="B731" s="63">
        <v>40</v>
      </c>
      <c r="C731" s="63" t="str">
        <f t="shared" si="12"/>
        <v>CART_006_1_40</v>
      </c>
      <c r="D731" s="64">
        <v>15.1041666666666</v>
      </c>
      <c r="E731" s="63" t="s">
        <v>260</v>
      </c>
      <c r="F731" s="65">
        <v>3763.0463562643399</v>
      </c>
      <c r="G731" s="65"/>
      <c r="H731" s="61" t="s">
        <v>262</v>
      </c>
      <c r="I731" s="63" t="s">
        <v>94</v>
      </c>
      <c r="J731" s="63" t="s">
        <v>88</v>
      </c>
      <c r="P731" s="63" t="s">
        <v>353</v>
      </c>
    </row>
    <row r="732" spans="1:16" s="63" customFormat="1">
      <c r="A732" s="63" t="str">
        <f>Arms!$C$10</f>
        <v>CART_006_1</v>
      </c>
      <c r="B732" s="63">
        <v>40</v>
      </c>
      <c r="C732" s="63" t="str">
        <f t="shared" si="12"/>
        <v>CART_006_1_40</v>
      </c>
      <c r="D732" s="64">
        <v>20.5208333333333</v>
      </c>
      <c r="E732" s="63" t="s">
        <v>260</v>
      </c>
      <c r="F732" s="65">
        <v>1226.6735947229799</v>
      </c>
      <c r="G732" s="65"/>
      <c r="H732" s="61" t="s">
        <v>262</v>
      </c>
      <c r="I732" s="63" t="s">
        <v>94</v>
      </c>
      <c r="J732" s="63" t="s">
        <v>88</v>
      </c>
      <c r="P732" s="63" t="s">
        <v>353</v>
      </c>
    </row>
    <row r="733" spans="1:16" s="63" customFormat="1">
      <c r="A733" s="63" t="str">
        <f>Arms!$C$10</f>
        <v>CART_006_1</v>
      </c>
      <c r="B733" s="63">
        <v>40</v>
      </c>
      <c r="C733" s="63" t="str">
        <f t="shared" si="12"/>
        <v>CART_006_1_40</v>
      </c>
      <c r="D733" s="64">
        <v>29.0625</v>
      </c>
      <c r="E733" s="63" t="s">
        <v>260</v>
      </c>
      <c r="F733" s="65">
        <v>232.758995792543</v>
      </c>
      <c r="G733" s="65"/>
      <c r="H733" s="61" t="s">
        <v>262</v>
      </c>
      <c r="I733" s="63" t="s">
        <v>94</v>
      </c>
      <c r="J733" s="63" t="s">
        <v>88</v>
      </c>
      <c r="P733" s="63" t="s">
        <v>353</v>
      </c>
    </row>
    <row r="734" spans="1:16" s="63" customFormat="1">
      <c r="A734" s="63" t="str">
        <f>Arms!$C$10</f>
        <v>CART_006_1</v>
      </c>
      <c r="B734" s="63">
        <v>41</v>
      </c>
      <c r="C734" s="63" t="str">
        <f t="shared" si="12"/>
        <v>CART_006_1_41</v>
      </c>
      <c r="D734" s="64">
        <v>0.41666666666666602</v>
      </c>
      <c r="E734" s="63" t="s">
        <v>260</v>
      </c>
      <c r="F734" s="65">
        <v>504.240691491105</v>
      </c>
      <c r="G734" s="65"/>
      <c r="H734" s="61" t="s">
        <v>262</v>
      </c>
      <c r="I734" s="63" t="s">
        <v>94</v>
      </c>
      <c r="J734" s="63" t="s">
        <v>88</v>
      </c>
      <c r="P734" s="63" t="s">
        <v>353</v>
      </c>
    </row>
    <row r="735" spans="1:16" s="63" customFormat="1">
      <c r="A735" s="63" t="str">
        <f>Arms!$C$10</f>
        <v>CART_006_1</v>
      </c>
      <c r="B735" s="63">
        <v>41</v>
      </c>
      <c r="C735" s="63" t="str">
        <f t="shared" si="12"/>
        <v>CART_006_1_41</v>
      </c>
      <c r="D735" s="64">
        <v>3.0208333333333299</v>
      </c>
      <c r="E735" s="63" t="s">
        <v>260</v>
      </c>
      <c r="F735" s="65">
        <v>7545.6705863387997</v>
      </c>
      <c r="G735" s="65"/>
      <c r="H735" s="61" t="s">
        <v>262</v>
      </c>
      <c r="I735" s="63" t="s">
        <v>94</v>
      </c>
      <c r="J735" s="63" t="s">
        <v>88</v>
      </c>
      <c r="P735" s="63" t="s">
        <v>353</v>
      </c>
    </row>
    <row r="736" spans="1:16" s="63" customFormat="1">
      <c r="A736" s="63" t="str">
        <f>Arms!$C$10</f>
        <v>CART_006_1</v>
      </c>
      <c r="B736" s="63">
        <v>41</v>
      </c>
      <c r="C736" s="63" t="str">
        <f t="shared" si="12"/>
        <v>CART_006_1_41</v>
      </c>
      <c r="D736" s="64">
        <v>6.9791666666666599</v>
      </c>
      <c r="E736" s="63" t="s">
        <v>260</v>
      </c>
      <c r="F736" s="65">
        <v>54176.750122352998</v>
      </c>
      <c r="G736" s="65"/>
      <c r="H736" s="61" t="s">
        <v>262</v>
      </c>
      <c r="I736" s="63" t="s">
        <v>94</v>
      </c>
      <c r="J736" s="63" t="s">
        <v>88</v>
      </c>
      <c r="P736" s="63" t="s">
        <v>353</v>
      </c>
    </row>
    <row r="737" spans="1:16" s="63" customFormat="1">
      <c r="A737" s="63" t="str">
        <f>Arms!$C$10</f>
        <v>CART_006_1</v>
      </c>
      <c r="B737" s="63">
        <v>41</v>
      </c>
      <c r="C737" s="63" t="str">
        <f t="shared" si="12"/>
        <v>CART_006_1_41</v>
      </c>
      <c r="D737" s="64">
        <v>8.0208333333333304</v>
      </c>
      <c r="E737" s="63" t="s">
        <v>260</v>
      </c>
      <c r="F737" s="65">
        <v>46415.888336127799</v>
      </c>
      <c r="G737" s="65"/>
      <c r="H737" s="61" t="s">
        <v>262</v>
      </c>
      <c r="I737" s="63" t="s">
        <v>94</v>
      </c>
      <c r="J737" s="63" t="s">
        <v>88</v>
      </c>
      <c r="P737" s="63" t="s">
        <v>353</v>
      </c>
    </row>
    <row r="738" spans="1:16" s="63" customFormat="1">
      <c r="A738" s="63" t="str">
        <f>Arms!$C$10</f>
        <v>CART_006_1</v>
      </c>
      <c r="B738" s="63">
        <v>41</v>
      </c>
      <c r="C738" s="63" t="str">
        <f t="shared" si="12"/>
        <v>CART_006_1_41</v>
      </c>
      <c r="D738" s="64">
        <v>9.0625</v>
      </c>
      <c r="E738" s="63" t="s">
        <v>260</v>
      </c>
      <c r="F738" s="65">
        <v>750411.98249418696</v>
      </c>
      <c r="G738" s="65"/>
      <c r="H738" s="61" t="s">
        <v>262</v>
      </c>
      <c r="I738" s="63" t="s">
        <v>94</v>
      </c>
      <c r="J738" s="63" t="s">
        <v>88</v>
      </c>
      <c r="P738" s="63" t="s">
        <v>353</v>
      </c>
    </row>
    <row r="739" spans="1:16" s="63" customFormat="1">
      <c r="A739" s="63" t="str">
        <f>Arms!$C$10</f>
        <v>CART_006_1</v>
      </c>
      <c r="B739" s="63">
        <v>41</v>
      </c>
      <c r="C739" s="63" t="str">
        <f t="shared" si="12"/>
        <v>CART_006_1_41</v>
      </c>
      <c r="D739" s="64">
        <v>10</v>
      </c>
      <c r="E739" s="63" t="s">
        <v>260</v>
      </c>
      <c r="F739" s="65">
        <v>285519.31407294999</v>
      </c>
      <c r="G739" s="65"/>
      <c r="H739" s="61" t="s">
        <v>262</v>
      </c>
      <c r="I739" s="63" t="s">
        <v>94</v>
      </c>
      <c r="J739" s="63" t="s">
        <v>88</v>
      </c>
      <c r="P739" s="63" t="s">
        <v>353</v>
      </c>
    </row>
    <row r="740" spans="1:16" s="63" customFormat="1">
      <c r="A740" s="63" t="str">
        <f>Arms!$C$10</f>
        <v>CART_006_1</v>
      </c>
      <c r="B740" s="63">
        <v>41</v>
      </c>
      <c r="C740" s="63" t="str">
        <f t="shared" si="12"/>
        <v>CART_006_1_41</v>
      </c>
      <c r="D740" s="64">
        <v>11.0416666666666</v>
      </c>
      <c r="E740" s="63" t="s">
        <v>260</v>
      </c>
      <c r="F740" s="65">
        <v>172746.82417965401</v>
      </c>
      <c r="G740" s="65"/>
      <c r="H740" s="61" t="s">
        <v>262</v>
      </c>
      <c r="I740" s="63" t="s">
        <v>94</v>
      </c>
      <c r="J740" s="63" t="s">
        <v>88</v>
      </c>
      <c r="P740" s="63" t="s">
        <v>353</v>
      </c>
    </row>
    <row r="741" spans="1:16" s="63" customFormat="1">
      <c r="A741" s="63" t="str">
        <f>Arms!$C$10</f>
        <v>CART_006_1</v>
      </c>
      <c r="B741" s="63">
        <v>41</v>
      </c>
      <c r="C741" s="63" t="str">
        <f t="shared" si="12"/>
        <v>CART_006_1_41</v>
      </c>
      <c r="D741" s="64">
        <v>11.9791666666666</v>
      </c>
      <c r="E741" s="63" t="s">
        <v>260</v>
      </c>
      <c r="F741" s="65">
        <v>104516.450528218</v>
      </c>
      <c r="G741" s="65"/>
      <c r="H741" s="61" t="s">
        <v>262</v>
      </c>
      <c r="I741" s="63" t="s">
        <v>94</v>
      </c>
      <c r="J741" s="63" t="s">
        <v>88</v>
      </c>
      <c r="P741" s="63" t="s">
        <v>353</v>
      </c>
    </row>
    <row r="742" spans="1:16" s="63" customFormat="1">
      <c r="A742" s="63" t="str">
        <f>Arms!$C$10</f>
        <v>CART_006_1</v>
      </c>
      <c r="B742" s="63">
        <v>41</v>
      </c>
      <c r="C742" s="63" t="str">
        <f t="shared" si="12"/>
        <v>CART_006_1_41</v>
      </c>
      <c r="D742" s="64">
        <v>12.9166666666666</v>
      </c>
      <c r="E742" s="63" t="s">
        <v>260</v>
      </c>
      <c r="F742" s="65">
        <v>112916.600263195</v>
      </c>
      <c r="G742" s="65"/>
      <c r="H742" s="61" t="s">
        <v>262</v>
      </c>
      <c r="I742" s="63" t="s">
        <v>94</v>
      </c>
      <c r="J742" s="63" t="s">
        <v>88</v>
      </c>
      <c r="P742" s="63" t="s">
        <v>353</v>
      </c>
    </row>
    <row r="743" spans="1:16" s="63" customFormat="1">
      <c r="A743" s="63" t="str">
        <f>Arms!$C$10</f>
        <v>CART_006_1</v>
      </c>
      <c r="B743" s="63">
        <v>41</v>
      </c>
      <c r="C743" s="63" t="str">
        <f t="shared" si="12"/>
        <v>CART_006_1_41</v>
      </c>
      <c r="D743" s="64">
        <v>15</v>
      </c>
      <c r="E743" s="63" t="s">
        <v>260</v>
      </c>
      <c r="F743" s="65">
        <v>296771.411542263</v>
      </c>
      <c r="G743" s="65"/>
      <c r="H743" s="61" t="s">
        <v>262</v>
      </c>
      <c r="I743" s="63" t="s">
        <v>94</v>
      </c>
      <c r="J743" s="63" t="s">
        <v>88</v>
      </c>
      <c r="P743" s="63" t="s">
        <v>353</v>
      </c>
    </row>
    <row r="744" spans="1:16" s="63" customFormat="1">
      <c r="A744" s="63" t="str">
        <f>Arms!$C$10</f>
        <v>CART_006_1</v>
      </c>
      <c r="B744" s="63">
        <v>41</v>
      </c>
      <c r="C744" s="63" t="str">
        <f t="shared" si="12"/>
        <v>CART_006_1_41</v>
      </c>
      <c r="D744" s="64">
        <v>15.9375</v>
      </c>
      <c r="E744" s="63" t="s">
        <v>260</v>
      </c>
      <c r="F744" s="65">
        <v>16346.668541270001</v>
      </c>
      <c r="G744" s="65"/>
      <c r="H744" s="61" t="s">
        <v>262</v>
      </c>
      <c r="I744" s="63" t="s">
        <v>94</v>
      </c>
      <c r="J744" s="63" t="s">
        <v>88</v>
      </c>
      <c r="P744" s="63" t="s">
        <v>353</v>
      </c>
    </row>
    <row r="745" spans="1:16" s="63" customFormat="1">
      <c r="A745" s="63" t="str">
        <f>Arms!$C$10</f>
        <v>CART_006_1</v>
      </c>
      <c r="B745" s="63">
        <v>41</v>
      </c>
      <c r="C745" s="63" t="str">
        <f t="shared" si="12"/>
        <v>CART_006_1_41</v>
      </c>
      <c r="D745" s="64">
        <v>20.9375</v>
      </c>
      <c r="E745" s="63" t="s">
        <v>260</v>
      </c>
      <c r="F745" s="65">
        <v>136990.562039421</v>
      </c>
      <c r="G745" s="65"/>
      <c r="H745" s="61" t="s">
        <v>262</v>
      </c>
      <c r="I745" s="63" t="s">
        <v>94</v>
      </c>
      <c r="J745" s="63" t="s">
        <v>88</v>
      </c>
      <c r="P745" s="63" t="s">
        <v>353</v>
      </c>
    </row>
    <row r="746" spans="1:16" s="63" customFormat="1">
      <c r="A746" s="63" t="str">
        <f>Arms!$C$10</f>
        <v>CART_006_1</v>
      </c>
      <c r="B746" s="63">
        <v>41</v>
      </c>
      <c r="C746" s="63" t="str">
        <f t="shared" si="12"/>
        <v>CART_006_1_41</v>
      </c>
      <c r="D746" s="64">
        <v>28.0208333333333</v>
      </c>
      <c r="E746" s="63" t="s">
        <v>260</v>
      </c>
      <c r="F746" s="65">
        <v>48245.102942427497</v>
      </c>
      <c r="G746" s="65"/>
      <c r="H746" s="61" t="s">
        <v>262</v>
      </c>
      <c r="I746" s="63" t="s">
        <v>94</v>
      </c>
      <c r="J746" s="63" t="s">
        <v>88</v>
      </c>
      <c r="P746" s="63" t="s">
        <v>353</v>
      </c>
    </row>
    <row r="747" spans="1:16" s="63" customFormat="1">
      <c r="A747" s="63" t="str">
        <f>Arms!$C$10</f>
        <v>CART_006_1</v>
      </c>
      <c r="B747" s="63">
        <v>41</v>
      </c>
      <c r="C747" s="63" t="str">
        <f t="shared" si="12"/>
        <v>CART_006_1_41</v>
      </c>
      <c r="D747" s="64">
        <v>40</v>
      </c>
      <c r="E747" s="63" t="s">
        <v>260</v>
      </c>
      <c r="F747" s="65">
        <v>21425.711451386302</v>
      </c>
      <c r="G747" s="65"/>
      <c r="H747" s="61" t="s">
        <v>262</v>
      </c>
      <c r="I747" s="63" t="s">
        <v>94</v>
      </c>
      <c r="J747" s="63" t="s">
        <v>88</v>
      </c>
      <c r="P747" s="63" t="s">
        <v>353</v>
      </c>
    </row>
    <row r="748" spans="1:16" s="63" customFormat="1">
      <c r="A748" s="63" t="str">
        <f>Arms!$C$10</f>
        <v>CART_006_1</v>
      </c>
      <c r="B748" s="63">
        <v>42</v>
      </c>
      <c r="C748" s="63" t="str">
        <f t="shared" si="12"/>
        <v>CART_006_1_42</v>
      </c>
      <c r="D748" s="64">
        <v>4.7916666666666599</v>
      </c>
      <c r="E748" s="63" t="s">
        <v>260</v>
      </c>
      <c r="F748" s="65">
        <v>6719.5181214341901</v>
      </c>
      <c r="G748" s="65"/>
      <c r="H748" s="61" t="s">
        <v>262</v>
      </c>
      <c r="I748" s="63" t="s">
        <v>94</v>
      </c>
      <c r="J748" s="63" t="s">
        <v>88</v>
      </c>
      <c r="P748" s="63" t="s">
        <v>353</v>
      </c>
    </row>
    <row r="749" spans="1:16" s="63" customFormat="1">
      <c r="A749" s="63" t="str">
        <f>Arms!$C$10</f>
        <v>CART_006_1</v>
      </c>
      <c r="B749" s="63">
        <v>42</v>
      </c>
      <c r="C749" s="63" t="str">
        <f t="shared" si="12"/>
        <v>CART_006_1_42</v>
      </c>
      <c r="D749" s="64">
        <v>10</v>
      </c>
      <c r="E749" s="63" t="s">
        <v>260</v>
      </c>
      <c r="F749" s="65">
        <v>10279.9359242995</v>
      </c>
      <c r="G749" s="65"/>
      <c r="H749" s="61" t="s">
        <v>262</v>
      </c>
      <c r="I749" s="63" t="s">
        <v>94</v>
      </c>
      <c r="J749" s="63" t="s">
        <v>88</v>
      </c>
      <c r="P749" s="63" t="s">
        <v>353</v>
      </c>
    </row>
    <row r="750" spans="1:16" s="63" customFormat="1">
      <c r="A750" s="63" t="str">
        <f>Arms!$C$10</f>
        <v>CART_006_1</v>
      </c>
      <c r="B750" s="63">
        <v>42</v>
      </c>
      <c r="C750" s="63" t="str">
        <f t="shared" si="12"/>
        <v>CART_006_1_42</v>
      </c>
      <c r="D750" s="64">
        <v>13.9583333333333</v>
      </c>
      <c r="E750" s="63" t="s">
        <v>260</v>
      </c>
      <c r="F750" s="65">
        <v>7843.0396844136403</v>
      </c>
      <c r="G750" s="65"/>
      <c r="H750" s="61" t="s">
        <v>262</v>
      </c>
      <c r="I750" s="63" t="s">
        <v>94</v>
      </c>
      <c r="J750" s="63" t="s">
        <v>88</v>
      </c>
      <c r="P750" s="63" t="s">
        <v>353</v>
      </c>
    </row>
    <row r="751" spans="1:16" s="63" customFormat="1">
      <c r="A751" s="63" t="str">
        <f>Arms!$C$10</f>
        <v>CART_006_1</v>
      </c>
      <c r="B751" s="63">
        <v>42</v>
      </c>
      <c r="C751" s="63" t="str">
        <f t="shared" si="12"/>
        <v>CART_006_1_42</v>
      </c>
      <c r="D751" s="64">
        <v>23.0208333333333</v>
      </c>
      <c r="E751" s="63" t="s">
        <v>260</v>
      </c>
      <c r="F751" s="65">
        <v>36808.425630518999</v>
      </c>
      <c r="G751" s="65"/>
      <c r="H751" s="61" t="s">
        <v>262</v>
      </c>
      <c r="I751" s="63" t="s">
        <v>94</v>
      </c>
      <c r="J751" s="63" t="s">
        <v>88</v>
      </c>
      <c r="P751" s="63" t="s">
        <v>353</v>
      </c>
    </row>
    <row r="752" spans="1:16" s="63" customFormat="1">
      <c r="A752" s="63" t="str">
        <f>Arms!$C$10</f>
        <v>CART_006_1</v>
      </c>
      <c r="B752" s="63">
        <v>42</v>
      </c>
      <c r="C752" s="63" t="str">
        <f t="shared" si="12"/>
        <v>CART_006_1_42</v>
      </c>
      <c r="D752" s="64">
        <v>26.9791666666666</v>
      </c>
      <c r="E752" s="63" t="s">
        <v>260</v>
      </c>
      <c r="F752" s="65">
        <v>346392.39240992401</v>
      </c>
      <c r="G752" s="65"/>
      <c r="H752" s="61" t="s">
        <v>262</v>
      </c>
      <c r="I752" s="63" t="s">
        <v>94</v>
      </c>
      <c r="J752" s="63" t="s">
        <v>88</v>
      </c>
      <c r="P752" s="63" t="s">
        <v>353</v>
      </c>
    </row>
    <row r="753" spans="1:16" s="63" customFormat="1">
      <c r="A753" s="63" t="str">
        <f>Arms!$C$10</f>
        <v>CART_006_1</v>
      </c>
      <c r="B753" s="63">
        <v>42</v>
      </c>
      <c r="C753" s="63" t="str">
        <f t="shared" si="12"/>
        <v>CART_006_1_42</v>
      </c>
      <c r="D753" s="64">
        <v>29.8958333333333</v>
      </c>
      <c r="E753" s="63" t="s">
        <v>260</v>
      </c>
      <c r="F753" s="65">
        <v>16346.668541270001</v>
      </c>
      <c r="G753" s="65"/>
      <c r="H753" s="61" t="s">
        <v>262</v>
      </c>
      <c r="I753" s="63" t="s">
        <v>94</v>
      </c>
      <c r="J753" s="63" t="s">
        <v>88</v>
      </c>
      <c r="P753" s="63" t="s">
        <v>353</v>
      </c>
    </row>
    <row r="754" spans="1:16" s="63" customFormat="1">
      <c r="A754" s="63" t="str">
        <f>Arms!$C$10</f>
        <v>CART_006_1</v>
      </c>
      <c r="B754" s="63">
        <v>43</v>
      </c>
      <c r="C754" s="63" t="str">
        <f t="shared" si="12"/>
        <v>CART_006_1_43</v>
      </c>
      <c r="D754" s="64">
        <v>1.1458333333333299</v>
      </c>
      <c r="E754" s="63" t="s">
        <v>260</v>
      </c>
      <c r="F754" s="65">
        <v>251.46619840934301</v>
      </c>
      <c r="G754" s="65"/>
      <c r="H754" s="61" t="s">
        <v>262</v>
      </c>
      <c r="I754" s="63" t="s">
        <v>94</v>
      </c>
      <c r="J754" s="63" t="s">
        <v>88</v>
      </c>
      <c r="P754" s="63" t="s">
        <v>353</v>
      </c>
    </row>
    <row r="755" spans="1:16" s="63" customFormat="1">
      <c r="A755" s="63" t="str">
        <f>Arms!$C$10</f>
        <v>CART_006_1</v>
      </c>
      <c r="B755" s="63">
        <v>43</v>
      </c>
      <c r="C755" s="63" t="str">
        <f t="shared" si="12"/>
        <v>CART_006_1_43</v>
      </c>
      <c r="D755" s="64">
        <v>4.6875</v>
      </c>
      <c r="E755" s="63" t="s">
        <v>260</v>
      </c>
      <c r="F755" s="65">
        <v>1950.5984092630499</v>
      </c>
      <c r="G755" s="65"/>
      <c r="H755" s="61" t="s">
        <v>262</v>
      </c>
      <c r="I755" s="63" t="s">
        <v>94</v>
      </c>
      <c r="J755" s="63" t="s">
        <v>88</v>
      </c>
      <c r="P755" s="63" t="s">
        <v>353</v>
      </c>
    </row>
    <row r="756" spans="1:16" s="63" customFormat="1">
      <c r="A756" s="63" t="str">
        <f>Arms!$C$10</f>
        <v>CART_006_1</v>
      </c>
      <c r="B756" s="63">
        <v>43</v>
      </c>
      <c r="C756" s="63" t="str">
        <f t="shared" si="12"/>
        <v>CART_006_1_43</v>
      </c>
      <c r="D756" s="64">
        <v>7.0833333333333304</v>
      </c>
      <c r="E756" s="63" t="s">
        <v>260</v>
      </c>
      <c r="F756" s="65">
        <v>8152.1278708687596</v>
      </c>
      <c r="G756" s="65"/>
      <c r="H756" s="61" t="s">
        <v>262</v>
      </c>
      <c r="I756" s="63" t="s">
        <v>94</v>
      </c>
      <c r="J756" s="63" t="s">
        <v>88</v>
      </c>
      <c r="P756" s="63" t="s">
        <v>353</v>
      </c>
    </row>
    <row r="757" spans="1:16" s="63" customFormat="1">
      <c r="A757" s="63" t="str">
        <f>Arms!$C$10</f>
        <v>CART_006_1</v>
      </c>
      <c r="B757" s="63">
        <v>43</v>
      </c>
      <c r="C757" s="63" t="str">
        <f t="shared" si="12"/>
        <v>CART_006_1_43</v>
      </c>
      <c r="D757" s="64">
        <v>10.1041666666666</v>
      </c>
      <c r="E757" s="63" t="s">
        <v>260</v>
      </c>
      <c r="F757" s="65">
        <v>15130.598777438599</v>
      </c>
      <c r="G757" s="65"/>
      <c r="H757" s="61" t="s">
        <v>262</v>
      </c>
      <c r="I757" s="63" t="s">
        <v>94</v>
      </c>
      <c r="J757" s="63" t="s">
        <v>88</v>
      </c>
      <c r="P757" s="63" t="s">
        <v>353</v>
      </c>
    </row>
    <row r="758" spans="1:16" s="63" customFormat="1">
      <c r="A758" s="63" t="str">
        <f>Arms!$C$10</f>
        <v>CART_006_1</v>
      </c>
      <c r="B758" s="63">
        <v>43</v>
      </c>
      <c r="C758" s="63" t="str">
        <f t="shared" si="12"/>
        <v>CART_006_1_43</v>
      </c>
      <c r="D758" s="64">
        <v>16.1458333333333</v>
      </c>
      <c r="E758" s="63" t="s">
        <v>260</v>
      </c>
      <c r="F758" s="65">
        <v>9890.1718280969708</v>
      </c>
      <c r="G758" s="65"/>
      <c r="H758" s="61" t="s">
        <v>262</v>
      </c>
      <c r="I758" s="63" t="s">
        <v>94</v>
      </c>
      <c r="J758" s="63" t="s">
        <v>88</v>
      </c>
      <c r="P758" s="63" t="s">
        <v>353</v>
      </c>
    </row>
    <row r="759" spans="1:16" s="63" customFormat="1">
      <c r="A759" s="63" t="str">
        <f>Arms!$C$10</f>
        <v>CART_006_1</v>
      </c>
      <c r="B759" s="63">
        <v>43</v>
      </c>
      <c r="C759" s="63" t="str">
        <f t="shared" si="12"/>
        <v>CART_006_1_43</v>
      </c>
      <c r="D759" s="64">
        <v>23.0208333333333</v>
      </c>
      <c r="E759" s="63" t="s">
        <v>260</v>
      </c>
      <c r="F759" s="65">
        <v>35412.833006774599</v>
      </c>
      <c r="G759" s="65"/>
      <c r="H759" s="61" t="s">
        <v>262</v>
      </c>
      <c r="I759" s="63" t="s">
        <v>94</v>
      </c>
      <c r="J759" s="63" t="s">
        <v>88</v>
      </c>
      <c r="P759" s="63" t="s">
        <v>353</v>
      </c>
    </row>
    <row r="760" spans="1:16" s="63" customFormat="1">
      <c r="A760" s="63" t="str">
        <f>Arms!$C$10</f>
        <v>CART_006_1</v>
      </c>
      <c r="B760" s="63">
        <v>43</v>
      </c>
      <c r="C760" s="63" t="str">
        <f t="shared" si="12"/>
        <v>CART_006_1_43</v>
      </c>
      <c r="D760" s="64">
        <v>23.8541666666666</v>
      </c>
      <c r="E760" s="63" t="s">
        <v>260</v>
      </c>
      <c r="F760" s="65">
        <v>58531.0198175271</v>
      </c>
      <c r="G760" s="65"/>
      <c r="H760" s="61" t="s">
        <v>262</v>
      </c>
      <c r="I760" s="63" t="s">
        <v>94</v>
      </c>
      <c r="J760" s="63" t="s">
        <v>88</v>
      </c>
      <c r="P760" s="63" t="s">
        <v>353</v>
      </c>
    </row>
    <row r="761" spans="1:16" s="63" customFormat="1">
      <c r="A761" s="63" t="str">
        <f>Arms!$C$10</f>
        <v>CART_006_1</v>
      </c>
      <c r="B761" s="63">
        <v>43</v>
      </c>
      <c r="C761" s="63" t="str">
        <f t="shared" si="12"/>
        <v>CART_006_1_43</v>
      </c>
      <c r="D761" s="64">
        <v>25</v>
      </c>
      <c r="E761" s="63" t="s">
        <v>260</v>
      </c>
      <c r="F761" s="65">
        <v>46415.888336127799</v>
      </c>
      <c r="G761" s="65"/>
      <c r="H761" s="61" t="s">
        <v>262</v>
      </c>
      <c r="I761" s="63" t="s">
        <v>94</v>
      </c>
      <c r="J761" s="63" t="s">
        <v>88</v>
      </c>
      <c r="P761" s="63" t="s">
        <v>353</v>
      </c>
    </row>
    <row r="762" spans="1:16" s="63" customFormat="1">
      <c r="A762" s="63" t="str">
        <f>Arms!$C$10</f>
        <v>CART_006_1</v>
      </c>
      <c r="B762" s="63">
        <v>43</v>
      </c>
      <c r="C762" s="63" t="str">
        <f t="shared" si="12"/>
        <v>CART_006_1_43</v>
      </c>
      <c r="D762" s="64">
        <v>25.9375</v>
      </c>
      <c r="E762" s="63" t="s">
        <v>260</v>
      </c>
      <c r="F762" s="65">
        <v>32778.383341240398</v>
      </c>
      <c r="G762" s="65"/>
      <c r="H762" s="61" t="s">
        <v>262</v>
      </c>
      <c r="I762" s="63" t="s">
        <v>94</v>
      </c>
      <c r="J762" s="63" t="s">
        <v>88</v>
      </c>
      <c r="P762" s="63" t="s">
        <v>353</v>
      </c>
    </row>
    <row r="763" spans="1:16" s="63" customFormat="1">
      <c r="A763" s="63" t="str">
        <f>Arms!$C$10</f>
        <v>CART_006_1</v>
      </c>
      <c r="B763" s="63">
        <v>43</v>
      </c>
      <c r="C763" s="63" t="str">
        <f t="shared" si="12"/>
        <v>CART_006_1_43</v>
      </c>
      <c r="D763" s="64">
        <v>26.9791666666666</v>
      </c>
      <c r="E763" s="63" t="s">
        <v>260</v>
      </c>
      <c r="F763" s="65">
        <v>15726.884085722</v>
      </c>
      <c r="G763" s="65"/>
      <c r="H763" s="61" t="s">
        <v>262</v>
      </c>
      <c r="I763" s="63" t="s">
        <v>94</v>
      </c>
      <c r="J763" s="63" t="s">
        <v>88</v>
      </c>
      <c r="P763" s="63" t="s">
        <v>353</v>
      </c>
    </row>
    <row r="764" spans="1:16" s="63" customFormat="1">
      <c r="A764" s="63" t="str">
        <f>Arms!$C$10</f>
        <v>CART_006_1</v>
      </c>
      <c r="B764" s="63">
        <v>43</v>
      </c>
      <c r="C764" s="63" t="str">
        <f t="shared" si="12"/>
        <v>CART_006_1_43</v>
      </c>
      <c r="D764" s="64">
        <v>27.9166666666666</v>
      </c>
      <c r="E764" s="63" t="s">
        <v>260</v>
      </c>
      <c r="F764" s="65">
        <v>11998.768951947101</v>
      </c>
      <c r="G764" s="65"/>
      <c r="H764" s="61" t="s">
        <v>262</v>
      </c>
      <c r="I764" s="63" t="s">
        <v>94</v>
      </c>
      <c r="J764" s="63" t="s">
        <v>88</v>
      </c>
      <c r="P764" s="63" t="s">
        <v>353</v>
      </c>
    </row>
    <row r="765" spans="1:16" s="63" customFormat="1">
      <c r="A765" s="63" t="str">
        <f>Arms!$C$10</f>
        <v>CART_006_1</v>
      </c>
      <c r="B765" s="63">
        <v>43</v>
      </c>
      <c r="C765" s="63" t="str">
        <f t="shared" si="12"/>
        <v>CART_006_1_43</v>
      </c>
      <c r="D765" s="64">
        <v>28.8541666666666</v>
      </c>
      <c r="E765" s="63" t="s">
        <v>260</v>
      </c>
      <c r="F765" s="65">
        <v>2871.0025163391701</v>
      </c>
      <c r="G765" s="65"/>
      <c r="H765" s="61" t="s">
        <v>262</v>
      </c>
      <c r="I765" s="63" t="s">
        <v>94</v>
      </c>
      <c r="J765" s="63" t="s">
        <v>88</v>
      </c>
      <c r="P765" s="63" t="s">
        <v>353</v>
      </c>
    </row>
    <row r="766" spans="1:16" s="63" customFormat="1">
      <c r="A766" s="63" t="str">
        <f>Arms!$C$10</f>
        <v>CART_006_1</v>
      </c>
      <c r="B766" s="63">
        <v>43</v>
      </c>
      <c r="C766" s="63" t="str">
        <f t="shared" si="12"/>
        <v>CART_006_1_43</v>
      </c>
      <c r="D766" s="64">
        <v>30</v>
      </c>
      <c r="E766" s="63" t="s">
        <v>260</v>
      </c>
      <c r="F766" s="65">
        <v>1180.1642265222899</v>
      </c>
      <c r="G766" s="65"/>
      <c r="H766" s="61" t="s">
        <v>262</v>
      </c>
      <c r="I766" s="63" t="s">
        <v>94</v>
      </c>
      <c r="J766" s="63" t="s">
        <v>88</v>
      </c>
      <c r="P766" s="63" t="s">
        <v>353</v>
      </c>
    </row>
    <row r="767" spans="1:16" s="63" customFormat="1">
      <c r="A767" s="63" t="str">
        <f>Arms!$C$10</f>
        <v>CART_006_1</v>
      </c>
      <c r="B767" s="63">
        <v>43</v>
      </c>
      <c r="C767" s="63" t="str">
        <f t="shared" si="12"/>
        <v>CART_006_1_43</v>
      </c>
      <c r="D767" s="64">
        <v>30.9375</v>
      </c>
      <c r="E767" s="63" t="s">
        <v>260</v>
      </c>
      <c r="F767" s="65">
        <v>972.76870922533794</v>
      </c>
      <c r="G767" s="65"/>
      <c r="H767" s="61" t="s">
        <v>262</v>
      </c>
      <c r="I767" s="63" t="s">
        <v>94</v>
      </c>
      <c r="J767" s="63" t="s">
        <v>88</v>
      </c>
      <c r="P767" s="63" t="s">
        <v>353</v>
      </c>
    </row>
    <row r="768" spans="1:16" s="63" customFormat="1">
      <c r="A768" s="63" t="str">
        <f>Arms!$C$10</f>
        <v>CART_006_1</v>
      </c>
      <c r="B768" s="63">
        <v>43</v>
      </c>
      <c r="C768" s="63" t="str">
        <f t="shared" si="12"/>
        <v>CART_006_1_43</v>
      </c>
      <c r="D768" s="64">
        <v>40</v>
      </c>
      <c r="E768" s="63" t="s">
        <v>260</v>
      </c>
      <c r="F768" s="65">
        <v>199.41608777818399</v>
      </c>
      <c r="G768" s="65"/>
      <c r="H768" s="61" t="s">
        <v>262</v>
      </c>
      <c r="I768" s="63" t="s">
        <v>94</v>
      </c>
      <c r="J768" s="63" t="s">
        <v>88</v>
      </c>
      <c r="P768" s="63" t="s">
        <v>353</v>
      </c>
    </row>
    <row r="769" spans="1:16" s="63" customFormat="1">
      <c r="A769" s="63" t="str">
        <f>Arms!$C$10</f>
        <v>CART_006_1</v>
      </c>
      <c r="B769" s="63">
        <v>44</v>
      </c>
      <c r="C769" s="63" t="str">
        <f t="shared" si="12"/>
        <v>CART_006_1_44</v>
      </c>
      <c r="D769" s="64">
        <v>1.6666666666666601</v>
      </c>
      <c r="E769" s="63" t="s">
        <v>260</v>
      </c>
      <c r="F769" s="65">
        <v>900.401999672035</v>
      </c>
      <c r="G769" s="65"/>
      <c r="H769" s="61" t="s">
        <v>262</v>
      </c>
      <c r="I769" s="63" t="s">
        <v>94</v>
      </c>
      <c r="J769" s="63" t="s">
        <v>88</v>
      </c>
      <c r="P769" s="63" t="s">
        <v>353</v>
      </c>
    </row>
    <row r="770" spans="1:16" s="63" customFormat="1">
      <c r="A770" s="63" t="str">
        <f>Arms!$C$10</f>
        <v>CART_006_1</v>
      </c>
      <c r="B770" s="63">
        <v>44</v>
      </c>
      <c r="C770" s="63" t="str">
        <f t="shared" si="12"/>
        <v>CART_006_1_44</v>
      </c>
      <c r="D770" s="64">
        <v>4.8958333333333304</v>
      </c>
      <c r="E770" s="63" t="s">
        <v>260</v>
      </c>
      <c r="F770" s="65">
        <v>63235.248942447201</v>
      </c>
      <c r="G770" s="65"/>
      <c r="H770" s="61" t="s">
        <v>262</v>
      </c>
      <c r="I770" s="63" t="s">
        <v>94</v>
      </c>
      <c r="J770" s="63" t="s">
        <v>88</v>
      </c>
      <c r="P770" s="63" t="s">
        <v>353</v>
      </c>
    </row>
    <row r="771" spans="1:16" s="63" customFormat="1">
      <c r="A771" s="63" t="str">
        <f>Arms!$C$10</f>
        <v>CART_006_1</v>
      </c>
      <c r="B771" s="63">
        <v>44</v>
      </c>
      <c r="C771" s="63" t="str">
        <f t="shared" si="12"/>
        <v>CART_006_1_44</v>
      </c>
      <c r="D771" s="64">
        <v>6.875</v>
      </c>
      <c r="E771" s="63" t="s">
        <v>260</v>
      </c>
      <c r="F771" s="65">
        <v>136990.562039421</v>
      </c>
      <c r="G771" s="65"/>
      <c r="H771" s="61" t="s">
        <v>262</v>
      </c>
      <c r="I771" s="63" t="s">
        <v>94</v>
      </c>
      <c r="J771" s="63" t="s">
        <v>88</v>
      </c>
      <c r="P771" s="63" t="s">
        <v>353</v>
      </c>
    </row>
    <row r="772" spans="1:16" s="63" customFormat="1">
      <c r="A772" s="63" t="str">
        <f>Arms!$C$10</f>
        <v>CART_006_1</v>
      </c>
      <c r="B772" s="63">
        <v>44</v>
      </c>
      <c r="C772" s="63" t="str">
        <f t="shared" si="12"/>
        <v>CART_006_1_44</v>
      </c>
      <c r="D772" s="64">
        <v>8.9583333333333304</v>
      </c>
      <c r="E772" s="63" t="s">
        <v>260</v>
      </c>
      <c r="F772" s="65">
        <v>374232.48790297401</v>
      </c>
      <c r="G772" s="65"/>
      <c r="H772" s="61" t="s">
        <v>262</v>
      </c>
      <c r="I772" s="63" t="s">
        <v>94</v>
      </c>
      <c r="J772" s="63" t="s">
        <v>88</v>
      </c>
      <c r="P772" s="63" t="s">
        <v>353</v>
      </c>
    </row>
    <row r="773" spans="1:16" s="63" customFormat="1">
      <c r="A773" s="63" t="str">
        <f>Arms!$C$10</f>
        <v>CART_006_1</v>
      </c>
      <c r="B773" s="63">
        <v>44</v>
      </c>
      <c r="C773" s="63" t="str">
        <f t="shared" si="12"/>
        <v>CART_006_1_44</v>
      </c>
      <c r="D773" s="64">
        <v>10</v>
      </c>
      <c r="E773" s="63" t="s">
        <v>260</v>
      </c>
      <c r="F773" s="65">
        <v>333258.91387919203</v>
      </c>
      <c r="G773" s="65"/>
      <c r="H773" s="61" t="s">
        <v>262</v>
      </c>
      <c r="I773" s="63" t="s">
        <v>94</v>
      </c>
      <c r="J773" s="63" t="s">
        <v>88</v>
      </c>
      <c r="P773" s="63" t="s">
        <v>353</v>
      </c>
    </row>
    <row r="774" spans="1:16" s="63" customFormat="1">
      <c r="A774" s="63" t="str">
        <f>Arms!$C$10</f>
        <v>CART_006_1</v>
      </c>
      <c r="B774" s="63">
        <v>44</v>
      </c>
      <c r="C774" s="63" t="str">
        <f t="shared" si="12"/>
        <v>CART_006_1_44</v>
      </c>
      <c r="D774" s="64">
        <v>12.1875</v>
      </c>
      <c r="E774" s="63" t="s">
        <v>260</v>
      </c>
      <c r="F774" s="65">
        <v>159895.75369074001</v>
      </c>
      <c r="G774" s="65"/>
      <c r="H774" s="61" t="s">
        <v>262</v>
      </c>
      <c r="I774" s="63" t="s">
        <v>94</v>
      </c>
      <c r="J774" s="63" t="s">
        <v>88</v>
      </c>
      <c r="P774" s="63" t="s">
        <v>353</v>
      </c>
    </row>
    <row r="775" spans="1:16" s="63" customFormat="1">
      <c r="A775" s="63" t="str">
        <f>Arms!$C$10</f>
        <v>CART_006_1</v>
      </c>
      <c r="B775" s="63">
        <v>44</v>
      </c>
      <c r="C775" s="63" t="str">
        <f t="shared" si="12"/>
        <v>CART_006_1_44</v>
      </c>
      <c r="D775" s="64">
        <v>13.8541666666666</v>
      </c>
      <c r="E775" s="63" t="s">
        <v>260</v>
      </c>
      <c r="F775" s="65">
        <v>54176.750122352998</v>
      </c>
      <c r="G775" s="65"/>
      <c r="H775" s="61" t="s">
        <v>262</v>
      </c>
      <c r="I775" s="63" t="s">
        <v>94</v>
      </c>
      <c r="J775" s="63" t="s">
        <v>88</v>
      </c>
      <c r="P775" s="63" t="s">
        <v>353</v>
      </c>
    </row>
    <row r="776" spans="1:16" s="63" customFormat="1">
      <c r="A776" s="63" t="str">
        <f>Arms!$C$10</f>
        <v>CART_006_1</v>
      </c>
      <c r="B776" s="63">
        <v>44</v>
      </c>
      <c r="C776" s="63" t="str">
        <f t="shared" si="12"/>
        <v>CART_006_1_44</v>
      </c>
      <c r="D776" s="64">
        <v>20.9375</v>
      </c>
      <c r="E776" s="63" t="s">
        <v>260</v>
      </c>
      <c r="F776" s="65">
        <v>108635.36378740999</v>
      </c>
      <c r="G776" s="65"/>
      <c r="H776" s="61" t="s">
        <v>262</v>
      </c>
      <c r="I776" s="63" t="s">
        <v>94</v>
      </c>
      <c r="J776" s="63" t="s">
        <v>88</v>
      </c>
      <c r="P776" s="63" t="s">
        <v>353</v>
      </c>
    </row>
    <row r="777" spans="1:16" s="63" customFormat="1">
      <c r="A777" s="63" t="str">
        <f>Arms!$C$10</f>
        <v>CART_006_1</v>
      </c>
      <c r="B777" s="63">
        <v>44</v>
      </c>
      <c r="C777" s="63" t="str">
        <f t="shared" si="12"/>
        <v>CART_006_1_44</v>
      </c>
      <c r="D777" s="64">
        <v>27.9166666666666</v>
      </c>
      <c r="E777" s="63" t="s">
        <v>260</v>
      </c>
      <c r="F777" s="65">
        <v>10279.9359242995</v>
      </c>
      <c r="G777" s="65"/>
      <c r="H777" s="61" t="s">
        <v>262</v>
      </c>
      <c r="I777" s="63" t="s">
        <v>94</v>
      </c>
      <c r="J777" s="63" t="s">
        <v>88</v>
      </c>
      <c r="P777" s="63" t="s">
        <v>353</v>
      </c>
    </row>
    <row r="778" spans="1:16" s="63" customFormat="1">
      <c r="A778" s="63" t="str">
        <f>Arms!$C$10</f>
        <v>CART_006_1</v>
      </c>
      <c r="B778" s="63">
        <v>44</v>
      </c>
      <c r="C778" s="63" t="str">
        <f t="shared" ref="C778:C841" si="13">CONCATENATE(A778, "_", B778)</f>
        <v>CART_006_1_44</v>
      </c>
      <c r="D778" s="64">
        <v>40</v>
      </c>
      <c r="E778" s="63" t="s">
        <v>260</v>
      </c>
      <c r="F778" s="65">
        <v>866.26322933285599</v>
      </c>
      <c r="G778" s="65"/>
      <c r="H778" s="61" t="s">
        <v>262</v>
      </c>
      <c r="I778" s="63" t="s">
        <v>94</v>
      </c>
      <c r="J778" s="63" t="s">
        <v>88</v>
      </c>
      <c r="P778" s="63" t="s">
        <v>353</v>
      </c>
    </row>
    <row r="779" spans="1:16" s="63" customFormat="1">
      <c r="A779" s="63" t="str">
        <f>Arms!$C$10</f>
        <v>CART_006_1</v>
      </c>
      <c r="B779" s="63">
        <v>45</v>
      </c>
      <c r="C779" s="63" t="str">
        <f t="shared" si="13"/>
        <v>CART_006_1_45</v>
      </c>
      <c r="D779" s="64">
        <v>1.0416666666666601</v>
      </c>
      <c r="E779" s="63" t="s">
        <v>260</v>
      </c>
      <c r="F779" s="65">
        <v>28.8689942940949</v>
      </c>
      <c r="G779" s="65"/>
      <c r="H779" s="61" t="s">
        <v>262</v>
      </c>
      <c r="I779" s="63" t="s">
        <v>94</v>
      </c>
      <c r="J779" s="63" t="s">
        <v>88</v>
      </c>
      <c r="P779" s="63" t="s">
        <v>353</v>
      </c>
    </row>
    <row r="780" spans="1:16" s="63" customFormat="1">
      <c r="A780" s="63" t="str">
        <f>Arms!$C$10</f>
        <v>CART_006_1</v>
      </c>
      <c r="B780" s="63">
        <v>45</v>
      </c>
      <c r="C780" s="63" t="str">
        <f t="shared" si="13"/>
        <v>CART_006_1_45</v>
      </c>
      <c r="D780" s="64">
        <v>1.9791666666666601</v>
      </c>
      <c r="E780" s="63" t="s">
        <v>260</v>
      </c>
      <c r="F780" s="65">
        <v>57.888184326909197</v>
      </c>
      <c r="G780" s="65"/>
      <c r="H780" s="61" t="s">
        <v>262</v>
      </c>
      <c r="I780" s="63" t="s">
        <v>94</v>
      </c>
      <c r="J780" s="63" t="s">
        <v>88</v>
      </c>
      <c r="P780" s="63" t="s">
        <v>353</v>
      </c>
    </row>
    <row r="781" spans="1:16" s="63" customFormat="1">
      <c r="A781" s="63" t="str">
        <f>Arms!$C$10</f>
        <v>CART_006_1</v>
      </c>
      <c r="B781" s="63">
        <v>45</v>
      </c>
      <c r="C781" s="63" t="str">
        <f t="shared" si="13"/>
        <v>CART_006_1_45</v>
      </c>
      <c r="D781" s="64">
        <v>4.0624999999999902</v>
      </c>
      <c r="E781" s="63" t="s">
        <v>260</v>
      </c>
      <c r="F781" s="65">
        <v>3911.3451307963401</v>
      </c>
      <c r="G781" s="65"/>
      <c r="H781" s="61" t="s">
        <v>262</v>
      </c>
      <c r="I781" s="63" t="s">
        <v>94</v>
      </c>
      <c r="J781" s="63" t="s">
        <v>88</v>
      </c>
      <c r="P781" s="63" t="s">
        <v>353</v>
      </c>
    </row>
    <row r="782" spans="1:16" s="63" customFormat="1">
      <c r="A782" s="63" t="str">
        <f>Arms!$C$10</f>
        <v>CART_006_1</v>
      </c>
      <c r="B782" s="63">
        <v>45</v>
      </c>
      <c r="C782" s="63" t="str">
        <f t="shared" si="13"/>
        <v>CART_006_1_45</v>
      </c>
      <c r="D782" s="64">
        <v>5.2083333333333304</v>
      </c>
      <c r="E782" s="63" t="s">
        <v>260</v>
      </c>
      <c r="F782" s="65">
        <v>18356.461544918599</v>
      </c>
      <c r="G782" s="65"/>
      <c r="H782" s="61" t="s">
        <v>262</v>
      </c>
      <c r="I782" s="63" t="s">
        <v>94</v>
      </c>
      <c r="J782" s="63" t="s">
        <v>88</v>
      </c>
      <c r="P782" s="63" t="s">
        <v>353</v>
      </c>
    </row>
    <row r="783" spans="1:16" s="63" customFormat="1">
      <c r="A783" s="63" t="str">
        <f>Arms!$C$10</f>
        <v>CART_006_1</v>
      </c>
      <c r="B783" s="63">
        <v>45</v>
      </c>
      <c r="C783" s="63" t="str">
        <f t="shared" si="13"/>
        <v>CART_006_1_45</v>
      </c>
      <c r="D783" s="64">
        <v>5.9375</v>
      </c>
      <c r="E783" s="63" t="s">
        <v>260</v>
      </c>
      <c r="F783" s="65">
        <v>50146.405495243998</v>
      </c>
      <c r="G783" s="65"/>
      <c r="H783" s="61" t="s">
        <v>262</v>
      </c>
      <c r="I783" s="63" t="s">
        <v>94</v>
      </c>
      <c r="J783" s="63" t="s">
        <v>88</v>
      </c>
      <c r="P783" s="63" t="s">
        <v>353</v>
      </c>
    </row>
    <row r="784" spans="1:16" s="63" customFormat="1">
      <c r="A784" s="63" t="str">
        <f>Arms!$C$10</f>
        <v>CART_006_1</v>
      </c>
      <c r="B784" s="63">
        <v>45</v>
      </c>
      <c r="C784" s="63" t="str">
        <f t="shared" si="13"/>
        <v>CART_006_1_45</v>
      </c>
      <c r="D784" s="64">
        <v>6.9791666666666599</v>
      </c>
      <c r="E784" s="63" t="s">
        <v>260</v>
      </c>
      <c r="F784" s="65">
        <v>136990.562039421</v>
      </c>
      <c r="G784" s="65"/>
      <c r="H784" s="61" t="s">
        <v>262</v>
      </c>
      <c r="I784" s="63" t="s">
        <v>94</v>
      </c>
      <c r="J784" s="63" t="s">
        <v>88</v>
      </c>
      <c r="P784" s="63" t="s">
        <v>353</v>
      </c>
    </row>
    <row r="785" spans="1:16" s="63" customFormat="1">
      <c r="A785" s="63" t="str">
        <f>Arms!$C$10</f>
        <v>CART_006_1</v>
      </c>
      <c r="B785" s="63">
        <v>45</v>
      </c>
      <c r="C785" s="63" t="str">
        <f t="shared" si="13"/>
        <v>CART_006_1_45</v>
      </c>
      <c r="D785" s="64">
        <v>8.9583333333333304</v>
      </c>
      <c r="E785" s="63" t="s">
        <v>260</v>
      </c>
      <c r="F785" s="65">
        <v>193985.73030674999</v>
      </c>
      <c r="G785" s="65"/>
      <c r="H785" s="61" t="s">
        <v>262</v>
      </c>
      <c r="I785" s="63" t="s">
        <v>94</v>
      </c>
      <c r="J785" s="63" t="s">
        <v>88</v>
      </c>
      <c r="P785" s="63" t="s">
        <v>353</v>
      </c>
    </row>
    <row r="786" spans="1:16" s="63" customFormat="1">
      <c r="A786" s="63" t="str">
        <f>Arms!$C$10</f>
        <v>CART_006_1</v>
      </c>
      <c r="B786" s="63">
        <v>45</v>
      </c>
      <c r="C786" s="63" t="str">
        <f t="shared" si="13"/>
        <v>CART_006_1_45</v>
      </c>
      <c r="D786" s="64">
        <v>10.9375</v>
      </c>
      <c r="E786" s="63" t="s">
        <v>260</v>
      </c>
      <c r="F786" s="65">
        <v>810723.76101339899</v>
      </c>
      <c r="G786" s="65"/>
      <c r="H786" s="61" t="s">
        <v>262</v>
      </c>
      <c r="I786" s="63" t="s">
        <v>94</v>
      </c>
      <c r="J786" s="63" t="s">
        <v>88</v>
      </c>
      <c r="P786" s="63" t="s">
        <v>353</v>
      </c>
    </row>
    <row r="787" spans="1:16" s="63" customFormat="1">
      <c r="A787" s="63" t="str">
        <f>Arms!$C$10</f>
        <v>CART_006_1</v>
      </c>
      <c r="B787" s="63">
        <v>45</v>
      </c>
      <c r="C787" s="63" t="str">
        <f t="shared" si="13"/>
        <v>CART_006_1_45</v>
      </c>
      <c r="D787" s="64">
        <v>15</v>
      </c>
      <c r="E787" s="63" t="s">
        <v>260</v>
      </c>
      <c r="F787" s="65">
        <v>193985.73030674999</v>
      </c>
      <c r="G787" s="65"/>
      <c r="H787" s="61" t="s">
        <v>262</v>
      </c>
      <c r="I787" s="63" t="s">
        <v>94</v>
      </c>
      <c r="J787" s="63" t="s">
        <v>88</v>
      </c>
      <c r="P787" s="63" t="s">
        <v>353</v>
      </c>
    </row>
    <row r="788" spans="1:16" s="63" customFormat="1">
      <c r="A788" s="63" t="str">
        <f>Arms!$C$10</f>
        <v>CART_006_1</v>
      </c>
      <c r="B788" s="63">
        <v>45</v>
      </c>
      <c r="C788" s="63" t="str">
        <f t="shared" si="13"/>
        <v>CART_006_1_45</v>
      </c>
      <c r="D788" s="64">
        <v>20.9375</v>
      </c>
      <c r="E788" s="63" t="s">
        <v>260</v>
      </c>
      <c r="F788" s="65">
        <v>179554.64420225099</v>
      </c>
      <c r="G788" s="65"/>
      <c r="H788" s="61" t="s">
        <v>262</v>
      </c>
      <c r="I788" s="63" t="s">
        <v>94</v>
      </c>
      <c r="J788" s="63" t="s">
        <v>88</v>
      </c>
      <c r="P788" s="63" t="s">
        <v>353</v>
      </c>
    </row>
    <row r="789" spans="1:16" s="63" customFormat="1">
      <c r="A789" s="63" t="str">
        <f>Arms!$C$10</f>
        <v>CART_006_1</v>
      </c>
      <c r="B789" s="63">
        <v>45</v>
      </c>
      <c r="C789" s="63" t="str">
        <f t="shared" si="13"/>
        <v>CART_006_1_45</v>
      </c>
      <c r="D789" s="64">
        <v>28.9583333333333</v>
      </c>
      <c r="E789" s="63" t="s">
        <v>260</v>
      </c>
      <c r="F789" s="65">
        <v>810723.76101339899</v>
      </c>
      <c r="G789" s="65"/>
      <c r="H789" s="61" t="s">
        <v>262</v>
      </c>
      <c r="I789" s="63" t="s">
        <v>94</v>
      </c>
      <c r="J789" s="63" t="s">
        <v>88</v>
      </c>
      <c r="P789" s="63" t="s">
        <v>353</v>
      </c>
    </row>
    <row r="790" spans="1:16" s="63" customFormat="1">
      <c r="A790" s="63" t="str">
        <f>Arms!$C$10</f>
        <v>CART_006_1</v>
      </c>
      <c r="B790" s="63">
        <v>45</v>
      </c>
      <c r="C790" s="63" t="str">
        <f t="shared" si="13"/>
        <v>CART_006_1_45</v>
      </c>
      <c r="D790" s="64">
        <v>40</v>
      </c>
      <c r="E790" s="63" t="s">
        <v>260</v>
      </c>
      <c r="F790" s="65">
        <v>28082.854316100202</v>
      </c>
      <c r="G790" s="65"/>
      <c r="H790" s="61" t="s">
        <v>262</v>
      </c>
      <c r="I790" s="63" t="s">
        <v>94</v>
      </c>
      <c r="J790" s="63" t="s">
        <v>88</v>
      </c>
      <c r="P790" s="63" t="s">
        <v>353</v>
      </c>
    </row>
    <row r="791" spans="1:16" s="63" customFormat="1">
      <c r="A791" s="63" t="str">
        <f>Arms!$C$10</f>
        <v>CART_006_1</v>
      </c>
      <c r="B791" s="63">
        <v>46</v>
      </c>
      <c r="C791" s="63" t="str">
        <f t="shared" si="13"/>
        <v>CART_006_1_46</v>
      </c>
      <c r="D791" s="64">
        <v>0.624999999999998</v>
      </c>
      <c r="E791" s="63" t="s">
        <v>260</v>
      </c>
      <c r="F791" s="65">
        <v>33.695968045007803</v>
      </c>
      <c r="G791" s="65"/>
      <c r="H791" s="61" t="s">
        <v>262</v>
      </c>
      <c r="I791" s="63" t="s">
        <v>94</v>
      </c>
      <c r="J791" s="63" t="s">
        <v>88</v>
      </c>
      <c r="P791" s="63" t="s">
        <v>353</v>
      </c>
    </row>
    <row r="792" spans="1:16" s="63" customFormat="1">
      <c r="A792" s="63" t="str">
        <f>Arms!$C$10</f>
        <v>CART_006_1</v>
      </c>
      <c r="B792" s="63">
        <v>46</v>
      </c>
      <c r="C792" s="63" t="str">
        <f t="shared" si="13"/>
        <v>CART_006_1_46</v>
      </c>
      <c r="D792" s="64">
        <v>3.1249999999999898</v>
      </c>
      <c r="E792" s="63" t="s">
        <v>260</v>
      </c>
      <c r="F792" s="65">
        <v>566.23616239425803</v>
      </c>
      <c r="G792" s="65"/>
      <c r="H792" s="61" t="s">
        <v>262</v>
      </c>
      <c r="I792" s="63" t="s">
        <v>94</v>
      </c>
      <c r="J792" s="63" t="s">
        <v>88</v>
      </c>
      <c r="P792" s="63" t="s">
        <v>353</v>
      </c>
    </row>
    <row r="793" spans="1:16" s="63" customFormat="1">
      <c r="A793" s="63" t="str">
        <f>Arms!$C$10</f>
        <v>CART_006_1</v>
      </c>
      <c r="B793" s="63">
        <v>46</v>
      </c>
      <c r="C793" s="63" t="str">
        <f t="shared" si="13"/>
        <v>CART_006_1_46</v>
      </c>
      <c r="D793" s="64">
        <v>4.8958333333333304</v>
      </c>
      <c r="E793" s="63" t="s">
        <v>260</v>
      </c>
      <c r="F793" s="65">
        <v>2984.14652641563</v>
      </c>
      <c r="G793" s="65"/>
      <c r="H793" s="61" t="s">
        <v>262</v>
      </c>
      <c r="I793" s="63" t="s">
        <v>94</v>
      </c>
      <c r="J793" s="63" t="s">
        <v>88</v>
      </c>
      <c r="P793" s="63" t="s">
        <v>353</v>
      </c>
    </row>
    <row r="794" spans="1:16" s="63" customFormat="1">
      <c r="A794" s="63" t="str">
        <f>Arms!$C$10</f>
        <v>CART_006_1</v>
      </c>
      <c r="B794" s="63">
        <v>46</v>
      </c>
      <c r="C794" s="63" t="str">
        <f t="shared" si="13"/>
        <v>CART_006_1_46</v>
      </c>
      <c r="D794" s="64">
        <v>7.0833333333333304</v>
      </c>
      <c r="E794" s="63" t="s">
        <v>260</v>
      </c>
      <c r="F794" s="65">
        <v>5328.6685208871204</v>
      </c>
      <c r="G794" s="65"/>
      <c r="H794" s="61" t="s">
        <v>262</v>
      </c>
      <c r="I794" s="63" t="s">
        <v>94</v>
      </c>
      <c r="J794" s="63" t="s">
        <v>88</v>
      </c>
      <c r="P794" s="63" t="s">
        <v>353</v>
      </c>
    </row>
    <row r="795" spans="1:16" s="63" customFormat="1">
      <c r="A795" s="63" t="str">
        <f>Arms!$C$10</f>
        <v>CART_006_1</v>
      </c>
      <c r="B795" s="63">
        <v>46</v>
      </c>
      <c r="C795" s="63" t="str">
        <f t="shared" si="13"/>
        <v>CART_006_1_46</v>
      </c>
      <c r="D795" s="64">
        <v>10</v>
      </c>
      <c r="E795" s="63" t="s">
        <v>260</v>
      </c>
      <c r="F795" s="65">
        <v>19079.875633964701</v>
      </c>
      <c r="G795" s="65"/>
      <c r="H795" s="61" t="s">
        <v>262</v>
      </c>
      <c r="I795" s="63" t="s">
        <v>94</v>
      </c>
      <c r="J795" s="63" t="s">
        <v>88</v>
      </c>
      <c r="P795" s="63" t="s">
        <v>353</v>
      </c>
    </row>
    <row r="796" spans="1:16" s="63" customFormat="1">
      <c r="A796" s="63" t="str">
        <f>Arms!$C$10</f>
        <v>CART_006_1</v>
      </c>
      <c r="B796" s="63">
        <v>46</v>
      </c>
      <c r="C796" s="63" t="str">
        <f t="shared" si="13"/>
        <v>CART_006_1_46</v>
      </c>
      <c r="D796" s="64">
        <v>12.9166666666666</v>
      </c>
      <c r="E796" s="63" t="s">
        <v>260</v>
      </c>
      <c r="F796" s="65">
        <v>18356.461544918599</v>
      </c>
      <c r="G796" s="65"/>
      <c r="H796" s="61" t="s">
        <v>262</v>
      </c>
      <c r="I796" s="63" t="s">
        <v>94</v>
      </c>
      <c r="J796" s="63" t="s">
        <v>88</v>
      </c>
      <c r="P796" s="63" t="s">
        <v>353</v>
      </c>
    </row>
    <row r="797" spans="1:16" s="63" customFormat="1">
      <c r="A797" s="63" t="str">
        <f>Arms!$C$10</f>
        <v>CART_006_1</v>
      </c>
      <c r="B797" s="63">
        <v>46</v>
      </c>
      <c r="C797" s="63" t="str">
        <f t="shared" si="13"/>
        <v>CART_006_1_46</v>
      </c>
      <c r="D797" s="64">
        <v>14.1666666666666</v>
      </c>
      <c r="E797" s="63" t="s">
        <v>260</v>
      </c>
      <c r="F797" s="65">
        <v>18356.461544918599</v>
      </c>
      <c r="G797" s="65"/>
      <c r="H797" s="61" t="s">
        <v>262</v>
      </c>
      <c r="I797" s="63" t="s">
        <v>94</v>
      </c>
      <c r="J797" s="63" t="s">
        <v>88</v>
      </c>
      <c r="P797" s="63" t="s">
        <v>353</v>
      </c>
    </row>
    <row r="798" spans="1:16" s="63" customFormat="1">
      <c r="A798" s="63" t="str">
        <f>Arms!$C$10</f>
        <v>CART_006_1</v>
      </c>
      <c r="B798" s="63">
        <v>46</v>
      </c>
      <c r="C798" s="63" t="str">
        <f t="shared" si="13"/>
        <v>CART_006_1_46</v>
      </c>
      <c r="D798" s="64">
        <v>21.0416666666666</v>
      </c>
      <c r="E798" s="63" t="s">
        <v>260</v>
      </c>
      <c r="F798" s="65">
        <v>15130.598777438599</v>
      </c>
      <c r="G798" s="65"/>
      <c r="H798" s="61" t="s">
        <v>262</v>
      </c>
      <c r="I798" s="63" t="s">
        <v>94</v>
      </c>
      <c r="J798" s="63" t="s">
        <v>88</v>
      </c>
      <c r="P798" s="63" t="s">
        <v>353</v>
      </c>
    </row>
    <row r="799" spans="1:16" s="63" customFormat="1">
      <c r="A799" s="63" t="str">
        <f>Arms!$C$10</f>
        <v>CART_006_1</v>
      </c>
      <c r="B799" s="63">
        <v>46</v>
      </c>
      <c r="C799" s="63" t="str">
        <f t="shared" si="13"/>
        <v>CART_006_1_46</v>
      </c>
      <c r="D799" s="64">
        <v>26.9791666666666</v>
      </c>
      <c r="E799" s="63" t="s">
        <v>260</v>
      </c>
      <c r="F799" s="65">
        <v>833.41883155248502</v>
      </c>
      <c r="G799" s="65"/>
      <c r="H799" s="61" t="s">
        <v>262</v>
      </c>
      <c r="I799" s="63" t="s">
        <v>94</v>
      </c>
      <c r="J799" s="63" t="s">
        <v>88</v>
      </c>
      <c r="P799" s="63" t="s">
        <v>353</v>
      </c>
    </row>
    <row r="800" spans="1:16" s="63" customFormat="1">
      <c r="A800" s="63" t="str">
        <f>Arms!$C$10</f>
        <v>CART_006_1</v>
      </c>
      <c r="B800" s="63">
        <v>47</v>
      </c>
      <c r="C800" s="63" t="str">
        <f t="shared" si="13"/>
        <v>CART_006_1_47</v>
      </c>
      <c r="D800" s="64">
        <v>1.1458333333333299</v>
      </c>
      <c r="E800" s="63" t="s">
        <v>260</v>
      </c>
      <c r="F800" s="65">
        <v>524.11243091116603</v>
      </c>
      <c r="G800" s="65"/>
      <c r="H800" s="61" t="s">
        <v>262</v>
      </c>
      <c r="I800" s="63" t="s">
        <v>94</v>
      </c>
      <c r="J800" s="63" t="s">
        <v>88</v>
      </c>
      <c r="P800" s="63" t="s">
        <v>353</v>
      </c>
    </row>
    <row r="801" spans="1:16" s="63" customFormat="1">
      <c r="A801" s="63" t="str">
        <f>Arms!$C$10</f>
        <v>CART_006_1</v>
      </c>
      <c r="B801" s="63">
        <v>47</v>
      </c>
      <c r="C801" s="63" t="str">
        <f t="shared" si="13"/>
        <v>CART_006_1_47</v>
      </c>
      <c r="D801" s="64">
        <v>4.8958333333333304</v>
      </c>
      <c r="E801" s="63" t="s">
        <v>260</v>
      </c>
      <c r="F801" s="65">
        <v>11543.8352470546</v>
      </c>
      <c r="G801" s="65"/>
      <c r="H801" s="61" t="s">
        <v>262</v>
      </c>
      <c r="I801" s="63" t="s">
        <v>94</v>
      </c>
      <c r="J801" s="63" t="s">
        <v>88</v>
      </c>
      <c r="P801" s="63" t="s">
        <v>353</v>
      </c>
    </row>
    <row r="802" spans="1:16" s="63" customFormat="1">
      <c r="A802" s="63" t="str">
        <f>Arms!$C$10</f>
        <v>CART_006_1</v>
      </c>
      <c r="B802" s="63">
        <v>47</v>
      </c>
      <c r="C802" s="63" t="str">
        <f t="shared" si="13"/>
        <v>CART_006_1_47</v>
      </c>
      <c r="D802" s="64">
        <v>6.875</v>
      </c>
      <c r="E802" s="63" t="s">
        <v>260</v>
      </c>
      <c r="F802" s="65">
        <v>7545.6705863387997</v>
      </c>
      <c r="G802" s="65"/>
      <c r="H802" s="61" t="s">
        <v>262</v>
      </c>
      <c r="I802" s="63" t="s">
        <v>94</v>
      </c>
      <c r="J802" s="63" t="s">
        <v>88</v>
      </c>
      <c r="P802" s="63" t="s">
        <v>353</v>
      </c>
    </row>
    <row r="803" spans="1:16" s="63" customFormat="1">
      <c r="A803" s="63" t="str">
        <f>Arms!$C$10</f>
        <v>CART_006_1</v>
      </c>
      <c r="B803" s="63">
        <v>47</v>
      </c>
      <c r="C803" s="63" t="str">
        <f t="shared" si="13"/>
        <v>CART_006_1_47</v>
      </c>
      <c r="D803" s="64">
        <v>9.2708333333333197</v>
      </c>
      <c r="E803" s="63" t="s">
        <v>260</v>
      </c>
      <c r="F803" s="65">
        <v>27018.0920051379</v>
      </c>
      <c r="G803" s="65"/>
      <c r="H803" s="61" t="s">
        <v>262</v>
      </c>
      <c r="I803" s="63" t="s">
        <v>94</v>
      </c>
      <c r="J803" s="63" t="s">
        <v>88</v>
      </c>
      <c r="P803" s="63" t="s">
        <v>353</v>
      </c>
    </row>
    <row r="804" spans="1:16" s="63" customFormat="1">
      <c r="A804" s="63" t="str">
        <f>Arms!$C$10</f>
        <v>CART_006_1</v>
      </c>
      <c r="B804" s="63">
        <v>47</v>
      </c>
      <c r="C804" s="63" t="str">
        <f t="shared" si="13"/>
        <v>CART_006_1_47</v>
      </c>
      <c r="D804" s="64">
        <v>12.9166666666666</v>
      </c>
      <c r="E804" s="63" t="s">
        <v>260</v>
      </c>
      <c r="F804" s="65">
        <v>9515.1856499483401</v>
      </c>
      <c r="G804" s="65"/>
      <c r="H804" s="61" t="s">
        <v>262</v>
      </c>
      <c r="I804" s="63" t="s">
        <v>94</v>
      </c>
      <c r="J804" s="63" t="s">
        <v>88</v>
      </c>
      <c r="P804" s="63" t="s">
        <v>353</v>
      </c>
    </row>
    <row r="805" spans="1:16" s="63" customFormat="1">
      <c r="A805" s="63" t="str">
        <f>Arms!$C$10</f>
        <v>CART_006_1</v>
      </c>
      <c r="B805" s="63">
        <v>47</v>
      </c>
      <c r="C805" s="63" t="str">
        <f t="shared" si="13"/>
        <v>CART_006_1_47</v>
      </c>
      <c r="D805" s="64">
        <v>19.8958333333333</v>
      </c>
      <c r="E805" s="63" t="s">
        <v>260</v>
      </c>
      <c r="F805" s="65">
        <v>12963.128680222901</v>
      </c>
      <c r="G805" s="65"/>
      <c r="H805" s="61" t="s">
        <v>262</v>
      </c>
      <c r="I805" s="63" t="s">
        <v>94</v>
      </c>
      <c r="J805" s="63" t="s">
        <v>88</v>
      </c>
      <c r="P805" s="63" t="s">
        <v>353</v>
      </c>
    </row>
    <row r="806" spans="1:16" s="63" customFormat="1">
      <c r="A806" s="63" t="str">
        <f>Arms!$C$10</f>
        <v>CART_006_1</v>
      </c>
      <c r="B806" s="63">
        <v>47</v>
      </c>
      <c r="C806" s="63" t="str">
        <f t="shared" si="13"/>
        <v>CART_006_1_47</v>
      </c>
      <c r="D806" s="64">
        <v>32.0833333333333</v>
      </c>
      <c r="E806" s="63" t="s">
        <v>260</v>
      </c>
      <c r="F806" s="65">
        <v>3620.3703344663199</v>
      </c>
      <c r="G806" s="65"/>
      <c r="H806" s="61" t="s">
        <v>262</v>
      </c>
      <c r="I806" s="63" t="s">
        <v>94</v>
      </c>
      <c r="J806" s="63" t="s">
        <v>88</v>
      </c>
      <c r="P806" s="63" t="s">
        <v>353</v>
      </c>
    </row>
    <row r="807" spans="1:16" s="63" customFormat="1">
      <c r="A807" s="63" t="str">
        <f>Arms!$C$10</f>
        <v>CART_006_1</v>
      </c>
      <c r="B807" s="63">
        <v>48</v>
      </c>
      <c r="C807" s="63" t="str">
        <f t="shared" si="13"/>
        <v>CART_006_1_48</v>
      </c>
      <c r="D807" s="64">
        <v>0.20833333333333201</v>
      </c>
      <c r="E807" s="63" t="s">
        <v>260</v>
      </c>
      <c r="F807" s="65">
        <v>2556.6652048330002</v>
      </c>
      <c r="G807" s="65"/>
      <c r="H807" s="61" t="s">
        <v>262</v>
      </c>
      <c r="I807" s="63" t="s">
        <v>94</v>
      </c>
      <c r="J807" s="63" t="s">
        <v>88</v>
      </c>
      <c r="P807" s="63" t="s">
        <v>353</v>
      </c>
    </row>
    <row r="808" spans="1:16" s="63" customFormat="1">
      <c r="A808" s="63" t="str">
        <f>Arms!$C$10</f>
        <v>CART_006_1</v>
      </c>
      <c r="B808" s="63">
        <v>48</v>
      </c>
      <c r="C808" s="63" t="str">
        <f t="shared" si="13"/>
        <v>CART_006_1_48</v>
      </c>
      <c r="D808" s="64">
        <v>4.8958333333333304</v>
      </c>
      <c r="E808" s="63" t="s">
        <v>260</v>
      </c>
      <c r="F808" s="65">
        <v>374232.48790297401</v>
      </c>
      <c r="G808" s="65"/>
      <c r="H808" s="61" t="s">
        <v>262</v>
      </c>
      <c r="I808" s="63" t="s">
        <v>94</v>
      </c>
      <c r="J808" s="63" t="s">
        <v>88</v>
      </c>
      <c r="P808" s="63" t="s">
        <v>353</v>
      </c>
    </row>
    <row r="809" spans="1:16" s="63" customFormat="1">
      <c r="A809" s="63" t="str">
        <f>Arms!$C$10</f>
        <v>CART_006_1</v>
      </c>
      <c r="B809" s="63">
        <v>48</v>
      </c>
      <c r="C809" s="63" t="str">
        <f t="shared" si="13"/>
        <v>CART_006_1_48</v>
      </c>
      <c r="D809" s="64">
        <v>6.0416666666666599</v>
      </c>
      <c r="E809" s="63" t="s">
        <v>260</v>
      </c>
      <c r="F809" s="65">
        <v>244618.44924045799</v>
      </c>
      <c r="G809" s="65"/>
      <c r="H809" s="61" t="s">
        <v>262</v>
      </c>
      <c r="I809" s="63" t="s">
        <v>94</v>
      </c>
      <c r="J809" s="63" t="s">
        <v>88</v>
      </c>
      <c r="P809" s="63" t="s">
        <v>353</v>
      </c>
    </row>
    <row r="810" spans="1:16" s="63" customFormat="1">
      <c r="A810" s="63" t="str">
        <f>Arms!$C$10</f>
        <v>CART_006_1</v>
      </c>
      <c r="B810" s="63">
        <v>48</v>
      </c>
      <c r="C810" s="63" t="str">
        <f t="shared" si="13"/>
        <v>CART_006_1_48</v>
      </c>
      <c r="D810" s="64">
        <v>6.9791666666666599</v>
      </c>
      <c r="E810" s="63" t="s">
        <v>260</v>
      </c>
      <c r="F810" s="65">
        <v>374232.48790297401</v>
      </c>
      <c r="G810" s="65"/>
      <c r="H810" s="61" t="s">
        <v>262</v>
      </c>
      <c r="I810" s="63" t="s">
        <v>94</v>
      </c>
      <c r="J810" s="63" t="s">
        <v>88</v>
      </c>
      <c r="P810" s="63" t="s">
        <v>353</v>
      </c>
    </row>
    <row r="811" spans="1:16" s="63" customFormat="1">
      <c r="A811" s="63" t="str">
        <f>Arms!$C$10</f>
        <v>CART_006_1</v>
      </c>
      <c r="B811" s="63">
        <v>48</v>
      </c>
      <c r="C811" s="63" t="str">
        <f t="shared" si="13"/>
        <v>CART_006_1_48</v>
      </c>
      <c r="D811" s="64">
        <v>8.0208333333333304</v>
      </c>
      <c r="E811" s="63" t="s">
        <v>260</v>
      </c>
      <c r="F811" s="65">
        <v>308466.94555411098</v>
      </c>
      <c r="G811" s="65"/>
      <c r="H811" s="61" t="s">
        <v>262</v>
      </c>
      <c r="I811" s="63" t="s">
        <v>94</v>
      </c>
      <c r="J811" s="63" t="s">
        <v>88</v>
      </c>
      <c r="P811" s="63" t="s">
        <v>353</v>
      </c>
    </row>
    <row r="812" spans="1:16" s="63" customFormat="1">
      <c r="A812" s="63" t="str">
        <f>Arms!$C$10</f>
        <v>CART_006_1</v>
      </c>
      <c r="B812" s="63">
        <v>48</v>
      </c>
      <c r="C812" s="63" t="str">
        <f t="shared" si="13"/>
        <v>CART_006_1_48</v>
      </c>
      <c r="D812" s="64">
        <v>10</v>
      </c>
      <c r="E812" s="63" t="s">
        <v>260</v>
      </c>
      <c r="F812" s="65">
        <v>244618.44924045799</v>
      </c>
      <c r="G812" s="65"/>
      <c r="H812" s="61" t="s">
        <v>262</v>
      </c>
      <c r="I812" s="63" t="s">
        <v>94</v>
      </c>
      <c r="J812" s="63" t="s">
        <v>88</v>
      </c>
      <c r="P812" s="63" t="s">
        <v>353</v>
      </c>
    </row>
    <row r="813" spans="1:16" s="63" customFormat="1">
      <c r="A813" s="63" t="str">
        <f>Arms!$C$10</f>
        <v>CART_006_1</v>
      </c>
      <c r="B813" s="63">
        <v>48</v>
      </c>
      <c r="C813" s="63" t="str">
        <f t="shared" si="13"/>
        <v>CART_006_1_48</v>
      </c>
      <c r="D813" s="64">
        <v>11.1458333333333</v>
      </c>
      <c r="E813" s="63" t="s">
        <v>260</v>
      </c>
      <c r="F813" s="65">
        <v>126799.489772566</v>
      </c>
      <c r="G813" s="65"/>
      <c r="H813" s="61" t="s">
        <v>262</v>
      </c>
      <c r="I813" s="63" t="s">
        <v>94</v>
      </c>
      <c r="J813" s="63" t="s">
        <v>88</v>
      </c>
      <c r="P813" s="63" t="s">
        <v>353</v>
      </c>
    </row>
    <row r="814" spans="1:16" s="63" customFormat="1">
      <c r="A814" s="63" t="str">
        <f>Arms!$C$10</f>
        <v>CART_006_1</v>
      </c>
      <c r="B814" s="63">
        <v>48</v>
      </c>
      <c r="C814" s="63" t="str">
        <f t="shared" si="13"/>
        <v>CART_006_1_48</v>
      </c>
      <c r="D814" s="64">
        <v>11.875</v>
      </c>
      <c r="E814" s="63" t="s">
        <v>260</v>
      </c>
      <c r="F814" s="65">
        <v>65727.301667171007</v>
      </c>
      <c r="G814" s="65"/>
      <c r="H814" s="61" t="s">
        <v>262</v>
      </c>
      <c r="I814" s="63" t="s">
        <v>94</v>
      </c>
      <c r="J814" s="63" t="s">
        <v>88</v>
      </c>
      <c r="P814" s="63" t="s">
        <v>353</v>
      </c>
    </row>
    <row r="815" spans="1:16" s="63" customFormat="1">
      <c r="A815" s="63" t="str">
        <f>Arms!$C$10</f>
        <v>CART_006_1</v>
      </c>
      <c r="B815" s="63">
        <v>48</v>
      </c>
      <c r="C815" s="63" t="str">
        <f t="shared" si="13"/>
        <v>CART_006_1_48</v>
      </c>
      <c r="D815" s="64">
        <v>13.9583333333333</v>
      </c>
      <c r="E815" s="63" t="s">
        <v>260</v>
      </c>
      <c r="F815" s="65">
        <v>96741.209047701996</v>
      </c>
      <c r="G815" s="65"/>
      <c r="H815" s="61" t="s">
        <v>262</v>
      </c>
      <c r="I815" s="63" t="s">
        <v>94</v>
      </c>
      <c r="J815" s="63" t="s">
        <v>88</v>
      </c>
      <c r="P815" s="63" t="s">
        <v>353</v>
      </c>
    </row>
    <row r="816" spans="1:16" s="63" customFormat="1">
      <c r="A816" s="63" t="str">
        <f>Arms!$C$10</f>
        <v>CART_006_1</v>
      </c>
      <c r="B816" s="63">
        <v>48</v>
      </c>
      <c r="C816" s="63" t="str">
        <f t="shared" si="13"/>
        <v>CART_006_1_48</v>
      </c>
      <c r="D816" s="64">
        <v>14.8958333333333</v>
      </c>
      <c r="E816" s="63" t="s">
        <v>260</v>
      </c>
      <c r="F816" s="65">
        <v>42962.893725976399</v>
      </c>
      <c r="G816" s="65"/>
      <c r="H816" s="61" t="s">
        <v>262</v>
      </c>
      <c r="I816" s="63" t="s">
        <v>94</v>
      </c>
      <c r="J816" s="63" t="s">
        <v>88</v>
      </c>
      <c r="P816" s="63" t="s">
        <v>353</v>
      </c>
    </row>
    <row r="817" spans="1:16" s="63" customFormat="1">
      <c r="A817" s="63" t="str">
        <f>Arms!$C$10</f>
        <v>CART_006_1</v>
      </c>
      <c r="B817" s="63">
        <v>48</v>
      </c>
      <c r="C817" s="63" t="str">
        <f t="shared" si="13"/>
        <v>CART_006_1_48</v>
      </c>
      <c r="D817" s="64">
        <v>17.0833333333333</v>
      </c>
      <c r="E817" s="63" t="s">
        <v>260</v>
      </c>
      <c r="F817" s="65">
        <v>30339.917008609998</v>
      </c>
      <c r="G817" s="65"/>
      <c r="H817" s="61" t="s">
        <v>262</v>
      </c>
      <c r="I817" s="63" t="s">
        <v>94</v>
      </c>
      <c r="J817" s="63" t="s">
        <v>88</v>
      </c>
      <c r="P817" s="63" t="s">
        <v>353</v>
      </c>
    </row>
    <row r="818" spans="1:16" s="63" customFormat="1">
      <c r="A818" s="63" t="str">
        <f>Arms!$C$10</f>
        <v>CART_006_1</v>
      </c>
      <c r="B818" s="63">
        <v>48</v>
      </c>
      <c r="C818" s="63" t="str">
        <f t="shared" si="13"/>
        <v>CART_006_1_48</v>
      </c>
      <c r="D818" s="64">
        <v>20.9375</v>
      </c>
      <c r="E818" s="63" t="s">
        <v>260</v>
      </c>
      <c r="F818" s="65">
        <v>18356.461544918599</v>
      </c>
      <c r="G818" s="65"/>
      <c r="H818" s="61" t="s">
        <v>262</v>
      </c>
      <c r="I818" s="63" t="s">
        <v>94</v>
      </c>
      <c r="J818" s="63" t="s">
        <v>88</v>
      </c>
      <c r="P818" s="63" t="s">
        <v>353</v>
      </c>
    </row>
    <row r="819" spans="1:16" s="63" customFormat="1">
      <c r="A819" s="63" t="str">
        <f>Arms!$C$10</f>
        <v>CART_006_1</v>
      </c>
      <c r="B819" s="63">
        <v>48</v>
      </c>
      <c r="C819" s="63" t="str">
        <f t="shared" si="13"/>
        <v>CART_006_1_48</v>
      </c>
      <c r="D819" s="64">
        <v>30</v>
      </c>
      <c r="E819" s="63" t="s">
        <v>260</v>
      </c>
      <c r="F819" s="65">
        <v>5538.66726571238</v>
      </c>
      <c r="G819" s="65"/>
      <c r="H819" s="61" t="s">
        <v>262</v>
      </c>
      <c r="I819" s="63" t="s">
        <v>94</v>
      </c>
      <c r="J819" s="63" t="s">
        <v>88</v>
      </c>
      <c r="P819" s="63" t="s">
        <v>353</v>
      </c>
    </row>
    <row r="820" spans="1:16" s="63" customFormat="1">
      <c r="A820" s="63" t="str">
        <f>Arms!$C$10</f>
        <v>CART_006_1</v>
      </c>
      <c r="B820" s="63">
        <v>48</v>
      </c>
      <c r="C820" s="63" t="str">
        <f t="shared" si="13"/>
        <v>CART_006_1_48</v>
      </c>
      <c r="D820" s="64">
        <v>31.6666666666666</v>
      </c>
      <c r="E820" s="63" t="s">
        <v>260</v>
      </c>
      <c r="F820" s="65">
        <v>4745.2488522415397</v>
      </c>
      <c r="G820" s="65"/>
      <c r="H820" s="61" t="s">
        <v>262</v>
      </c>
      <c r="I820" s="63" t="s">
        <v>94</v>
      </c>
      <c r="J820" s="63" t="s">
        <v>88</v>
      </c>
      <c r="P820" s="63" t="s">
        <v>353</v>
      </c>
    </row>
    <row r="821" spans="1:16" s="63" customFormat="1">
      <c r="A821" s="63" t="str">
        <f>Arms!$C$10</f>
        <v>CART_006_1</v>
      </c>
      <c r="B821" s="63">
        <v>48</v>
      </c>
      <c r="C821" s="63" t="str">
        <f t="shared" si="13"/>
        <v>CART_006_1_48</v>
      </c>
      <c r="D821" s="64">
        <v>32.9166666666666</v>
      </c>
      <c r="E821" s="63" t="s">
        <v>260</v>
      </c>
      <c r="F821" s="65">
        <v>3763.0463562643399</v>
      </c>
      <c r="G821" s="65"/>
      <c r="H821" s="61" t="s">
        <v>262</v>
      </c>
      <c r="I821" s="63" t="s">
        <v>94</v>
      </c>
      <c r="J821" s="63" t="s">
        <v>88</v>
      </c>
      <c r="P821" s="63" t="s">
        <v>353</v>
      </c>
    </row>
    <row r="822" spans="1:16" s="63" customFormat="1">
      <c r="A822" s="63" t="str">
        <f>Arms!$C$10</f>
        <v>CART_006_1</v>
      </c>
      <c r="B822" s="63">
        <v>48</v>
      </c>
      <c r="C822" s="63" t="str">
        <f t="shared" si="13"/>
        <v>CART_006_1_48</v>
      </c>
      <c r="D822" s="64">
        <v>35</v>
      </c>
      <c r="E822" s="63" t="s">
        <v>260</v>
      </c>
      <c r="F822" s="65">
        <v>3223.9870254596999</v>
      </c>
      <c r="G822" s="65"/>
      <c r="H822" s="61" t="s">
        <v>262</v>
      </c>
      <c r="I822" s="63" t="s">
        <v>94</v>
      </c>
      <c r="J822" s="63" t="s">
        <v>88</v>
      </c>
      <c r="P822" s="63" t="s">
        <v>353</v>
      </c>
    </row>
    <row r="823" spans="1:16" s="63" customFormat="1">
      <c r="A823" s="63" t="str">
        <f>Arms!$C$10</f>
        <v>CART_006_1</v>
      </c>
      <c r="B823" s="63">
        <v>48</v>
      </c>
      <c r="C823" s="63" t="str">
        <f t="shared" si="13"/>
        <v>CART_006_1_48</v>
      </c>
      <c r="D823" s="64">
        <v>37.8125</v>
      </c>
      <c r="E823" s="63" t="s">
        <v>260</v>
      </c>
      <c r="F823" s="65">
        <v>2871.0025163391701</v>
      </c>
      <c r="G823" s="65"/>
      <c r="H823" s="61" t="s">
        <v>262</v>
      </c>
      <c r="I823" s="63" t="s">
        <v>94</v>
      </c>
      <c r="J823" s="63" t="s">
        <v>88</v>
      </c>
      <c r="P823" s="63" t="s">
        <v>353</v>
      </c>
    </row>
    <row r="824" spans="1:16" s="63" customFormat="1">
      <c r="A824" s="63" t="str">
        <f>Arms!$C$10</f>
        <v>CART_006_1</v>
      </c>
      <c r="B824" s="63">
        <v>48</v>
      </c>
      <c r="C824" s="63" t="str">
        <f t="shared" si="13"/>
        <v>CART_006_1_48</v>
      </c>
      <c r="D824" s="64">
        <v>39.8958333333333</v>
      </c>
      <c r="E824" s="63" t="s">
        <v>260</v>
      </c>
      <c r="F824" s="65">
        <v>2027.46999847859</v>
      </c>
      <c r="G824" s="65"/>
      <c r="H824" s="61" t="s">
        <v>262</v>
      </c>
      <c r="I824" s="63" t="s">
        <v>94</v>
      </c>
      <c r="J824" s="63" t="s">
        <v>88</v>
      </c>
      <c r="P824" s="63" t="s">
        <v>353</v>
      </c>
    </row>
    <row r="825" spans="1:16" s="63" customFormat="1">
      <c r="A825" s="63" t="str">
        <f>Arms!$C$10</f>
        <v>CART_006_1</v>
      </c>
      <c r="B825" s="63">
        <v>49</v>
      </c>
      <c r="C825" s="63" t="str">
        <f t="shared" si="13"/>
        <v>CART_006_1_49</v>
      </c>
      <c r="D825" s="64">
        <v>0.312499999999998</v>
      </c>
      <c r="E825" s="63" t="s">
        <v>260</v>
      </c>
      <c r="F825" s="65">
        <v>11.4170514148612</v>
      </c>
      <c r="G825" s="65"/>
      <c r="H825" s="61" t="s">
        <v>262</v>
      </c>
      <c r="I825" s="63" t="s">
        <v>94</v>
      </c>
      <c r="J825" s="63" t="s">
        <v>88</v>
      </c>
      <c r="P825" s="63" t="s">
        <v>353</v>
      </c>
    </row>
    <row r="826" spans="1:16" s="63" customFormat="1">
      <c r="A826" s="63" t="str">
        <f>Arms!$C$10</f>
        <v>CART_006_1</v>
      </c>
      <c r="B826" s="63">
        <v>49</v>
      </c>
      <c r="C826" s="63" t="str">
        <f t="shared" si="13"/>
        <v>CART_006_1_49</v>
      </c>
      <c r="D826" s="64">
        <v>4.6875</v>
      </c>
      <c r="E826" s="63" t="s">
        <v>260</v>
      </c>
      <c r="F826" s="65">
        <v>19079.875633964701</v>
      </c>
      <c r="G826" s="65"/>
      <c r="H826" s="61" t="s">
        <v>262</v>
      </c>
      <c r="I826" s="63" t="s">
        <v>94</v>
      </c>
      <c r="J826" s="63" t="s">
        <v>88</v>
      </c>
      <c r="P826" s="63" t="s">
        <v>353</v>
      </c>
    </row>
    <row r="827" spans="1:16" s="63" customFormat="1">
      <c r="A827" s="63" t="str">
        <f>Arms!$C$10</f>
        <v>CART_006_1</v>
      </c>
      <c r="B827" s="63">
        <v>49</v>
      </c>
      <c r="C827" s="63" t="str">
        <f t="shared" si="13"/>
        <v>CART_006_1_49</v>
      </c>
      <c r="D827" s="64">
        <v>14.0625</v>
      </c>
      <c r="E827" s="63" t="s">
        <v>260</v>
      </c>
      <c r="F827" s="65">
        <v>89544.387325747797</v>
      </c>
      <c r="G827" s="65"/>
      <c r="H827" s="61" t="s">
        <v>262</v>
      </c>
      <c r="I827" s="63" t="s">
        <v>94</v>
      </c>
      <c r="J827" s="63" t="s">
        <v>88</v>
      </c>
      <c r="P827" s="63" t="s">
        <v>353</v>
      </c>
    </row>
    <row r="828" spans="1:16" s="63" customFormat="1">
      <c r="A828" s="63" t="str">
        <f>Arms!$C$10</f>
        <v>CART_006_1</v>
      </c>
      <c r="B828" s="63">
        <v>49</v>
      </c>
      <c r="C828" s="63" t="str">
        <f t="shared" si="13"/>
        <v>CART_006_1_49</v>
      </c>
      <c r="D828" s="64">
        <v>18.0208333333333</v>
      </c>
      <c r="E828" s="63" t="s">
        <v>260</v>
      </c>
      <c r="F828" s="65">
        <v>28082.854316100202</v>
      </c>
      <c r="G828" s="65"/>
      <c r="H828" s="61" t="s">
        <v>262</v>
      </c>
      <c r="I828" s="63" t="s">
        <v>94</v>
      </c>
      <c r="J828" s="63" t="s">
        <v>88</v>
      </c>
      <c r="P828" s="63" t="s">
        <v>353</v>
      </c>
    </row>
    <row r="829" spans="1:16" s="63" customFormat="1">
      <c r="A829" s="63" t="str">
        <f>Arms!$C$10</f>
        <v>CART_006_1</v>
      </c>
      <c r="B829" s="63">
        <v>49</v>
      </c>
      <c r="C829" s="63" t="str">
        <f t="shared" si="13"/>
        <v>CART_006_1_49</v>
      </c>
      <c r="D829" s="64">
        <v>20</v>
      </c>
      <c r="E829" s="63" t="s">
        <v>260</v>
      </c>
      <c r="F829" s="65">
        <v>44656.028459569097</v>
      </c>
      <c r="G829" s="65"/>
      <c r="H829" s="61" t="s">
        <v>262</v>
      </c>
      <c r="I829" s="63" t="s">
        <v>94</v>
      </c>
      <c r="J829" s="63" t="s">
        <v>88</v>
      </c>
      <c r="P829" s="63" t="s">
        <v>353</v>
      </c>
    </row>
    <row r="830" spans="1:16" s="63" customFormat="1">
      <c r="A830" s="63" t="str">
        <f>Arms!$C$10</f>
        <v>CART_006_1</v>
      </c>
      <c r="B830" s="63">
        <v>49</v>
      </c>
      <c r="C830" s="63" t="str">
        <f t="shared" si="13"/>
        <v>CART_006_1_49</v>
      </c>
      <c r="D830" s="64">
        <v>27.9166666666666</v>
      </c>
      <c r="E830" s="63" t="s">
        <v>260</v>
      </c>
      <c r="F830" s="65">
        <v>108635.36378740999</v>
      </c>
      <c r="G830" s="65"/>
      <c r="H830" s="61" t="s">
        <v>262</v>
      </c>
      <c r="I830" s="63" t="s">
        <v>94</v>
      </c>
      <c r="J830" s="63" t="s">
        <v>88</v>
      </c>
      <c r="P830" s="63" t="s">
        <v>353</v>
      </c>
    </row>
    <row r="831" spans="1:16" s="63" customFormat="1">
      <c r="A831" s="63" t="str">
        <f>Arms!$C$10</f>
        <v>CART_006_1</v>
      </c>
      <c r="B831" s="63">
        <v>49</v>
      </c>
      <c r="C831" s="63" t="str">
        <f t="shared" si="13"/>
        <v>CART_006_1_49</v>
      </c>
      <c r="D831" s="64">
        <v>40.1041666666666</v>
      </c>
      <c r="E831" s="63" t="s">
        <v>260</v>
      </c>
      <c r="F831" s="65">
        <v>38259.017490587801</v>
      </c>
      <c r="G831" s="65"/>
      <c r="H831" s="61" t="s">
        <v>262</v>
      </c>
      <c r="I831" s="63" t="s">
        <v>94</v>
      </c>
      <c r="J831" s="63" t="s">
        <v>88</v>
      </c>
      <c r="P831" s="63" t="s">
        <v>353</v>
      </c>
    </row>
    <row r="832" spans="1:16" s="63" customFormat="1">
      <c r="A832" s="63" t="str">
        <f>Arms!$C$10</f>
        <v>CART_006_1</v>
      </c>
      <c r="B832" s="63">
        <v>1</v>
      </c>
      <c r="C832" s="63" t="str">
        <f t="shared" si="13"/>
        <v>CART_006_1_1</v>
      </c>
      <c r="D832" s="64">
        <v>62.857142857143998</v>
      </c>
      <c r="E832" s="63" t="s">
        <v>260</v>
      </c>
      <c r="F832" s="65">
        <v>49.595656690938803</v>
      </c>
      <c r="G832" s="65"/>
      <c r="H832" s="61" t="s">
        <v>262</v>
      </c>
      <c r="I832" s="63" t="s">
        <v>94</v>
      </c>
      <c r="J832" s="63" t="s">
        <v>88</v>
      </c>
      <c r="P832" s="63" t="s">
        <v>353</v>
      </c>
    </row>
    <row r="833" spans="1:16" s="63" customFormat="1">
      <c r="A833" s="63" t="str">
        <f>Arms!$C$10</f>
        <v>CART_006_1</v>
      </c>
      <c r="B833" s="63">
        <v>1</v>
      </c>
      <c r="C833" s="63" t="str">
        <f t="shared" si="13"/>
        <v>CART_006_1_1</v>
      </c>
      <c r="D833" s="64">
        <v>92.244897959184698</v>
      </c>
      <c r="E833" s="63" t="s">
        <v>260</v>
      </c>
      <c r="F833" s="65">
        <v>261.37628867390902</v>
      </c>
      <c r="G833" s="65"/>
      <c r="H833" s="61" t="s">
        <v>262</v>
      </c>
      <c r="I833" s="63" t="s">
        <v>94</v>
      </c>
      <c r="J833" s="63" t="s">
        <v>88</v>
      </c>
      <c r="P833" s="63" t="s">
        <v>353</v>
      </c>
    </row>
    <row r="834" spans="1:16" s="63" customFormat="1">
      <c r="A834" s="63" t="str">
        <f>Arms!$C$10</f>
        <v>CART_006_1</v>
      </c>
      <c r="B834" s="63">
        <v>1</v>
      </c>
      <c r="C834" s="63" t="str">
        <f t="shared" si="13"/>
        <v>CART_006_1_1</v>
      </c>
      <c r="D834" s="64">
        <v>462.04081632653401</v>
      </c>
      <c r="E834" s="63" t="s">
        <v>260</v>
      </c>
      <c r="F834" s="65">
        <v>2027.46999847859</v>
      </c>
      <c r="G834" s="65"/>
      <c r="H834" s="61" t="s">
        <v>262</v>
      </c>
      <c r="I834" s="63" t="s">
        <v>94</v>
      </c>
      <c r="J834" s="63" t="s">
        <v>88</v>
      </c>
      <c r="P834" s="63" t="s">
        <v>353</v>
      </c>
    </row>
    <row r="835" spans="1:16" s="63" customFormat="1">
      <c r="A835" s="63" t="str">
        <f>Arms!$C$10</f>
        <v>CART_006_1</v>
      </c>
      <c r="B835" s="63">
        <v>1</v>
      </c>
      <c r="C835" s="63" t="str">
        <f t="shared" si="13"/>
        <v>CART_006_1_1</v>
      </c>
      <c r="D835" s="64">
        <v>562.44897959184095</v>
      </c>
      <c r="E835" s="63" t="s">
        <v>260</v>
      </c>
      <c r="F835" s="65">
        <v>1135.41826249019</v>
      </c>
      <c r="G835" s="65"/>
      <c r="H835" s="61" t="s">
        <v>262</v>
      </c>
      <c r="I835" s="63" t="s">
        <v>94</v>
      </c>
      <c r="J835" s="63" t="s">
        <v>88</v>
      </c>
      <c r="P835" s="63" t="s">
        <v>353</v>
      </c>
    </row>
    <row r="836" spans="1:16" s="63" customFormat="1">
      <c r="A836" s="63" t="str">
        <f>Arms!$C$10</f>
        <v>CART_006_1</v>
      </c>
      <c r="B836" s="63">
        <v>2</v>
      </c>
      <c r="C836" s="63" t="str">
        <f t="shared" si="13"/>
        <v>CART_006_1_2</v>
      </c>
      <c r="D836" s="64">
        <v>62.857142857143998</v>
      </c>
      <c r="E836" s="63" t="s">
        <v>260</v>
      </c>
      <c r="F836" s="65">
        <v>78.864670653931398</v>
      </c>
      <c r="G836" s="65"/>
      <c r="H836" s="61" t="s">
        <v>262</v>
      </c>
      <c r="I836" s="63" t="s">
        <v>94</v>
      </c>
      <c r="J836" s="63" t="s">
        <v>88</v>
      </c>
      <c r="P836" s="63" t="s">
        <v>353</v>
      </c>
    </row>
    <row r="837" spans="1:16" s="63" customFormat="1">
      <c r="A837" s="63" t="str">
        <f>Arms!$C$10</f>
        <v>CART_006_1</v>
      </c>
      <c r="B837" s="63">
        <v>2</v>
      </c>
      <c r="C837" s="63" t="str">
        <f t="shared" si="13"/>
        <v>CART_006_1_2</v>
      </c>
      <c r="D837" s="64">
        <v>89.795918367348094</v>
      </c>
      <c r="E837" s="63" t="s">
        <v>260</v>
      </c>
      <c r="F837" s="65">
        <v>215.443469003188</v>
      </c>
      <c r="G837" s="65"/>
      <c r="H837" s="61" t="s">
        <v>262</v>
      </c>
      <c r="I837" s="63" t="s">
        <v>94</v>
      </c>
      <c r="J837" s="63" t="s">
        <v>88</v>
      </c>
      <c r="P837" s="63" t="s">
        <v>353</v>
      </c>
    </row>
    <row r="838" spans="1:16" s="63" customFormat="1">
      <c r="A838" s="63" t="str">
        <f>Arms!$C$10</f>
        <v>CART_006_1</v>
      </c>
      <c r="B838" s="63">
        <v>2</v>
      </c>
      <c r="C838" s="63" t="str">
        <f t="shared" si="13"/>
        <v>CART_006_1_2</v>
      </c>
      <c r="D838" s="64">
        <v>124.081632653062</v>
      </c>
      <c r="E838" s="63" t="s">
        <v>260</v>
      </c>
      <c r="F838" s="65">
        <v>42.491040118217597</v>
      </c>
      <c r="G838" s="65"/>
      <c r="H838" s="61" t="s">
        <v>262</v>
      </c>
      <c r="I838" s="63" t="s">
        <v>94</v>
      </c>
      <c r="J838" s="63" t="s">
        <v>88</v>
      </c>
      <c r="P838" s="63" t="s">
        <v>353</v>
      </c>
    </row>
    <row r="839" spans="1:16" s="63" customFormat="1">
      <c r="A839" s="63" t="str">
        <f>Arms!$C$10</f>
        <v>CART_006_1</v>
      </c>
      <c r="B839" s="63">
        <v>2</v>
      </c>
      <c r="C839" s="63" t="str">
        <f t="shared" si="13"/>
        <v>CART_006_1_2</v>
      </c>
      <c r="D839" s="64">
        <v>153.46938775510301</v>
      </c>
      <c r="E839" s="63" t="s">
        <v>260</v>
      </c>
      <c r="F839" s="65">
        <v>57.888184326909197</v>
      </c>
      <c r="G839" s="65"/>
      <c r="H839" s="61" t="s">
        <v>262</v>
      </c>
      <c r="I839" s="63" t="s">
        <v>94</v>
      </c>
      <c r="J839" s="63" t="s">
        <v>88</v>
      </c>
      <c r="P839" s="63" t="s">
        <v>353</v>
      </c>
    </row>
    <row r="840" spans="1:16" s="63" customFormat="1">
      <c r="A840" s="63" t="str">
        <f>Arms!$C$10</f>
        <v>CART_006_1</v>
      </c>
      <c r="B840" s="63">
        <v>2</v>
      </c>
      <c r="C840" s="63" t="str">
        <f t="shared" si="13"/>
        <v>CART_006_1_2</v>
      </c>
      <c r="D840" s="64">
        <v>258.77551020408401</v>
      </c>
      <c r="E840" s="63" t="s">
        <v>260</v>
      </c>
      <c r="F840" s="65">
        <v>120.652068550469</v>
      </c>
      <c r="G840" s="65"/>
      <c r="H840" s="61" t="s">
        <v>262</v>
      </c>
      <c r="I840" s="63" t="s">
        <v>94</v>
      </c>
      <c r="J840" s="63" t="s">
        <v>88</v>
      </c>
      <c r="P840" s="63" t="s">
        <v>353</v>
      </c>
    </row>
    <row r="841" spans="1:16" s="63" customFormat="1">
      <c r="A841" s="63" t="str">
        <f>Arms!$C$10</f>
        <v>CART_006_1</v>
      </c>
      <c r="B841" s="63">
        <v>2</v>
      </c>
      <c r="C841" s="63" t="str">
        <f t="shared" si="13"/>
        <v>CART_006_1_2</v>
      </c>
      <c r="D841" s="64">
        <v>462.04081632653401</v>
      </c>
      <c r="E841" s="63" t="s">
        <v>260</v>
      </c>
      <c r="F841" s="65">
        <v>504.240691491105</v>
      </c>
      <c r="G841" s="65"/>
      <c r="H841" s="61" t="s">
        <v>262</v>
      </c>
      <c r="I841" s="63" t="s">
        <v>94</v>
      </c>
      <c r="J841" s="63" t="s">
        <v>88</v>
      </c>
      <c r="P841" s="63" t="s">
        <v>353</v>
      </c>
    </row>
    <row r="842" spans="1:16" s="63" customFormat="1">
      <c r="A842" s="63" t="str">
        <f>Arms!$C$10</f>
        <v>CART_006_1</v>
      </c>
      <c r="B842" s="63">
        <v>8</v>
      </c>
      <c r="C842" s="63" t="str">
        <f t="shared" ref="C842:C905" si="14">CONCATENATE(A842, "_", B842)</f>
        <v>CART_006_1_8</v>
      </c>
      <c r="D842" s="64">
        <v>62.857142857143998</v>
      </c>
      <c r="E842" s="63" t="s">
        <v>260</v>
      </c>
      <c r="F842" s="65">
        <v>1950.5984092630499</v>
      </c>
      <c r="G842" s="65"/>
      <c r="H842" s="61" t="s">
        <v>262</v>
      </c>
      <c r="I842" s="63" t="s">
        <v>94</v>
      </c>
      <c r="J842" s="63" t="s">
        <v>88</v>
      </c>
      <c r="P842" s="63" t="s">
        <v>353</v>
      </c>
    </row>
    <row r="843" spans="1:16" s="63" customFormat="1">
      <c r="A843" s="63" t="str">
        <f>Arms!$C$10</f>
        <v>CART_006_1</v>
      </c>
      <c r="B843" s="63">
        <v>8</v>
      </c>
      <c r="C843" s="63" t="str">
        <f t="shared" si="14"/>
        <v>CART_006_1_8</v>
      </c>
      <c r="D843" s="64">
        <v>92.244897959184698</v>
      </c>
      <c r="E843" s="63" t="s">
        <v>260</v>
      </c>
      <c r="F843" s="65">
        <v>2027.46999847859</v>
      </c>
      <c r="G843" s="65"/>
      <c r="H843" s="61" t="s">
        <v>262</v>
      </c>
      <c r="I843" s="63" t="s">
        <v>94</v>
      </c>
      <c r="J843" s="63" t="s">
        <v>88</v>
      </c>
      <c r="P843" s="63" t="s">
        <v>353</v>
      </c>
    </row>
    <row r="844" spans="1:16" s="63" customFormat="1">
      <c r="A844" s="63" t="str">
        <f>Arms!$C$10</f>
        <v>CART_006_1</v>
      </c>
      <c r="B844" s="63">
        <v>9</v>
      </c>
      <c r="C844" s="63" t="str">
        <f t="shared" si="14"/>
        <v>CART_006_1_9</v>
      </c>
      <c r="D844" s="64">
        <v>60.408163265307103</v>
      </c>
      <c r="E844" s="63" t="s">
        <v>260</v>
      </c>
      <c r="F844" s="65">
        <v>3101.7494552646699</v>
      </c>
      <c r="G844" s="65"/>
      <c r="H844" s="61" t="s">
        <v>262</v>
      </c>
      <c r="I844" s="63" t="s">
        <v>94</v>
      </c>
      <c r="J844" s="63" t="s">
        <v>88</v>
      </c>
      <c r="P844" s="63" t="s">
        <v>353</v>
      </c>
    </row>
    <row r="845" spans="1:16" s="63" customFormat="1">
      <c r="A845" s="63" t="str">
        <f>Arms!$C$10</f>
        <v>CART_006_1</v>
      </c>
      <c r="B845" s="63">
        <v>9</v>
      </c>
      <c r="C845" s="63" t="str">
        <f t="shared" si="14"/>
        <v>CART_006_1_9</v>
      </c>
      <c r="D845" s="64">
        <v>87.346938775511205</v>
      </c>
      <c r="E845" s="63" t="s">
        <v>260</v>
      </c>
      <c r="F845" s="65">
        <v>1377.49086995007</v>
      </c>
      <c r="G845" s="65"/>
      <c r="H845" s="61" t="s">
        <v>262</v>
      </c>
      <c r="I845" s="63" t="s">
        <v>94</v>
      </c>
      <c r="J845" s="63" t="s">
        <v>88</v>
      </c>
      <c r="P845" s="63" t="s">
        <v>353</v>
      </c>
    </row>
    <row r="846" spans="1:16" s="63" customFormat="1">
      <c r="A846" s="63" t="str">
        <f>Arms!$C$10</f>
        <v>CART_006_1</v>
      </c>
      <c r="B846" s="63">
        <v>11</v>
      </c>
      <c r="C846" s="63" t="str">
        <f t="shared" si="14"/>
        <v>CART_006_1_11</v>
      </c>
      <c r="D846" s="64">
        <v>60.408163265307103</v>
      </c>
      <c r="E846" s="63" t="s">
        <v>260</v>
      </c>
      <c r="F846" s="65">
        <v>317.102043506065</v>
      </c>
      <c r="G846" s="65"/>
      <c r="H846" s="61" t="s">
        <v>262</v>
      </c>
      <c r="I846" s="63" t="s">
        <v>94</v>
      </c>
      <c r="J846" s="63" t="s">
        <v>88</v>
      </c>
      <c r="P846" s="63" t="s">
        <v>353</v>
      </c>
    </row>
    <row r="847" spans="1:16" s="63" customFormat="1">
      <c r="A847" s="63" t="str">
        <f>Arms!$C$10</f>
        <v>CART_006_1</v>
      </c>
      <c r="B847" s="63">
        <v>11</v>
      </c>
      <c r="C847" s="63" t="str">
        <f t="shared" si="14"/>
        <v>CART_006_1_11</v>
      </c>
      <c r="D847" s="64">
        <v>182.857142857144</v>
      </c>
      <c r="E847" s="63" t="s">
        <v>260</v>
      </c>
      <c r="F847" s="65">
        <v>57.888184326909197</v>
      </c>
      <c r="G847" s="65"/>
      <c r="H847" s="61" t="s">
        <v>262</v>
      </c>
      <c r="I847" s="63" t="s">
        <v>94</v>
      </c>
      <c r="J847" s="63" t="s">
        <v>88</v>
      </c>
      <c r="P847" s="63" t="s">
        <v>353</v>
      </c>
    </row>
    <row r="848" spans="1:16" s="63" customFormat="1">
      <c r="A848" s="63" t="str">
        <f>Arms!$C$10</f>
        <v>CART_006_1</v>
      </c>
      <c r="B848" s="63">
        <v>11</v>
      </c>
      <c r="C848" s="63" t="str">
        <f t="shared" si="14"/>
        <v>CART_006_1_11</v>
      </c>
      <c r="D848" s="64">
        <v>366.53061224490102</v>
      </c>
      <c r="E848" s="63" t="s">
        <v>260</v>
      </c>
      <c r="F848" s="65">
        <v>4.8780854145898802</v>
      </c>
      <c r="G848" s="65"/>
      <c r="H848" s="61" t="s">
        <v>262</v>
      </c>
      <c r="I848" s="63" t="s">
        <v>94</v>
      </c>
      <c r="J848" s="63" t="s">
        <v>88</v>
      </c>
      <c r="P848" s="63" t="s">
        <v>353</v>
      </c>
    </row>
    <row r="849" spans="1:16" s="63" customFormat="1">
      <c r="A849" s="63" t="str">
        <f>Arms!$C$10</f>
        <v>CART_006_1</v>
      </c>
      <c r="B849" s="63">
        <v>11</v>
      </c>
      <c r="C849" s="63" t="str">
        <f t="shared" si="14"/>
        <v>CART_006_1_11</v>
      </c>
      <c r="D849" s="64">
        <v>457.14285714286098</v>
      </c>
      <c r="E849" s="63" t="s">
        <v>260</v>
      </c>
      <c r="F849" s="65">
        <v>21.190396779343502</v>
      </c>
      <c r="G849" s="65"/>
      <c r="H849" s="61" t="s">
        <v>262</v>
      </c>
      <c r="I849" s="63" t="s">
        <v>94</v>
      </c>
      <c r="J849" s="63" t="s">
        <v>88</v>
      </c>
      <c r="P849" s="63" t="s">
        <v>353</v>
      </c>
    </row>
    <row r="850" spans="1:16" s="63" customFormat="1">
      <c r="A850" s="63" t="str">
        <f>Arms!$C$10</f>
        <v>CART_006_1</v>
      </c>
      <c r="B850" s="63">
        <v>11</v>
      </c>
      <c r="C850" s="63" t="str">
        <f t="shared" si="14"/>
        <v>CART_006_1_11</v>
      </c>
      <c r="D850" s="64">
        <v>611.42857142857599</v>
      </c>
      <c r="E850" s="63" t="s">
        <v>260</v>
      </c>
      <c r="F850" s="65">
        <v>1</v>
      </c>
      <c r="G850" s="65"/>
      <c r="H850" s="61" t="s">
        <v>262</v>
      </c>
      <c r="I850" s="63" t="s">
        <v>94</v>
      </c>
      <c r="J850" s="63" t="s">
        <v>88</v>
      </c>
      <c r="P850" s="63" t="s">
        <v>353</v>
      </c>
    </row>
    <row r="851" spans="1:16" s="63" customFormat="1">
      <c r="A851" s="63" t="str">
        <f>Arms!$C$10</f>
        <v>CART_006_1</v>
      </c>
      <c r="B851" s="63">
        <v>13</v>
      </c>
      <c r="C851" s="63" t="str">
        <f t="shared" si="14"/>
        <v>CART_006_1_13</v>
      </c>
      <c r="D851" s="64">
        <v>60.408163265307103</v>
      </c>
      <c r="E851" s="63" t="s">
        <v>260</v>
      </c>
      <c r="F851" s="65">
        <v>8152.1278708687596</v>
      </c>
      <c r="G851" s="65"/>
      <c r="H851" s="61" t="s">
        <v>262</v>
      </c>
      <c r="I851" s="63" t="s">
        <v>94</v>
      </c>
      <c r="J851" s="63" t="s">
        <v>88</v>
      </c>
      <c r="P851" s="63" t="s">
        <v>353</v>
      </c>
    </row>
    <row r="852" spans="1:16" s="63" customFormat="1">
      <c r="A852" s="63" t="str">
        <f>Arms!$C$10</f>
        <v>CART_006_1</v>
      </c>
      <c r="B852" s="63">
        <v>13</v>
      </c>
      <c r="C852" s="63" t="str">
        <f t="shared" si="14"/>
        <v>CART_006_1_13</v>
      </c>
      <c r="D852" s="64">
        <v>94.6938775510216</v>
      </c>
      <c r="E852" s="63" t="s">
        <v>260</v>
      </c>
      <c r="F852" s="65">
        <v>2984.14652641563</v>
      </c>
      <c r="G852" s="65"/>
      <c r="H852" s="61" t="s">
        <v>262</v>
      </c>
      <c r="I852" s="63" t="s">
        <v>94</v>
      </c>
      <c r="J852" s="63" t="s">
        <v>88</v>
      </c>
      <c r="P852" s="63" t="s">
        <v>353</v>
      </c>
    </row>
    <row r="853" spans="1:16" s="63" customFormat="1">
      <c r="A853" s="63" t="str">
        <f>Arms!$C$10</f>
        <v>CART_006_1</v>
      </c>
      <c r="B853" s="63">
        <v>13</v>
      </c>
      <c r="C853" s="63" t="str">
        <f t="shared" si="14"/>
        <v>CART_006_1_13</v>
      </c>
      <c r="D853" s="64">
        <v>124.081632653062</v>
      </c>
      <c r="E853" s="63" t="s">
        <v>260</v>
      </c>
      <c r="F853" s="65">
        <v>660.91237677328797</v>
      </c>
      <c r="G853" s="65"/>
      <c r="H853" s="61" t="s">
        <v>262</v>
      </c>
      <c r="I853" s="63" t="s">
        <v>94</v>
      </c>
      <c r="J853" s="63" t="s">
        <v>88</v>
      </c>
      <c r="P853" s="63" t="s">
        <v>353</v>
      </c>
    </row>
    <row r="854" spans="1:16" s="63" customFormat="1">
      <c r="A854" s="63" t="str">
        <f>Arms!$C$10</f>
        <v>CART_006_1</v>
      </c>
      <c r="B854" s="63">
        <v>13</v>
      </c>
      <c r="C854" s="63" t="str">
        <f t="shared" si="14"/>
        <v>CART_006_1_13</v>
      </c>
      <c r="D854" s="64">
        <v>158.36734693877699</v>
      </c>
      <c r="E854" s="63" t="s">
        <v>260</v>
      </c>
      <c r="F854" s="65">
        <v>40.879990986166497</v>
      </c>
      <c r="G854" s="65"/>
      <c r="H854" s="61" t="s">
        <v>262</v>
      </c>
      <c r="I854" s="63" t="s">
        <v>94</v>
      </c>
      <c r="J854" s="63" t="s">
        <v>88</v>
      </c>
      <c r="P854" s="63" t="s">
        <v>353</v>
      </c>
    </row>
    <row r="855" spans="1:16" s="63" customFormat="1">
      <c r="A855" s="63" t="str">
        <f>Arms!$C$10</f>
        <v>CART_006_1</v>
      </c>
      <c r="B855" s="63">
        <v>13</v>
      </c>
      <c r="C855" s="63" t="str">
        <f t="shared" si="14"/>
        <v>CART_006_1_13</v>
      </c>
      <c r="D855" s="64">
        <v>200.00000000000099</v>
      </c>
      <c r="E855" s="63" t="s">
        <v>260</v>
      </c>
      <c r="F855" s="65">
        <v>2.4327144068749198</v>
      </c>
      <c r="G855" s="65"/>
      <c r="H855" s="61" t="s">
        <v>262</v>
      </c>
      <c r="I855" s="63" t="s">
        <v>94</v>
      </c>
      <c r="J855" s="63" t="s">
        <v>88</v>
      </c>
      <c r="P855" s="63" t="s">
        <v>353</v>
      </c>
    </row>
    <row r="856" spans="1:16" s="63" customFormat="1">
      <c r="A856" s="63" t="str">
        <f>Arms!$C$10</f>
        <v>CART_006_1</v>
      </c>
      <c r="B856" s="63">
        <v>13</v>
      </c>
      <c r="C856" s="63" t="str">
        <f t="shared" si="14"/>
        <v>CART_006_1_13</v>
      </c>
      <c r="D856" s="64">
        <v>290.61224489796098</v>
      </c>
      <c r="E856" s="63" t="s">
        <v>260</v>
      </c>
      <c r="F856" s="65">
        <v>75.874514167928098</v>
      </c>
      <c r="G856" s="65"/>
      <c r="H856" s="61" t="s">
        <v>262</v>
      </c>
      <c r="I856" s="63" t="s">
        <v>94</v>
      </c>
      <c r="J856" s="63" t="s">
        <v>88</v>
      </c>
      <c r="P856" s="63" t="s">
        <v>353</v>
      </c>
    </row>
    <row r="857" spans="1:16" s="63" customFormat="1">
      <c r="A857" s="63" t="str">
        <f>Arms!$C$10</f>
        <v>CART_006_1</v>
      </c>
      <c r="B857" s="63">
        <v>13</v>
      </c>
      <c r="C857" s="63" t="str">
        <f t="shared" si="14"/>
        <v>CART_006_1_13</v>
      </c>
      <c r="D857" s="64">
        <v>393.469387755105</v>
      </c>
      <c r="E857" s="63" t="s">
        <v>260</v>
      </c>
      <c r="F857" s="65">
        <v>6.1513271491287203</v>
      </c>
      <c r="G857" s="65"/>
      <c r="H857" s="61" t="s">
        <v>262</v>
      </c>
      <c r="I857" s="63" t="s">
        <v>94</v>
      </c>
      <c r="J857" s="63" t="s">
        <v>88</v>
      </c>
      <c r="P857" s="63" t="s">
        <v>353</v>
      </c>
    </row>
    <row r="858" spans="1:16" s="63" customFormat="1">
      <c r="A858" s="63" t="str">
        <f>Arms!$C$10</f>
        <v>CART_006_1</v>
      </c>
      <c r="B858" s="63">
        <v>16</v>
      </c>
      <c r="C858" s="63" t="str">
        <f t="shared" si="14"/>
        <v>CART_006_1_16</v>
      </c>
      <c r="D858" s="64">
        <v>57.959183673470299</v>
      </c>
      <c r="E858" s="63" t="s">
        <v>260</v>
      </c>
      <c r="F858" s="65">
        <v>801.81973015435403</v>
      </c>
      <c r="G858" s="65"/>
      <c r="H858" s="61" t="s">
        <v>262</v>
      </c>
      <c r="I858" s="63" t="s">
        <v>94</v>
      </c>
      <c r="J858" s="63" t="s">
        <v>88</v>
      </c>
      <c r="P858" s="63" t="s">
        <v>353</v>
      </c>
    </row>
    <row r="859" spans="1:16" s="63" customFormat="1">
      <c r="A859" s="63" t="str">
        <f>Arms!$C$10</f>
        <v>CART_006_1</v>
      </c>
      <c r="B859" s="63">
        <v>16</v>
      </c>
      <c r="C859" s="63" t="str">
        <f t="shared" si="14"/>
        <v>CART_006_1_16</v>
      </c>
      <c r="D859" s="64">
        <v>217.14285714285899</v>
      </c>
      <c r="E859" s="63" t="s">
        <v>260</v>
      </c>
      <c r="F859" s="65">
        <v>42.491040118217597</v>
      </c>
      <c r="G859" s="65"/>
      <c r="H859" s="61" t="s">
        <v>262</v>
      </c>
      <c r="I859" s="63" t="s">
        <v>94</v>
      </c>
      <c r="J859" s="63" t="s">
        <v>88</v>
      </c>
      <c r="P859" s="63" t="s">
        <v>353</v>
      </c>
    </row>
    <row r="860" spans="1:16" s="63" customFormat="1">
      <c r="A860" s="63" t="str">
        <f>Arms!$C$10</f>
        <v>CART_006_1</v>
      </c>
      <c r="B860" s="63">
        <v>16</v>
      </c>
      <c r="C860" s="63" t="str">
        <f t="shared" si="14"/>
        <v>CART_006_1_16</v>
      </c>
      <c r="D860" s="64">
        <v>300.40816326530899</v>
      </c>
      <c r="E860" s="63" t="s">
        <v>260</v>
      </c>
      <c r="F860" s="65">
        <v>8.3803352159227291</v>
      </c>
      <c r="G860" s="65"/>
      <c r="H860" s="61" t="s">
        <v>262</v>
      </c>
      <c r="I860" s="63" t="s">
        <v>94</v>
      </c>
      <c r="J860" s="63" t="s">
        <v>88</v>
      </c>
      <c r="P860" s="63" t="s">
        <v>353</v>
      </c>
    </row>
    <row r="861" spans="1:16" s="63" customFormat="1">
      <c r="A861" s="63" t="str">
        <f>Arms!$C$10</f>
        <v>CART_006_1</v>
      </c>
      <c r="B861" s="63">
        <v>16</v>
      </c>
      <c r="C861" s="63" t="str">
        <f t="shared" si="14"/>
        <v>CART_006_1_16</v>
      </c>
      <c r="D861" s="64">
        <v>417.95918367347201</v>
      </c>
      <c r="E861" s="63" t="s">
        <v>260</v>
      </c>
      <c r="F861" s="65">
        <v>415.628228323889</v>
      </c>
      <c r="G861" s="65"/>
      <c r="H861" s="61" t="s">
        <v>262</v>
      </c>
      <c r="I861" s="63" t="s">
        <v>94</v>
      </c>
      <c r="J861" s="63" t="s">
        <v>88</v>
      </c>
      <c r="P861" s="63" t="s">
        <v>353</v>
      </c>
    </row>
    <row r="862" spans="1:16" s="63" customFormat="1">
      <c r="A862" s="63" t="str">
        <f>Arms!$C$10</f>
        <v>CART_006_1</v>
      </c>
      <c r="B862" s="63">
        <v>16</v>
      </c>
      <c r="C862" s="63" t="str">
        <f t="shared" si="14"/>
        <v>CART_006_1_16</v>
      </c>
      <c r="D862" s="64">
        <v>508.57142857143202</v>
      </c>
      <c r="E862" s="63" t="s">
        <v>260</v>
      </c>
      <c r="F862" s="65">
        <v>53.581736779794397</v>
      </c>
      <c r="G862" s="65"/>
      <c r="H862" s="61" t="s">
        <v>262</v>
      </c>
      <c r="I862" s="63" t="s">
        <v>94</v>
      </c>
      <c r="J862" s="63" t="s">
        <v>88</v>
      </c>
      <c r="P862" s="63" t="s">
        <v>353</v>
      </c>
    </row>
    <row r="863" spans="1:16" s="63" customFormat="1">
      <c r="A863" s="63" t="str">
        <f>Arms!$C$10</f>
        <v>CART_006_1</v>
      </c>
      <c r="B863" s="63">
        <v>23</v>
      </c>
      <c r="C863" s="63" t="str">
        <f t="shared" si="14"/>
        <v>CART_006_1_23</v>
      </c>
      <c r="D863" s="64">
        <v>57.959183673470299</v>
      </c>
      <c r="E863" s="63" t="s">
        <v>260</v>
      </c>
      <c r="F863" s="65">
        <v>125.40687415657101</v>
      </c>
      <c r="G863" s="65"/>
      <c r="H863" s="61" t="s">
        <v>262</v>
      </c>
      <c r="I863" s="63" t="s">
        <v>94</v>
      </c>
      <c r="J863" s="63" t="s">
        <v>88</v>
      </c>
      <c r="P863" s="63" t="s">
        <v>353</v>
      </c>
    </row>
    <row r="864" spans="1:16" s="63" customFormat="1">
      <c r="A864" s="63" t="str">
        <f>Arms!$C$10</f>
        <v>CART_006_1</v>
      </c>
      <c r="B864" s="63">
        <v>29</v>
      </c>
      <c r="C864" s="63" t="str">
        <f t="shared" si="14"/>
        <v>CART_006_1_29</v>
      </c>
      <c r="D864" s="64">
        <v>50.612244897959897</v>
      </c>
      <c r="E864" s="63" t="s">
        <v>260</v>
      </c>
      <c r="F864" s="65">
        <v>771.41870968668297</v>
      </c>
      <c r="G864" s="65"/>
      <c r="H864" s="61" t="s">
        <v>262</v>
      </c>
      <c r="I864" s="63" t="s">
        <v>94</v>
      </c>
      <c r="J864" s="63" t="s">
        <v>88</v>
      </c>
      <c r="P864" s="63" t="s">
        <v>353</v>
      </c>
    </row>
    <row r="865" spans="1:16" s="63" customFormat="1">
      <c r="A865" s="63" t="str">
        <f>Arms!$C$10</f>
        <v>CART_006_1</v>
      </c>
      <c r="B865" s="63">
        <v>29</v>
      </c>
      <c r="C865" s="63" t="str">
        <f t="shared" si="14"/>
        <v>CART_006_1_29</v>
      </c>
      <c r="D865" s="64">
        <v>283.26530612245102</v>
      </c>
      <c r="E865" s="63" t="s">
        <v>260</v>
      </c>
      <c r="F865" s="65">
        <v>39.330024832989601</v>
      </c>
      <c r="G865" s="65"/>
      <c r="H865" s="61" t="s">
        <v>262</v>
      </c>
      <c r="I865" s="63" t="s">
        <v>94</v>
      </c>
      <c r="J865" s="63" t="s">
        <v>88</v>
      </c>
      <c r="P865" s="63" t="s">
        <v>353</v>
      </c>
    </row>
    <row r="866" spans="1:16" s="63" customFormat="1">
      <c r="A866" s="63" t="str">
        <f>Arms!$C$10</f>
        <v>CART_006_1</v>
      </c>
      <c r="B866" s="63">
        <v>30</v>
      </c>
      <c r="C866" s="63" t="str">
        <f t="shared" si="14"/>
        <v>CART_006_1_30</v>
      </c>
      <c r="D866" s="64">
        <v>60.408163265307103</v>
      </c>
      <c r="E866" s="63" t="s">
        <v>260</v>
      </c>
      <c r="F866" s="65">
        <v>1.0394092340332499</v>
      </c>
      <c r="G866" s="65"/>
      <c r="H866" s="61" t="s">
        <v>262</v>
      </c>
      <c r="I866" s="63" t="s">
        <v>94</v>
      </c>
      <c r="J866" s="63" t="s">
        <v>88</v>
      </c>
      <c r="P866" s="63" t="s">
        <v>353</v>
      </c>
    </row>
    <row r="867" spans="1:16" s="63" customFormat="1">
      <c r="A867" s="63" t="str">
        <f>Arms!$C$10</f>
        <v>CART_006_1</v>
      </c>
      <c r="B867" s="63">
        <v>30</v>
      </c>
      <c r="C867" s="63" t="str">
        <f t="shared" si="14"/>
        <v>CART_006_1_30</v>
      </c>
      <c r="D867" s="64">
        <v>168.163265306124</v>
      </c>
      <c r="E867" s="63" t="s">
        <v>260</v>
      </c>
      <c r="F867" s="65">
        <v>1</v>
      </c>
      <c r="G867" s="65"/>
      <c r="H867" s="61" t="s">
        <v>262</v>
      </c>
      <c r="I867" s="63" t="s">
        <v>94</v>
      </c>
      <c r="J867" s="63" t="s">
        <v>88</v>
      </c>
      <c r="P867" s="63" t="s">
        <v>353</v>
      </c>
    </row>
    <row r="868" spans="1:16" s="63" customFormat="1">
      <c r="A868" s="63" t="str">
        <f>Arms!$C$10</f>
        <v>CART_006_1</v>
      </c>
      <c r="B868" s="63">
        <v>37</v>
      </c>
      <c r="C868" s="63" t="str">
        <f t="shared" si="14"/>
        <v>CART_006_1_37</v>
      </c>
      <c r="D868" s="64">
        <v>70.204081632653896</v>
      </c>
      <c r="E868" s="63" t="s">
        <v>260</v>
      </c>
      <c r="F868" s="65">
        <v>0.92560748627396705</v>
      </c>
      <c r="G868" s="65"/>
      <c r="H868" s="61" t="s">
        <v>262</v>
      </c>
      <c r="I868" s="63" t="s">
        <v>94</v>
      </c>
      <c r="J868" s="63" t="s">
        <v>88</v>
      </c>
      <c r="P868" s="63" t="s">
        <v>353</v>
      </c>
    </row>
    <row r="869" spans="1:16" s="63" customFormat="1">
      <c r="A869" s="63" t="str">
        <f>Arms!$C$10</f>
        <v>CART_006_1</v>
      </c>
      <c r="B869" s="63">
        <v>39</v>
      </c>
      <c r="C869" s="63" t="str">
        <f t="shared" si="14"/>
        <v>CART_006_1_39</v>
      </c>
      <c r="D869" s="64">
        <v>60.408163265307103</v>
      </c>
      <c r="E869" s="63" t="s">
        <v>260</v>
      </c>
      <c r="F869" s="65">
        <v>293.51202538198697</v>
      </c>
      <c r="G869" s="65"/>
      <c r="H869" s="61" t="s">
        <v>262</v>
      </c>
      <c r="I869" s="63" t="s">
        <v>94</v>
      </c>
      <c r="J869" s="63" t="s">
        <v>88</v>
      </c>
      <c r="P869" s="63" t="s">
        <v>353</v>
      </c>
    </row>
    <row r="870" spans="1:16" s="63" customFormat="1">
      <c r="A870" s="63" t="str">
        <f>Arms!$C$10</f>
        <v>CART_006_1</v>
      </c>
      <c r="B870" s="63">
        <v>39</v>
      </c>
      <c r="C870" s="63" t="str">
        <f t="shared" si="14"/>
        <v>CART_006_1_39</v>
      </c>
      <c r="D870" s="64">
        <v>114.285714285715</v>
      </c>
      <c r="E870" s="63" t="s">
        <v>260</v>
      </c>
      <c r="F870" s="65">
        <v>92.0510564089345</v>
      </c>
      <c r="G870" s="65"/>
      <c r="H870" s="61" t="s">
        <v>262</v>
      </c>
      <c r="I870" s="63" t="s">
        <v>94</v>
      </c>
      <c r="J870" s="63" t="s">
        <v>88</v>
      </c>
      <c r="P870" s="63" t="s">
        <v>353</v>
      </c>
    </row>
    <row r="871" spans="1:16" s="63" customFormat="1">
      <c r="A871" s="63" t="str">
        <f>Arms!$C$10</f>
        <v>CART_006_1</v>
      </c>
      <c r="B871" s="63">
        <v>39</v>
      </c>
      <c r="C871" s="63" t="str">
        <f t="shared" si="14"/>
        <v>CART_006_1_39</v>
      </c>
      <c r="D871" s="64">
        <v>204.897959183675</v>
      </c>
      <c r="E871" s="63" t="s">
        <v>260</v>
      </c>
      <c r="F871" s="65">
        <v>51.550183532504903</v>
      </c>
      <c r="G871" s="65"/>
      <c r="H871" s="61" t="s">
        <v>262</v>
      </c>
      <c r="I871" s="63" t="s">
        <v>94</v>
      </c>
      <c r="J871" s="63" t="s">
        <v>88</v>
      </c>
      <c r="P871" s="63" t="s">
        <v>353</v>
      </c>
    </row>
    <row r="872" spans="1:16" s="63" customFormat="1">
      <c r="A872" s="63" t="str">
        <f>Arms!$C$10</f>
        <v>CART_006_1</v>
      </c>
      <c r="B872" s="63">
        <v>39</v>
      </c>
      <c r="C872" s="63" t="str">
        <f t="shared" si="14"/>
        <v>CART_006_1_39</v>
      </c>
      <c r="D872" s="64">
        <v>236.73469387755301</v>
      </c>
      <c r="E872" s="63" t="s">
        <v>260</v>
      </c>
      <c r="F872" s="65">
        <v>85.203146931537006</v>
      </c>
      <c r="G872" s="65"/>
      <c r="H872" s="61" t="s">
        <v>262</v>
      </c>
      <c r="I872" s="63" t="s">
        <v>94</v>
      </c>
      <c r="J872" s="63" t="s">
        <v>88</v>
      </c>
      <c r="P872" s="63" t="s">
        <v>353</v>
      </c>
    </row>
    <row r="873" spans="1:16" s="63" customFormat="1">
      <c r="A873" s="63" t="str">
        <f>Arms!$C$10</f>
        <v>CART_006_1</v>
      </c>
      <c r="B873" s="63">
        <v>41</v>
      </c>
      <c r="C873" s="63" t="str">
        <f t="shared" si="14"/>
        <v>CART_006_1_41</v>
      </c>
      <c r="D873" s="64">
        <v>75.102040816327602</v>
      </c>
      <c r="E873" s="63" t="s">
        <v>260</v>
      </c>
      <c r="F873" s="65">
        <v>17660.475723973999</v>
      </c>
      <c r="G873" s="65"/>
      <c r="H873" s="61" t="s">
        <v>262</v>
      </c>
      <c r="I873" s="63" t="s">
        <v>94</v>
      </c>
      <c r="J873" s="63" t="s">
        <v>88</v>
      </c>
      <c r="P873" s="63" t="s">
        <v>353</v>
      </c>
    </row>
    <row r="874" spans="1:16" s="63" customFormat="1">
      <c r="A874" s="63" t="str">
        <f>Arms!$C$10</f>
        <v>CART_006_1</v>
      </c>
      <c r="B874" s="63">
        <v>41</v>
      </c>
      <c r="C874" s="63" t="str">
        <f t="shared" si="14"/>
        <v>CART_006_1_41</v>
      </c>
      <c r="D874" s="64">
        <v>116.734693877552</v>
      </c>
      <c r="E874" s="63" t="s">
        <v>260</v>
      </c>
      <c r="F874" s="65">
        <v>1135.41826249019</v>
      </c>
      <c r="G874" s="65"/>
      <c r="H874" s="61" t="s">
        <v>262</v>
      </c>
      <c r="I874" s="63" t="s">
        <v>94</v>
      </c>
      <c r="J874" s="63" t="s">
        <v>88</v>
      </c>
      <c r="P874" s="63" t="s">
        <v>353</v>
      </c>
    </row>
    <row r="875" spans="1:16" s="63" customFormat="1">
      <c r="A875" s="63" t="str">
        <f>Arms!$C$10</f>
        <v>CART_006_1</v>
      </c>
      <c r="B875" s="63">
        <v>41</v>
      </c>
      <c r="C875" s="63" t="str">
        <f t="shared" si="14"/>
        <v>CART_006_1_41</v>
      </c>
      <c r="D875" s="64">
        <v>214.69387755102201</v>
      </c>
      <c r="E875" s="63" t="s">
        <v>260</v>
      </c>
      <c r="F875" s="65">
        <v>27.774425460964601</v>
      </c>
      <c r="G875" s="65"/>
      <c r="H875" s="61" t="s">
        <v>262</v>
      </c>
      <c r="I875" s="63" t="s">
        <v>94</v>
      </c>
      <c r="J875" s="63" t="s">
        <v>88</v>
      </c>
      <c r="P875" s="63" t="s">
        <v>353</v>
      </c>
    </row>
    <row r="876" spans="1:16" s="63" customFormat="1">
      <c r="A876" s="63" t="str">
        <f>Arms!$C$10</f>
        <v>CART_006_1</v>
      </c>
      <c r="B876" s="63">
        <v>41</v>
      </c>
      <c r="C876" s="63" t="str">
        <f t="shared" si="14"/>
        <v>CART_006_1_41</v>
      </c>
      <c r="D876" s="64">
        <v>256.32653061224698</v>
      </c>
      <c r="E876" s="63" t="s">
        <v>260</v>
      </c>
      <c r="F876" s="65">
        <v>103.368565458688</v>
      </c>
      <c r="G876" s="65"/>
      <c r="H876" s="61" t="s">
        <v>262</v>
      </c>
      <c r="I876" s="63" t="s">
        <v>94</v>
      </c>
      <c r="J876" s="63" t="s">
        <v>88</v>
      </c>
      <c r="P876" s="63" t="s">
        <v>353</v>
      </c>
    </row>
    <row r="877" spans="1:16" s="63" customFormat="1">
      <c r="A877" s="63" t="str">
        <f>Arms!$C$10</f>
        <v>CART_006_1</v>
      </c>
      <c r="B877" s="63">
        <v>41</v>
      </c>
      <c r="C877" s="63" t="str">
        <f t="shared" si="14"/>
        <v>CART_006_1_41</v>
      </c>
      <c r="D877" s="64">
        <v>285.714285714288</v>
      </c>
      <c r="E877" s="63" t="s">
        <v>260</v>
      </c>
      <c r="F877" s="65">
        <v>40.879990986166497</v>
      </c>
      <c r="G877" s="65"/>
      <c r="H877" s="61" t="s">
        <v>262</v>
      </c>
      <c r="I877" s="63" t="s">
        <v>94</v>
      </c>
      <c r="J877" s="63" t="s">
        <v>88</v>
      </c>
      <c r="P877" s="63" t="s">
        <v>353</v>
      </c>
    </row>
    <row r="878" spans="1:16" s="63" customFormat="1">
      <c r="A878" s="63" t="str">
        <f>Arms!$C$10</f>
        <v>CART_006_1</v>
      </c>
      <c r="B878" s="63">
        <v>41</v>
      </c>
      <c r="C878" s="63" t="str">
        <f t="shared" si="14"/>
        <v>CART_006_1_41</v>
      </c>
      <c r="D878" s="64">
        <v>324.89795918367599</v>
      </c>
      <c r="E878" s="63" t="s">
        <v>260</v>
      </c>
      <c r="F878" s="65">
        <v>27.774425460964601</v>
      </c>
      <c r="G878" s="65"/>
      <c r="H878" s="61" t="s">
        <v>262</v>
      </c>
      <c r="I878" s="63" t="s">
        <v>94</v>
      </c>
      <c r="J878" s="63" t="s">
        <v>88</v>
      </c>
      <c r="P878" s="63" t="s">
        <v>353</v>
      </c>
    </row>
    <row r="879" spans="1:16" s="63" customFormat="1">
      <c r="A879" s="63" t="str">
        <f>Arms!$C$10</f>
        <v>CART_006_1</v>
      </c>
      <c r="B879" s="63">
        <v>41</v>
      </c>
      <c r="C879" s="63" t="str">
        <f t="shared" si="14"/>
        <v>CART_006_1_41</v>
      </c>
      <c r="D879" s="64">
        <v>351.83673469387998</v>
      </c>
      <c r="E879" s="63" t="s">
        <v>260</v>
      </c>
      <c r="F879" s="65">
        <v>20.3869622142164</v>
      </c>
      <c r="G879" s="65"/>
      <c r="H879" s="61" t="s">
        <v>262</v>
      </c>
      <c r="I879" s="63" t="s">
        <v>94</v>
      </c>
      <c r="J879" s="63" t="s">
        <v>88</v>
      </c>
      <c r="P879" s="63" t="s">
        <v>353</v>
      </c>
    </row>
    <row r="880" spans="1:16" s="63" customFormat="1">
      <c r="A880" s="63" t="str">
        <f>Arms!$C$10</f>
        <v>CART_006_1</v>
      </c>
      <c r="B880" s="63">
        <v>43</v>
      </c>
      <c r="C880" s="63" t="str">
        <f t="shared" si="14"/>
        <v>CART_006_1_43</v>
      </c>
      <c r="D880" s="64">
        <v>70.204081632653896</v>
      </c>
      <c r="E880" s="63" t="s">
        <v>260</v>
      </c>
      <c r="F880" s="65">
        <v>130.349063009585</v>
      </c>
      <c r="G880" s="65"/>
      <c r="H880" s="61" t="s">
        <v>262</v>
      </c>
      <c r="I880" s="63" t="s">
        <v>94</v>
      </c>
      <c r="J880" s="63" t="s">
        <v>88</v>
      </c>
      <c r="P880" s="63" t="s">
        <v>353</v>
      </c>
    </row>
    <row r="881" spans="1:16" s="63" customFormat="1">
      <c r="A881" s="63" t="str">
        <f>Arms!$C$10</f>
        <v>CART_006_1</v>
      </c>
      <c r="B881" s="63">
        <v>43</v>
      </c>
      <c r="C881" s="63" t="str">
        <f t="shared" si="14"/>
        <v>CART_006_1_43</v>
      </c>
      <c r="D881" s="64">
        <v>339.59183673469602</v>
      </c>
      <c r="E881" s="63" t="s">
        <v>260</v>
      </c>
      <c r="F881" s="65">
        <v>107.44224144653001</v>
      </c>
      <c r="G881" s="65"/>
      <c r="H881" s="61" t="s">
        <v>262</v>
      </c>
      <c r="I881" s="63" t="s">
        <v>94</v>
      </c>
      <c r="J881" s="63" t="s">
        <v>88</v>
      </c>
      <c r="P881" s="63" t="s">
        <v>353</v>
      </c>
    </row>
    <row r="882" spans="1:16" s="63" customFormat="1">
      <c r="A882" s="63" t="str">
        <f>Arms!$C$10</f>
        <v>CART_006_1</v>
      </c>
      <c r="B882" s="63">
        <v>44</v>
      </c>
      <c r="C882" s="63" t="str">
        <f t="shared" si="14"/>
        <v>CART_006_1_44</v>
      </c>
      <c r="D882" s="64">
        <v>60.408163265307103</v>
      </c>
      <c r="E882" s="63" t="s">
        <v>260</v>
      </c>
      <c r="F882" s="65">
        <v>588.55109583614296</v>
      </c>
      <c r="G882" s="65"/>
      <c r="H882" s="61" t="s">
        <v>262</v>
      </c>
      <c r="I882" s="63" t="s">
        <v>94</v>
      </c>
      <c r="J882" s="63" t="s">
        <v>88</v>
      </c>
      <c r="P882" s="63" t="s">
        <v>353</v>
      </c>
    </row>
    <row r="883" spans="1:16" s="63" customFormat="1">
      <c r="A883" s="63" t="str">
        <f>Arms!$C$10</f>
        <v>CART_006_1</v>
      </c>
      <c r="B883" s="63">
        <v>44</v>
      </c>
      <c r="C883" s="63" t="str">
        <f t="shared" si="14"/>
        <v>CART_006_1_44</v>
      </c>
      <c r="D883" s="64">
        <v>163.26530612245</v>
      </c>
      <c r="E883" s="63" t="s">
        <v>260</v>
      </c>
      <c r="F883" s="65">
        <v>1</v>
      </c>
      <c r="G883" s="65"/>
      <c r="H883" s="61" t="s">
        <v>262</v>
      </c>
      <c r="I883" s="63" t="s">
        <v>94</v>
      </c>
      <c r="J883" s="63" t="s">
        <v>88</v>
      </c>
      <c r="P883" s="63" t="s">
        <v>353</v>
      </c>
    </row>
    <row r="884" spans="1:16" s="63" customFormat="1">
      <c r="A884" s="63" t="str">
        <f>Arms!$C$10</f>
        <v>CART_006_1</v>
      </c>
      <c r="B884" s="63">
        <v>44</v>
      </c>
      <c r="C884" s="63" t="str">
        <f t="shared" si="14"/>
        <v>CART_006_1_44</v>
      </c>
      <c r="D884" s="64">
        <v>182.857142857144</v>
      </c>
      <c r="E884" s="63" t="s">
        <v>260</v>
      </c>
      <c r="F884" s="65">
        <v>1</v>
      </c>
      <c r="G884" s="65"/>
      <c r="H884" s="61" t="s">
        <v>262</v>
      </c>
      <c r="I884" s="63" t="s">
        <v>94</v>
      </c>
      <c r="J884" s="63" t="s">
        <v>88</v>
      </c>
      <c r="P884" s="63" t="s">
        <v>353</v>
      </c>
    </row>
    <row r="885" spans="1:16" s="63" customFormat="1">
      <c r="A885" s="63" t="str">
        <f>Arms!$C$10</f>
        <v>CART_006_1</v>
      </c>
      <c r="B885" s="63">
        <v>44</v>
      </c>
      <c r="C885" s="63" t="str">
        <f t="shared" si="14"/>
        <v>CART_006_1_44</v>
      </c>
      <c r="D885" s="64">
        <v>361.63265306122702</v>
      </c>
      <c r="E885" s="63" t="s">
        <v>260</v>
      </c>
      <c r="F885" s="65">
        <v>1</v>
      </c>
      <c r="G885" s="65"/>
      <c r="H885" s="61" t="s">
        <v>262</v>
      </c>
      <c r="I885" s="63" t="s">
        <v>94</v>
      </c>
      <c r="J885" s="63" t="s">
        <v>88</v>
      </c>
      <c r="P885" s="63" t="s">
        <v>353</v>
      </c>
    </row>
    <row r="886" spans="1:16" s="63" customFormat="1">
      <c r="A886" s="63" t="str">
        <f>Arms!$C$10</f>
        <v>CART_006_1</v>
      </c>
      <c r="B886" s="63">
        <v>45</v>
      </c>
      <c r="C886" s="63" t="str">
        <f t="shared" si="14"/>
        <v>CART_006_1_45</v>
      </c>
      <c r="D886" s="64">
        <v>67.755102040817206</v>
      </c>
      <c r="E886" s="63" t="s">
        <v>260</v>
      </c>
      <c r="F886" s="65">
        <v>15130.598777438599</v>
      </c>
      <c r="G886" s="65"/>
      <c r="H886" s="61" t="s">
        <v>262</v>
      </c>
      <c r="I886" s="63" t="s">
        <v>94</v>
      </c>
      <c r="J886" s="63" t="s">
        <v>88</v>
      </c>
      <c r="P886" s="63" t="s">
        <v>353</v>
      </c>
    </row>
    <row r="887" spans="1:16" s="63" customFormat="1">
      <c r="A887" s="63" t="str">
        <f>Arms!$C$10</f>
        <v>CART_006_1</v>
      </c>
      <c r="B887" s="63">
        <v>45</v>
      </c>
      <c r="C887" s="63" t="str">
        <f t="shared" si="14"/>
        <v>CART_006_1_45</v>
      </c>
      <c r="D887" s="64">
        <v>109.38775510204199</v>
      </c>
      <c r="E887" s="63" t="s">
        <v>260</v>
      </c>
      <c r="F887" s="65">
        <v>415.628228323889</v>
      </c>
      <c r="G887" s="65"/>
      <c r="H887" s="61" t="s">
        <v>262</v>
      </c>
      <c r="I887" s="63" t="s">
        <v>94</v>
      </c>
      <c r="J887" s="63" t="s">
        <v>88</v>
      </c>
      <c r="P887" s="63" t="s">
        <v>353</v>
      </c>
    </row>
    <row r="888" spans="1:16" s="63" customFormat="1">
      <c r="A888" s="63" t="str">
        <f>Arms!$C$10</f>
        <v>CART_006_1</v>
      </c>
      <c r="B888" s="63">
        <v>45</v>
      </c>
      <c r="C888" s="63" t="str">
        <f t="shared" si="14"/>
        <v>CART_006_1_45</v>
      </c>
      <c r="D888" s="64">
        <v>219.59183673469499</v>
      </c>
      <c r="E888" s="63" t="s">
        <v>260</v>
      </c>
      <c r="F888" s="65">
        <v>40.879990986166497</v>
      </c>
      <c r="G888" s="65"/>
      <c r="H888" s="61" t="s">
        <v>262</v>
      </c>
      <c r="I888" s="63" t="s">
        <v>94</v>
      </c>
      <c r="J888" s="63" t="s">
        <v>88</v>
      </c>
      <c r="P888" s="63" t="s">
        <v>353</v>
      </c>
    </row>
    <row r="889" spans="1:16" s="63" customFormat="1">
      <c r="A889" s="63" t="str">
        <f>Arms!$C$10</f>
        <v>CART_006_1</v>
      </c>
      <c r="B889" s="63">
        <v>45</v>
      </c>
      <c r="C889" s="63" t="str">
        <f t="shared" si="14"/>
        <v>CART_006_1_45</v>
      </c>
      <c r="D889" s="64">
        <v>283.26530612245102</v>
      </c>
      <c r="E889" s="63" t="s">
        <v>260</v>
      </c>
      <c r="F889" s="65">
        <v>125.40687415657101</v>
      </c>
      <c r="G889" s="65"/>
      <c r="H889" s="61" t="s">
        <v>262</v>
      </c>
      <c r="I889" s="63" t="s">
        <v>94</v>
      </c>
      <c r="J889" s="63" t="s">
        <v>88</v>
      </c>
      <c r="P889" s="63" t="s">
        <v>353</v>
      </c>
    </row>
    <row r="890" spans="1:16" s="63" customFormat="1">
      <c r="A890" s="63" t="str">
        <f>Arms!$C$10</f>
        <v>CART_006_1</v>
      </c>
      <c r="B890" s="63">
        <v>45</v>
      </c>
      <c r="C890" s="63" t="str">
        <f t="shared" si="14"/>
        <v>CART_006_1_45</v>
      </c>
      <c r="D890" s="64">
        <v>310.204081632655</v>
      </c>
      <c r="E890" s="63" t="s">
        <v>260</v>
      </c>
      <c r="F890" s="65">
        <v>111.676457884754</v>
      </c>
      <c r="G890" s="65"/>
      <c r="H890" s="61" t="s">
        <v>262</v>
      </c>
      <c r="I890" s="63" t="s">
        <v>94</v>
      </c>
      <c r="J890" s="63" t="s">
        <v>88</v>
      </c>
      <c r="P890" s="63" t="s">
        <v>353</v>
      </c>
    </row>
    <row r="891" spans="1:16" s="63" customFormat="1">
      <c r="A891" s="63" t="str">
        <f>Arms!$C$10</f>
        <v>CART_006_1</v>
      </c>
      <c r="B891" s="63">
        <v>45</v>
      </c>
      <c r="C891" s="63" t="str">
        <f t="shared" si="14"/>
        <v>CART_006_1_45</v>
      </c>
      <c r="D891" s="64">
        <v>339.59183673469602</v>
      </c>
      <c r="E891" s="63" t="s">
        <v>260</v>
      </c>
      <c r="F891" s="65">
        <v>116.07754154953901</v>
      </c>
      <c r="G891" s="65"/>
      <c r="H891" s="61" t="s">
        <v>262</v>
      </c>
      <c r="I891" s="63" t="s">
        <v>94</v>
      </c>
      <c r="J891" s="63" t="s">
        <v>88</v>
      </c>
      <c r="P891" s="63" t="s">
        <v>353</v>
      </c>
    </row>
    <row r="892" spans="1:16" s="63" customFormat="1">
      <c r="A892" s="63" t="str">
        <f>Arms!$C$10</f>
        <v>CART_006_1</v>
      </c>
      <c r="B892" s="63">
        <v>48</v>
      </c>
      <c r="C892" s="63" t="str">
        <f t="shared" si="14"/>
        <v>CART_006_1_48</v>
      </c>
      <c r="D892" s="64">
        <v>62.857142857143998</v>
      </c>
      <c r="E892" s="63" t="s">
        <v>260</v>
      </c>
      <c r="F892" s="65">
        <v>399.86967088132701</v>
      </c>
      <c r="G892" s="65"/>
      <c r="H892" s="61" t="s">
        <v>262</v>
      </c>
      <c r="I892" s="63" t="s">
        <v>94</v>
      </c>
      <c r="J892" s="63" t="s">
        <v>88</v>
      </c>
      <c r="P892" s="63" t="s">
        <v>353</v>
      </c>
    </row>
    <row r="893" spans="1:16" s="63" customFormat="1">
      <c r="A893" s="63" t="str">
        <f>Arms!$C$10</f>
        <v>CART_006_1</v>
      </c>
      <c r="B893" s="63">
        <v>48</v>
      </c>
      <c r="C893" s="63" t="str">
        <f t="shared" si="14"/>
        <v>CART_006_1_48</v>
      </c>
      <c r="D893" s="64">
        <v>99.591836734695093</v>
      </c>
      <c r="E893" s="63" t="s">
        <v>260</v>
      </c>
      <c r="F893" s="65">
        <v>33.695968045007803</v>
      </c>
      <c r="G893" s="65"/>
      <c r="H893" s="61" t="s">
        <v>262</v>
      </c>
      <c r="I893" s="63" t="s">
        <v>94</v>
      </c>
      <c r="J893" s="63" t="s">
        <v>88</v>
      </c>
      <c r="P893" s="63" t="s">
        <v>353</v>
      </c>
    </row>
    <row r="894" spans="1:16" s="63" customFormat="1">
      <c r="A894" s="63" t="str">
        <f>Arms!$C$10</f>
        <v>CART_006_1</v>
      </c>
      <c r="B894" s="63">
        <v>48</v>
      </c>
      <c r="C894" s="63" t="str">
        <f t="shared" si="14"/>
        <v>CART_006_1_48</v>
      </c>
      <c r="D894" s="64">
        <v>141.224489795919</v>
      </c>
      <c r="E894" s="63" t="s">
        <v>260</v>
      </c>
      <c r="F894" s="65">
        <v>31.189240279707601</v>
      </c>
      <c r="G894" s="65"/>
      <c r="H894" s="61" t="s">
        <v>262</v>
      </c>
      <c r="I894" s="63" t="s">
        <v>94</v>
      </c>
      <c r="J894" s="63" t="s">
        <v>88</v>
      </c>
      <c r="P894" s="63" t="s">
        <v>353</v>
      </c>
    </row>
    <row r="895" spans="1:16" s="63" customFormat="1">
      <c r="A895" s="63" t="str">
        <f>Arms!$C$10</f>
        <v>CART_006_1</v>
      </c>
      <c r="B895" s="63">
        <v>48</v>
      </c>
      <c r="C895" s="63" t="str">
        <f t="shared" si="14"/>
        <v>CART_006_1_48</v>
      </c>
      <c r="D895" s="64">
        <v>180.408163265307</v>
      </c>
      <c r="E895" s="63" t="s">
        <v>260</v>
      </c>
      <c r="F895" s="65">
        <v>47.715235796483498</v>
      </c>
      <c r="G895" s="65"/>
      <c r="H895" s="61" t="s">
        <v>262</v>
      </c>
      <c r="I895" s="63" t="s">
        <v>94</v>
      </c>
      <c r="J895" s="63" t="s">
        <v>88</v>
      </c>
      <c r="P895" s="63" t="s">
        <v>353</v>
      </c>
    </row>
    <row r="896" spans="1:16" s="63" customFormat="1">
      <c r="A896" s="63" t="str">
        <f>Arms!$C$10</f>
        <v>CART_006_1</v>
      </c>
      <c r="B896" s="63">
        <v>48</v>
      </c>
      <c r="C896" s="63" t="str">
        <f t="shared" si="14"/>
        <v>CART_006_1_48</v>
      </c>
      <c r="D896" s="64">
        <v>207.346938775512</v>
      </c>
      <c r="E896" s="63" t="s">
        <v>260</v>
      </c>
      <c r="F896" s="65">
        <v>7.4627978657107903</v>
      </c>
      <c r="G896" s="65"/>
      <c r="H896" s="61" t="s">
        <v>262</v>
      </c>
      <c r="I896" s="63" t="s">
        <v>94</v>
      </c>
      <c r="J896" s="63" t="s">
        <v>88</v>
      </c>
      <c r="P896" s="63" t="s">
        <v>353</v>
      </c>
    </row>
    <row r="897" spans="1:16" s="63" customFormat="1">
      <c r="A897" s="63" t="str">
        <f>Arms!$C$10</f>
        <v>CART_006_1</v>
      </c>
      <c r="B897" s="63">
        <v>48</v>
      </c>
      <c r="C897" s="63" t="str">
        <f t="shared" si="14"/>
        <v>CART_006_1_48</v>
      </c>
      <c r="D897" s="64">
        <v>251.42857142857301</v>
      </c>
      <c r="E897" s="63" t="s">
        <v>260</v>
      </c>
      <c r="F897" s="65">
        <v>9.7815498789282902</v>
      </c>
      <c r="G897" s="65"/>
      <c r="H897" s="61" t="s">
        <v>262</v>
      </c>
      <c r="I897" s="63" t="s">
        <v>94</v>
      </c>
      <c r="J897" s="63" t="s">
        <v>88</v>
      </c>
      <c r="P897" s="63" t="s">
        <v>353</v>
      </c>
    </row>
    <row r="898" spans="1:16" s="63" customFormat="1">
      <c r="A898" s="63" t="str">
        <f>Arms!$C$10</f>
        <v>CART_006_1</v>
      </c>
      <c r="B898" s="63">
        <v>48</v>
      </c>
      <c r="C898" s="63" t="str">
        <f t="shared" si="14"/>
        <v>CART_006_1_48</v>
      </c>
      <c r="D898" s="64">
        <v>349.387755102043</v>
      </c>
      <c r="E898" s="63" t="s">
        <v>260</v>
      </c>
      <c r="F898" s="65">
        <v>120.652068550469</v>
      </c>
      <c r="G898" s="65"/>
      <c r="H898" s="61" t="s">
        <v>262</v>
      </c>
      <c r="I898" s="63" t="s">
        <v>94</v>
      </c>
      <c r="J898" s="63" t="s">
        <v>88</v>
      </c>
      <c r="P898" s="63" t="s">
        <v>353</v>
      </c>
    </row>
    <row r="899" spans="1:16" s="63" customFormat="1">
      <c r="A899" s="63" t="str">
        <f>Arms!$C$10</f>
        <v>CART_006_1</v>
      </c>
      <c r="B899" s="63">
        <v>49</v>
      </c>
      <c r="C899" s="63" t="str">
        <f t="shared" si="14"/>
        <v>CART_006_1_49</v>
      </c>
      <c r="D899" s="64">
        <v>62.857142857143998</v>
      </c>
      <c r="E899" s="63" t="s">
        <v>260</v>
      </c>
      <c r="F899" s="65">
        <v>29189.578094165201</v>
      </c>
      <c r="G899" s="65"/>
      <c r="H899" s="61" t="s">
        <v>262</v>
      </c>
      <c r="I899" s="63" t="s">
        <v>94</v>
      </c>
      <c r="J899" s="63" t="s">
        <v>88</v>
      </c>
      <c r="P899" s="63" t="s">
        <v>353</v>
      </c>
    </row>
    <row r="900" spans="1:16" s="63" customFormat="1">
      <c r="A900" s="63" t="str">
        <f>Arms!$C$10</f>
        <v>CART_006_1</v>
      </c>
      <c r="B900" s="63">
        <v>49</v>
      </c>
      <c r="C900" s="63" t="str">
        <f t="shared" si="14"/>
        <v>CART_006_1_49</v>
      </c>
      <c r="D900" s="64">
        <v>97.142857142858205</v>
      </c>
      <c r="E900" s="63" t="s">
        <v>260</v>
      </c>
      <c r="F900" s="65">
        <v>5126.6318851239303</v>
      </c>
      <c r="G900" s="65"/>
      <c r="H900" s="61" t="s">
        <v>262</v>
      </c>
      <c r="I900" s="63" t="s">
        <v>94</v>
      </c>
      <c r="J900" s="63" t="s">
        <v>88</v>
      </c>
      <c r="P900" s="63" t="s">
        <v>353</v>
      </c>
    </row>
    <row r="901" spans="1:16" s="63" customFormat="1">
      <c r="A901" s="63" t="str">
        <f>Arms!$C$10</f>
        <v>CART_006_1</v>
      </c>
      <c r="B901" s="63">
        <v>49</v>
      </c>
      <c r="C901" s="63" t="str">
        <f t="shared" si="14"/>
        <v>CART_006_1_49</v>
      </c>
      <c r="D901" s="64">
        <v>151.02040816326701</v>
      </c>
      <c r="E901" s="63" t="s">
        <v>260</v>
      </c>
      <c r="F901" s="65">
        <v>588.55109583614296</v>
      </c>
      <c r="G901" s="65"/>
      <c r="H901" s="61" t="s">
        <v>262</v>
      </c>
      <c r="I901" s="63" t="s">
        <v>94</v>
      </c>
      <c r="J901" s="63" t="s">
        <v>88</v>
      </c>
      <c r="P901" s="63" t="s">
        <v>353</v>
      </c>
    </row>
    <row r="902" spans="1:16" s="63" customFormat="1">
      <c r="A902" s="63" t="str">
        <f>Arms!$C$10</f>
        <v>CART_006_1</v>
      </c>
      <c r="B902" s="63">
        <v>49</v>
      </c>
      <c r="C902" s="63" t="str">
        <f t="shared" si="14"/>
        <v>CART_006_1_49</v>
      </c>
      <c r="D902" s="64">
        <v>192.65306122449101</v>
      </c>
      <c r="E902" s="63" t="s">
        <v>260</v>
      </c>
      <c r="F902" s="65">
        <v>588.55109583614296</v>
      </c>
      <c r="G902" s="65"/>
      <c r="H902" s="61" t="s">
        <v>262</v>
      </c>
      <c r="I902" s="63" t="s">
        <v>94</v>
      </c>
      <c r="J902" s="63" t="s">
        <v>88</v>
      </c>
      <c r="P902" s="63" t="s">
        <v>353</v>
      </c>
    </row>
    <row r="903" spans="1:16" s="63" customFormat="1">
      <c r="A903" s="63" t="str">
        <f>Arms!$C$10</f>
        <v>CART_006_1</v>
      </c>
      <c r="B903" s="63">
        <v>49</v>
      </c>
      <c r="C903" s="63" t="str">
        <f t="shared" si="14"/>
        <v>CART_006_1_49</v>
      </c>
      <c r="D903" s="64">
        <v>222.040816326532</v>
      </c>
      <c r="E903" s="63" t="s">
        <v>260</v>
      </c>
      <c r="F903" s="65">
        <v>199.41608777818399</v>
      </c>
      <c r="G903" s="65"/>
      <c r="H903" s="61" t="s">
        <v>262</v>
      </c>
      <c r="I903" s="63" t="s">
        <v>94</v>
      </c>
      <c r="J903" s="63" t="s">
        <v>88</v>
      </c>
      <c r="P903" s="63" t="s">
        <v>353</v>
      </c>
    </row>
    <row r="904" spans="1:16" s="63" customFormat="1">
      <c r="A904" s="63" t="str">
        <f>Arms!$C$10</f>
        <v>CART_006_1</v>
      </c>
      <c r="B904" s="63">
        <v>3</v>
      </c>
      <c r="C904" s="63" t="str">
        <f t="shared" si="14"/>
        <v>CART_006_1_3</v>
      </c>
      <c r="D904" s="64">
        <v>1.19760479041916</v>
      </c>
      <c r="E904" s="63" t="s">
        <v>260</v>
      </c>
      <c r="F904" s="65">
        <v>305.84912782328001</v>
      </c>
      <c r="G904" s="65"/>
      <c r="H904" s="61" t="s">
        <v>262</v>
      </c>
      <c r="I904" s="63" t="s">
        <v>94</v>
      </c>
      <c r="J904" s="63" t="s">
        <v>88</v>
      </c>
      <c r="P904" s="63" t="s">
        <v>354</v>
      </c>
    </row>
    <row r="905" spans="1:16" s="63" customFormat="1">
      <c r="A905" s="63" t="str">
        <f>Arms!$C$10</f>
        <v>CART_006_1</v>
      </c>
      <c r="B905" s="63">
        <v>3</v>
      </c>
      <c r="C905" s="63" t="str">
        <f t="shared" si="14"/>
        <v>CART_006_1_3</v>
      </c>
      <c r="D905" s="64">
        <v>3.11377245508982</v>
      </c>
      <c r="E905" s="63" t="s">
        <v>260</v>
      </c>
      <c r="F905" s="65">
        <v>6129.7055573714697</v>
      </c>
      <c r="G905" s="65"/>
      <c r="H905" s="61" t="s">
        <v>262</v>
      </c>
      <c r="I905" s="63" t="s">
        <v>94</v>
      </c>
      <c r="J905" s="63" t="s">
        <v>88</v>
      </c>
      <c r="P905" s="63" t="s">
        <v>354</v>
      </c>
    </row>
    <row r="906" spans="1:16" s="63" customFormat="1">
      <c r="A906" s="63" t="str">
        <f>Arms!$C$10</f>
        <v>CART_006_1</v>
      </c>
      <c r="B906" s="63">
        <v>3</v>
      </c>
      <c r="C906" s="63" t="str">
        <f t="shared" ref="C906:C969" si="15">CONCATENATE(A906, "_", B906)</f>
        <v>CART_006_1_3</v>
      </c>
      <c r="D906" s="64">
        <v>6.2275449101796401</v>
      </c>
      <c r="E906" s="63" t="s">
        <v>260</v>
      </c>
      <c r="F906" s="65">
        <v>118158.173261809</v>
      </c>
      <c r="G906" s="65"/>
      <c r="H906" s="61" t="s">
        <v>262</v>
      </c>
      <c r="I906" s="63" t="s">
        <v>94</v>
      </c>
      <c r="J906" s="63" t="s">
        <v>88</v>
      </c>
      <c r="P906" s="63" t="s">
        <v>354</v>
      </c>
    </row>
    <row r="907" spans="1:16" s="63" customFormat="1">
      <c r="A907" s="63" t="str">
        <f>Arms!$C$10</f>
        <v>CART_006_1</v>
      </c>
      <c r="B907" s="63">
        <v>3</v>
      </c>
      <c r="C907" s="63" t="str">
        <f t="shared" si="15"/>
        <v>CART_006_1_3</v>
      </c>
      <c r="D907" s="64">
        <v>9.1017964071856294</v>
      </c>
      <c r="E907" s="63" t="s">
        <v>260</v>
      </c>
      <c r="F907" s="65">
        <v>539366.61053719895</v>
      </c>
      <c r="G907" s="65"/>
      <c r="H907" s="61" t="s">
        <v>262</v>
      </c>
      <c r="I907" s="63" t="s">
        <v>94</v>
      </c>
      <c r="J907" s="63" t="s">
        <v>88</v>
      </c>
      <c r="P907" s="63" t="s">
        <v>354</v>
      </c>
    </row>
    <row r="908" spans="1:16" s="63" customFormat="1">
      <c r="A908" s="63" t="str">
        <f>Arms!$C$10</f>
        <v>CART_006_1</v>
      </c>
      <c r="B908" s="63">
        <v>3</v>
      </c>
      <c r="C908" s="63" t="str">
        <f t="shared" si="15"/>
        <v>CART_006_1_3</v>
      </c>
      <c r="D908" s="64">
        <v>14.131736526946099</v>
      </c>
      <c r="E908" s="63" t="s">
        <v>260</v>
      </c>
      <c r="F908" s="65">
        <v>89971.773278487904</v>
      </c>
      <c r="G908" s="65"/>
      <c r="H908" s="61" t="s">
        <v>262</v>
      </c>
      <c r="I908" s="63" t="s">
        <v>94</v>
      </c>
      <c r="J908" s="63" t="s">
        <v>88</v>
      </c>
      <c r="P908" s="63" t="s">
        <v>354</v>
      </c>
    </row>
    <row r="909" spans="1:16" s="63" customFormat="1">
      <c r="A909" s="63" t="str">
        <f>Arms!$C$10</f>
        <v>CART_006_1</v>
      </c>
      <c r="B909" s="63">
        <v>3</v>
      </c>
      <c r="C909" s="63" t="str">
        <f t="shared" si="15"/>
        <v>CART_006_1_3</v>
      </c>
      <c r="D909" s="64">
        <v>21.077844311377198</v>
      </c>
      <c r="E909" s="63" t="s">
        <v>260</v>
      </c>
      <c r="F909" s="65">
        <v>71229.025848399993</v>
      </c>
      <c r="G909" s="65"/>
      <c r="H909" s="61" t="s">
        <v>262</v>
      </c>
      <c r="I909" s="63" t="s">
        <v>94</v>
      </c>
      <c r="J909" s="63" t="s">
        <v>88</v>
      </c>
      <c r="P909" s="63" t="s">
        <v>354</v>
      </c>
    </row>
    <row r="910" spans="1:16" s="63" customFormat="1">
      <c r="A910" s="63" t="str">
        <f>Arms!$C$10</f>
        <v>CART_006_1</v>
      </c>
      <c r="B910" s="63">
        <v>3</v>
      </c>
      <c r="C910" s="63" t="str">
        <f t="shared" si="15"/>
        <v>CART_006_1_3</v>
      </c>
      <c r="D910" s="64">
        <v>25.149700598802301</v>
      </c>
      <c r="E910" s="63" t="s">
        <v>260</v>
      </c>
      <c r="F910" s="65">
        <v>12843.8626358974</v>
      </c>
      <c r="G910" s="65"/>
      <c r="H910" s="61" t="s">
        <v>262</v>
      </c>
      <c r="I910" s="63" t="s">
        <v>94</v>
      </c>
      <c r="J910" s="63" t="s">
        <v>88</v>
      </c>
      <c r="P910" s="63" t="s">
        <v>354</v>
      </c>
    </row>
    <row r="911" spans="1:16" s="63" customFormat="1">
      <c r="A911" s="63" t="str">
        <f>Arms!$C$10</f>
        <v>CART_006_1</v>
      </c>
      <c r="B911" s="63">
        <v>3</v>
      </c>
      <c r="C911" s="63" t="str">
        <f t="shared" si="15"/>
        <v>CART_006_1_3</v>
      </c>
      <c r="D911" s="64">
        <v>40.119760479041901</v>
      </c>
      <c r="E911" s="63" t="s">
        <v>260</v>
      </c>
      <c r="F911" s="65">
        <v>417.61197818976899</v>
      </c>
      <c r="G911" s="65"/>
      <c r="H911" s="61" t="s">
        <v>262</v>
      </c>
      <c r="I911" s="63" t="s">
        <v>94</v>
      </c>
      <c r="J911" s="63" t="s">
        <v>88</v>
      </c>
      <c r="P911" s="63" t="s">
        <v>354</v>
      </c>
    </row>
    <row r="912" spans="1:16" s="63" customFormat="1">
      <c r="A912" s="63" t="str">
        <f>Arms!$C$10</f>
        <v>CART_006_1</v>
      </c>
      <c r="B912" s="63">
        <v>4</v>
      </c>
      <c r="C912" s="63" t="str">
        <f t="shared" si="15"/>
        <v>CART_006_1_4</v>
      </c>
      <c r="D912" s="64">
        <v>1.19760479041916</v>
      </c>
      <c r="E912" s="63" t="s">
        <v>260</v>
      </c>
      <c r="F912" s="65">
        <v>1342.8247079855601</v>
      </c>
      <c r="G912" s="65"/>
      <c r="H912" s="61" t="s">
        <v>262</v>
      </c>
      <c r="I912" s="63" t="s">
        <v>94</v>
      </c>
      <c r="J912" s="63" t="s">
        <v>88</v>
      </c>
      <c r="P912" s="63" t="s">
        <v>354</v>
      </c>
    </row>
    <row r="913" spans="1:16" s="63" customFormat="1">
      <c r="A913" s="63" t="str">
        <f>Arms!$C$10</f>
        <v>CART_006_1</v>
      </c>
      <c r="B913" s="63">
        <v>4</v>
      </c>
      <c r="C913" s="63" t="str">
        <f t="shared" si="15"/>
        <v>CART_006_1_4</v>
      </c>
      <c r="D913" s="64">
        <v>3.3532934131736498</v>
      </c>
      <c r="E913" s="63" t="s">
        <v>260</v>
      </c>
      <c r="F913" s="65">
        <v>10168.2537794814</v>
      </c>
      <c r="G913" s="65"/>
      <c r="H913" s="61" t="s">
        <v>262</v>
      </c>
      <c r="I913" s="63" t="s">
        <v>94</v>
      </c>
      <c r="J913" s="63" t="s">
        <v>88</v>
      </c>
      <c r="P913" s="63" t="s">
        <v>354</v>
      </c>
    </row>
    <row r="914" spans="1:16" s="63" customFormat="1">
      <c r="A914" s="63" t="str">
        <f>Arms!$C$10</f>
        <v>CART_006_1</v>
      </c>
      <c r="B914" s="63">
        <v>4</v>
      </c>
      <c r="C914" s="63" t="str">
        <f t="shared" si="15"/>
        <v>CART_006_1_4</v>
      </c>
      <c r="D914" s="64">
        <v>6.1077844311377198</v>
      </c>
      <c r="E914" s="63" t="s">
        <v>260</v>
      </c>
      <c r="F914" s="65">
        <v>5453.9980188005702</v>
      </c>
      <c r="G914" s="65"/>
      <c r="H914" s="61" t="s">
        <v>262</v>
      </c>
      <c r="I914" s="63" t="s">
        <v>94</v>
      </c>
      <c r="J914" s="63" t="s">
        <v>88</v>
      </c>
      <c r="P914" s="63" t="s">
        <v>354</v>
      </c>
    </row>
    <row r="915" spans="1:16" s="63" customFormat="1">
      <c r="A915" s="63" t="str">
        <f>Arms!$C$10</f>
        <v>CART_006_1</v>
      </c>
      <c r="B915" s="63">
        <v>4</v>
      </c>
      <c r="C915" s="63" t="str">
        <f t="shared" si="15"/>
        <v>CART_006_1_4</v>
      </c>
      <c r="D915" s="64">
        <v>8.9820359281437092</v>
      </c>
      <c r="E915" s="63" t="s">
        <v>260</v>
      </c>
      <c r="F915" s="65">
        <v>14435.1163872791</v>
      </c>
      <c r="G915" s="65"/>
      <c r="H915" s="61" t="s">
        <v>262</v>
      </c>
      <c r="I915" s="63" t="s">
        <v>94</v>
      </c>
      <c r="J915" s="63" t="s">
        <v>88</v>
      </c>
      <c r="P915" s="63" t="s">
        <v>354</v>
      </c>
    </row>
    <row r="916" spans="1:16" s="63" customFormat="1">
      <c r="A916" s="63" t="str">
        <f>Arms!$C$10</f>
        <v>CART_006_1</v>
      </c>
      <c r="B916" s="63">
        <v>4</v>
      </c>
      <c r="C916" s="63" t="str">
        <f t="shared" si="15"/>
        <v>CART_006_1_4</v>
      </c>
      <c r="D916" s="64">
        <v>12.5748502994012</v>
      </c>
      <c r="E916" s="63" t="s">
        <v>260</v>
      </c>
      <c r="F916" s="65">
        <v>101118.56967505701</v>
      </c>
      <c r="G916" s="65"/>
      <c r="H916" s="61" t="s">
        <v>262</v>
      </c>
      <c r="I916" s="63" t="s">
        <v>94</v>
      </c>
      <c r="J916" s="63" t="s">
        <v>88</v>
      </c>
      <c r="P916" s="63" t="s">
        <v>354</v>
      </c>
    </row>
    <row r="917" spans="1:16" s="63" customFormat="1">
      <c r="A917" s="63" t="str">
        <f>Arms!$C$10</f>
        <v>CART_006_1</v>
      </c>
      <c r="B917" s="63">
        <v>4</v>
      </c>
      <c r="C917" s="63" t="str">
        <f t="shared" si="15"/>
        <v>CART_006_1_4</v>
      </c>
      <c r="D917" s="64">
        <v>14.131736526946099</v>
      </c>
      <c r="E917" s="63" t="s">
        <v>260</v>
      </c>
      <c r="F917" s="65">
        <v>351474.417468714</v>
      </c>
      <c r="G917" s="65"/>
      <c r="H917" s="61" t="s">
        <v>262</v>
      </c>
      <c r="I917" s="63" t="s">
        <v>94</v>
      </c>
      <c r="J917" s="63" t="s">
        <v>88</v>
      </c>
      <c r="P917" s="63" t="s">
        <v>354</v>
      </c>
    </row>
    <row r="918" spans="1:16" s="63" customFormat="1">
      <c r="A918" s="63" t="str">
        <f>Arms!$C$10</f>
        <v>CART_006_1</v>
      </c>
      <c r="B918" s="63">
        <v>4</v>
      </c>
      <c r="C918" s="63" t="str">
        <f t="shared" si="15"/>
        <v>CART_006_1_4</v>
      </c>
      <c r="D918" s="64">
        <v>24.790419161676599</v>
      </c>
      <c r="E918" s="63" t="s">
        <v>260</v>
      </c>
      <c r="F918" s="65">
        <v>7742.6368268112601</v>
      </c>
      <c r="G918" s="65"/>
      <c r="H918" s="61" t="s">
        <v>262</v>
      </c>
      <c r="I918" s="63" t="s">
        <v>94</v>
      </c>
      <c r="J918" s="63" t="s">
        <v>88</v>
      </c>
      <c r="P918" s="63" t="s">
        <v>354</v>
      </c>
    </row>
    <row r="919" spans="1:16" s="63" customFormat="1">
      <c r="A919" s="63" t="str">
        <f>Arms!$C$10</f>
        <v>CART_006_1</v>
      </c>
      <c r="B919" s="63">
        <v>4</v>
      </c>
      <c r="C919" s="63" t="str">
        <f t="shared" si="15"/>
        <v>CART_006_1_4</v>
      </c>
      <c r="D919" s="64">
        <v>31.976047904191599</v>
      </c>
      <c r="E919" s="63" t="s">
        <v>260</v>
      </c>
      <c r="F919" s="65">
        <v>692.75506561293696</v>
      </c>
      <c r="G919" s="65"/>
      <c r="H919" s="61" t="s">
        <v>262</v>
      </c>
      <c r="I919" s="63" t="s">
        <v>94</v>
      </c>
      <c r="J919" s="63" t="s">
        <v>88</v>
      </c>
      <c r="P919" s="63" t="s">
        <v>354</v>
      </c>
    </row>
    <row r="920" spans="1:16" s="63" customFormat="1">
      <c r="A920" s="63" t="str">
        <f>Arms!$C$10</f>
        <v>CART_006_1</v>
      </c>
      <c r="B920" s="63">
        <v>4</v>
      </c>
      <c r="C920" s="63" t="str">
        <f t="shared" si="15"/>
        <v>CART_006_1_4</v>
      </c>
      <c r="D920" s="64">
        <v>40.119760479041901</v>
      </c>
      <c r="E920" s="63" t="s">
        <v>260</v>
      </c>
      <c r="F920" s="65">
        <v>64.443444287500697</v>
      </c>
      <c r="G920" s="65"/>
      <c r="H920" s="61" t="s">
        <v>262</v>
      </c>
      <c r="I920" s="63" t="s">
        <v>94</v>
      </c>
      <c r="J920" s="63" t="s">
        <v>88</v>
      </c>
      <c r="P920" s="63" t="s">
        <v>354</v>
      </c>
    </row>
    <row r="921" spans="1:16" s="63" customFormat="1">
      <c r="A921" s="63" t="str">
        <f>Arms!$C$10</f>
        <v>CART_006_1</v>
      </c>
      <c r="B921" s="63">
        <v>6</v>
      </c>
      <c r="C921" s="63" t="str">
        <f t="shared" si="15"/>
        <v>CART_006_1_6</v>
      </c>
      <c r="D921" s="64">
        <v>3.11377245508982</v>
      </c>
      <c r="E921" s="63" t="s">
        <v>260</v>
      </c>
      <c r="F921" s="65">
        <v>24896.326204696499</v>
      </c>
      <c r="G921" s="65"/>
      <c r="H921" s="61" t="s">
        <v>262</v>
      </c>
      <c r="I921" s="63" t="s">
        <v>94</v>
      </c>
      <c r="J921" s="63" t="s">
        <v>88</v>
      </c>
      <c r="P921" s="63" t="s">
        <v>354</v>
      </c>
    </row>
    <row r="922" spans="1:16" s="63" customFormat="1">
      <c r="A922" s="63" t="str">
        <f>Arms!$C$10</f>
        <v>CART_006_1</v>
      </c>
      <c r="B922" s="63">
        <v>6</v>
      </c>
      <c r="C922" s="63" t="str">
        <f t="shared" si="15"/>
        <v>CART_006_1_6</v>
      </c>
      <c r="D922" s="64">
        <v>6.1077844311377198</v>
      </c>
      <c r="E922" s="63" t="s">
        <v>260</v>
      </c>
      <c r="F922" s="65">
        <v>2107033.7766251802</v>
      </c>
      <c r="G922" s="65"/>
      <c r="H922" s="61" t="s">
        <v>262</v>
      </c>
      <c r="I922" s="63" t="s">
        <v>94</v>
      </c>
      <c r="J922" s="63" t="s">
        <v>88</v>
      </c>
      <c r="P922" s="63" t="s">
        <v>354</v>
      </c>
    </row>
    <row r="923" spans="1:16" s="63" customFormat="1">
      <c r="A923" s="63" t="str">
        <f>Arms!$C$10</f>
        <v>CART_006_1</v>
      </c>
      <c r="B923" s="63">
        <v>6</v>
      </c>
      <c r="C923" s="63" t="str">
        <f t="shared" si="15"/>
        <v>CART_006_1_6</v>
      </c>
      <c r="D923" s="64">
        <v>9.1017964071856294</v>
      </c>
      <c r="E923" s="63" t="s">
        <v>260</v>
      </c>
      <c r="F923" s="65">
        <v>3634012.9736260301</v>
      </c>
      <c r="G923" s="65"/>
      <c r="H923" s="61" t="s">
        <v>262</v>
      </c>
      <c r="I923" s="63" t="s">
        <v>94</v>
      </c>
      <c r="J923" s="63" t="s">
        <v>88</v>
      </c>
      <c r="P923" s="63" t="s">
        <v>354</v>
      </c>
    </row>
    <row r="924" spans="1:16" s="63" customFormat="1">
      <c r="A924" s="63" t="str">
        <f>Arms!$C$10</f>
        <v>CART_006_1</v>
      </c>
      <c r="B924" s="63">
        <v>6</v>
      </c>
      <c r="C924" s="63" t="str">
        <f t="shared" si="15"/>
        <v>CART_006_1_6</v>
      </c>
      <c r="D924" s="64">
        <v>14.131736526946099</v>
      </c>
      <c r="E924" s="63" t="s">
        <v>260</v>
      </c>
      <c r="F924" s="65">
        <v>2876982.3534612898</v>
      </c>
      <c r="G924" s="65"/>
      <c r="H924" s="61" t="s">
        <v>262</v>
      </c>
      <c r="I924" s="63" t="s">
        <v>94</v>
      </c>
      <c r="J924" s="63" t="s">
        <v>88</v>
      </c>
      <c r="P924" s="63" t="s">
        <v>354</v>
      </c>
    </row>
    <row r="925" spans="1:16" s="63" customFormat="1">
      <c r="A925" s="63" t="str">
        <f>Arms!$C$10</f>
        <v>CART_006_1</v>
      </c>
      <c r="B925" s="63">
        <v>6</v>
      </c>
      <c r="C925" s="63" t="str">
        <f t="shared" si="15"/>
        <v>CART_006_1_6</v>
      </c>
      <c r="D925" s="64">
        <v>19.041916167664599</v>
      </c>
      <c r="E925" s="63" t="s">
        <v>260</v>
      </c>
      <c r="F925" s="65">
        <v>2559838.4635347198</v>
      </c>
      <c r="G925" s="65"/>
      <c r="H925" s="61" t="s">
        <v>262</v>
      </c>
      <c r="I925" s="63" t="s">
        <v>94</v>
      </c>
      <c r="J925" s="63" t="s">
        <v>88</v>
      </c>
      <c r="P925" s="63" t="s">
        <v>354</v>
      </c>
    </row>
    <row r="926" spans="1:16" s="63" customFormat="1">
      <c r="A926" s="63" t="str">
        <f>Arms!$C$10</f>
        <v>CART_006_1</v>
      </c>
      <c r="B926" s="63">
        <v>6</v>
      </c>
      <c r="C926" s="63" t="str">
        <f t="shared" si="15"/>
        <v>CART_006_1_6</v>
      </c>
      <c r="D926" s="64">
        <v>33.173652694610702</v>
      </c>
      <c r="E926" s="63" t="s">
        <v>260</v>
      </c>
      <c r="F926" s="65">
        <v>930248.61868721398</v>
      </c>
      <c r="G926" s="65"/>
      <c r="H926" s="61" t="s">
        <v>262</v>
      </c>
      <c r="I926" s="63" t="s">
        <v>94</v>
      </c>
      <c r="J926" s="63" t="s">
        <v>88</v>
      </c>
      <c r="P926" s="63" t="s">
        <v>354</v>
      </c>
    </row>
    <row r="927" spans="1:16" s="63" customFormat="1">
      <c r="A927" s="63" t="str">
        <f>Arms!$C$10</f>
        <v>CART_006_1</v>
      </c>
      <c r="B927" s="63">
        <v>6</v>
      </c>
      <c r="C927" s="63" t="str">
        <f t="shared" si="15"/>
        <v>CART_006_1_6</v>
      </c>
      <c r="D927" s="64">
        <v>40.119760479041901</v>
      </c>
      <c r="E927" s="63" t="s">
        <v>260</v>
      </c>
      <c r="F927" s="65">
        <v>60957.079940452</v>
      </c>
      <c r="G927" s="65"/>
      <c r="H927" s="61" t="s">
        <v>262</v>
      </c>
      <c r="I927" s="63" t="s">
        <v>94</v>
      </c>
      <c r="J927" s="63" t="s">
        <v>88</v>
      </c>
      <c r="P927" s="63" t="s">
        <v>354</v>
      </c>
    </row>
    <row r="928" spans="1:16" s="63" customFormat="1">
      <c r="A928" s="63" t="str">
        <f>Arms!$C$10</f>
        <v>CART_006_1</v>
      </c>
      <c r="B928" s="63">
        <v>12</v>
      </c>
      <c r="C928" s="63" t="str">
        <f t="shared" si="15"/>
        <v>CART_006_1_12</v>
      </c>
      <c r="D928" s="64">
        <v>3.11377245508982</v>
      </c>
      <c r="E928" s="63" t="s">
        <v>260</v>
      </c>
      <c r="F928" s="65">
        <v>38205.475028779001</v>
      </c>
      <c r="G928" s="65"/>
      <c r="H928" s="61" t="s">
        <v>262</v>
      </c>
      <c r="I928" s="63" t="s">
        <v>94</v>
      </c>
      <c r="J928" s="63" t="s">
        <v>88</v>
      </c>
      <c r="P928" s="63" t="s">
        <v>354</v>
      </c>
    </row>
    <row r="929" spans="1:16" s="63" customFormat="1">
      <c r="A929" s="63" t="str">
        <f>Arms!$C$10</f>
        <v>CART_006_1</v>
      </c>
      <c r="B929" s="63">
        <v>12</v>
      </c>
      <c r="C929" s="63" t="str">
        <f t="shared" si="15"/>
        <v>CART_006_1_12</v>
      </c>
      <c r="D929" s="64">
        <v>6.1077844311377198</v>
      </c>
      <c r="E929" s="63" t="s">
        <v>260</v>
      </c>
      <c r="F929" s="65">
        <v>247582.42177851501</v>
      </c>
      <c r="G929" s="65"/>
      <c r="H929" s="61" t="s">
        <v>262</v>
      </c>
      <c r="I929" s="63" t="s">
        <v>94</v>
      </c>
      <c r="J929" s="63" t="s">
        <v>88</v>
      </c>
      <c r="P929" s="63" t="s">
        <v>354</v>
      </c>
    </row>
    <row r="930" spans="1:16" s="63" customFormat="1">
      <c r="A930" s="63" t="str">
        <f>Arms!$C$10</f>
        <v>CART_006_1</v>
      </c>
      <c r="B930" s="63">
        <v>12</v>
      </c>
      <c r="C930" s="63" t="str">
        <f t="shared" si="15"/>
        <v>CART_006_1_12</v>
      </c>
      <c r="D930" s="64">
        <v>9.1017964071856294</v>
      </c>
      <c r="E930" s="63" t="s">
        <v>260</v>
      </c>
      <c r="F930" s="65">
        <v>796097.35972663702</v>
      </c>
      <c r="G930" s="65"/>
      <c r="H930" s="61" t="s">
        <v>262</v>
      </c>
      <c r="I930" s="63" t="s">
        <v>94</v>
      </c>
      <c r="J930" s="63" t="s">
        <v>88</v>
      </c>
      <c r="P930" s="63" t="s">
        <v>354</v>
      </c>
    </row>
    <row r="931" spans="1:16" s="63" customFormat="1">
      <c r="A931" s="63" t="str">
        <f>Arms!$C$10</f>
        <v>CART_006_1</v>
      </c>
      <c r="B931" s="63">
        <v>12</v>
      </c>
      <c r="C931" s="63" t="str">
        <f t="shared" si="15"/>
        <v>CART_006_1_12</v>
      </c>
      <c r="D931" s="64">
        <v>16.167664670658599</v>
      </c>
      <c r="E931" s="63" t="s">
        <v>260</v>
      </c>
      <c r="F931" s="65">
        <v>560779.68266395095</v>
      </c>
      <c r="G931" s="65"/>
      <c r="H931" s="61" t="s">
        <v>262</v>
      </c>
      <c r="I931" s="63" t="s">
        <v>94</v>
      </c>
      <c r="J931" s="63" t="s">
        <v>88</v>
      </c>
      <c r="P931" s="63" t="s">
        <v>354</v>
      </c>
    </row>
    <row r="932" spans="1:16" s="63" customFormat="1">
      <c r="A932" s="63" t="str">
        <f>Arms!$C$10</f>
        <v>CART_006_1</v>
      </c>
      <c r="B932" s="63">
        <v>12</v>
      </c>
      <c r="C932" s="63" t="str">
        <f t="shared" si="15"/>
        <v>CART_006_1_12</v>
      </c>
      <c r="D932" s="64">
        <v>21.077844311377198</v>
      </c>
      <c r="E932" s="63" t="s">
        <v>260</v>
      </c>
      <c r="F932" s="65">
        <v>379935.73650394002</v>
      </c>
      <c r="G932" s="65"/>
      <c r="H932" s="61" t="s">
        <v>262</v>
      </c>
      <c r="I932" s="63" t="s">
        <v>94</v>
      </c>
      <c r="J932" s="63" t="s">
        <v>88</v>
      </c>
      <c r="P932" s="63" t="s">
        <v>354</v>
      </c>
    </row>
    <row r="933" spans="1:16" s="63" customFormat="1">
      <c r="A933" s="63" t="str">
        <f>Arms!$C$10</f>
        <v>CART_006_1</v>
      </c>
      <c r="B933" s="63">
        <v>12</v>
      </c>
      <c r="C933" s="63" t="str">
        <f t="shared" si="15"/>
        <v>CART_006_1_12</v>
      </c>
      <c r="D933" s="64">
        <v>29.101796407185599</v>
      </c>
      <c r="E933" s="63" t="s">
        <v>260</v>
      </c>
      <c r="F933" s="65">
        <v>42938.833457337103</v>
      </c>
      <c r="G933" s="65"/>
      <c r="H933" s="61" t="s">
        <v>262</v>
      </c>
      <c r="I933" s="63" t="s">
        <v>94</v>
      </c>
      <c r="J933" s="63" t="s">
        <v>88</v>
      </c>
      <c r="P933" s="63" t="s">
        <v>354</v>
      </c>
    </row>
    <row r="934" spans="1:16" s="63" customFormat="1">
      <c r="A934" s="63" t="str">
        <f>Arms!$C$10</f>
        <v>CART_006_1</v>
      </c>
      <c r="B934" s="63">
        <v>12</v>
      </c>
      <c r="C934" s="63" t="str">
        <f t="shared" si="15"/>
        <v>CART_006_1_12</v>
      </c>
      <c r="D934" s="64">
        <v>40.119760479041901</v>
      </c>
      <c r="E934" s="63" t="s">
        <v>260</v>
      </c>
      <c r="F934" s="65">
        <v>1906.30872988244</v>
      </c>
      <c r="G934" s="65"/>
      <c r="H934" s="61" t="s">
        <v>262</v>
      </c>
      <c r="I934" s="63" t="s">
        <v>94</v>
      </c>
      <c r="J934" s="63" t="s">
        <v>88</v>
      </c>
      <c r="P934" s="63" t="s">
        <v>354</v>
      </c>
    </row>
    <row r="935" spans="1:16" s="63" customFormat="1">
      <c r="A935" s="63" t="str">
        <f>Arms!$C$10</f>
        <v>CART_006_1</v>
      </c>
      <c r="B935" s="63">
        <v>14</v>
      </c>
      <c r="C935" s="63" t="str">
        <f t="shared" si="15"/>
        <v>CART_006_1_14</v>
      </c>
      <c r="D935" s="64">
        <v>1.19760479041916</v>
      </c>
      <c r="E935" s="63" t="s">
        <v>260</v>
      </c>
      <c r="F935" s="65">
        <v>7162.62911569277</v>
      </c>
      <c r="G935" s="65"/>
      <c r="H935" s="61" t="s">
        <v>262</v>
      </c>
      <c r="I935" s="63" t="s">
        <v>94</v>
      </c>
      <c r="J935" s="63" t="s">
        <v>88</v>
      </c>
      <c r="P935" s="63" t="s">
        <v>354</v>
      </c>
    </row>
    <row r="936" spans="1:16" s="63" customFormat="1">
      <c r="A936" s="63" t="str">
        <f>Arms!$C$10</f>
        <v>CART_006_1</v>
      </c>
      <c r="B936" s="63">
        <v>14</v>
      </c>
      <c r="C936" s="63" t="str">
        <f t="shared" si="15"/>
        <v>CART_006_1_14</v>
      </c>
      <c r="D936" s="64">
        <v>3.11377245508982</v>
      </c>
      <c r="E936" s="63" t="s">
        <v>260</v>
      </c>
      <c r="F936" s="65">
        <v>22151.881933796099</v>
      </c>
      <c r="G936" s="65"/>
      <c r="H936" s="61" t="s">
        <v>262</v>
      </c>
      <c r="I936" s="63" t="s">
        <v>94</v>
      </c>
      <c r="J936" s="63" t="s">
        <v>88</v>
      </c>
      <c r="P936" s="63" t="s">
        <v>354</v>
      </c>
    </row>
    <row r="937" spans="1:16" s="63" customFormat="1">
      <c r="A937" s="63" t="str">
        <f>Arms!$C$10</f>
        <v>CART_006_1</v>
      </c>
      <c r="B937" s="63">
        <v>14</v>
      </c>
      <c r="C937" s="63" t="str">
        <f t="shared" si="15"/>
        <v>CART_006_1_14</v>
      </c>
      <c r="D937" s="64">
        <v>6.1077844311377198</v>
      </c>
      <c r="E937" s="63" t="s">
        <v>260</v>
      </c>
      <c r="F937" s="65">
        <v>9779.9844496284204</v>
      </c>
      <c r="G937" s="65"/>
      <c r="H937" s="61" t="s">
        <v>262</v>
      </c>
      <c r="I937" s="63" t="s">
        <v>94</v>
      </c>
      <c r="J937" s="63" t="s">
        <v>88</v>
      </c>
      <c r="P937" s="63" t="s">
        <v>354</v>
      </c>
    </row>
    <row r="938" spans="1:16" s="63" customFormat="1">
      <c r="A938" s="63" t="str">
        <f>Arms!$C$10</f>
        <v>CART_006_1</v>
      </c>
      <c r="B938" s="63">
        <v>14</v>
      </c>
      <c r="C938" s="63" t="str">
        <f t="shared" si="15"/>
        <v>CART_006_1_14</v>
      </c>
      <c r="D938" s="64">
        <v>9.1017964071856294</v>
      </c>
      <c r="E938" s="63" t="s">
        <v>260</v>
      </c>
      <c r="F938" s="65">
        <v>15008.1963338687</v>
      </c>
      <c r="G938" s="65"/>
      <c r="H938" s="61" t="s">
        <v>262</v>
      </c>
      <c r="I938" s="63" t="s">
        <v>94</v>
      </c>
      <c r="J938" s="63" t="s">
        <v>88</v>
      </c>
      <c r="P938" s="63" t="s">
        <v>354</v>
      </c>
    </row>
    <row r="939" spans="1:16" s="63" customFormat="1">
      <c r="A939" s="63" t="str">
        <f>Arms!$C$10</f>
        <v>CART_006_1</v>
      </c>
      <c r="B939" s="63">
        <v>14</v>
      </c>
      <c r="C939" s="63" t="str">
        <f t="shared" si="15"/>
        <v>CART_006_1_14</v>
      </c>
      <c r="D939" s="64">
        <v>14.131736526946099</v>
      </c>
      <c r="E939" s="63" t="s">
        <v>260</v>
      </c>
      <c r="F939" s="65">
        <v>26912.3542502653</v>
      </c>
      <c r="G939" s="65"/>
      <c r="H939" s="61" t="s">
        <v>262</v>
      </c>
      <c r="I939" s="63" t="s">
        <v>94</v>
      </c>
      <c r="J939" s="63" t="s">
        <v>88</v>
      </c>
      <c r="P939" s="63" t="s">
        <v>354</v>
      </c>
    </row>
    <row r="940" spans="1:16" s="63" customFormat="1">
      <c r="A940" s="63" t="str">
        <f>Arms!$C$10</f>
        <v>CART_006_1</v>
      </c>
      <c r="B940" s="63">
        <v>14</v>
      </c>
      <c r="C940" s="63" t="str">
        <f t="shared" si="15"/>
        <v>CART_006_1_14</v>
      </c>
      <c r="D940" s="64">
        <v>28.143712574850301</v>
      </c>
      <c r="E940" s="63" t="s">
        <v>260</v>
      </c>
      <c r="F940" s="65">
        <v>7162.62911569277</v>
      </c>
      <c r="G940" s="65"/>
      <c r="H940" s="61" t="s">
        <v>262</v>
      </c>
      <c r="I940" s="63" t="s">
        <v>94</v>
      </c>
      <c r="J940" s="63" t="s">
        <v>88</v>
      </c>
      <c r="P940" s="63" t="s">
        <v>354</v>
      </c>
    </row>
    <row r="941" spans="1:16" s="63" customFormat="1">
      <c r="A941" s="63" t="str">
        <f>Arms!$C$10</f>
        <v>CART_006_1</v>
      </c>
      <c r="B941" s="63">
        <v>14</v>
      </c>
      <c r="C941" s="63" t="str">
        <f t="shared" si="15"/>
        <v>CART_006_1_14</v>
      </c>
      <c r="D941" s="64">
        <v>40.119760479041901</v>
      </c>
      <c r="E941" s="63" t="s">
        <v>260</v>
      </c>
      <c r="F941" s="65">
        <v>1906.30872988244</v>
      </c>
      <c r="G941" s="65"/>
      <c r="H941" s="61" t="s">
        <v>262</v>
      </c>
      <c r="I941" s="63" t="s">
        <v>94</v>
      </c>
      <c r="J941" s="63" t="s">
        <v>88</v>
      </c>
      <c r="P941" s="63" t="s">
        <v>354</v>
      </c>
    </row>
    <row r="942" spans="1:16" s="63" customFormat="1">
      <c r="A942" s="63" t="str">
        <f>Arms!$C$10</f>
        <v>CART_006_1</v>
      </c>
      <c r="B942" s="63">
        <v>15</v>
      </c>
      <c r="C942" s="63" t="str">
        <f t="shared" si="15"/>
        <v>CART_006_1_15</v>
      </c>
      <c r="D942" s="64">
        <v>-4.6706586826347198</v>
      </c>
      <c r="E942" s="63" t="s">
        <v>260</v>
      </c>
      <c r="F942" s="65">
        <v>809.49199868756205</v>
      </c>
      <c r="G942" s="65"/>
      <c r="H942" s="61" t="s">
        <v>262</v>
      </c>
      <c r="I942" s="63" t="s">
        <v>94</v>
      </c>
      <c r="J942" s="63" t="s">
        <v>88</v>
      </c>
      <c r="P942" s="63" t="s">
        <v>354</v>
      </c>
    </row>
    <row r="943" spans="1:16" s="63" customFormat="1">
      <c r="A943" s="63" t="str">
        <f>Arms!$C$10</f>
        <v>CART_006_1</v>
      </c>
      <c r="B943" s="63">
        <v>15</v>
      </c>
      <c r="C943" s="63" t="str">
        <f t="shared" si="15"/>
        <v>CART_006_1_15</v>
      </c>
      <c r="D943" s="64">
        <v>-1.79640718562874</v>
      </c>
      <c r="E943" s="63" t="s">
        <v>260</v>
      </c>
      <c r="F943" s="65">
        <v>2060.67575702362</v>
      </c>
      <c r="G943" s="65"/>
      <c r="H943" s="61" t="s">
        <v>262</v>
      </c>
      <c r="I943" s="63" t="s">
        <v>94</v>
      </c>
      <c r="J943" s="63" t="s">
        <v>88</v>
      </c>
      <c r="P943" s="63" t="s">
        <v>354</v>
      </c>
    </row>
    <row r="944" spans="1:16" s="63" customFormat="1">
      <c r="A944" s="63" t="str">
        <f>Arms!$C$10</f>
        <v>CART_006_1</v>
      </c>
      <c r="B944" s="63">
        <v>15</v>
      </c>
      <c r="C944" s="63" t="str">
        <f t="shared" si="15"/>
        <v>CART_006_1_15</v>
      </c>
      <c r="D944" s="64">
        <v>1.19760479041916</v>
      </c>
      <c r="E944" s="63" t="s">
        <v>260</v>
      </c>
      <c r="F944" s="65">
        <v>6373.0573419489701</v>
      </c>
      <c r="G944" s="65"/>
      <c r="H944" s="61" t="s">
        <v>262</v>
      </c>
      <c r="I944" s="63" t="s">
        <v>94</v>
      </c>
      <c r="J944" s="63" t="s">
        <v>88</v>
      </c>
      <c r="P944" s="63" t="s">
        <v>354</v>
      </c>
    </row>
    <row r="945" spans="1:16" s="63" customFormat="1">
      <c r="A945" s="63" t="str">
        <f>Arms!$C$10</f>
        <v>CART_006_1</v>
      </c>
      <c r="B945" s="63">
        <v>15</v>
      </c>
      <c r="C945" s="63" t="str">
        <f t="shared" si="15"/>
        <v>CART_006_1_15</v>
      </c>
      <c r="D945" s="64">
        <v>6.1077844311377198</v>
      </c>
      <c r="E945" s="63" t="s">
        <v>260</v>
      </c>
      <c r="F945" s="65">
        <v>7162.62911569277</v>
      </c>
      <c r="G945" s="65"/>
      <c r="H945" s="61" t="s">
        <v>262</v>
      </c>
      <c r="I945" s="63" t="s">
        <v>94</v>
      </c>
      <c r="J945" s="63" t="s">
        <v>88</v>
      </c>
      <c r="P945" s="63" t="s">
        <v>354</v>
      </c>
    </row>
    <row r="946" spans="1:16" s="63" customFormat="1">
      <c r="A946" s="63" t="str">
        <f>Arms!$C$10</f>
        <v>CART_006_1</v>
      </c>
      <c r="B946" s="63">
        <v>15</v>
      </c>
      <c r="C946" s="63" t="str">
        <f t="shared" si="15"/>
        <v>CART_006_1_15</v>
      </c>
      <c r="D946" s="64">
        <v>10.2994011976047</v>
      </c>
      <c r="E946" s="63" t="s">
        <v>260</v>
      </c>
      <c r="F946" s="65">
        <v>6129.7055573714697</v>
      </c>
      <c r="G946" s="65"/>
      <c r="H946" s="61" t="s">
        <v>262</v>
      </c>
      <c r="I946" s="63" t="s">
        <v>94</v>
      </c>
      <c r="J946" s="63" t="s">
        <v>88</v>
      </c>
      <c r="P946" s="63" t="s">
        <v>354</v>
      </c>
    </row>
    <row r="947" spans="1:16" s="63" customFormat="1">
      <c r="A947" s="63" t="str">
        <f>Arms!$C$10</f>
        <v>CART_006_1</v>
      </c>
      <c r="B947" s="63">
        <v>15</v>
      </c>
      <c r="C947" s="63" t="str">
        <f t="shared" si="15"/>
        <v>CART_006_1_15</v>
      </c>
      <c r="D947" s="64">
        <v>14.011976047904099</v>
      </c>
      <c r="E947" s="63" t="s">
        <v>260</v>
      </c>
      <c r="F947" s="65">
        <v>3554.0590371810499</v>
      </c>
      <c r="G947" s="65"/>
      <c r="H947" s="61" t="s">
        <v>262</v>
      </c>
      <c r="I947" s="63" t="s">
        <v>94</v>
      </c>
      <c r="J947" s="63" t="s">
        <v>88</v>
      </c>
      <c r="P947" s="63" t="s">
        <v>354</v>
      </c>
    </row>
    <row r="948" spans="1:16" s="63" customFormat="1">
      <c r="A948" s="63" t="str">
        <f>Arms!$C$10</f>
        <v>CART_006_1</v>
      </c>
      <c r="B948" s="63">
        <v>18</v>
      </c>
      <c r="C948" s="63" t="str">
        <f t="shared" si="15"/>
        <v>CART_006_1_18</v>
      </c>
      <c r="D948" s="64">
        <v>1.07784431137724</v>
      </c>
      <c r="E948" s="63" t="s">
        <v>260</v>
      </c>
      <c r="F948" s="65">
        <v>1833.51735103841</v>
      </c>
      <c r="G948" s="65"/>
      <c r="H948" s="61" t="s">
        <v>262</v>
      </c>
      <c r="I948" s="63" t="s">
        <v>94</v>
      </c>
      <c r="J948" s="63" t="s">
        <v>88</v>
      </c>
      <c r="P948" s="63" t="s">
        <v>354</v>
      </c>
    </row>
    <row r="949" spans="1:16" s="63" customFormat="1">
      <c r="A949" s="63" t="str">
        <f>Arms!$C$10</f>
        <v>CART_006_1</v>
      </c>
      <c r="B949" s="63">
        <v>18</v>
      </c>
      <c r="C949" s="63" t="str">
        <f t="shared" si="15"/>
        <v>CART_006_1_18</v>
      </c>
      <c r="D949" s="64">
        <v>2.9940119760478998</v>
      </c>
      <c r="E949" s="63" t="s">
        <v>260</v>
      </c>
      <c r="F949" s="65">
        <v>2060.67575702362</v>
      </c>
      <c r="G949" s="65"/>
      <c r="H949" s="61" t="s">
        <v>262</v>
      </c>
      <c r="I949" s="63" t="s">
        <v>94</v>
      </c>
      <c r="J949" s="63" t="s">
        <v>88</v>
      </c>
      <c r="P949" s="63" t="s">
        <v>354</v>
      </c>
    </row>
    <row r="950" spans="1:16" s="63" customFormat="1">
      <c r="A950" s="63" t="str">
        <f>Arms!$C$10</f>
        <v>CART_006_1</v>
      </c>
      <c r="B950" s="63">
        <v>18</v>
      </c>
      <c r="C950" s="63" t="str">
        <f t="shared" si="15"/>
        <v>CART_006_1_18</v>
      </c>
      <c r="D950" s="64">
        <v>5.1497005988023901</v>
      </c>
      <c r="E950" s="63" t="s">
        <v>260</v>
      </c>
      <c r="F950" s="65">
        <v>5670.5239413811596</v>
      </c>
      <c r="G950" s="65"/>
      <c r="H950" s="61" t="s">
        <v>262</v>
      </c>
      <c r="I950" s="63" t="s">
        <v>94</v>
      </c>
      <c r="J950" s="63" t="s">
        <v>88</v>
      </c>
      <c r="P950" s="63" t="s">
        <v>354</v>
      </c>
    </row>
    <row r="951" spans="1:16" s="63" customFormat="1">
      <c r="A951" s="63" t="str">
        <f>Arms!$C$10</f>
        <v>CART_006_1</v>
      </c>
      <c r="B951" s="63">
        <v>18</v>
      </c>
      <c r="C951" s="63" t="str">
        <f t="shared" si="15"/>
        <v>CART_006_1_18</v>
      </c>
      <c r="D951" s="64">
        <v>7.1856287425149699</v>
      </c>
      <c r="E951" s="63" t="s">
        <v>260</v>
      </c>
      <c r="F951" s="65">
        <v>18957.3565240637</v>
      </c>
      <c r="G951" s="65"/>
      <c r="H951" s="61" t="s">
        <v>262</v>
      </c>
      <c r="I951" s="63" t="s">
        <v>94</v>
      </c>
      <c r="J951" s="63" t="s">
        <v>88</v>
      </c>
      <c r="P951" s="63" t="s">
        <v>354</v>
      </c>
    </row>
    <row r="952" spans="1:16" s="63" customFormat="1">
      <c r="A952" s="63" t="str">
        <f>Arms!$C$10</f>
        <v>CART_006_1</v>
      </c>
      <c r="B952" s="63">
        <v>18</v>
      </c>
      <c r="C952" s="63" t="str">
        <f t="shared" si="15"/>
        <v>CART_006_1_18</v>
      </c>
      <c r="D952" s="64">
        <v>10.1796407185628</v>
      </c>
      <c r="E952" s="63" t="s">
        <v>260</v>
      </c>
      <c r="F952" s="65">
        <v>238128.619476558</v>
      </c>
      <c r="G952" s="65"/>
      <c r="H952" s="61" t="s">
        <v>262</v>
      </c>
      <c r="I952" s="63" t="s">
        <v>94</v>
      </c>
      <c r="J952" s="63" t="s">
        <v>88</v>
      </c>
      <c r="P952" s="63" t="s">
        <v>354</v>
      </c>
    </row>
    <row r="953" spans="1:16" s="63" customFormat="1">
      <c r="A953" s="63" t="str">
        <f>Arms!$C$10</f>
        <v>CART_006_1</v>
      </c>
      <c r="B953" s="63">
        <v>18</v>
      </c>
      <c r="C953" s="63" t="str">
        <f t="shared" si="15"/>
        <v>CART_006_1_18</v>
      </c>
      <c r="D953" s="64">
        <v>12.0958083832335</v>
      </c>
      <c r="E953" s="63" t="s">
        <v>260</v>
      </c>
      <c r="F953" s="65">
        <v>143550.54012519799</v>
      </c>
      <c r="G953" s="65"/>
      <c r="H953" s="61" t="s">
        <v>262</v>
      </c>
      <c r="I953" s="63" t="s">
        <v>94</v>
      </c>
      <c r="J953" s="63" t="s">
        <v>88</v>
      </c>
      <c r="P953" s="63" t="s">
        <v>354</v>
      </c>
    </row>
    <row r="954" spans="1:16" s="63" customFormat="1">
      <c r="A954" s="63" t="str">
        <f>Arms!$C$10</f>
        <v>CART_006_1</v>
      </c>
      <c r="B954" s="63">
        <v>18</v>
      </c>
      <c r="C954" s="63" t="str">
        <f t="shared" si="15"/>
        <v>CART_006_1_18</v>
      </c>
      <c r="D954" s="64">
        <v>14.011976047904099</v>
      </c>
      <c r="E954" s="63" t="s">
        <v>260</v>
      </c>
      <c r="F954" s="65">
        <v>86536.249256947107</v>
      </c>
      <c r="G954" s="65"/>
      <c r="H954" s="61" t="s">
        <v>262</v>
      </c>
      <c r="I954" s="63" t="s">
        <v>94</v>
      </c>
      <c r="J954" s="63" t="s">
        <v>88</v>
      </c>
      <c r="P954" s="63" t="s">
        <v>354</v>
      </c>
    </row>
    <row r="955" spans="1:16" s="63" customFormat="1">
      <c r="A955" s="63" t="str">
        <f>Arms!$C$10</f>
        <v>CART_006_1</v>
      </c>
      <c r="B955" s="63">
        <v>18</v>
      </c>
      <c r="C955" s="63" t="str">
        <f t="shared" si="15"/>
        <v>CART_006_1_18</v>
      </c>
      <c r="D955" s="64">
        <v>21.077844311377198</v>
      </c>
      <c r="E955" s="63" t="s">
        <v>260</v>
      </c>
      <c r="F955" s="65">
        <v>132797.043342355</v>
      </c>
      <c r="G955" s="65"/>
      <c r="H955" s="61" t="s">
        <v>262</v>
      </c>
      <c r="I955" s="63" t="s">
        <v>94</v>
      </c>
      <c r="J955" s="63" t="s">
        <v>88</v>
      </c>
      <c r="P955" s="63" t="s">
        <v>354</v>
      </c>
    </row>
    <row r="956" spans="1:16" s="63" customFormat="1">
      <c r="A956" s="63" t="str">
        <f>Arms!$C$10</f>
        <v>CART_006_1</v>
      </c>
      <c r="B956" s="63">
        <v>18</v>
      </c>
      <c r="C956" s="63" t="str">
        <f t="shared" si="15"/>
        <v>CART_006_1_18</v>
      </c>
      <c r="D956" s="64">
        <v>28.023952095808301</v>
      </c>
      <c r="E956" s="63" t="s">
        <v>260</v>
      </c>
      <c r="F956" s="65">
        <v>149249.55450518199</v>
      </c>
      <c r="G956" s="65"/>
      <c r="H956" s="61" t="s">
        <v>262</v>
      </c>
      <c r="I956" s="63" t="s">
        <v>94</v>
      </c>
      <c r="J956" s="63" t="s">
        <v>88</v>
      </c>
      <c r="P956" s="63" t="s">
        <v>354</v>
      </c>
    </row>
    <row r="957" spans="1:16" s="63" customFormat="1">
      <c r="A957" s="63" t="str">
        <f>Arms!$C$10</f>
        <v>CART_006_1</v>
      </c>
      <c r="B957" s="63">
        <v>18</v>
      </c>
      <c r="C957" s="63" t="str">
        <f t="shared" si="15"/>
        <v>CART_006_1_18</v>
      </c>
      <c r="D957" s="64">
        <v>32.095808383233503</v>
      </c>
      <c r="E957" s="63" t="s">
        <v>260</v>
      </c>
      <c r="F957" s="65">
        <v>52166.452518599603</v>
      </c>
      <c r="G957" s="65"/>
      <c r="H957" s="61" t="s">
        <v>262</v>
      </c>
      <c r="I957" s="63" t="s">
        <v>94</v>
      </c>
      <c r="J957" s="63" t="s">
        <v>88</v>
      </c>
      <c r="P957" s="63" t="s">
        <v>354</v>
      </c>
    </row>
    <row r="958" spans="1:16" s="63" customFormat="1">
      <c r="A958" s="63" t="str">
        <f>Arms!$C$10</f>
        <v>CART_006_1</v>
      </c>
      <c r="B958" s="63">
        <v>18</v>
      </c>
      <c r="C958" s="63" t="str">
        <f t="shared" si="15"/>
        <v>CART_006_1_18</v>
      </c>
      <c r="D958" s="64">
        <v>40.119760479041901</v>
      </c>
      <c r="E958" s="63" t="s">
        <v>260</v>
      </c>
      <c r="F958" s="65">
        <v>2407.9225400165701</v>
      </c>
      <c r="G958" s="65"/>
      <c r="H958" s="61" t="s">
        <v>262</v>
      </c>
      <c r="I958" s="63" t="s">
        <v>94</v>
      </c>
      <c r="J958" s="63" t="s">
        <v>88</v>
      </c>
      <c r="P958" s="63" t="s">
        <v>354</v>
      </c>
    </row>
    <row r="959" spans="1:16" s="63" customFormat="1">
      <c r="A959" s="63" t="str">
        <f>Arms!$C$10</f>
        <v>CART_006_1</v>
      </c>
      <c r="B959" s="63">
        <v>19</v>
      </c>
      <c r="C959" s="63" t="str">
        <f t="shared" si="15"/>
        <v>CART_006_1_19</v>
      </c>
      <c r="D959" s="64">
        <v>2.1556886227544898</v>
      </c>
      <c r="E959" s="63" t="s">
        <v>260</v>
      </c>
      <c r="F959" s="65">
        <v>748.85224354604804</v>
      </c>
      <c r="G959" s="65"/>
      <c r="H959" s="61" t="s">
        <v>262</v>
      </c>
      <c r="I959" s="63" t="s">
        <v>94</v>
      </c>
      <c r="J959" s="63" t="s">
        <v>88</v>
      </c>
      <c r="P959" s="63" t="s">
        <v>354</v>
      </c>
    </row>
    <row r="960" spans="1:16" s="63" customFormat="1">
      <c r="A960" s="63" t="str">
        <f>Arms!$C$10</f>
        <v>CART_006_1</v>
      </c>
      <c r="B960" s="63">
        <v>19</v>
      </c>
      <c r="C960" s="63" t="str">
        <f t="shared" si="15"/>
        <v>CART_006_1_19</v>
      </c>
      <c r="D960" s="64">
        <v>3.11377245508982</v>
      </c>
      <c r="E960" s="63" t="s">
        <v>260</v>
      </c>
      <c r="F960" s="65">
        <v>1342.8247079855601</v>
      </c>
      <c r="G960" s="65"/>
      <c r="H960" s="61" t="s">
        <v>262</v>
      </c>
      <c r="I960" s="63" t="s">
        <v>94</v>
      </c>
      <c r="J960" s="63" t="s">
        <v>88</v>
      </c>
      <c r="P960" s="63" t="s">
        <v>354</v>
      </c>
    </row>
    <row r="961" spans="1:16" s="63" customFormat="1">
      <c r="A961" s="63" t="str">
        <f>Arms!$C$10</f>
        <v>CART_006_1</v>
      </c>
      <c r="B961" s="63">
        <v>19</v>
      </c>
      <c r="C961" s="63" t="str">
        <f t="shared" si="15"/>
        <v>CART_006_1_19</v>
      </c>
      <c r="D961" s="64">
        <v>5.1497005988023901</v>
      </c>
      <c r="E961" s="63" t="s">
        <v>260</v>
      </c>
      <c r="F961" s="65">
        <v>29091.6340562388</v>
      </c>
      <c r="G961" s="65"/>
      <c r="H961" s="61" t="s">
        <v>262</v>
      </c>
      <c r="I961" s="63" t="s">
        <v>94</v>
      </c>
      <c r="J961" s="63" t="s">
        <v>88</v>
      </c>
      <c r="P961" s="63" t="s">
        <v>354</v>
      </c>
    </row>
    <row r="962" spans="1:16" s="63" customFormat="1">
      <c r="A962" s="63" t="str">
        <f>Arms!$C$10</f>
        <v>CART_006_1</v>
      </c>
      <c r="B962" s="63">
        <v>19</v>
      </c>
      <c r="C962" s="63" t="str">
        <f t="shared" si="15"/>
        <v>CART_006_1_19</v>
      </c>
      <c r="D962" s="64">
        <v>7.1856287425149699</v>
      </c>
      <c r="E962" s="63" t="s">
        <v>260</v>
      </c>
      <c r="F962" s="65">
        <v>101118.56967505701</v>
      </c>
      <c r="G962" s="65"/>
      <c r="H962" s="61" t="s">
        <v>262</v>
      </c>
      <c r="I962" s="63" t="s">
        <v>94</v>
      </c>
      <c r="J962" s="63" t="s">
        <v>88</v>
      </c>
      <c r="P962" s="63" t="s">
        <v>354</v>
      </c>
    </row>
    <row r="963" spans="1:16" s="63" customFormat="1">
      <c r="A963" s="63" t="str">
        <f>Arms!$C$10</f>
        <v>CART_006_1</v>
      </c>
      <c r="B963" s="63">
        <v>19</v>
      </c>
      <c r="C963" s="63" t="str">
        <f t="shared" si="15"/>
        <v>CART_006_1_19</v>
      </c>
      <c r="D963" s="64">
        <v>10.059880239520901</v>
      </c>
      <c r="E963" s="63" t="s">
        <v>260</v>
      </c>
      <c r="F963" s="65">
        <v>118158.173261809</v>
      </c>
      <c r="G963" s="65"/>
      <c r="H963" s="61" t="s">
        <v>262</v>
      </c>
      <c r="I963" s="63" t="s">
        <v>94</v>
      </c>
      <c r="J963" s="63" t="s">
        <v>88</v>
      </c>
      <c r="P963" s="63" t="s">
        <v>354</v>
      </c>
    </row>
    <row r="964" spans="1:16" s="63" customFormat="1">
      <c r="A964" s="63" t="str">
        <f>Arms!$C$10</f>
        <v>CART_006_1</v>
      </c>
      <c r="B964" s="63">
        <v>19</v>
      </c>
      <c r="C964" s="63" t="str">
        <f t="shared" si="15"/>
        <v>CART_006_1_19</v>
      </c>
      <c r="D964" s="64">
        <v>13.0538922155688</v>
      </c>
      <c r="E964" s="63" t="s">
        <v>260</v>
      </c>
      <c r="F964" s="65">
        <v>155174.82205617501</v>
      </c>
      <c r="G964" s="65"/>
      <c r="H964" s="61" t="s">
        <v>262</v>
      </c>
      <c r="I964" s="63" t="s">
        <v>94</v>
      </c>
      <c r="J964" s="63" t="s">
        <v>88</v>
      </c>
      <c r="P964" s="63" t="s">
        <v>354</v>
      </c>
    </row>
    <row r="965" spans="1:16" s="63" customFormat="1">
      <c r="A965" s="63" t="str">
        <f>Arms!$C$10</f>
        <v>CART_006_1</v>
      </c>
      <c r="B965" s="63">
        <v>19</v>
      </c>
      <c r="C965" s="63" t="str">
        <f t="shared" si="15"/>
        <v>CART_006_1_19</v>
      </c>
      <c r="D965" s="64">
        <v>14.251497005988</v>
      </c>
      <c r="E965" s="63" t="s">
        <v>260</v>
      </c>
      <c r="F965" s="65">
        <v>155174.82205617501</v>
      </c>
      <c r="G965" s="65"/>
      <c r="H965" s="61" t="s">
        <v>262</v>
      </c>
      <c r="I965" s="63" t="s">
        <v>94</v>
      </c>
      <c r="J965" s="63" t="s">
        <v>88</v>
      </c>
      <c r="P965" s="63" t="s">
        <v>354</v>
      </c>
    </row>
    <row r="966" spans="1:16" s="63" customFormat="1">
      <c r="A966" s="63" t="str">
        <f>Arms!$C$10</f>
        <v>CART_006_1</v>
      </c>
      <c r="B966" s="63">
        <v>19</v>
      </c>
      <c r="C966" s="63" t="str">
        <f t="shared" si="15"/>
        <v>CART_006_1_19</v>
      </c>
      <c r="D966" s="64">
        <v>21.197604790419099</v>
      </c>
      <c r="E966" s="63" t="s">
        <v>260</v>
      </c>
      <c r="F966" s="65">
        <v>39722.247807155502</v>
      </c>
      <c r="G966" s="65"/>
      <c r="H966" s="61" t="s">
        <v>262</v>
      </c>
      <c r="I966" s="63" t="s">
        <v>94</v>
      </c>
      <c r="J966" s="63" t="s">
        <v>88</v>
      </c>
      <c r="P966" s="63" t="s">
        <v>354</v>
      </c>
    </row>
    <row r="967" spans="1:16" s="63" customFormat="1">
      <c r="A967" s="63" t="str">
        <f>Arms!$C$10</f>
        <v>CART_006_1</v>
      </c>
      <c r="B967" s="63">
        <v>19</v>
      </c>
      <c r="C967" s="63" t="str">
        <f t="shared" si="15"/>
        <v>CART_006_1_19</v>
      </c>
      <c r="D967" s="64">
        <v>28.143712574850301</v>
      </c>
      <c r="E967" s="63" t="s">
        <v>260</v>
      </c>
      <c r="F967" s="65">
        <v>20492.465042008502</v>
      </c>
      <c r="G967" s="65"/>
      <c r="H967" s="61" t="s">
        <v>262</v>
      </c>
      <c r="I967" s="63" t="s">
        <v>94</v>
      </c>
      <c r="J967" s="63" t="s">
        <v>88</v>
      </c>
      <c r="P967" s="63" t="s">
        <v>354</v>
      </c>
    </row>
    <row r="968" spans="1:16" s="63" customFormat="1">
      <c r="A968" s="63" t="str">
        <f>Arms!$C$10</f>
        <v>CART_006_1</v>
      </c>
      <c r="B968" s="63">
        <v>19</v>
      </c>
      <c r="C968" s="63" t="str">
        <f t="shared" si="15"/>
        <v>CART_006_1_19</v>
      </c>
      <c r="D968" s="64">
        <v>40.119760479041901</v>
      </c>
      <c r="E968" s="63" t="s">
        <v>260</v>
      </c>
      <c r="F968" s="65">
        <v>4.7460083986013997</v>
      </c>
      <c r="G968" s="65"/>
      <c r="H968" s="61" t="s">
        <v>262</v>
      </c>
      <c r="I968" s="63" t="s">
        <v>94</v>
      </c>
      <c r="J968" s="63" t="s">
        <v>88</v>
      </c>
      <c r="P968" s="63" t="s">
        <v>354</v>
      </c>
    </row>
    <row r="969" spans="1:16" s="63" customFormat="1">
      <c r="A969" s="63" t="str">
        <f>Arms!$C$10</f>
        <v>CART_006_1</v>
      </c>
      <c r="B969" s="63">
        <v>20</v>
      </c>
      <c r="C969" s="63" t="str">
        <f t="shared" si="15"/>
        <v>CART_006_1_20</v>
      </c>
      <c r="D969" s="64">
        <v>1.19760479041916</v>
      </c>
      <c r="E969" s="63" t="s">
        <v>260</v>
      </c>
      <c r="F969" s="65">
        <v>592.85277891624503</v>
      </c>
      <c r="G969" s="65"/>
      <c r="H969" s="61" t="s">
        <v>262</v>
      </c>
      <c r="I969" s="63" t="s">
        <v>94</v>
      </c>
      <c r="J969" s="63" t="s">
        <v>88</v>
      </c>
      <c r="P969" s="63" t="s">
        <v>354</v>
      </c>
    </row>
    <row r="970" spans="1:16" s="63" customFormat="1">
      <c r="A970" s="63" t="str">
        <f>Arms!$C$10</f>
        <v>CART_006_1</v>
      </c>
      <c r="B970" s="63">
        <v>20</v>
      </c>
      <c r="C970" s="63" t="str">
        <f t="shared" ref="C970:C1033" si="16">CONCATENATE(A970, "_", B970)</f>
        <v>CART_006_1_20</v>
      </c>
      <c r="D970" s="64">
        <v>3.11377245508982</v>
      </c>
      <c r="E970" s="63" t="s">
        <v>260</v>
      </c>
      <c r="F970" s="65">
        <v>8050.02263376477</v>
      </c>
      <c r="G970" s="65"/>
      <c r="H970" s="61" t="s">
        <v>262</v>
      </c>
      <c r="I970" s="63" t="s">
        <v>94</v>
      </c>
      <c r="J970" s="63" t="s">
        <v>88</v>
      </c>
      <c r="P970" s="63" t="s">
        <v>354</v>
      </c>
    </row>
    <row r="971" spans="1:16" s="63" customFormat="1">
      <c r="A971" s="63" t="str">
        <f>Arms!$C$10</f>
        <v>CART_006_1</v>
      </c>
      <c r="B971" s="63">
        <v>20</v>
      </c>
      <c r="C971" s="63" t="str">
        <f t="shared" si="16"/>
        <v>CART_006_1_20</v>
      </c>
      <c r="D971" s="64">
        <v>5.1497005988023901</v>
      </c>
      <c r="E971" s="63" t="s">
        <v>260</v>
      </c>
      <c r="F971" s="65">
        <v>54237.481737973998</v>
      </c>
      <c r="G971" s="65"/>
      <c r="H971" s="61" t="s">
        <v>262</v>
      </c>
      <c r="I971" s="63" t="s">
        <v>94</v>
      </c>
      <c r="J971" s="63" t="s">
        <v>88</v>
      </c>
      <c r="P971" s="63" t="s">
        <v>354</v>
      </c>
    </row>
    <row r="972" spans="1:16" s="63" customFormat="1">
      <c r="A972" s="63" t="str">
        <f>Arms!$C$10</f>
        <v>CART_006_1</v>
      </c>
      <c r="B972" s="63">
        <v>20</v>
      </c>
      <c r="C972" s="63" t="str">
        <f t="shared" si="16"/>
        <v>CART_006_1_20</v>
      </c>
      <c r="D972" s="64">
        <v>7.0658682634730496</v>
      </c>
      <c r="E972" s="63" t="s">
        <v>260</v>
      </c>
      <c r="F972" s="65">
        <v>109306.840937115</v>
      </c>
      <c r="G972" s="65"/>
      <c r="H972" s="61" t="s">
        <v>262</v>
      </c>
      <c r="I972" s="63" t="s">
        <v>94</v>
      </c>
      <c r="J972" s="63" t="s">
        <v>88</v>
      </c>
      <c r="P972" s="63" t="s">
        <v>354</v>
      </c>
    </row>
    <row r="973" spans="1:16" s="63" customFormat="1">
      <c r="A973" s="63" t="str">
        <f>Arms!$C$10</f>
        <v>CART_006_1</v>
      </c>
      <c r="B973" s="63">
        <v>20</v>
      </c>
      <c r="C973" s="63" t="str">
        <f t="shared" si="16"/>
        <v>CART_006_1_20</v>
      </c>
      <c r="D973" s="64">
        <v>10.059880239520901</v>
      </c>
      <c r="E973" s="63" t="s">
        <v>260</v>
      </c>
      <c r="F973" s="65">
        <v>127726.259297896</v>
      </c>
      <c r="G973" s="65"/>
      <c r="H973" s="61" t="s">
        <v>262</v>
      </c>
      <c r="I973" s="63" t="s">
        <v>94</v>
      </c>
      <c r="J973" s="63" t="s">
        <v>88</v>
      </c>
      <c r="P973" s="63" t="s">
        <v>354</v>
      </c>
    </row>
    <row r="974" spans="1:16" s="63" customFormat="1">
      <c r="A974" s="63" t="str">
        <f>Arms!$C$10</f>
        <v>CART_006_1</v>
      </c>
      <c r="B974" s="63">
        <v>20</v>
      </c>
      <c r="C974" s="63" t="str">
        <f t="shared" si="16"/>
        <v>CART_006_1_20</v>
      </c>
      <c r="D974" s="64">
        <v>15.089820359281401</v>
      </c>
      <c r="E974" s="63" t="s">
        <v>260</v>
      </c>
      <c r="F974" s="65">
        <v>174399.76432757199</v>
      </c>
      <c r="G974" s="65"/>
      <c r="H974" s="61" t="s">
        <v>262</v>
      </c>
      <c r="I974" s="63" t="s">
        <v>94</v>
      </c>
      <c r="J974" s="63" t="s">
        <v>88</v>
      </c>
      <c r="P974" s="63" t="s">
        <v>354</v>
      </c>
    </row>
    <row r="975" spans="1:16" s="63" customFormat="1">
      <c r="A975" s="63" t="str">
        <f>Arms!$C$10</f>
        <v>CART_006_1</v>
      </c>
      <c r="B975" s="63">
        <v>20</v>
      </c>
      <c r="C975" s="63" t="str">
        <f t="shared" si="16"/>
        <v>CART_006_1_20</v>
      </c>
      <c r="D975" s="64">
        <v>21.796407185628698</v>
      </c>
      <c r="E975" s="63" t="s">
        <v>260</v>
      </c>
      <c r="F975" s="65">
        <v>312729.66679911199</v>
      </c>
      <c r="G975" s="65"/>
      <c r="H975" s="61" t="s">
        <v>262</v>
      </c>
      <c r="I975" s="63" t="s">
        <v>94</v>
      </c>
      <c r="J975" s="63" t="s">
        <v>88</v>
      </c>
      <c r="P975" s="63" t="s">
        <v>354</v>
      </c>
    </row>
    <row r="976" spans="1:16" s="63" customFormat="1">
      <c r="A976" s="63" t="str">
        <f>Arms!$C$10</f>
        <v>CART_006_1</v>
      </c>
      <c r="B976" s="63">
        <v>20</v>
      </c>
      <c r="C976" s="63" t="str">
        <f t="shared" si="16"/>
        <v>CART_006_1_20</v>
      </c>
      <c r="D976" s="64">
        <v>29.101796407185599</v>
      </c>
      <c r="E976" s="63" t="s">
        <v>260</v>
      </c>
      <c r="F976" s="65">
        <v>31447.385248868199</v>
      </c>
      <c r="G976" s="65"/>
      <c r="H976" s="61" t="s">
        <v>262</v>
      </c>
      <c r="I976" s="63" t="s">
        <v>94</v>
      </c>
      <c r="J976" s="63" t="s">
        <v>88</v>
      </c>
      <c r="P976" s="63" t="s">
        <v>354</v>
      </c>
    </row>
    <row r="977" spans="1:16" s="63" customFormat="1">
      <c r="A977" s="63" t="str">
        <f>Arms!$C$10</f>
        <v>CART_006_1</v>
      </c>
      <c r="B977" s="63">
        <v>21</v>
      </c>
      <c r="C977" s="63" t="str">
        <f t="shared" si="16"/>
        <v>CART_006_1_21</v>
      </c>
      <c r="D977" s="64">
        <v>1.07784431137724</v>
      </c>
      <c r="E977" s="63" t="s">
        <v>260</v>
      </c>
      <c r="F977" s="65">
        <v>1396.1353908567901</v>
      </c>
      <c r="G977" s="65"/>
      <c r="H977" s="61" t="s">
        <v>262</v>
      </c>
      <c r="I977" s="63" t="s">
        <v>94</v>
      </c>
      <c r="J977" s="63" t="s">
        <v>88</v>
      </c>
      <c r="P977" s="63" t="s">
        <v>354</v>
      </c>
    </row>
    <row r="978" spans="1:16" s="63" customFormat="1">
      <c r="A978" s="63" t="str">
        <f>Arms!$C$10</f>
        <v>CART_006_1</v>
      </c>
      <c r="B978" s="63">
        <v>21</v>
      </c>
      <c r="C978" s="63" t="str">
        <f t="shared" si="16"/>
        <v>CART_006_1_21</v>
      </c>
      <c r="D978" s="64">
        <v>3.11377245508982</v>
      </c>
      <c r="E978" s="63" t="s">
        <v>260</v>
      </c>
      <c r="F978" s="65">
        <v>4152.9575116362003</v>
      </c>
      <c r="G978" s="65"/>
      <c r="H978" s="61" t="s">
        <v>262</v>
      </c>
      <c r="I978" s="63" t="s">
        <v>94</v>
      </c>
      <c r="J978" s="63" t="s">
        <v>88</v>
      </c>
      <c r="P978" s="63" t="s">
        <v>354</v>
      </c>
    </row>
    <row r="979" spans="1:16" s="63" customFormat="1">
      <c r="A979" s="63" t="str">
        <f>Arms!$C$10</f>
        <v>CART_006_1</v>
      </c>
      <c r="B979" s="63">
        <v>21</v>
      </c>
      <c r="C979" s="63" t="str">
        <f t="shared" si="16"/>
        <v>CART_006_1_21</v>
      </c>
      <c r="D979" s="64">
        <v>5.0299401197604796</v>
      </c>
      <c r="E979" s="63" t="s">
        <v>260</v>
      </c>
      <c r="F979" s="65">
        <v>6626.0702905910002</v>
      </c>
      <c r="G979" s="65"/>
      <c r="H979" s="61" t="s">
        <v>262</v>
      </c>
      <c r="I979" s="63" t="s">
        <v>94</v>
      </c>
      <c r="J979" s="63" t="s">
        <v>88</v>
      </c>
      <c r="P979" s="63" t="s">
        <v>354</v>
      </c>
    </row>
    <row r="980" spans="1:16" s="63" customFormat="1">
      <c r="A980" s="63" t="str">
        <f>Arms!$C$10</f>
        <v>CART_006_1</v>
      </c>
      <c r="B980" s="63">
        <v>21</v>
      </c>
      <c r="C980" s="63" t="str">
        <f t="shared" si="16"/>
        <v>CART_006_1_21</v>
      </c>
      <c r="D980" s="64">
        <v>7.1856287425149699</v>
      </c>
      <c r="E980" s="63" t="s">
        <v>260</v>
      </c>
      <c r="F980" s="65">
        <v>68509.1836088157</v>
      </c>
      <c r="G980" s="65"/>
      <c r="H980" s="61" t="s">
        <v>262</v>
      </c>
      <c r="I980" s="63" t="s">
        <v>94</v>
      </c>
      <c r="J980" s="63" t="s">
        <v>88</v>
      </c>
      <c r="P980" s="63" t="s">
        <v>354</v>
      </c>
    </row>
    <row r="981" spans="1:16" s="63" customFormat="1">
      <c r="A981" s="63" t="str">
        <f>Arms!$C$10</f>
        <v>CART_006_1</v>
      </c>
      <c r="B981" s="63">
        <v>21</v>
      </c>
      <c r="C981" s="63" t="str">
        <f t="shared" si="16"/>
        <v>CART_006_1_21</v>
      </c>
      <c r="D981" s="64">
        <v>10.1796407185628</v>
      </c>
      <c r="E981" s="63" t="s">
        <v>260</v>
      </c>
      <c r="F981" s="65">
        <v>35343.46940727</v>
      </c>
      <c r="G981" s="65"/>
      <c r="H981" s="61" t="s">
        <v>262</v>
      </c>
      <c r="I981" s="63" t="s">
        <v>94</v>
      </c>
      <c r="J981" s="63" t="s">
        <v>88</v>
      </c>
      <c r="P981" s="63" t="s">
        <v>354</v>
      </c>
    </row>
    <row r="982" spans="1:16" s="63" customFormat="1">
      <c r="A982" s="63" t="str">
        <f>Arms!$C$10</f>
        <v>CART_006_1</v>
      </c>
      <c r="B982" s="63">
        <v>21</v>
      </c>
      <c r="C982" s="63" t="str">
        <f t="shared" si="16"/>
        <v>CART_006_1_21</v>
      </c>
      <c r="D982" s="64">
        <v>14.131736526946099</v>
      </c>
      <c r="E982" s="63" t="s">
        <v>260</v>
      </c>
      <c r="F982" s="65">
        <v>17537.244330721001</v>
      </c>
      <c r="G982" s="65"/>
      <c r="H982" s="61" t="s">
        <v>262</v>
      </c>
      <c r="I982" s="63" t="s">
        <v>94</v>
      </c>
      <c r="J982" s="63" t="s">
        <v>88</v>
      </c>
      <c r="P982" s="63" t="s">
        <v>354</v>
      </c>
    </row>
    <row r="983" spans="1:16" s="63" customFormat="1">
      <c r="A983" s="63" t="str">
        <f>Arms!$C$10</f>
        <v>CART_006_1</v>
      </c>
      <c r="B983" s="63">
        <v>21</v>
      </c>
      <c r="C983" s="63" t="str">
        <f t="shared" si="16"/>
        <v>CART_006_1_21</v>
      </c>
      <c r="D983" s="64">
        <v>21.197604790419099</v>
      </c>
      <c r="E983" s="63" t="s">
        <v>260</v>
      </c>
      <c r="F983" s="65">
        <v>4667.4763450321898</v>
      </c>
      <c r="G983" s="65"/>
      <c r="H983" s="61" t="s">
        <v>262</v>
      </c>
      <c r="I983" s="63" t="s">
        <v>94</v>
      </c>
      <c r="J983" s="63" t="s">
        <v>88</v>
      </c>
      <c r="P983" s="63" t="s">
        <v>354</v>
      </c>
    </row>
    <row r="984" spans="1:16" s="63" customFormat="1">
      <c r="A984" s="63" t="str">
        <f>Arms!$C$10</f>
        <v>CART_006_1</v>
      </c>
      <c r="B984" s="63">
        <v>21</v>
      </c>
      <c r="C984" s="63" t="str">
        <f t="shared" si="16"/>
        <v>CART_006_1_21</v>
      </c>
      <c r="D984" s="64">
        <v>28.023952095808301</v>
      </c>
      <c r="E984" s="63" t="s">
        <v>260</v>
      </c>
      <c r="F984" s="65">
        <v>10571.9375584352</v>
      </c>
      <c r="G984" s="65"/>
      <c r="H984" s="61" t="s">
        <v>262</v>
      </c>
      <c r="I984" s="63" t="s">
        <v>94</v>
      </c>
      <c r="J984" s="63" t="s">
        <v>88</v>
      </c>
      <c r="P984" s="63" t="s">
        <v>354</v>
      </c>
    </row>
    <row r="985" spans="1:16" s="63" customFormat="1">
      <c r="A985" s="63" t="str">
        <f>Arms!$C$10</f>
        <v>CART_006_1</v>
      </c>
      <c r="B985" s="63">
        <v>21</v>
      </c>
      <c r="C985" s="63" t="str">
        <f t="shared" si="16"/>
        <v>CART_006_1_21</v>
      </c>
      <c r="D985" s="64">
        <v>40.119760479041901</v>
      </c>
      <c r="E985" s="63" t="s">
        <v>260</v>
      </c>
      <c r="F985" s="65">
        <v>983.45303105819005</v>
      </c>
      <c r="G985" s="65"/>
      <c r="H985" s="61" t="s">
        <v>262</v>
      </c>
      <c r="I985" s="63" t="s">
        <v>94</v>
      </c>
      <c r="J985" s="63" t="s">
        <v>88</v>
      </c>
      <c r="P985" s="63" t="s">
        <v>354</v>
      </c>
    </row>
    <row r="986" spans="1:16" s="63" customFormat="1">
      <c r="A986" s="63" t="str">
        <f>Arms!$C$10</f>
        <v>CART_006_1</v>
      </c>
      <c r="B986" s="63">
        <v>24</v>
      </c>
      <c r="C986" s="63" t="str">
        <f t="shared" si="16"/>
        <v>CART_006_1_24</v>
      </c>
      <c r="D986" s="64">
        <v>1.19760479041916</v>
      </c>
      <c r="E986" s="63" t="s">
        <v>260</v>
      </c>
      <c r="F986" s="65">
        <v>401.66568825377698</v>
      </c>
      <c r="G986" s="65"/>
      <c r="H986" s="61" t="s">
        <v>262</v>
      </c>
      <c r="I986" s="63" t="s">
        <v>94</v>
      </c>
      <c r="J986" s="63" t="s">
        <v>88</v>
      </c>
      <c r="P986" s="63" t="s">
        <v>354</v>
      </c>
    </row>
    <row r="987" spans="1:16" s="63" customFormat="1">
      <c r="A987" s="63" t="str">
        <f>Arms!$C$10</f>
        <v>CART_006_1</v>
      </c>
      <c r="B987" s="63">
        <v>24</v>
      </c>
      <c r="C987" s="63" t="str">
        <f t="shared" si="16"/>
        <v>CART_006_1_24</v>
      </c>
      <c r="D987" s="64">
        <v>3.11377245508982</v>
      </c>
      <c r="E987" s="63" t="s">
        <v>260</v>
      </c>
      <c r="F987" s="65">
        <v>23031.320587069898</v>
      </c>
      <c r="G987" s="65"/>
      <c r="H987" s="61" t="s">
        <v>262</v>
      </c>
      <c r="I987" s="63" t="s">
        <v>94</v>
      </c>
      <c r="J987" s="63" t="s">
        <v>88</v>
      </c>
      <c r="P987" s="63" t="s">
        <v>354</v>
      </c>
    </row>
    <row r="988" spans="1:16" s="63" customFormat="1">
      <c r="A988" s="63" t="str">
        <f>Arms!$C$10</f>
        <v>CART_006_1</v>
      </c>
      <c r="B988" s="63">
        <v>24</v>
      </c>
      <c r="C988" s="63" t="str">
        <f t="shared" si="16"/>
        <v>CART_006_1_24</v>
      </c>
      <c r="D988" s="64">
        <v>5.1497005988023901</v>
      </c>
      <c r="E988" s="63" t="s">
        <v>260</v>
      </c>
      <c r="F988" s="65">
        <v>68509.1836088157</v>
      </c>
      <c r="G988" s="65"/>
      <c r="H988" s="61" t="s">
        <v>262</v>
      </c>
      <c r="I988" s="63" t="s">
        <v>94</v>
      </c>
      <c r="J988" s="63" t="s">
        <v>88</v>
      </c>
      <c r="P988" s="63" t="s">
        <v>354</v>
      </c>
    </row>
    <row r="989" spans="1:16" s="63" customFormat="1">
      <c r="A989" s="63" t="str">
        <f>Arms!$C$10</f>
        <v>CART_006_1</v>
      </c>
      <c r="B989" s="63">
        <v>24</v>
      </c>
      <c r="C989" s="63" t="str">
        <f t="shared" si="16"/>
        <v>CART_006_1_24</v>
      </c>
      <c r="D989" s="64">
        <v>7.1856287425149699</v>
      </c>
      <c r="E989" s="63" t="s">
        <v>260</v>
      </c>
      <c r="F989" s="65">
        <v>38205.475028779001</v>
      </c>
      <c r="G989" s="65"/>
      <c r="H989" s="61" t="s">
        <v>262</v>
      </c>
      <c r="I989" s="63" t="s">
        <v>94</v>
      </c>
      <c r="J989" s="63" t="s">
        <v>88</v>
      </c>
      <c r="P989" s="63" t="s">
        <v>354</v>
      </c>
    </row>
    <row r="990" spans="1:16" s="63" customFormat="1">
      <c r="A990" s="63" t="str">
        <f>Arms!$C$10</f>
        <v>CART_006_1</v>
      </c>
      <c r="B990" s="63">
        <v>24</v>
      </c>
      <c r="C990" s="63" t="str">
        <f t="shared" si="16"/>
        <v>CART_006_1_24</v>
      </c>
      <c r="D990" s="64">
        <v>10.1796407185628</v>
      </c>
      <c r="E990" s="63" t="s">
        <v>260</v>
      </c>
      <c r="F990" s="65">
        <v>58629.466459163901</v>
      </c>
      <c r="G990" s="65"/>
      <c r="H990" s="61" t="s">
        <v>262</v>
      </c>
      <c r="I990" s="63" t="s">
        <v>94</v>
      </c>
      <c r="J990" s="63" t="s">
        <v>88</v>
      </c>
      <c r="P990" s="63" t="s">
        <v>354</v>
      </c>
    </row>
    <row r="991" spans="1:16" s="63" customFormat="1">
      <c r="A991" s="63" t="str">
        <f>Arms!$C$10</f>
        <v>CART_006_1</v>
      </c>
      <c r="B991" s="63">
        <v>24</v>
      </c>
      <c r="C991" s="63" t="str">
        <f t="shared" si="16"/>
        <v>CART_006_1_24</v>
      </c>
      <c r="D991" s="64">
        <v>14.371257485029901</v>
      </c>
      <c r="E991" s="63" t="s">
        <v>260</v>
      </c>
      <c r="F991" s="65">
        <v>196006.526023288</v>
      </c>
      <c r="G991" s="65"/>
      <c r="H991" s="61" t="s">
        <v>262</v>
      </c>
      <c r="I991" s="63" t="s">
        <v>94</v>
      </c>
      <c r="J991" s="63" t="s">
        <v>88</v>
      </c>
      <c r="P991" s="63" t="s">
        <v>354</v>
      </c>
    </row>
    <row r="992" spans="1:16" s="63" customFormat="1">
      <c r="A992" s="63" t="str">
        <f>Arms!$C$10</f>
        <v>CART_006_1</v>
      </c>
      <c r="B992" s="63">
        <v>24</v>
      </c>
      <c r="C992" s="63" t="str">
        <f t="shared" si="16"/>
        <v>CART_006_1_24</v>
      </c>
      <c r="D992" s="64">
        <v>21.197604790419099</v>
      </c>
      <c r="E992" s="63" t="s">
        <v>260</v>
      </c>
      <c r="F992" s="65">
        <v>174399.76432757199</v>
      </c>
      <c r="G992" s="65"/>
      <c r="H992" s="61" t="s">
        <v>262</v>
      </c>
      <c r="I992" s="63" t="s">
        <v>94</v>
      </c>
      <c r="J992" s="63" t="s">
        <v>88</v>
      </c>
      <c r="P992" s="63" t="s">
        <v>354</v>
      </c>
    </row>
    <row r="993" spans="1:16" s="63" customFormat="1">
      <c r="A993" s="63" t="str">
        <f>Arms!$C$10</f>
        <v>CART_006_1</v>
      </c>
      <c r="B993" s="63">
        <v>24</v>
      </c>
      <c r="C993" s="63" t="str">
        <f t="shared" si="16"/>
        <v>CART_006_1_24</v>
      </c>
      <c r="D993" s="64">
        <v>28.143712574850301</v>
      </c>
      <c r="E993" s="63" t="s">
        <v>260</v>
      </c>
      <c r="F993" s="65">
        <v>26912.3542502653</v>
      </c>
      <c r="G993" s="65"/>
      <c r="H993" s="61" t="s">
        <v>262</v>
      </c>
      <c r="I993" s="63" t="s">
        <v>94</v>
      </c>
      <c r="J993" s="63" t="s">
        <v>88</v>
      </c>
      <c r="P993" s="63" t="s">
        <v>354</v>
      </c>
    </row>
    <row r="994" spans="1:16" s="63" customFormat="1">
      <c r="A994" s="63" t="str">
        <f>Arms!$C$10</f>
        <v>CART_006_1</v>
      </c>
      <c r="B994" s="63">
        <v>25</v>
      </c>
      <c r="C994" s="63" t="str">
        <f t="shared" si="16"/>
        <v>CART_006_1_25</v>
      </c>
      <c r="D994" s="64">
        <v>1.19760479041916</v>
      </c>
      <c r="E994" s="63" t="s">
        <v>260</v>
      </c>
      <c r="F994" s="65">
        <v>4852.7770397239401</v>
      </c>
      <c r="G994" s="65"/>
      <c r="H994" s="61" t="s">
        <v>262</v>
      </c>
      <c r="I994" s="63" t="s">
        <v>94</v>
      </c>
      <c r="J994" s="63" t="s">
        <v>88</v>
      </c>
      <c r="P994" s="63" t="s">
        <v>354</v>
      </c>
    </row>
    <row r="995" spans="1:16" s="63" customFormat="1">
      <c r="A995" s="63" t="str">
        <f>Arms!$C$10</f>
        <v>CART_006_1</v>
      </c>
      <c r="B995" s="63">
        <v>25</v>
      </c>
      <c r="C995" s="63" t="str">
        <f t="shared" si="16"/>
        <v>CART_006_1_25</v>
      </c>
      <c r="D995" s="64">
        <v>3.23353293413173</v>
      </c>
      <c r="E995" s="63" t="s">
        <v>260</v>
      </c>
      <c r="F995" s="65">
        <v>5245.7400227174203</v>
      </c>
      <c r="G995" s="65"/>
      <c r="H995" s="61" t="s">
        <v>262</v>
      </c>
      <c r="I995" s="63" t="s">
        <v>94</v>
      </c>
      <c r="J995" s="63" t="s">
        <v>88</v>
      </c>
      <c r="P995" s="63" t="s">
        <v>354</v>
      </c>
    </row>
    <row r="996" spans="1:16" s="63" customFormat="1">
      <c r="A996" s="63" t="str">
        <f>Arms!$C$10</f>
        <v>CART_006_1</v>
      </c>
      <c r="B996" s="63">
        <v>25</v>
      </c>
      <c r="C996" s="63" t="str">
        <f t="shared" si="16"/>
        <v>CART_006_1_25</v>
      </c>
      <c r="D996" s="64">
        <v>5.0299401197604796</v>
      </c>
      <c r="E996" s="63" t="s">
        <v>260</v>
      </c>
      <c r="F996" s="65">
        <v>10571.9375584352</v>
      </c>
      <c r="G996" s="65"/>
      <c r="H996" s="61" t="s">
        <v>262</v>
      </c>
      <c r="I996" s="63" t="s">
        <v>94</v>
      </c>
      <c r="J996" s="63" t="s">
        <v>88</v>
      </c>
      <c r="P996" s="63" t="s">
        <v>354</v>
      </c>
    </row>
    <row r="997" spans="1:16" s="63" customFormat="1">
      <c r="A997" s="63" t="str">
        <f>Arms!$C$10</f>
        <v>CART_006_1</v>
      </c>
      <c r="B997" s="63">
        <v>25</v>
      </c>
      <c r="C997" s="63" t="str">
        <f t="shared" si="16"/>
        <v>CART_006_1_25</v>
      </c>
      <c r="D997" s="64">
        <v>7.1856287425149699</v>
      </c>
      <c r="E997" s="63" t="s">
        <v>260</v>
      </c>
      <c r="F997" s="65">
        <v>16223.513986510001</v>
      </c>
      <c r="G997" s="65"/>
      <c r="H997" s="61" t="s">
        <v>262</v>
      </c>
      <c r="I997" s="63" t="s">
        <v>94</v>
      </c>
      <c r="J997" s="63" t="s">
        <v>88</v>
      </c>
      <c r="P997" s="63" t="s">
        <v>354</v>
      </c>
    </row>
    <row r="998" spans="1:16" s="63" customFormat="1">
      <c r="A998" s="63" t="str">
        <f>Arms!$C$10</f>
        <v>CART_006_1</v>
      </c>
      <c r="B998" s="63">
        <v>25</v>
      </c>
      <c r="C998" s="63" t="str">
        <f t="shared" si="16"/>
        <v>CART_006_1_25</v>
      </c>
      <c r="D998" s="64">
        <v>10.1796407185628</v>
      </c>
      <c r="E998" s="63" t="s">
        <v>260</v>
      </c>
      <c r="F998" s="65">
        <v>46415.888336127697</v>
      </c>
      <c r="G998" s="65"/>
      <c r="H998" s="61" t="s">
        <v>262</v>
      </c>
      <c r="I998" s="63" t="s">
        <v>94</v>
      </c>
      <c r="J998" s="63" t="s">
        <v>88</v>
      </c>
      <c r="P998" s="63" t="s">
        <v>354</v>
      </c>
    </row>
    <row r="999" spans="1:16" s="63" customFormat="1">
      <c r="A999" s="63" t="str">
        <f>Arms!$C$10</f>
        <v>CART_006_1</v>
      </c>
      <c r="B999" s="63">
        <v>25</v>
      </c>
      <c r="C999" s="63" t="str">
        <f t="shared" si="16"/>
        <v>CART_006_1_25</v>
      </c>
      <c r="D999" s="64">
        <v>14.251497005988</v>
      </c>
      <c r="E999" s="63" t="s">
        <v>260</v>
      </c>
      <c r="F999" s="65">
        <v>10168.2537794814</v>
      </c>
      <c r="G999" s="65"/>
      <c r="H999" s="61" t="s">
        <v>262</v>
      </c>
      <c r="I999" s="63" t="s">
        <v>94</v>
      </c>
      <c r="J999" s="63" t="s">
        <v>88</v>
      </c>
      <c r="P999" s="63" t="s">
        <v>354</v>
      </c>
    </row>
    <row r="1000" spans="1:16" s="63" customFormat="1">
      <c r="A1000" s="63" t="str">
        <f>Arms!$C$10</f>
        <v>CART_006_1</v>
      </c>
      <c r="B1000" s="63">
        <v>25</v>
      </c>
      <c r="C1000" s="63" t="str">
        <f t="shared" si="16"/>
        <v>CART_006_1_25</v>
      </c>
      <c r="D1000" s="64">
        <v>20.119760479041901</v>
      </c>
      <c r="E1000" s="63" t="s">
        <v>260</v>
      </c>
      <c r="F1000" s="65">
        <v>2503.5180366930299</v>
      </c>
      <c r="G1000" s="65"/>
      <c r="H1000" s="61" t="s">
        <v>262</v>
      </c>
      <c r="I1000" s="63" t="s">
        <v>94</v>
      </c>
      <c r="J1000" s="63" t="s">
        <v>88</v>
      </c>
      <c r="P1000" s="63" t="s">
        <v>354</v>
      </c>
    </row>
    <row r="1001" spans="1:16" s="63" customFormat="1">
      <c r="A1001" s="63" t="str">
        <f>Arms!$C$10</f>
        <v>CART_006_1</v>
      </c>
      <c r="B1001" s="63">
        <v>25</v>
      </c>
      <c r="C1001" s="63" t="str">
        <f t="shared" si="16"/>
        <v>CART_006_1_25</v>
      </c>
      <c r="D1001" s="64">
        <v>27.065868263473</v>
      </c>
      <c r="E1001" s="63" t="s">
        <v>260</v>
      </c>
      <c r="F1001" s="65">
        <v>2503.5180366930299</v>
      </c>
      <c r="G1001" s="65"/>
      <c r="H1001" s="61" t="s">
        <v>262</v>
      </c>
      <c r="I1001" s="63" t="s">
        <v>94</v>
      </c>
      <c r="J1001" s="63" t="s">
        <v>88</v>
      </c>
      <c r="P1001" s="63" t="s">
        <v>354</v>
      </c>
    </row>
    <row r="1002" spans="1:16" s="63" customFormat="1">
      <c r="A1002" s="63" t="str">
        <f>Arms!$C$10</f>
        <v>CART_006_1</v>
      </c>
      <c r="B1002" s="63">
        <v>26</v>
      </c>
      <c r="C1002" s="63" t="str">
        <f t="shared" si="16"/>
        <v>CART_006_1_26</v>
      </c>
      <c r="D1002" s="64">
        <v>1.19760479041916</v>
      </c>
      <c r="E1002" s="63" t="s">
        <v>260</v>
      </c>
      <c r="F1002" s="65">
        <v>177.33410627645199</v>
      </c>
      <c r="G1002" s="65"/>
      <c r="H1002" s="61" t="s">
        <v>262</v>
      </c>
      <c r="I1002" s="63" t="s">
        <v>94</v>
      </c>
      <c r="J1002" s="63" t="s">
        <v>88</v>
      </c>
      <c r="P1002" s="63" t="s">
        <v>354</v>
      </c>
    </row>
    <row r="1003" spans="1:16" s="63" customFormat="1">
      <c r="A1003" s="63" t="str">
        <f>Arms!$C$10</f>
        <v>CART_006_1</v>
      </c>
      <c r="B1003" s="63">
        <v>26</v>
      </c>
      <c r="C1003" s="63" t="str">
        <f t="shared" si="16"/>
        <v>CART_006_1_26</v>
      </c>
      <c r="D1003" s="64">
        <v>2.1556886227544898</v>
      </c>
      <c r="E1003" s="63" t="s">
        <v>260</v>
      </c>
      <c r="F1003" s="65">
        <v>487.98424101251197</v>
      </c>
      <c r="G1003" s="65"/>
      <c r="H1003" s="61" t="s">
        <v>262</v>
      </c>
      <c r="I1003" s="63" t="s">
        <v>94</v>
      </c>
      <c r="J1003" s="63" t="s">
        <v>88</v>
      </c>
      <c r="P1003" s="63" t="s">
        <v>354</v>
      </c>
    </row>
    <row r="1004" spans="1:16" s="63" customFormat="1">
      <c r="A1004" s="63" t="str">
        <f>Arms!$C$10</f>
        <v>CART_006_1</v>
      </c>
      <c r="B1004" s="63">
        <v>26</v>
      </c>
      <c r="C1004" s="63" t="str">
        <f t="shared" si="16"/>
        <v>CART_006_1_26</v>
      </c>
      <c r="D1004" s="64">
        <v>3.11377245508982</v>
      </c>
      <c r="E1004" s="63" t="s">
        <v>260</v>
      </c>
      <c r="F1004" s="65">
        <v>3041.5277797512899</v>
      </c>
      <c r="G1004" s="65"/>
      <c r="H1004" s="61" t="s">
        <v>262</v>
      </c>
      <c r="I1004" s="63" t="s">
        <v>94</v>
      </c>
      <c r="J1004" s="63" t="s">
        <v>88</v>
      </c>
      <c r="P1004" s="63" t="s">
        <v>354</v>
      </c>
    </row>
    <row r="1005" spans="1:16" s="63" customFormat="1">
      <c r="A1005" s="63" t="str">
        <f>Arms!$C$10</f>
        <v>CART_006_1</v>
      </c>
      <c r="B1005" s="63">
        <v>26</v>
      </c>
      <c r="C1005" s="63" t="str">
        <f t="shared" si="16"/>
        <v>CART_006_1_26</v>
      </c>
      <c r="D1005" s="64">
        <v>6.9461077844311401</v>
      </c>
      <c r="E1005" s="63" t="s">
        <v>260</v>
      </c>
      <c r="F1005" s="65">
        <v>16867.5940395865</v>
      </c>
      <c r="G1005" s="65"/>
      <c r="H1005" s="61" t="s">
        <v>262</v>
      </c>
      <c r="I1005" s="63" t="s">
        <v>94</v>
      </c>
      <c r="J1005" s="63" t="s">
        <v>88</v>
      </c>
      <c r="P1005" s="63" t="s">
        <v>354</v>
      </c>
    </row>
    <row r="1006" spans="1:16" s="63" customFormat="1">
      <c r="A1006" s="63" t="str">
        <f>Arms!$C$10</f>
        <v>CART_006_1</v>
      </c>
      <c r="B1006" s="63">
        <v>26</v>
      </c>
      <c r="C1006" s="63" t="str">
        <f t="shared" si="16"/>
        <v>CART_006_1_26</v>
      </c>
      <c r="D1006" s="64">
        <v>10.059880239520901</v>
      </c>
      <c r="E1006" s="63" t="s">
        <v>260</v>
      </c>
      <c r="F1006" s="65">
        <v>12843.8626358974</v>
      </c>
      <c r="G1006" s="65"/>
      <c r="H1006" s="61" t="s">
        <v>262</v>
      </c>
      <c r="I1006" s="63" t="s">
        <v>94</v>
      </c>
      <c r="J1006" s="63" t="s">
        <v>88</v>
      </c>
      <c r="P1006" s="63" t="s">
        <v>354</v>
      </c>
    </row>
    <row r="1007" spans="1:16" s="63" customFormat="1">
      <c r="A1007" s="63" t="str">
        <f>Arms!$C$10</f>
        <v>CART_006_1</v>
      </c>
      <c r="B1007" s="63">
        <v>26</v>
      </c>
      <c r="C1007" s="63" t="str">
        <f t="shared" si="16"/>
        <v>CART_006_1_26</v>
      </c>
      <c r="D1007" s="64">
        <v>12.0958083832335</v>
      </c>
      <c r="E1007" s="63" t="s">
        <v>260</v>
      </c>
      <c r="F1007" s="65">
        <v>105133.01770262299</v>
      </c>
      <c r="G1007" s="65"/>
      <c r="H1007" s="61" t="s">
        <v>262</v>
      </c>
      <c r="I1007" s="63" t="s">
        <v>94</v>
      </c>
      <c r="J1007" s="63" t="s">
        <v>88</v>
      </c>
      <c r="P1007" s="63" t="s">
        <v>354</v>
      </c>
    </row>
    <row r="1008" spans="1:16" s="63" customFormat="1">
      <c r="A1008" s="63" t="str">
        <f>Arms!$C$10</f>
        <v>CART_006_1</v>
      </c>
      <c r="B1008" s="63">
        <v>26</v>
      </c>
      <c r="C1008" s="63" t="str">
        <f t="shared" si="16"/>
        <v>CART_006_1_26</v>
      </c>
      <c r="D1008" s="64">
        <v>14.131736526946099</v>
      </c>
      <c r="E1008" s="63" t="s">
        <v>260</v>
      </c>
      <c r="F1008" s="65">
        <v>60957.079940452</v>
      </c>
      <c r="G1008" s="65"/>
      <c r="H1008" s="61" t="s">
        <v>262</v>
      </c>
      <c r="I1008" s="63" t="s">
        <v>94</v>
      </c>
      <c r="J1008" s="63" t="s">
        <v>88</v>
      </c>
      <c r="P1008" s="63" t="s">
        <v>354</v>
      </c>
    </row>
    <row r="1009" spans="1:16" s="63" customFormat="1">
      <c r="A1009" s="63" t="str">
        <f>Arms!$C$10</f>
        <v>CART_006_1</v>
      </c>
      <c r="B1009" s="63">
        <v>26</v>
      </c>
      <c r="C1009" s="63" t="str">
        <f t="shared" si="16"/>
        <v>CART_006_1_26</v>
      </c>
      <c r="D1009" s="64">
        <v>16.167664670658599</v>
      </c>
      <c r="E1009" s="63" t="s">
        <v>260</v>
      </c>
      <c r="F1009" s="65">
        <v>351474.417468714</v>
      </c>
      <c r="G1009" s="65"/>
      <c r="H1009" s="61" t="s">
        <v>262</v>
      </c>
      <c r="I1009" s="63" t="s">
        <v>94</v>
      </c>
      <c r="J1009" s="63" t="s">
        <v>88</v>
      </c>
      <c r="P1009" s="63" t="s">
        <v>354</v>
      </c>
    </row>
    <row r="1010" spans="1:16" s="63" customFormat="1">
      <c r="A1010" s="63" t="str">
        <f>Arms!$C$10</f>
        <v>CART_006_1</v>
      </c>
      <c r="B1010" s="63">
        <v>26</v>
      </c>
      <c r="C1010" s="63" t="str">
        <f t="shared" si="16"/>
        <v>CART_006_1_26</v>
      </c>
      <c r="D1010" s="64">
        <v>20.119760479041901</v>
      </c>
      <c r="E1010" s="63" t="s">
        <v>260</v>
      </c>
      <c r="F1010" s="65">
        <v>13353.7691663269</v>
      </c>
      <c r="G1010" s="65"/>
      <c r="H1010" s="61" t="s">
        <v>262</v>
      </c>
      <c r="I1010" s="63" t="s">
        <v>94</v>
      </c>
      <c r="J1010" s="63" t="s">
        <v>88</v>
      </c>
      <c r="P1010" s="63" t="s">
        <v>354</v>
      </c>
    </row>
    <row r="1011" spans="1:16" s="63" customFormat="1">
      <c r="A1011" s="63" t="str">
        <f>Arms!$C$10</f>
        <v>CART_006_1</v>
      </c>
      <c r="B1011" s="63">
        <v>26</v>
      </c>
      <c r="C1011" s="63" t="str">
        <f t="shared" si="16"/>
        <v>CART_006_1_26</v>
      </c>
      <c r="D1011" s="64">
        <v>21.197604790419099</v>
      </c>
      <c r="E1011" s="63" t="s">
        <v>260</v>
      </c>
      <c r="F1011" s="65">
        <v>10991.647746340301</v>
      </c>
      <c r="G1011" s="65"/>
      <c r="H1011" s="61" t="s">
        <v>262</v>
      </c>
      <c r="I1011" s="63" t="s">
        <v>94</v>
      </c>
      <c r="J1011" s="63" t="s">
        <v>88</v>
      </c>
      <c r="P1011" s="63" t="s">
        <v>354</v>
      </c>
    </row>
    <row r="1012" spans="1:16" s="63" customFormat="1">
      <c r="A1012" s="63" t="str">
        <f>Arms!$C$10</f>
        <v>CART_006_1</v>
      </c>
      <c r="B1012" s="63">
        <v>26</v>
      </c>
      <c r="C1012" s="63" t="str">
        <f t="shared" si="16"/>
        <v>CART_006_1_26</v>
      </c>
      <c r="D1012" s="64">
        <v>23.113772455089801</v>
      </c>
      <c r="E1012" s="63" t="s">
        <v>260</v>
      </c>
      <c r="F1012" s="65">
        <v>9047.3572423492897</v>
      </c>
      <c r="G1012" s="65"/>
      <c r="H1012" s="61" t="s">
        <v>262</v>
      </c>
      <c r="I1012" s="63" t="s">
        <v>94</v>
      </c>
      <c r="J1012" s="63" t="s">
        <v>88</v>
      </c>
      <c r="P1012" s="63" t="s">
        <v>354</v>
      </c>
    </row>
    <row r="1013" spans="1:16" s="63" customFormat="1">
      <c r="A1013" s="63" t="str">
        <f>Arms!$C$10</f>
        <v>CART_006_1</v>
      </c>
      <c r="B1013" s="63">
        <v>26</v>
      </c>
      <c r="C1013" s="63" t="str">
        <f t="shared" si="16"/>
        <v>CART_006_1_26</v>
      </c>
      <c r="D1013" s="64">
        <v>26.107784431137699</v>
      </c>
      <c r="E1013" s="63" t="s">
        <v>260</v>
      </c>
      <c r="F1013" s="65">
        <v>18957.3565240637</v>
      </c>
      <c r="G1013" s="65"/>
      <c r="H1013" s="61" t="s">
        <v>262</v>
      </c>
      <c r="I1013" s="63" t="s">
        <v>94</v>
      </c>
      <c r="J1013" s="63" t="s">
        <v>88</v>
      </c>
      <c r="P1013" s="63" t="s">
        <v>354</v>
      </c>
    </row>
    <row r="1014" spans="1:16" s="63" customFormat="1">
      <c r="A1014" s="63" t="str">
        <f>Arms!$C$10</f>
        <v>CART_006_1</v>
      </c>
      <c r="B1014" s="63">
        <v>26</v>
      </c>
      <c r="C1014" s="63" t="str">
        <f t="shared" si="16"/>
        <v>CART_006_1_26</v>
      </c>
      <c r="D1014" s="64">
        <v>28.143712574850301</v>
      </c>
      <c r="E1014" s="63" t="s">
        <v>260</v>
      </c>
      <c r="F1014" s="65">
        <v>11428.0205981003</v>
      </c>
      <c r="G1014" s="65"/>
      <c r="H1014" s="61" t="s">
        <v>262</v>
      </c>
      <c r="I1014" s="63" t="s">
        <v>94</v>
      </c>
      <c r="J1014" s="63" t="s">
        <v>88</v>
      </c>
      <c r="P1014" s="63" t="s">
        <v>354</v>
      </c>
    </row>
    <row r="1015" spans="1:16" s="63" customFormat="1">
      <c r="A1015" s="63" t="str">
        <f>Arms!$C$10</f>
        <v>CART_006_1</v>
      </c>
      <c r="B1015" s="63">
        <v>27</v>
      </c>
      <c r="C1015" s="63" t="str">
        <f t="shared" si="16"/>
        <v>CART_006_1_27</v>
      </c>
      <c r="D1015" s="64">
        <v>1.07784431137724</v>
      </c>
      <c r="E1015" s="63" t="s">
        <v>260</v>
      </c>
      <c r="F1015" s="65">
        <v>343.74143372862301</v>
      </c>
      <c r="G1015" s="65"/>
      <c r="H1015" s="61" t="s">
        <v>262</v>
      </c>
      <c r="I1015" s="63" t="s">
        <v>94</v>
      </c>
      <c r="J1015" s="63" t="s">
        <v>88</v>
      </c>
      <c r="P1015" s="63" t="s">
        <v>354</v>
      </c>
    </row>
    <row r="1016" spans="1:16" s="63" customFormat="1">
      <c r="A1016" s="63" t="str">
        <f>Arms!$C$10</f>
        <v>CART_006_1</v>
      </c>
      <c r="B1016" s="63">
        <v>27</v>
      </c>
      <c r="C1016" s="63" t="str">
        <f t="shared" si="16"/>
        <v>CART_006_1_27</v>
      </c>
      <c r="D1016" s="64">
        <v>5.1497005988023901</v>
      </c>
      <c r="E1016" s="63" t="s">
        <v>260</v>
      </c>
      <c r="F1016" s="65">
        <v>15008.1963338687</v>
      </c>
      <c r="G1016" s="65"/>
      <c r="H1016" s="61" t="s">
        <v>262</v>
      </c>
      <c r="I1016" s="63" t="s">
        <v>94</v>
      </c>
      <c r="J1016" s="63" t="s">
        <v>88</v>
      </c>
      <c r="P1016" s="63" t="s">
        <v>354</v>
      </c>
    </row>
    <row r="1017" spans="1:16" s="63" customFormat="1">
      <c r="A1017" s="63" t="str">
        <f>Arms!$C$10</f>
        <v>CART_006_1</v>
      </c>
      <c r="B1017" s="63">
        <v>27</v>
      </c>
      <c r="C1017" s="63" t="str">
        <f t="shared" si="16"/>
        <v>CART_006_1_27</v>
      </c>
      <c r="D1017" s="64">
        <v>7.1856287425149699</v>
      </c>
      <c r="E1017" s="63" t="s">
        <v>260</v>
      </c>
      <c r="F1017" s="65">
        <v>132797.043342355</v>
      </c>
      <c r="G1017" s="65"/>
      <c r="H1017" s="61" t="s">
        <v>262</v>
      </c>
      <c r="I1017" s="63" t="s">
        <v>94</v>
      </c>
      <c r="J1017" s="63" t="s">
        <v>88</v>
      </c>
      <c r="P1017" s="63" t="s">
        <v>354</v>
      </c>
    </row>
    <row r="1018" spans="1:16" s="63" customFormat="1">
      <c r="A1018" s="63" t="str">
        <f>Arms!$C$10</f>
        <v>CART_006_1</v>
      </c>
      <c r="B1018" s="63">
        <v>27</v>
      </c>
      <c r="C1018" s="63" t="str">
        <f t="shared" si="16"/>
        <v>CART_006_1_27</v>
      </c>
      <c r="D1018" s="64">
        <v>9.1017964071856294</v>
      </c>
      <c r="E1018" s="63" t="s">
        <v>260</v>
      </c>
      <c r="F1018" s="65">
        <v>113646.366638572</v>
      </c>
      <c r="G1018" s="65"/>
      <c r="H1018" s="61" t="s">
        <v>262</v>
      </c>
      <c r="I1018" s="63" t="s">
        <v>94</v>
      </c>
      <c r="J1018" s="63" t="s">
        <v>88</v>
      </c>
      <c r="P1018" s="63" t="s">
        <v>354</v>
      </c>
    </row>
    <row r="1019" spans="1:16" s="63" customFormat="1">
      <c r="A1019" s="63" t="str">
        <f>Arms!$C$10</f>
        <v>CART_006_1</v>
      </c>
      <c r="B1019" s="63">
        <v>27</v>
      </c>
      <c r="C1019" s="63" t="str">
        <f t="shared" si="16"/>
        <v>CART_006_1_27</v>
      </c>
      <c r="D1019" s="64">
        <v>11.1377245508982</v>
      </c>
      <c r="E1019" s="63" t="s">
        <v>260</v>
      </c>
      <c r="F1019" s="65">
        <v>109306.840937115</v>
      </c>
      <c r="G1019" s="65"/>
      <c r="H1019" s="61" t="s">
        <v>262</v>
      </c>
      <c r="I1019" s="63" t="s">
        <v>94</v>
      </c>
      <c r="J1019" s="63" t="s">
        <v>88</v>
      </c>
      <c r="P1019" s="63" t="s">
        <v>354</v>
      </c>
    </row>
    <row r="1020" spans="1:16" s="63" customFormat="1">
      <c r="A1020" s="63" t="str">
        <f>Arms!$C$10</f>
        <v>CART_006_1</v>
      </c>
      <c r="B1020" s="63">
        <v>27</v>
      </c>
      <c r="C1020" s="63" t="str">
        <f t="shared" si="16"/>
        <v>CART_006_1_27</v>
      </c>
      <c r="D1020" s="64">
        <v>15.089820359281401</v>
      </c>
      <c r="E1020" s="63" t="s">
        <v>260</v>
      </c>
      <c r="F1020" s="65">
        <v>65893.197089847105</v>
      </c>
      <c r="G1020" s="65"/>
      <c r="H1020" s="61" t="s">
        <v>262</v>
      </c>
      <c r="I1020" s="63" t="s">
        <v>94</v>
      </c>
      <c r="J1020" s="63" t="s">
        <v>88</v>
      </c>
      <c r="P1020" s="63" t="s">
        <v>354</v>
      </c>
    </row>
    <row r="1021" spans="1:16" s="63" customFormat="1">
      <c r="A1021" s="63" t="str">
        <f>Arms!$C$10</f>
        <v>CART_006_1</v>
      </c>
      <c r="B1021" s="63">
        <v>27</v>
      </c>
      <c r="C1021" s="63" t="str">
        <f t="shared" si="16"/>
        <v>CART_006_1_27</v>
      </c>
      <c r="D1021" s="64">
        <v>21.077844311377198</v>
      </c>
      <c r="E1021" s="63" t="s">
        <v>260</v>
      </c>
      <c r="F1021" s="65">
        <v>22151.881933796099</v>
      </c>
      <c r="G1021" s="65"/>
      <c r="H1021" s="61" t="s">
        <v>262</v>
      </c>
      <c r="I1021" s="63" t="s">
        <v>94</v>
      </c>
      <c r="J1021" s="63" t="s">
        <v>88</v>
      </c>
      <c r="P1021" s="63" t="s">
        <v>354</v>
      </c>
    </row>
    <row r="1022" spans="1:16" s="63" customFormat="1">
      <c r="A1022" s="63" t="str">
        <f>Arms!$C$10</f>
        <v>CART_006_1</v>
      </c>
      <c r="B1022" s="63">
        <v>27</v>
      </c>
      <c r="C1022" s="63" t="str">
        <f t="shared" si="16"/>
        <v>CART_006_1_27</v>
      </c>
      <c r="D1022" s="64">
        <v>29.101796407185599</v>
      </c>
      <c r="E1022" s="63" t="s">
        <v>260</v>
      </c>
      <c r="F1022" s="65">
        <v>140.39220501602</v>
      </c>
      <c r="G1022" s="65"/>
      <c r="H1022" s="61" t="s">
        <v>262</v>
      </c>
      <c r="I1022" s="63" t="s">
        <v>94</v>
      </c>
      <c r="J1022" s="63" t="s">
        <v>88</v>
      </c>
      <c r="P1022" s="63" t="s">
        <v>354</v>
      </c>
    </row>
    <row r="1023" spans="1:16" s="63" customFormat="1">
      <c r="A1023" s="63" t="str">
        <f>Arms!$C$10</f>
        <v>CART_006_1</v>
      </c>
      <c r="B1023" s="63">
        <v>28</v>
      </c>
      <c r="C1023" s="63" t="str">
        <f t="shared" si="16"/>
        <v>CART_006_1_28</v>
      </c>
      <c r="D1023" s="64">
        <v>0.95808383233532801</v>
      </c>
      <c r="E1023" s="63" t="s">
        <v>260</v>
      </c>
      <c r="F1023" s="65">
        <v>507.35741233120399</v>
      </c>
      <c r="G1023" s="65"/>
      <c r="H1023" s="61" t="s">
        <v>262</v>
      </c>
      <c r="I1023" s="63" t="s">
        <v>94</v>
      </c>
      <c r="J1023" s="63" t="s">
        <v>88</v>
      </c>
      <c r="P1023" s="63" t="s">
        <v>354</v>
      </c>
    </row>
    <row r="1024" spans="1:16" s="63" customFormat="1">
      <c r="A1024" s="63" t="str">
        <f>Arms!$C$10</f>
        <v>CART_006_1</v>
      </c>
      <c r="B1024" s="63">
        <v>28</v>
      </c>
      <c r="C1024" s="63" t="str">
        <f t="shared" si="16"/>
        <v>CART_006_1_28</v>
      </c>
      <c r="D1024" s="64">
        <v>3.11377245508982</v>
      </c>
      <c r="E1024" s="63" t="s">
        <v>260</v>
      </c>
      <c r="F1024" s="65">
        <v>7162.62911569277</v>
      </c>
      <c r="G1024" s="65"/>
      <c r="H1024" s="61" t="s">
        <v>262</v>
      </c>
      <c r="I1024" s="63" t="s">
        <v>94</v>
      </c>
      <c r="J1024" s="63" t="s">
        <v>88</v>
      </c>
      <c r="P1024" s="63" t="s">
        <v>354</v>
      </c>
    </row>
    <row r="1025" spans="1:16" s="63" customFormat="1">
      <c r="A1025" s="63" t="str">
        <f>Arms!$C$10</f>
        <v>CART_006_1</v>
      </c>
      <c r="B1025" s="63">
        <v>28</v>
      </c>
      <c r="C1025" s="63" t="str">
        <f t="shared" si="16"/>
        <v>CART_006_1_28</v>
      </c>
      <c r="D1025" s="64">
        <v>5.2694610778443103</v>
      </c>
      <c r="E1025" s="63" t="s">
        <v>260</v>
      </c>
      <c r="F1025" s="65">
        <v>13353.7691663269</v>
      </c>
      <c r="G1025" s="65"/>
      <c r="H1025" s="61" t="s">
        <v>262</v>
      </c>
      <c r="I1025" s="63" t="s">
        <v>94</v>
      </c>
      <c r="J1025" s="63" t="s">
        <v>88</v>
      </c>
      <c r="P1025" s="63" t="s">
        <v>354</v>
      </c>
    </row>
    <row r="1026" spans="1:16" s="63" customFormat="1">
      <c r="A1026" s="63" t="str">
        <f>Arms!$C$10</f>
        <v>CART_006_1</v>
      </c>
      <c r="B1026" s="63">
        <v>28</v>
      </c>
      <c r="C1026" s="63" t="str">
        <f t="shared" si="16"/>
        <v>CART_006_1_28</v>
      </c>
      <c r="D1026" s="64">
        <v>7.1856287425149699</v>
      </c>
      <c r="E1026" s="63" t="s">
        <v>260</v>
      </c>
      <c r="F1026" s="65">
        <v>58629.466459163901</v>
      </c>
      <c r="G1026" s="65"/>
      <c r="H1026" s="61" t="s">
        <v>262</v>
      </c>
      <c r="I1026" s="63" t="s">
        <v>94</v>
      </c>
      <c r="J1026" s="63" t="s">
        <v>88</v>
      </c>
      <c r="P1026" s="63" t="s">
        <v>354</v>
      </c>
    </row>
    <row r="1027" spans="1:16" s="63" customFormat="1">
      <c r="A1027" s="63" t="str">
        <f>Arms!$C$10</f>
        <v>CART_006_1</v>
      </c>
      <c r="B1027" s="63">
        <v>28</v>
      </c>
      <c r="C1027" s="63" t="str">
        <f t="shared" si="16"/>
        <v>CART_006_1_28</v>
      </c>
      <c r="D1027" s="64">
        <v>9.3413173652694592</v>
      </c>
      <c r="E1027" s="63" t="s">
        <v>260</v>
      </c>
      <c r="F1027" s="65">
        <v>41299.237077003301</v>
      </c>
      <c r="G1027" s="65"/>
      <c r="H1027" s="61" t="s">
        <v>262</v>
      </c>
      <c r="I1027" s="63" t="s">
        <v>94</v>
      </c>
      <c r="J1027" s="63" t="s">
        <v>88</v>
      </c>
      <c r="P1027" s="63" t="s">
        <v>354</v>
      </c>
    </row>
    <row r="1028" spans="1:16" s="63" customFormat="1">
      <c r="A1028" s="63" t="str">
        <f>Arms!$C$10</f>
        <v>CART_006_1</v>
      </c>
      <c r="B1028" s="63">
        <v>28</v>
      </c>
      <c r="C1028" s="63" t="str">
        <f t="shared" si="16"/>
        <v>CART_006_1_28</v>
      </c>
      <c r="D1028" s="64">
        <v>11.0179640718562</v>
      </c>
      <c r="E1028" s="63" t="s">
        <v>260</v>
      </c>
      <c r="F1028" s="65">
        <v>97257.411197418201</v>
      </c>
      <c r="G1028" s="65"/>
      <c r="H1028" s="61" t="s">
        <v>262</v>
      </c>
      <c r="I1028" s="63" t="s">
        <v>94</v>
      </c>
      <c r="J1028" s="63" t="s">
        <v>88</v>
      </c>
      <c r="P1028" s="63" t="s">
        <v>354</v>
      </c>
    </row>
    <row r="1029" spans="1:16" s="63" customFormat="1">
      <c r="A1029" s="63" t="str">
        <f>Arms!$C$10</f>
        <v>CART_006_1</v>
      </c>
      <c r="B1029" s="63">
        <v>28</v>
      </c>
      <c r="C1029" s="63" t="str">
        <f t="shared" si="16"/>
        <v>CART_006_1_28</v>
      </c>
      <c r="D1029" s="64">
        <v>12.3353293413173</v>
      </c>
      <c r="E1029" s="63" t="s">
        <v>260</v>
      </c>
      <c r="F1029" s="65">
        <v>89971.773278487904</v>
      </c>
      <c r="G1029" s="65"/>
      <c r="H1029" s="61" t="s">
        <v>262</v>
      </c>
      <c r="I1029" s="63" t="s">
        <v>94</v>
      </c>
      <c r="J1029" s="63" t="s">
        <v>88</v>
      </c>
      <c r="P1029" s="63" t="s">
        <v>354</v>
      </c>
    </row>
    <row r="1030" spans="1:16" s="63" customFormat="1">
      <c r="A1030" s="63" t="str">
        <f>Arms!$C$10</f>
        <v>CART_006_1</v>
      </c>
      <c r="B1030" s="63">
        <v>28</v>
      </c>
      <c r="C1030" s="63" t="str">
        <f t="shared" si="16"/>
        <v>CART_006_1_28</v>
      </c>
      <c r="D1030" s="64">
        <v>24.790419161676599</v>
      </c>
      <c r="E1030" s="63" t="s">
        <v>260</v>
      </c>
      <c r="F1030" s="65">
        <v>9406.5409763849493</v>
      </c>
      <c r="G1030" s="65"/>
      <c r="H1030" s="61" t="s">
        <v>262</v>
      </c>
      <c r="I1030" s="63" t="s">
        <v>94</v>
      </c>
      <c r="J1030" s="63" t="s">
        <v>88</v>
      </c>
      <c r="P1030" s="63" t="s">
        <v>354</v>
      </c>
    </row>
    <row r="1031" spans="1:16" s="63" customFormat="1">
      <c r="A1031" s="63" t="str">
        <f>Arms!$C$10</f>
        <v>CART_006_1</v>
      </c>
      <c r="B1031" s="63">
        <v>28</v>
      </c>
      <c r="C1031" s="63" t="str">
        <f t="shared" si="16"/>
        <v>CART_006_1_28</v>
      </c>
      <c r="D1031" s="64">
        <v>40</v>
      </c>
      <c r="E1031" s="63" t="s">
        <v>260</v>
      </c>
      <c r="F1031" s="65">
        <v>640.86017644797903</v>
      </c>
      <c r="G1031" s="65"/>
      <c r="H1031" s="61" t="s">
        <v>262</v>
      </c>
      <c r="I1031" s="63" t="s">
        <v>94</v>
      </c>
      <c r="J1031" s="63" t="s">
        <v>88</v>
      </c>
      <c r="P1031" s="63" t="s">
        <v>354</v>
      </c>
    </row>
    <row r="1032" spans="1:16" s="63" customFormat="1">
      <c r="A1032" s="63" t="str">
        <f>Arms!$C$10</f>
        <v>CART_006_1</v>
      </c>
      <c r="B1032" s="63">
        <v>31</v>
      </c>
      <c r="C1032" s="63" t="str">
        <f t="shared" si="16"/>
        <v>CART_006_1_31</v>
      </c>
      <c r="D1032" s="64">
        <v>-3.8323353293413098</v>
      </c>
      <c r="E1032" s="63" t="s">
        <v>260</v>
      </c>
      <c r="F1032" s="65">
        <v>232.88941954922299</v>
      </c>
      <c r="G1032" s="65"/>
      <c r="H1032" s="61" t="s">
        <v>262</v>
      </c>
      <c r="I1032" s="63" t="s">
        <v>94</v>
      </c>
      <c r="J1032" s="63" t="s">
        <v>88</v>
      </c>
      <c r="P1032" s="63" t="s">
        <v>354</v>
      </c>
    </row>
    <row r="1033" spans="1:16" s="63" customFormat="1">
      <c r="A1033" s="63" t="str">
        <f>Arms!$C$10</f>
        <v>CART_006_1</v>
      </c>
      <c r="B1033" s="63">
        <v>31</v>
      </c>
      <c r="C1033" s="63" t="str">
        <f t="shared" si="16"/>
        <v>CART_006_1_31</v>
      </c>
      <c r="D1033" s="64">
        <v>1.5568862275449</v>
      </c>
      <c r="E1033" s="63" t="s">
        <v>260</v>
      </c>
      <c r="F1033" s="65">
        <v>507.35741233120399</v>
      </c>
      <c r="G1033" s="65"/>
      <c r="H1033" s="61" t="s">
        <v>262</v>
      </c>
      <c r="I1033" s="63" t="s">
        <v>94</v>
      </c>
      <c r="J1033" s="63" t="s">
        <v>88</v>
      </c>
      <c r="P1033" s="63" t="s">
        <v>354</v>
      </c>
    </row>
    <row r="1034" spans="1:16" s="63" customFormat="1">
      <c r="A1034" s="63" t="str">
        <f>Arms!$C$10</f>
        <v>CART_006_1</v>
      </c>
      <c r="B1034" s="63">
        <v>31</v>
      </c>
      <c r="C1034" s="63" t="str">
        <f t="shared" ref="C1034:C1097" si="17">CONCATENATE(A1034, "_", B1034)</f>
        <v>CART_006_1_31</v>
      </c>
      <c r="D1034" s="64">
        <v>3.11377245508982</v>
      </c>
      <c r="E1034" s="63" t="s">
        <v>260</v>
      </c>
      <c r="F1034" s="65">
        <v>1763.5054720471301</v>
      </c>
      <c r="G1034" s="65"/>
      <c r="H1034" s="61" t="s">
        <v>262</v>
      </c>
      <c r="I1034" s="63" t="s">
        <v>94</v>
      </c>
      <c r="J1034" s="63" t="s">
        <v>88</v>
      </c>
      <c r="P1034" s="63" t="s">
        <v>354</v>
      </c>
    </row>
    <row r="1035" spans="1:16" s="63" customFormat="1">
      <c r="A1035" s="63" t="str">
        <f>Arms!$C$10</f>
        <v>CART_006_1</v>
      </c>
      <c r="B1035" s="63">
        <v>31</v>
      </c>
      <c r="C1035" s="63" t="str">
        <f t="shared" si="17"/>
        <v>CART_006_1_31</v>
      </c>
      <c r="D1035" s="64">
        <v>5.1497005988023901</v>
      </c>
      <c r="E1035" s="63" t="s">
        <v>260</v>
      </c>
      <c r="F1035" s="65">
        <v>19709.971229260202</v>
      </c>
      <c r="G1035" s="65"/>
      <c r="H1035" s="61" t="s">
        <v>262</v>
      </c>
      <c r="I1035" s="63" t="s">
        <v>94</v>
      </c>
      <c r="J1035" s="63" t="s">
        <v>88</v>
      </c>
      <c r="P1035" s="63" t="s">
        <v>354</v>
      </c>
    </row>
    <row r="1036" spans="1:16" s="63" customFormat="1">
      <c r="A1036" s="63" t="str">
        <f>Arms!$C$10</f>
        <v>CART_006_1</v>
      </c>
      <c r="B1036" s="63">
        <v>31</v>
      </c>
      <c r="C1036" s="63" t="str">
        <f t="shared" si="17"/>
        <v>CART_006_1_31</v>
      </c>
      <c r="D1036" s="64">
        <v>7.1856287425149699</v>
      </c>
      <c r="E1036" s="63" t="s">
        <v>260</v>
      </c>
      <c r="F1036" s="65">
        <v>18957.3565240637</v>
      </c>
      <c r="G1036" s="65"/>
      <c r="H1036" s="61" t="s">
        <v>262</v>
      </c>
      <c r="I1036" s="63" t="s">
        <v>94</v>
      </c>
      <c r="J1036" s="63" t="s">
        <v>88</v>
      </c>
      <c r="P1036" s="63" t="s">
        <v>354</v>
      </c>
    </row>
    <row r="1037" spans="1:16" s="63" customFormat="1">
      <c r="A1037" s="63" t="str">
        <f>Arms!$C$10</f>
        <v>CART_006_1</v>
      </c>
      <c r="B1037" s="63">
        <v>31</v>
      </c>
      <c r="C1037" s="63" t="str">
        <f t="shared" si="17"/>
        <v>CART_006_1_31</v>
      </c>
      <c r="D1037" s="64">
        <v>10.1796407185628</v>
      </c>
      <c r="E1037" s="63" t="s">
        <v>260</v>
      </c>
      <c r="F1037" s="65">
        <v>35343.46940727</v>
      </c>
      <c r="G1037" s="65"/>
      <c r="H1037" s="61" t="s">
        <v>262</v>
      </c>
      <c r="I1037" s="63" t="s">
        <v>94</v>
      </c>
      <c r="J1037" s="63" t="s">
        <v>88</v>
      </c>
      <c r="P1037" s="63" t="s">
        <v>354</v>
      </c>
    </row>
    <row r="1038" spans="1:16" s="63" customFormat="1">
      <c r="A1038" s="63" t="str">
        <f>Arms!$C$10</f>
        <v>CART_006_1</v>
      </c>
      <c r="B1038" s="63">
        <v>31</v>
      </c>
      <c r="C1038" s="63" t="str">
        <f t="shared" si="17"/>
        <v>CART_006_1_31</v>
      </c>
      <c r="D1038" s="64">
        <v>16.047904191616698</v>
      </c>
      <c r="E1038" s="63" t="s">
        <v>260</v>
      </c>
      <c r="F1038" s="65">
        <v>127726.259297896</v>
      </c>
      <c r="G1038" s="65"/>
      <c r="H1038" s="61" t="s">
        <v>262</v>
      </c>
      <c r="I1038" s="63" t="s">
        <v>94</v>
      </c>
      <c r="J1038" s="63" t="s">
        <v>88</v>
      </c>
      <c r="P1038" s="63" t="s">
        <v>354</v>
      </c>
    </row>
    <row r="1039" spans="1:16" s="63" customFormat="1">
      <c r="A1039" s="63" t="str">
        <f>Arms!$C$10</f>
        <v>CART_006_1</v>
      </c>
      <c r="B1039" s="63">
        <v>31</v>
      </c>
      <c r="C1039" s="63" t="str">
        <f t="shared" si="17"/>
        <v>CART_006_1_31</v>
      </c>
      <c r="D1039" s="64">
        <v>21.077844311377198</v>
      </c>
      <c r="E1039" s="63" t="s">
        <v>260</v>
      </c>
      <c r="F1039" s="65">
        <v>36746.619407366801</v>
      </c>
      <c r="G1039" s="65"/>
      <c r="H1039" s="61" t="s">
        <v>262</v>
      </c>
      <c r="I1039" s="63" t="s">
        <v>94</v>
      </c>
      <c r="J1039" s="63" t="s">
        <v>88</v>
      </c>
      <c r="P1039" s="63" t="s">
        <v>354</v>
      </c>
    </row>
    <row r="1040" spans="1:16" s="63" customFormat="1">
      <c r="A1040" s="63" t="str">
        <f>Arms!$C$10</f>
        <v>CART_006_1</v>
      </c>
      <c r="B1040" s="63">
        <v>31</v>
      </c>
      <c r="C1040" s="63" t="str">
        <f t="shared" si="17"/>
        <v>CART_006_1_31</v>
      </c>
      <c r="D1040" s="64">
        <v>39.880239520958</v>
      </c>
      <c r="E1040" s="63" t="s">
        <v>260</v>
      </c>
      <c r="F1040" s="65">
        <v>215.443469003188</v>
      </c>
      <c r="G1040" s="65"/>
      <c r="H1040" s="61" t="s">
        <v>262</v>
      </c>
      <c r="I1040" s="63" t="s">
        <v>94</v>
      </c>
      <c r="J1040" s="63" t="s">
        <v>88</v>
      </c>
      <c r="P1040" s="63" t="s">
        <v>354</v>
      </c>
    </row>
    <row r="1041" spans="1:16" s="63" customFormat="1">
      <c r="A1041" s="63" t="str">
        <f>Arms!$C$10</f>
        <v>CART_006_1</v>
      </c>
      <c r="B1041" s="63">
        <v>32</v>
      </c>
      <c r="C1041" s="63" t="str">
        <f t="shared" si="17"/>
        <v>CART_006_1_32</v>
      </c>
      <c r="D1041" s="64">
        <v>4.1916167664670603</v>
      </c>
      <c r="E1041" s="63" t="s">
        <v>260</v>
      </c>
      <c r="F1041" s="65">
        <v>4667.4763450321898</v>
      </c>
      <c r="G1041" s="65"/>
      <c r="H1041" s="61" t="s">
        <v>262</v>
      </c>
      <c r="I1041" s="63" t="s">
        <v>94</v>
      </c>
      <c r="J1041" s="63" t="s">
        <v>88</v>
      </c>
      <c r="P1041" s="63" t="s">
        <v>354</v>
      </c>
    </row>
    <row r="1042" spans="1:16" s="63" customFormat="1">
      <c r="A1042" s="63" t="str">
        <f>Arms!$C$10</f>
        <v>CART_006_1</v>
      </c>
      <c r="B1042" s="63">
        <v>32</v>
      </c>
      <c r="C1042" s="63" t="str">
        <f t="shared" si="17"/>
        <v>CART_006_1_32</v>
      </c>
      <c r="D1042" s="64">
        <v>5.3892215568862198</v>
      </c>
      <c r="E1042" s="63" t="s">
        <v>260</v>
      </c>
      <c r="F1042" s="65">
        <v>15008.1963338687</v>
      </c>
      <c r="G1042" s="65"/>
      <c r="H1042" s="61" t="s">
        <v>262</v>
      </c>
      <c r="I1042" s="63" t="s">
        <v>94</v>
      </c>
      <c r="J1042" s="63" t="s">
        <v>88</v>
      </c>
      <c r="P1042" s="63" t="s">
        <v>354</v>
      </c>
    </row>
    <row r="1043" spans="1:16" s="63" customFormat="1">
      <c r="A1043" s="63" t="str">
        <f>Arms!$C$10</f>
        <v>CART_006_1</v>
      </c>
      <c r="B1043" s="63">
        <v>32</v>
      </c>
      <c r="C1043" s="63" t="str">
        <f t="shared" si="17"/>
        <v>CART_006_1_32</v>
      </c>
      <c r="D1043" s="64">
        <v>6.2275449101796401</v>
      </c>
      <c r="E1043" s="63" t="s">
        <v>260</v>
      </c>
      <c r="F1043" s="65">
        <v>11428.0205981003</v>
      </c>
      <c r="G1043" s="65"/>
      <c r="H1043" s="61" t="s">
        <v>262</v>
      </c>
      <c r="I1043" s="63" t="s">
        <v>94</v>
      </c>
      <c r="J1043" s="63" t="s">
        <v>88</v>
      </c>
      <c r="P1043" s="63" t="s">
        <v>354</v>
      </c>
    </row>
    <row r="1044" spans="1:16" s="63" customFormat="1">
      <c r="A1044" s="63" t="str">
        <f>Arms!$C$10</f>
        <v>CART_006_1</v>
      </c>
      <c r="B1044" s="63">
        <v>32</v>
      </c>
      <c r="C1044" s="63" t="str">
        <f t="shared" si="17"/>
        <v>CART_006_1_32</v>
      </c>
      <c r="D1044" s="64">
        <v>7.1856287425149699</v>
      </c>
      <c r="E1044" s="63" t="s">
        <v>260</v>
      </c>
      <c r="F1044" s="65">
        <v>11428.0205981003</v>
      </c>
      <c r="G1044" s="65"/>
      <c r="H1044" s="61" t="s">
        <v>262</v>
      </c>
      <c r="I1044" s="63" t="s">
        <v>94</v>
      </c>
      <c r="J1044" s="63" t="s">
        <v>88</v>
      </c>
      <c r="P1044" s="63" t="s">
        <v>354</v>
      </c>
    </row>
    <row r="1045" spans="1:16" s="63" customFormat="1">
      <c r="A1045" s="63" t="str">
        <f>Arms!$C$10</f>
        <v>CART_006_1</v>
      </c>
      <c r="B1045" s="63">
        <v>32</v>
      </c>
      <c r="C1045" s="63" t="str">
        <f t="shared" si="17"/>
        <v>CART_006_1_32</v>
      </c>
      <c r="D1045" s="64">
        <v>8.0239520958083794</v>
      </c>
      <c r="E1045" s="63" t="s">
        <v>260</v>
      </c>
      <c r="F1045" s="65">
        <v>23031.320587069898</v>
      </c>
      <c r="G1045" s="65"/>
      <c r="H1045" s="61" t="s">
        <v>262</v>
      </c>
      <c r="I1045" s="63" t="s">
        <v>94</v>
      </c>
      <c r="J1045" s="63" t="s">
        <v>88</v>
      </c>
      <c r="P1045" s="63" t="s">
        <v>354</v>
      </c>
    </row>
    <row r="1046" spans="1:16" s="63" customFormat="1">
      <c r="A1046" s="63" t="str">
        <f>Arms!$C$10</f>
        <v>CART_006_1</v>
      </c>
      <c r="B1046" s="63">
        <v>32</v>
      </c>
      <c r="C1046" s="63" t="str">
        <f t="shared" si="17"/>
        <v>CART_006_1_32</v>
      </c>
      <c r="D1046" s="64">
        <v>9.2215568862275408</v>
      </c>
      <c r="E1046" s="63" t="s">
        <v>260</v>
      </c>
      <c r="F1046" s="65">
        <v>39722.247807155502</v>
      </c>
      <c r="G1046" s="65"/>
      <c r="H1046" s="61" t="s">
        <v>262</v>
      </c>
      <c r="I1046" s="63" t="s">
        <v>94</v>
      </c>
      <c r="J1046" s="63" t="s">
        <v>88</v>
      </c>
      <c r="P1046" s="63" t="s">
        <v>354</v>
      </c>
    </row>
    <row r="1047" spans="1:16" s="63" customFormat="1">
      <c r="A1047" s="63" t="str">
        <f>Arms!$C$10</f>
        <v>CART_006_1</v>
      </c>
      <c r="B1047" s="63">
        <v>32</v>
      </c>
      <c r="C1047" s="63" t="str">
        <f t="shared" si="17"/>
        <v>CART_006_1_32</v>
      </c>
      <c r="D1047" s="64">
        <v>10.059880239520901</v>
      </c>
      <c r="E1047" s="63" t="s">
        <v>260</v>
      </c>
      <c r="F1047" s="65">
        <v>26912.3542502653</v>
      </c>
      <c r="G1047" s="65"/>
      <c r="H1047" s="61" t="s">
        <v>262</v>
      </c>
      <c r="I1047" s="63" t="s">
        <v>94</v>
      </c>
      <c r="J1047" s="63" t="s">
        <v>88</v>
      </c>
      <c r="P1047" s="63" t="s">
        <v>354</v>
      </c>
    </row>
    <row r="1048" spans="1:16" s="63" customFormat="1">
      <c r="A1048" s="63" t="str">
        <f>Arms!$C$10</f>
        <v>CART_006_1</v>
      </c>
      <c r="B1048" s="63">
        <v>32</v>
      </c>
      <c r="C1048" s="63" t="str">
        <f t="shared" si="17"/>
        <v>CART_006_1_32</v>
      </c>
      <c r="D1048" s="64">
        <v>11.0179640718562</v>
      </c>
      <c r="E1048" s="63" t="s">
        <v>260</v>
      </c>
      <c r="F1048" s="65">
        <v>44643.522475711303</v>
      </c>
      <c r="G1048" s="65"/>
      <c r="H1048" s="61" t="s">
        <v>262</v>
      </c>
      <c r="I1048" s="63" t="s">
        <v>94</v>
      </c>
      <c r="J1048" s="63" t="s">
        <v>88</v>
      </c>
      <c r="P1048" s="63" t="s">
        <v>354</v>
      </c>
    </row>
    <row r="1049" spans="1:16" s="63" customFormat="1">
      <c r="A1049" s="63" t="str">
        <f>Arms!$C$10</f>
        <v>CART_006_1</v>
      </c>
      <c r="B1049" s="63">
        <v>32</v>
      </c>
      <c r="C1049" s="63" t="str">
        <f t="shared" si="17"/>
        <v>CART_006_1_32</v>
      </c>
      <c r="D1049" s="64">
        <v>12.215568862275401</v>
      </c>
      <c r="E1049" s="63" t="s">
        <v>260</v>
      </c>
      <c r="F1049" s="65">
        <v>24896.326204696499</v>
      </c>
      <c r="G1049" s="65"/>
      <c r="H1049" s="61" t="s">
        <v>262</v>
      </c>
      <c r="I1049" s="63" t="s">
        <v>94</v>
      </c>
      <c r="J1049" s="63" t="s">
        <v>88</v>
      </c>
      <c r="P1049" s="63" t="s">
        <v>354</v>
      </c>
    </row>
    <row r="1050" spans="1:16" s="63" customFormat="1">
      <c r="A1050" s="63" t="str">
        <f>Arms!$C$10</f>
        <v>CART_006_1</v>
      </c>
      <c r="B1050" s="63">
        <v>32</v>
      </c>
      <c r="C1050" s="63" t="str">
        <f t="shared" si="17"/>
        <v>CART_006_1_32</v>
      </c>
      <c r="D1050" s="64">
        <v>13.0538922155688</v>
      </c>
      <c r="E1050" s="63" t="s">
        <v>260</v>
      </c>
      <c r="F1050" s="65">
        <v>18233.480008684299</v>
      </c>
      <c r="G1050" s="65"/>
      <c r="H1050" s="61" t="s">
        <v>262</v>
      </c>
      <c r="I1050" s="63" t="s">
        <v>94</v>
      </c>
      <c r="J1050" s="63" t="s">
        <v>88</v>
      </c>
      <c r="P1050" s="63" t="s">
        <v>354</v>
      </c>
    </row>
    <row r="1051" spans="1:16" s="63" customFormat="1">
      <c r="A1051" s="63" t="str">
        <f>Arms!$C$10</f>
        <v>CART_006_1</v>
      </c>
      <c r="B1051" s="63">
        <v>32</v>
      </c>
      <c r="C1051" s="63" t="str">
        <f t="shared" si="17"/>
        <v>CART_006_1_32</v>
      </c>
      <c r="D1051" s="64">
        <v>14.131736526946099</v>
      </c>
      <c r="E1051" s="63" t="s">
        <v>260</v>
      </c>
      <c r="F1051" s="65">
        <v>18233.480008684299</v>
      </c>
      <c r="G1051" s="65"/>
      <c r="H1051" s="61" t="s">
        <v>262</v>
      </c>
      <c r="I1051" s="63" t="s">
        <v>94</v>
      </c>
      <c r="J1051" s="63" t="s">
        <v>88</v>
      </c>
      <c r="P1051" s="63" t="s">
        <v>354</v>
      </c>
    </row>
    <row r="1052" spans="1:16" s="63" customFormat="1">
      <c r="A1052" s="63" t="str">
        <f>Arms!$C$10</f>
        <v>CART_006_1</v>
      </c>
      <c r="B1052" s="63">
        <v>32</v>
      </c>
      <c r="C1052" s="63" t="str">
        <f t="shared" si="17"/>
        <v>CART_006_1_32</v>
      </c>
      <c r="D1052" s="64">
        <v>23.113772455089801</v>
      </c>
      <c r="E1052" s="63" t="s">
        <v>260</v>
      </c>
      <c r="F1052" s="65">
        <v>89971.773278487904</v>
      </c>
      <c r="G1052" s="65"/>
      <c r="H1052" s="61" t="s">
        <v>262</v>
      </c>
      <c r="I1052" s="63" t="s">
        <v>94</v>
      </c>
      <c r="J1052" s="63" t="s">
        <v>88</v>
      </c>
      <c r="P1052" s="63" t="s">
        <v>354</v>
      </c>
    </row>
    <row r="1053" spans="1:16" s="63" customFormat="1">
      <c r="A1053" s="63" t="str">
        <f>Arms!$C$10</f>
        <v>CART_006_1</v>
      </c>
      <c r="B1053" s="63">
        <v>32</v>
      </c>
      <c r="C1053" s="63" t="str">
        <f t="shared" si="17"/>
        <v>CART_006_1_32</v>
      </c>
      <c r="D1053" s="64">
        <v>24.071856287425099</v>
      </c>
      <c r="E1053" s="63" t="s">
        <v>260</v>
      </c>
      <c r="F1053" s="65">
        <v>52166.452518599603</v>
      </c>
      <c r="G1053" s="65"/>
      <c r="H1053" s="61" t="s">
        <v>262</v>
      </c>
      <c r="I1053" s="63" t="s">
        <v>94</v>
      </c>
      <c r="J1053" s="63" t="s">
        <v>88</v>
      </c>
      <c r="P1053" s="63" t="s">
        <v>354</v>
      </c>
    </row>
    <row r="1054" spans="1:16" s="63" customFormat="1">
      <c r="A1054" s="63" t="str">
        <f>Arms!$C$10</f>
        <v>CART_006_1</v>
      </c>
      <c r="B1054" s="63">
        <v>32</v>
      </c>
      <c r="C1054" s="63" t="str">
        <f t="shared" si="17"/>
        <v>CART_006_1_32</v>
      </c>
      <c r="D1054" s="64">
        <v>25.149700598802301</v>
      </c>
      <c r="E1054" s="63" t="s">
        <v>260</v>
      </c>
      <c r="F1054" s="65">
        <v>83231.908881926705</v>
      </c>
      <c r="G1054" s="65"/>
      <c r="H1054" s="61" t="s">
        <v>262</v>
      </c>
      <c r="I1054" s="63" t="s">
        <v>94</v>
      </c>
      <c r="J1054" s="63" t="s">
        <v>88</v>
      </c>
      <c r="P1054" s="63" t="s">
        <v>354</v>
      </c>
    </row>
    <row r="1055" spans="1:16" s="63" customFormat="1">
      <c r="A1055" s="63" t="str">
        <f>Arms!$C$10</f>
        <v>CART_006_1</v>
      </c>
      <c r="B1055" s="63">
        <v>32</v>
      </c>
      <c r="C1055" s="63" t="str">
        <f t="shared" si="17"/>
        <v>CART_006_1_32</v>
      </c>
      <c r="D1055" s="64">
        <v>26.107784431137699</v>
      </c>
      <c r="E1055" s="63" t="s">
        <v>260</v>
      </c>
      <c r="F1055" s="65">
        <v>32695.859135416398</v>
      </c>
      <c r="G1055" s="65"/>
      <c r="H1055" s="61" t="s">
        <v>262</v>
      </c>
      <c r="I1055" s="63" t="s">
        <v>94</v>
      </c>
      <c r="J1055" s="63" t="s">
        <v>88</v>
      </c>
      <c r="P1055" s="63" t="s">
        <v>354</v>
      </c>
    </row>
    <row r="1056" spans="1:16" s="63" customFormat="1">
      <c r="A1056" s="63" t="str">
        <f>Arms!$C$10</f>
        <v>CART_006_1</v>
      </c>
      <c r="B1056" s="63">
        <v>32</v>
      </c>
      <c r="C1056" s="63" t="str">
        <f t="shared" si="17"/>
        <v>CART_006_1_32</v>
      </c>
      <c r="D1056" s="64">
        <v>27.185628742514901</v>
      </c>
      <c r="E1056" s="63" t="s">
        <v>260</v>
      </c>
      <c r="F1056" s="65">
        <v>42938.833457337103</v>
      </c>
      <c r="G1056" s="65"/>
      <c r="H1056" s="61" t="s">
        <v>262</v>
      </c>
      <c r="I1056" s="63" t="s">
        <v>94</v>
      </c>
      <c r="J1056" s="63" t="s">
        <v>88</v>
      </c>
      <c r="P1056" s="63" t="s">
        <v>354</v>
      </c>
    </row>
    <row r="1057" spans="1:16" s="63" customFormat="1">
      <c r="A1057" s="63" t="str">
        <f>Arms!$C$10</f>
        <v>CART_006_1</v>
      </c>
      <c r="B1057" s="63">
        <v>32</v>
      </c>
      <c r="C1057" s="63" t="str">
        <f t="shared" si="17"/>
        <v>CART_006_1_32</v>
      </c>
      <c r="D1057" s="64">
        <v>28.023952095808301</v>
      </c>
      <c r="E1057" s="63" t="s">
        <v>260</v>
      </c>
      <c r="F1057" s="65">
        <v>54237.481737973998</v>
      </c>
      <c r="G1057" s="65"/>
      <c r="H1057" s="61" t="s">
        <v>262</v>
      </c>
      <c r="I1057" s="63" t="s">
        <v>94</v>
      </c>
      <c r="J1057" s="63" t="s">
        <v>88</v>
      </c>
      <c r="P1057" s="63" t="s">
        <v>354</v>
      </c>
    </row>
    <row r="1058" spans="1:16" s="63" customFormat="1">
      <c r="A1058" s="63" t="str">
        <f>Arms!$C$10</f>
        <v>CART_006_1</v>
      </c>
      <c r="B1058" s="63">
        <v>32</v>
      </c>
      <c r="C1058" s="63" t="str">
        <f t="shared" si="17"/>
        <v>CART_006_1_32</v>
      </c>
      <c r="D1058" s="64">
        <v>29.101796407185599</v>
      </c>
      <c r="E1058" s="63" t="s">
        <v>260</v>
      </c>
      <c r="F1058" s="65">
        <v>12843.8626358974</v>
      </c>
      <c r="G1058" s="65"/>
      <c r="H1058" s="61" t="s">
        <v>262</v>
      </c>
      <c r="I1058" s="63" t="s">
        <v>94</v>
      </c>
      <c r="J1058" s="63" t="s">
        <v>88</v>
      </c>
      <c r="P1058" s="63" t="s">
        <v>354</v>
      </c>
    </row>
    <row r="1059" spans="1:16" s="63" customFormat="1">
      <c r="A1059" s="63" t="str">
        <f>Arms!$C$10</f>
        <v>CART_006_1</v>
      </c>
      <c r="B1059" s="63">
        <v>32</v>
      </c>
      <c r="C1059" s="63" t="str">
        <f t="shared" si="17"/>
        <v>CART_006_1_32</v>
      </c>
      <c r="D1059" s="64">
        <v>31.137724550898199</v>
      </c>
      <c r="E1059" s="63" t="s">
        <v>260</v>
      </c>
      <c r="F1059" s="65">
        <v>9047.3572423492897</v>
      </c>
      <c r="G1059" s="65"/>
      <c r="H1059" s="61" t="s">
        <v>262</v>
      </c>
      <c r="I1059" s="63" t="s">
        <v>94</v>
      </c>
      <c r="J1059" s="63" t="s">
        <v>88</v>
      </c>
      <c r="P1059" s="63" t="s">
        <v>354</v>
      </c>
    </row>
    <row r="1060" spans="1:16" s="63" customFormat="1">
      <c r="A1060" s="63" t="str">
        <f>Arms!$C$10</f>
        <v>CART_006_1</v>
      </c>
      <c r="B1060" s="63">
        <v>32</v>
      </c>
      <c r="C1060" s="63" t="str">
        <f t="shared" si="17"/>
        <v>CART_006_1_32</v>
      </c>
      <c r="D1060" s="64">
        <v>31.976047904191599</v>
      </c>
      <c r="E1060" s="63" t="s">
        <v>260</v>
      </c>
      <c r="F1060" s="65">
        <v>18233.480008684299</v>
      </c>
      <c r="G1060" s="65"/>
      <c r="H1060" s="61" t="s">
        <v>262</v>
      </c>
      <c r="I1060" s="63" t="s">
        <v>94</v>
      </c>
      <c r="J1060" s="63" t="s">
        <v>88</v>
      </c>
      <c r="P1060" s="63" t="s">
        <v>354</v>
      </c>
    </row>
    <row r="1061" spans="1:16" s="63" customFormat="1">
      <c r="A1061" s="63" t="str">
        <f>Arms!$C$10</f>
        <v>CART_006_1</v>
      </c>
      <c r="B1061" s="63">
        <v>32</v>
      </c>
      <c r="C1061" s="63" t="str">
        <f t="shared" si="17"/>
        <v>CART_006_1_32</v>
      </c>
      <c r="D1061" s="64">
        <v>34.131736526946099</v>
      </c>
      <c r="E1061" s="63" t="s">
        <v>260</v>
      </c>
      <c r="F1061" s="65">
        <v>13353.7691663269</v>
      </c>
      <c r="G1061" s="65"/>
      <c r="H1061" s="61" t="s">
        <v>262</v>
      </c>
      <c r="I1061" s="63" t="s">
        <v>94</v>
      </c>
      <c r="J1061" s="63" t="s">
        <v>88</v>
      </c>
      <c r="P1061" s="63" t="s">
        <v>354</v>
      </c>
    </row>
    <row r="1062" spans="1:16" s="63" customFormat="1">
      <c r="A1062" s="63" t="str">
        <f>Arms!$C$10</f>
        <v>CART_006_1</v>
      </c>
      <c r="B1062" s="63">
        <v>32</v>
      </c>
      <c r="C1062" s="63" t="str">
        <f t="shared" si="17"/>
        <v>CART_006_1_32</v>
      </c>
      <c r="D1062" s="64">
        <v>36.047904191616702</v>
      </c>
      <c r="E1062" s="63" t="s">
        <v>260</v>
      </c>
      <c r="F1062" s="65">
        <v>12353.4266134972</v>
      </c>
      <c r="G1062" s="65"/>
      <c r="H1062" s="61" t="s">
        <v>262</v>
      </c>
      <c r="I1062" s="63" t="s">
        <v>94</v>
      </c>
      <c r="J1062" s="63" t="s">
        <v>88</v>
      </c>
      <c r="P1062" s="63" t="s">
        <v>354</v>
      </c>
    </row>
    <row r="1063" spans="1:16" s="63" customFormat="1">
      <c r="A1063" s="63" t="str">
        <f>Arms!$C$10</f>
        <v>CART_006_1</v>
      </c>
      <c r="B1063" s="63">
        <v>32</v>
      </c>
      <c r="C1063" s="63" t="str">
        <f t="shared" si="17"/>
        <v>CART_006_1_32</v>
      </c>
      <c r="D1063" s="64">
        <v>39.041916167664603</v>
      </c>
      <c r="E1063" s="63" t="s">
        <v>260</v>
      </c>
      <c r="F1063" s="65">
        <v>8050.02263376477</v>
      </c>
      <c r="G1063" s="65"/>
      <c r="H1063" s="61" t="s">
        <v>262</v>
      </c>
      <c r="I1063" s="63" t="s">
        <v>94</v>
      </c>
      <c r="J1063" s="63" t="s">
        <v>88</v>
      </c>
      <c r="P1063" s="63" t="s">
        <v>354</v>
      </c>
    </row>
    <row r="1064" spans="1:16" s="63" customFormat="1">
      <c r="A1064" s="63" t="str">
        <f>Arms!$C$10</f>
        <v>CART_006_1</v>
      </c>
      <c r="B1064" s="63">
        <v>32</v>
      </c>
      <c r="C1064" s="63" t="str">
        <f t="shared" si="17"/>
        <v>CART_006_1_32</v>
      </c>
      <c r="D1064" s="64">
        <v>40</v>
      </c>
      <c r="E1064" s="63" t="s">
        <v>260</v>
      </c>
      <c r="F1064" s="65">
        <v>5895.6460304780903</v>
      </c>
      <c r="G1064" s="65"/>
      <c r="H1064" s="61" t="s">
        <v>262</v>
      </c>
      <c r="I1064" s="63" t="s">
        <v>94</v>
      </c>
      <c r="J1064" s="63" t="s">
        <v>88</v>
      </c>
      <c r="P1064" s="63" t="s">
        <v>354</v>
      </c>
    </row>
    <row r="1065" spans="1:16" s="63" customFormat="1">
      <c r="A1065" s="63" t="str">
        <f>Arms!$C$10</f>
        <v>CART_006_1</v>
      </c>
      <c r="B1065" s="63">
        <v>33</v>
      </c>
      <c r="C1065" s="63" t="str">
        <f t="shared" si="17"/>
        <v>CART_006_1_33</v>
      </c>
      <c r="D1065" s="64">
        <v>2.03592814371257</v>
      </c>
      <c r="E1065" s="63" t="s">
        <v>260</v>
      </c>
      <c r="F1065" s="65">
        <v>1451.5625293542</v>
      </c>
      <c r="G1065" s="65"/>
      <c r="H1065" s="61" t="s">
        <v>262</v>
      </c>
      <c r="I1065" s="63" t="s">
        <v>94</v>
      </c>
      <c r="J1065" s="63" t="s">
        <v>88</v>
      </c>
      <c r="P1065" s="63" t="s">
        <v>354</v>
      </c>
    </row>
    <row r="1066" spans="1:16" s="63" customFormat="1">
      <c r="A1066" s="63" t="str">
        <f>Arms!$C$10</f>
        <v>CART_006_1</v>
      </c>
      <c r="B1066" s="63">
        <v>33</v>
      </c>
      <c r="C1066" s="63" t="str">
        <f t="shared" si="17"/>
        <v>CART_006_1_33</v>
      </c>
      <c r="D1066" s="64">
        <v>5.0299401197604796</v>
      </c>
      <c r="E1066" s="63" t="s">
        <v>260</v>
      </c>
      <c r="F1066" s="65">
        <v>3695.1566153757699</v>
      </c>
      <c r="G1066" s="65"/>
      <c r="H1066" s="61" t="s">
        <v>262</v>
      </c>
      <c r="I1066" s="63" t="s">
        <v>94</v>
      </c>
      <c r="J1066" s="63" t="s">
        <v>88</v>
      </c>
      <c r="P1066" s="63" t="s">
        <v>354</v>
      </c>
    </row>
    <row r="1067" spans="1:16" s="63" customFormat="1">
      <c r="A1067" s="63" t="str">
        <f>Arms!$C$10</f>
        <v>CART_006_1</v>
      </c>
      <c r="B1067" s="63">
        <v>33</v>
      </c>
      <c r="C1067" s="63" t="str">
        <f t="shared" si="17"/>
        <v>CART_006_1_33</v>
      </c>
      <c r="D1067" s="64">
        <v>7.1856287425149699</v>
      </c>
      <c r="E1067" s="63" t="s">
        <v>260</v>
      </c>
      <c r="F1067" s="65">
        <v>3994.3790511728098</v>
      </c>
      <c r="G1067" s="65"/>
      <c r="H1067" s="61" t="s">
        <v>262</v>
      </c>
      <c r="I1067" s="63" t="s">
        <v>94</v>
      </c>
      <c r="J1067" s="63" t="s">
        <v>88</v>
      </c>
      <c r="P1067" s="63" t="s">
        <v>354</v>
      </c>
    </row>
    <row r="1068" spans="1:16" s="63" customFormat="1">
      <c r="A1068" s="63" t="str">
        <f>Arms!$C$10</f>
        <v>CART_006_1</v>
      </c>
      <c r="B1068" s="63">
        <v>33</v>
      </c>
      <c r="C1068" s="63" t="str">
        <f t="shared" si="17"/>
        <v>CART_006_1_33</v>
      </c>
      <c r="D1068" s="64">
        <v>9.9401197604790408</v>
      </c>
      <c r="E1068" s="63" t="s">
        <v>260</v>
      </c>
      <c r="F1068" s="65">
        <v>20492.465042008502</v>
      </c>
      <c r="G1068" s="65"/>
      <c r="H1068" s="61" t="s">
        <v>262</v>
      </c>
      <c r="I1068" s="63" t="s">
        <v>94</v>
      </c>
      <c r="J1068" s="63" t="s">
        <v>88</v>
      </c>
      <c r="P1068" s="63" t="s">
        <v>354</v>
      </c>
    </row>
    <row r="1069" spans="1:16" s="63" customFormat="1">
      <c r="A1069" s="63" t="str">
        <f>Arms!$C$10</f>
        <v>CART_006_1</v>
      </c>
      <c r="B1069" s="63">
        <v>33</v>
      </c>
      <c r="C1069" s="63" t="str">
        <f t="shared" si="17"/>
        <v>CART_006_1_33</v>
      </c>
      <c r="D1069" s="64">
        <v>16.167664670658599</v>
      </c>
      <c r="E1069" s="63" t="s">
        <v>260</v>
      </c>
      <c r="F1069" s="65">
        <v>0.96181553506890705</v>
      </c>
      <c r="G1069" s="65"/>
      <c r="H1069" s="61" t="s">
        <v>262</v>
      </c>
      <c r="I1069" s="63" t="s">
        <v>94</v>
      </c>
      <c r="J1069" s="63" t="s">
        <v>88</v>
      </c>
      <c r="P1069" s="63" t="s">
        <v>354</v>
      </c>
    </row>
    <row r="1070" spans="1:16" s="63" customFormat="1">
      <c r="A1070" s="63" t="str">
        <f>Arms!$C$10</f>
        <v>CART_006_1</v>
      </c>
      <c r="B1070" s="63">
        <v>33</v>
      </c>
      <c r="C1070" s="63" t="str">
        <f t="shared" si="17"/>
        <v>CART_006_1_33</v>
      </c>
      <c r="D1070" s="64">
        <v>21.077844311377198</v>
      </c>
      <c r="E1070" s="63" t="s">
        <v>260</v>
      </c>
      <c r="F1070" s="65">
        <v>1</v>
      </c>
      <c r="G1070" s="65"/>
      <c r="H1070" s="61" t="s">
        <v>262</v>
      </c>
      <c r="I1070" s="63" t="s">
        <v>94</v>
      </c>
      <c r="J1070" s="63" t="s">
        <v>88</v>
      </c>
      <c r="P1070" s="63" t="s">
        <v>354</v>
      </c>
    </row>
    <row r="1071" spans="1:16" s="63" customFormat="1">
      <c r="A1071" s="63" t="str">
        <f>Arms!$C$10</f>
        <v>CART_006_1</v>
      </c>
      <c r="B1071" s="63">
        <v>33</v>
      </c>
      <c r="C1071" s="63" t="str">
        <f t="shared" si="17"/>
        <v>CART_006_1_33</v>
      </c>
      <c r="D1071" s="64">
        <v>28.143712574850301</v>
      </c>
      <c r="E1071" s="63" t="s">
        <v>260</v>
      </c>
      <c r="F1071" s="65">
        <v>0.96181553506890705</v>
      </c>
      <c r="G1071" s="65"/>
      <c r="H1071" s="61" t="s">
        <v>262</v>
      </c>
      <c r="I1071" s="63" t="s">
        <v>94</v>
      </c>
      <c r="J1071" s="63" t="s">
        <v>88</v>
      </c>
      <c r="P1071" s="63" t="s">
        <v>354</v>
      </c>
    </row>
    <row r="1072" spans="1:16" s="63" customFormat="1">
      <c r="A1072" s="63" t="str">
        <f>Arms!$C$10</f>
        <v>CART_006_1</v>
      </c>
      <c r="B1072" s="63">
        <v>48</v>
      </c>
      <c r="C1072" s="63" t="str">
        <f t="shared" si="17"/>
        <v>CART_006_1_48</v>
      </c>
      <c r="D1072" s="64">
        <v>-1.79640718562874</v>
      </c>
      <c r="E1072" s="63" t="s">
        <v>260</v>
      </c>
      <c r="F1072" s="65">
        <v>242.135223499522</v>
      </c>
      <c r="G1072" s="65"/>
      <c r="H1072" s="61" t="s">
        <v>262</v>
      </c>
      <c r="I1072" s="63" t="s">
        <v>94</v>
      </c>
      <c r="J1072" s="63" t="s">
        <v>88</v>
      </c>
      <c r="P1072" s="63" t="s">
        <v>354</v>
      </c>
    </row>
    <row r="1073" spans="1:16" s="63" customFormat="1">
      <c r="A1073" s="63" t="str">
        <f>Arms!$C$10</f>
        <v>CART_006_1</v>
      </c>
      <c r="B1073" s="63">
        <v>48</v>
      </c>
      <c r="C1073" s="63" t="str">
        <f t="shared" si="17"/>
        <v>CART_006_1_48</v>
      </c>
      <c r="D1073" s="64">
        <v>5.0299401197604796</v>
      </c>
      <c r="E1073" s="63" t="s">
        <v>260</v>
      </c>
      <c r="F1073" s="65">
        <v>325145.16078876599</v>
      </c>
      <c r="G1073" s="65"/>
      <c r="H1073" s="61" t="s">
        <v>262</v>
      </c>
      <c r="I1073" s="63" t="s">
        <v>94</v>
      </c>
      <c r="J1073" s="63" t="s">
        <v>88</v>
      </c>
      <c r="P1073" s="63" t="s">
        <v>354</v>
      </c>
    </row>
    <row r="1074" spans="1:16" s="63" customFormat="1">
      <c r="A1074" s="63" t="str">
        <f>Arms!$C$10</f>
        <v>CART_006_1</v>
      </c>
      <c r="B1074" s="63">
        <v>48</v>
      </c>
      <c r="C1074" s="63" t="str">
        <f t="shared" si="17"/>
        <v>CART_006_1_48</v>
      </c>
      <c r="D1074" s="64">
        <v>6.2275449101796401</v>
      </c>
      <c r="E1074" s="63" t="s">
        <v>260</v>
      </c>
      <c r="F1074" s="65">
        <v>220290.19587180699</v>
      </c>
      <c r="G1074" s="65"/>
      <c r="H1074" s="61" t="s">
        <v>262</v>
      </c>
      <c r="I1074" s="63" t="s">
        <v>94</v>
      </c>
      <c r="J1074" s="63" t="s">
        <v>88</v>
      </c>
      <c r="P1074" s="63" t="s">
        <v>354</v>
      </c>
    </row>
    <row r="1075" spans="1:16" s="63" customFormat="1">
      <c r="A1075" s="63" t="str">
        <f>Arms!$C$10</f>
        <v>CART_006_1</v>
      </c>
      <c r="B1075" s="63">
        <v>48</v>
      </c>
      <c r="C1075" s="63" t="str">
        <f t="shared" si="17"/>
        <v>CART_006_1_48</v>
      </c>
      <c r="D1075" s="64">
        <v>7.1856287425149699</v>
      </c>
      <c r="E1075" s="63" t="s">
        <v>260</v>
      </c>
      <c r="F1075" s="65">
        <v>325145.16078876599</v>
      </c>
      <c r="G1075" s="65"/>
      <c r="H1075" s="61" t="s">
        <v>262</v>
      </c>
      <c r="I1075" s="63" t="s">
        <v>94</v>
      </c>
      <c r="J1075" s="63" t="s">
        <v>88</v>
      </c>
      <c r="P1075" s="63" t="s">
        <v>354</v>
      </c>
    </row>
    <row r="1076" spans="1:16" s="63" customFormat="1">
      <c r="A1076" s="63" t="str">
        <f>Arms!$C$10</f>
        <v>CART_006_1</v>
      </c>
      <c r="B1076" s="63">
        <v>48</v>
      </c>
      <c r="C1076" s="63" t="str">
        <f t="shared" si="17"/>
        <v>CART_006_1_48</v>
      </c>
      <c r="D1076" s="64">
        <v>8.2634730538922092</v>
      </c>
      <c r="E1076" s="63" t="s">
        <v>260</v>
      </c>
      <c r="F1076" s="65">
        <v>267630.88602948602</v>
      </c>
      <c r="G1076" s="65"/>
      <c r="H1076" s="61" t="s">
        <v>262</v>
      </c>
      <c r="I1076" s="63" t="s">
        <v>94</v>
      </c>
      <c r="J1076" s="63" t="s">
        <v>88</v>
      </c>
      <c r="P1076" s="63" t="s">
        <v>354</v>
      </c>
    </row>
    <row r="1077" spans="1:16" s="63" customFormat="1">
      <c r="A1077" s="63" t="str">
        <f>Arms!$C$10</f>
        <v>CART_006_1</v>
      </c>
      <c r="B1077" s="63">
        <v>48</v>
      </c>
      <c r="C1077" s="63" t="str">
        <f t="shared" si="17"/>
        <v>CART_006_1_48</v>
      </c>
      <c r="D1077" s="64">
        <v>9.2215568862275408</v>
      </c>
      <c r="E1077" s="63" t="s">
        <v>260</v>
      </c>
      <c r="F1077" s="65">
        <v>238128.619476558</v>
      </c>
      <c r="G1077" s="65"/>
      <c r="H1077" s="61" t="s">
        <v>262</v>
      </c>
      <c r="I1077" s="63" t="s">
        <v>94</v>
      </c>
      <c r="J1077" s="63" t="s">
        <v>88</v>
      </c>
      <c r="P1077" s="63" t="s">
        <v>354</v>
      </c>
    </row>
    <row r="1078" spans="1:16" s="63" customFormat="1">
      <c r="A1078" s="63" t="str">
        <f>Arms!$C$10</f>
        <v>CART_006_1</v>
      </c>
      <c r="B1078" s="63">
        <v>48</v>
      </c>
      <c r="C1078" s="63" t="str">
        <f t="shared" si="17"/>
        <v>CART_006_1_48</v>
      </c>
      <c r="D1078" s="64">
        <v>10.059880239520901</v>
      </c>
      <c r="E1078" s="63" t="s">
        <v>260</v>
      </c>
      <c r="F1078" s="65">
        <v>211878.53261287601</v>
      </c>
      <c r="G1078" s="65"/>
      <c r="H1078" s="61" t="s">
        <v>262</v>
      </c>
      <c r="I1078" s="63" t="s">
        <v>94</v>
      </c>
      <c r="J1078" s="63" t="s">
        <v>88</v>
      </c>
      <c r="P1078" s="63" t="s">
        <v>354</v>
      </c>
    </row>
    <row r="1079" spans="1:16" s="63" customFormat="1">
      <c r="A1079" s="63" t="str">
        <f>Arms!$C$10</f>
        <v>CART_006_1</v>
      </c>
      <c r="B1079" s="63">
        <v>48</v>
      </c>
      <c r="C1079" s="63" t="str">
        <f t="shared" si="17"/>
        <v>CART_006_1_48</v>
      </c>
      <c r="D1079" s="64">
        <v>12.215568862275401</v>
      </c>
      <c r="E1079" s="63" t="s">
        <v>260</v>
      </c>
      <c r="F1079" s="65">
        <v>58629.466459163901</v>
      </c>
      <c r="G1079" s="65"/>
      <c r="H1079" s="61" t="s">
        <v>262</v>
      </c>
      <c r="I1079" s="63" t="s">
        <v>94</v>
      </c>
      <c r="J1079" s="63" t="s">
        <v>88</v>
      </c>
      <c r="P1079" s="63" t="s">
        <v>354</v>
      </c>
    </row>
    <row r="1080" spans="1:16" s="63" customFormat="1">
      <c r="A1080" s="63" t="str">
        <f>Arms!$C$10</f>
        <v>CART_006_1</v>
      </c>
      <c r="B1080" s="63">
        <v>48</v>
      </c>
      <c r="C1080" s="63" t="str">
        <f t="shared" si="17"/>
        <v>CART_006_1_48</v>
      </c>
      <c r="D1080" s="64">
        <v>14.131736526946099</v>
      </c>
      <c r="E1080" s="63" t="s">
        <v>260</v>
      </c>
      <c r="F1080" s="65">
        <v>101118.56967505701</v>
      </c>
      <c r="G1080" s="65"/>
      <c r="H1080" s="61" t="s">
        <v>262</v>
      </c>
      <c r="I1080" s="63" t="s">
        <v>94</v>
      </c>
      <c r="J1080" s="63" t="s">
        <v>88</v>
      </c>
      <c r="P1080" s="63" t="s">
        <v>354</v>
      </c>
    </row>
    <row r="1081" spans="1:16" s="63" customFormat="1">
      <c r="A1081" s="63" t="str">
        <f>Arms!$C$10</f>
        <v>CART_006_1</v>
      </c>
      <c r="B1081" s="63">
        <v>48</v>
      </c>
      <c r="C1081" s="63" t="str">
        <f t="shared" si="17"/>
        <v>CART_006_1_48</v>
      </c>
      <c r="D1081" s="64">
        <v>15.3293413173652</v>
      </c>
      <c r="E1081" s="63" t="s">
        <v>260</v>
      </c>
      <c r="F1081" s="65">
        <v>41299.237077003301</v>
      </c>
      <c r="G1081" s="65"/>
      <c r="H1081" s="61" t="s">
        <v>262</v>
      </c>
      <c r="I1081" s="63" t="s">
        <v>94</v>
      </c>
      <c r="J1081" s="63" t="s">
        <v>88</v>
      </c>
      <c r="P1081" s="63" t="s">
        <v>354</v>
      </c>
    </row>
    <row r="1082" spans="1:16" s="63" customFormat="1">
      <c r="A1082" s="63" t="str">
        <f>Arms!$C$10</f>
        <v>CART_006_1</v>
      </c>
      <c r="B1082" s="63">
        <v>48</v>
      </c>
      <c r="C1082" s="63" t="str">
        <f t="shared" si="17"/>
        <v>CART_006_1_48</v>
      </c>
      <c r="D1082" s="64">
        <v>17.365269461077801</v>
      </c>
      <c r="E1082" s="63" t="s">
        <v>260</v>
      </c>
      <c r="F1082" s="65">
        <v>27980.785575830101</v>
      </c>
      <c r="G1082" s="65"/>
      <c r="H1082" s="61" t="s">
        <v>262</v>
      </c>
      <c r="I1082" s="63" t="s">
        <v>94</v>
      </c>
      <c r="J1082" s="63" t="s">
        <v>88</v>
      </c>
      <c r="P1082" s="63" t="s">
        <v>354</v>
      </c>
    </row>
    <row r="1083" spans="1:16" s="63" customFormat="1">
      <c r="A1083" s="63" t="str">
        <f>Arms!$C$10</f>
        <v>CART_006_1</v>
      </c>
      <c r="B1083" s="63">
        <v>48</v>
      </c>
      <c r="C1083" s="63" t="str">
        <f t="shared" si="17"/>
        <v>CART_006_1_48</v>
      </c>
      <c r="D1083" s="64">
        <v>30.179640718562801</v>
      </c>
      <c r="E1083" s="63" t="s">
        <v>260</v>
      </c>
      <c r="F1083" s="65">
        <v>5045.4342467823399</v>
      </c>
      <c r="G1083" s="65"/>
      <c r="H1083" s="61" t="s">
        <v>262</v>
      </c>
      <c r="I1083" s="63" t="s">
        <v>94</v>
      </c>
      <c r="J1083" s="63" t="s">
        <v>88</v>
      </c>
      <c r="P1083" s="63" t="s">
        <v>354</v>
      </c>
    </row>
    <row r="1084" spans="1:16" s="63" customFormat="1">
      <c r="A1084" s="63" t="str">
        <f>Arms!$C$10</f>
        <v>CART_006_1</v>
      </c>
      <c r="B1084" s="63">
        <v>48</v>
      </c>
      <c r="C1084" s="63" t="str">
        <f t="shared" si="17"/>
        <v>CART_006_1_48</v>
      </c>
      <c r="D1084" s="64">
        <v>31.257485029940099</v>
      </c>
      <c r="E1084" s="63" t="s">
        <v>260</v>
      </c>
      <c r="F1084" s="65">
        <v>3287.8213595726702</v>
      </c>
      <c r="G1084" s="65"/>
      <c r="H1084" s="61" t="s">
        <v>262</v>
      </c>
      <c r="I1084" s="63" t="s">
        <v>94</v>
      </c>
      <c r="J1084" s="63" t="s">
        <v>88</v>
      </c>
      <c r="P1084" s="63" t="s">
        <v>354</v>
      </c>
    </row>
    <row r="1085" spans="1:16" s="63" customFormat="1">
      <c r="A1085" s="63" t="str">
        <f>Arms!$C$10</f>
        <v>CART_006_1</v>
      </c>
      <c r="B1085" s="63">
        <v>48</v>
      </c>
      <c r="C1085" s="63" t="str">
        <f t="shared" si="17"/>
        <v>CART_006_1_48</v>
      </c>
      <c r="D1085" s="64">
        <v>32.095808383233503</v>
      </c>
      <c r="E1085" s="63" t="s">
        <v>260</v>
      </c>
      <c r="F1085" s="65">
        <v>3841.8558243718098</v>
      </c>
      <c r="G1085" s="65"/>
      <c r="H1085" s="61" t="s">
        <v>262</v>
      </c>
      <c r="I1085" s="63" t="s">
        <v>94</v>
      </c>
      <c r="J1085" s="63" t="s">
        <v>88</v>
      </c>
      <c r="P1085" s="63" t="s">
        <v>354</v>
      </c>
    </row>
    <row r="1086" spans="1:16" s="63" customFormat="1">
      <c r="A1086" s="63" t="str">
        <f>Arms!$C$10</f>
        <v>CART_006_1</v>
      </c>
      <c r="B1086" s="63">
        <v>48</v>
      </c>
      <c r="C1086" s="63" t="str">
        <f t="shared" si="17"/>
        <v>CART_006_1_48</v>
      </c>
      <c r="D1086" s="64">
        <v>33.053892215568801</v>
      </c>
      <c r="E1086" s="63" t="s">
        <v>260</v>
      </c>
      <c r="F1086" s="65">
        <v>3695.1566153757699</v>
      </c>
      <c r="G1086" s="65"/>
      <c r="H1086" s="61" t="s">
        <v>262</v>
      </c>
      <c r="I1086" s="63" t="s">
        <v>94</v>
      </c>
      <c r="J1086" s="63" t="s">
        <v>88</v>
      </c>
      <c r="P1086" s="63" t="s">
        <v>354</v>
      </c>
    </row>
    <row r="1087" spans="1:16" s="63" customFormat="1">
      <c r="A1087" s="63" t="str">
        <f>Arms!$C$10</f>
        <v>CART_006_1</v>
      </c>
      <c r="B1087" s="63">
        <v>48</v>
      </c>
      <c r="C1087" s="63" t="str">
        <f t="shared" si="17"/>
        <v>CART_006_1_48</v>
      </c>
      <c r="D1087" s="64">
        <v>35.089820359281397</v>
      </c>
      <c r="E1087" s="63" t="s">
        <v>260</v>
      </c>
      <c r="F1087" s="65">
        <v>2925.3886689084302</v>
      </c>
      <c r="G1087" s="65"/>
      <c r="H1087" s="61" t="s">
        <v>262</v>
      </c>
      <c r="I1087" s="63" t="s">
        <v>94</v>
      </c>
      <c r="J1087" s="63" t="s">
        <v>88</v>
      </c>
      <c r="P1087" s="63" t="s">
        <v>354</v>
      </c>
    </row>
    <row r="1088" spans="1:16" s="63" customFormat="1">
      <c r="A1088" s="63" t="str">
        <f>Arms!$C$10</f>
        <v>CART_006_1</v>
      </c>
      <c r="B1088" s="63">
        <v>48</v>
      </c>
      <c r="C1088" s="63" t="str">
        <f t="shared" si="17"/>
        <v>CART_006_1_48</v>
      </c>
      <c r="D1088" s="64">
        <v>38.203592814371198</v>
      </c>
      <c r="E1088" s="63" t="s">
        <v>260</v>
      </c>
      <c r="F1088" s="65">
        <v>2407.9225400165701</v>
      </c>
      <c r="G1088" s="65"/>
      <c r="H1088" s="61" t="s">
        <v>262</v>
      </c>
      <c r="I1088" s="63" t="s">
        <v>94</v>
      </c>
      <c r="J1088" s="63" t="s">
        <v>88</v>
      </c>
      <c r="P1088" s="63" t="s">
        <v>354</v>
      </c>
    </row>
    <row r="1089" spans="1:16" s="63" customFormat="1">
      <c r="A1089" s="63" t="str">
        <f>Arms!$C$10</f>
        <v>CART_006_1</v>
      </c>
      <c r="B1089" s="63">
        <v>48</v>
      </c>
      <c r="C1089" s="63" t="str">
        <f t="shared" si="17"/>
        <v>CART_006_1_48</v>
      </c>
      <c r="D1089" s="64">
        <v>40.119760479041901</v>
      </c>
      <c r="E1089" s="63" t="s">
        <v>260</v>
      </c>
      <c r="F1089" s="65">
        <v>1833.51735103841</v>
      </c>
      <c r="G1089" s="65"/>
      <c r="H1089" s="61" t="s">
        <v>262</v>
      </c>
      <c r="I1089" s="63" t="s">
        <v>94</v>
      </c>
      <c r="J1089" s="63" t="s">
        <v>88</v>
      </c>
      <c r="P1089" s="63" t="s">
        <v>354</v>
      </c>
    </row>
    <row r="1090" spans="1:16" s="63" customFormat="1">
      <c r="A1090" s="63" t="str">
        <f>Arms!$C$10</f>
        <v>CART_006_1</v>
      </c>
      <c r="B1090" s="63">
        <v>3</v>
      </c>
      <c r="C1090" s="63" t="str">
        <f t="shared" si="17"/>
        <v>CART_006_1_3</v>
      </c>
      <c r="D1090" s="64">
        <v>54.945054945055503</v>
      </c>
      <c r="E1090" s="63" t="s">
        <v>260</v>
      </c>
      <c r="F1090" s="65">
        <v>251.748089598257</v>
      </c>
      <c r="G1090" s="65"/>
      <c r="H1090" s="61" t="s">
        <v>262</v>
      </c>
      <c r="I1090" s="63" t="s">
        <v>94</v>
      </c>
      <c r="J1090" s="63" t="s">
        <v>88</v>
      </c>
      <c r="P1090" s="63" t="s">
        <v>354</v>
      </c>
    </row>
    <row r="1091" spans="1:16" s="63" customFormat="1">
      <c r="A1091" s="63" t="str">
        <f>Arms!$C$10</f>
        <v>CART_006_1</v>
      </c>
      <c r="B1091" s="63">
        <v>3</v>
      </c>
      <c r="C1091" s="63" t="str">
        <f t="shared" si="17"/>
        <v>CART_006_1_3</v>
      </c>
      <c r="D1091" s="64">
        <v>90.109890109890301</v>
      </c>
      <c r="E1091" s="63" t="s">
        <v>260</v>
      </c>
      <c r="F1091" s="65">
        <v>102.819927827417</v>
      </c>
      <c r="G1091" s="65"/>
      <c r="H1091" s="61" t="s">
        <v>262</v>
      </c>
      <c r="I1091" s="63" t="s">
        <v>94</v>
      </c>
      <c r="J1091" s="63" t="s">
        <v>88</v>
      </c>
      <c r="P1091" s="63" t="s">
        <v>354</v>
      </c>
    </row>
    <row r="1092" spans="1:16" s="63" customFormat="1">
      <c r="A1092" s="63" t="str">
        <f>Arms!$C$10</f>
        <v>CART_006_1</v>
      </c>
      <c r="B1092" s="63">
        <v>3</v>
      </c>
      <c r="C1092" s="63" t="str">
        <f t="shared" si="17"/>
        <v>CART_006_1_3</v>
      </c>
      <c r="D1092" s="64">
        <v>113.55311355311299</v>
      </c>
      <c r="E1092" s="63" t="s">
        <v>260</v>
      </c>
      <c r="F1092" s="65">
        <v>67.001875035095694</v>
      </c>
      <c r="G1092" s="65"/>
      <c r="H1092" s="61" t="s">
        <v>262</v>
      </c>
      <c r="I1092" s="63" t="s">
        <v>94</v>
      </c>
      <c r="J1092" s="63" t="s">
        <v>88</v>
      </c>
      <c r="P1092" s="63" t="s">
        <v>354</v>
      </c>
    </row>
    <row r="1093" spans="1:16" s="63" customFormat="1">
      <c r="A1093" s="63" t="str">
        <f>Arms!$C$10</f>
        <v>CART_006_1</v>
      </c>
      <c r="B1093" s="63">
        <v>3</v>
      </c>
      <c r="C1093" s="63" t="str">
        <f t="shared" si="17"/>
        <v>CART_006_1_3</v>
      </c>
      <c r="D1093" s="64">
        <v>541.39194139193899</v>
      </c>
      <c r="E1093" s="63" t="s">
        <v>260</v>
      </c>
      <c r="F1093" s="65">
        <v>417.61197818976899</v>
      </c>
      <c r="G1093" s="65"/>
      <c r="H1093" s="61" t="s">
        <v>262</v>
      </c>
      <c r="I1093" s="63" t="s">
        <v>94</v>
      </c>
      <c r="J1093" s="63" t="s">
        <v>88</v>
      </c>
      <c r="P1093" s="63" t="s">
        <v>354</v>
      </c>
    </row>
    <row r="1094" spans="1:16" s="63" customFormat="1">
      <c r="A1094" s="63" t="str">
        <f>Arms!$C$10</f>
        <v>CART_006_1</v>
      </c>
      <c r="B1094" s="63">
        <v>3</v>
      </c>
      <c r="C1094" s="63" t="str">
        <f t="shared" si="17"/>
        <v>CART_006_1_3</v>
      </c>
      <c r="D1094" s="64">
        <v>720.14652014651597</v>
      </c>
      <c r="E1094" s="63" t="s">
        <v>260</v>
      </c>
      <c r="F1094" s="65">
        <v>25.315216302610899</v>
      </c>
      <c r="G1094" s="65"/>
      <c r="H1094" s="61" t="s">
        <v>262</v>
      </c>
      <c r="I1094" s="63" t="s">
        <v>94</v>
      </c>
      <c r="J1094" s="63" t="s">
        <v>88</v>
      </c>
      <c r="P1094" s="63" t="s">
        <v>354</v>
      </c>
    </row>
    <row r="1095" spans="1:16" s="63" customFormat="1">
      <c r="A1095" s="63" t="str">
        <f>Arms!$C$10</f>
        <v>CART_006_1</v>
      </c>
      <c r="B1095" s="63">
        <v>3</v>
      </c>
      <c r="C1095" s="63" t="str">
        <f t="shared" si="17"/>
        <v>CART_006_1_3</v>
      </c>
      <c r="D1095" s="64">
        <v>904.76190476190004</v>
      </c>
      <c r="E1095" s="63" t="s">
        <v>260</v>
      </c>
      <c r="F1095" s="65">
        <v>2.9746094389080602</v>
      </c>
      <c r="G1095" s="65"/>
      <c r="H1095" s="61" t="s">
        <v>262</v>
      </c>
      <c r="I1095" s="63" t="s">
        <v>94</v>
      </c>
      <c r="J1095" s="63" t="s">
        <v>88</v>
      </c>
      <c r="P1095" s="63" t="s">
        <v>354</v>
      </c>
    </row>
    <row r="1096" spans="1:16" s="63" customFormat="1">
      <c r="A1096" s="63" t="str">
        <f>Arms!$C$10</f>
        <v>CART_006_1</v>
      </c>
      <c r="B1096" s="63">
        <v>3</v>
      </c>
      <c r="C1096" s="63" t="str">
        <f t="shared" si="17"/>
        <v>CART_006_1_3</v>
      </c>
      <c r="D1096" s="64">
        <v>995.60439560438999</v>
      </c>
      <c r="E1096" s="63" t="s">
        <v>260</v>
      </c>
      <c r="F1096" s="65">
        <v>5.7659326498589296</v>
      </c>
      <c r="G1096" s="65"/>
      <c r="H1096" s="61" t="s">
        <v>262</v>
      </c>
      <c r="I1096" s="63" t="s">
        <v>94</v>
      </c>
      <c r="J1096" s="63" t="s">
        <v>88</v>
      </c>
      <c r="P1096" s="63" t="s">
        <v>354</v>
      </c>
    </row>
    <row r="1097" spans="1:16" s="63" customFormat="1">
      <c r="A1097" s="63" t="str">
        <f>Arms!$C$10</f>
        <v>CART_006_1</v>
      </c>
      <c r="B1097" s="63">
        <v>3</v>
      </c>
      <c r="C1097" s="63" t="str">
        <f t="shared" si="17"/>
        <v>CART_006_1_3</v>
      </c>
      <c r="D1097" s="64">
        <v>1147.98534798534</v>
      </c>
      <c r="E1097" s="63" t="s">
        <v>260</v>
      </c>
      <c r="F1097" s="65">
        <v>29.581111794364201</v>
      </c>
      <c r="G1097" s="65"/>
      <c r="H1097" s="61" t="s">
        <v>262</v>
      </c>
      <c r="I1097" s="63" t="s">
        <v>94</v>
      </c>
      <c r="J1097" s="63" t="s">
        <v>88</v>
      </c>
      <c r="P1097" s="63" t="s">
        <v>354</v>
      </c>
    </row>
    <row r="1098" spans="1:16" s="63" customFormat="1">
      <c r="A1098" s="63" t="str">
        <f>Arms!$C$10</f>
        <v>CART_006_1</v>
      </c>
      <c r="B1098" s="63">
        <v>4</v>
      </c>
      <c r="C1098" s="63" t="str">
        <f t="shared" ref="C1098:C1160" si="18">CONCATENATE(A1098, "_", B1098)</f>
        <v>CART_006_1_4</v>
      </c>
      <c r="D1098" s="64">
        <v>63.7362637362641</v>
      </c>
      <c r="E1098" s="63" t="s">
        <v>260</v>
      </c>
      <c r="F1098" s="65">
        <v>30.755493871540502</v>
      </c>
      <c r="G1098" s="65"/>
      <c r="H1098" s="61" t="s">
        <v>262</v>
      </c>
      <c r="I1098" s="63" t="s">
        <v>94</v>
      </c>
      <c r="J1098" s="63" t="s">
        <v>88</v>
      </c>
      <c r="P1098" s="63" t="s">
        <v>354</v>
      </c>
    </row>
    <row r="1099" spans="1:16" s="63" customFormat="1">
      <c r="A1099" s="63" t="str">
        <f>Arms!$C$10</f>
        <v>CART_006_1</v>
      </c>
      <c r="B1099" s="63">
        <v>4</v>
      </c>
      <c r="C1099" s="63" t="str">
        <f t="shared" si="18"/>
        <v>CART_006_1_4</v>
      </c>
      <c r="D1099" s="64">
        <v>93.040293040293307</v>
      </c>
      <c r="E1099" s="63" t="s">
        <v>260</v>
      </c>
      <c r="F1099" s="65">
        <v>0.92508912349988603</v>
      </c>
      <c r="G1099" s="65"/>
      <c r="H1099" s="61" t="s">
        <v>262</v>
      </c>
      <c r="I1099" s="63" t="s">
        <v>94</v>
      </c>
      <c r="J1099" s="63" t="s">
        <v>88</v>
      </c>
      <c r="P1099" s="63" t="s">
        <v>354</v>
      </c>
    </row>
    <row r="1100" spans="1:16" s="63" customFormat="1">
      <c r="A1100" s="63" t="str">
        <f>Arms!$C$10</f>
        <v>CART_006_1</v>
      </c>
      <c r="B1100" s="63">
        <v>6</v>
      </c>
      <c r="C1100" s="63" t="str">
        <f t="shared" si="18"/>
        <v>CART_006_1_6</v>
      </c>
      <c r="D1100" s="64">
        <v>69.597069597070004</v>
      </c>
      <c r="E1100" s="63" t="s">
        <v>260</v>
      </c>
      <c r="F1100" s="65">
        <v>21306.0241749374</v>
      </c>
      <c r="G1100" s="65"/>
      <c r="H1100" s="61" t="s">
        <v>262</v>
      </c>
      <c r="I1100" s="63" t="s">
        <v>94</v>
      </c>
      <c r="J1100" s="63" t="s">
        <v>88</v>
      </c>
      <c r="P1100" s="63" t="s">
        <v>354</v>
      </c>
    </row>
    <row r="1101" spans="1:16" s="63" customFormat="1">
      <c r="A1101" s="63" t="str">
        <f>Arms!$C$10</f>
        <v>CART_006_1</v>
      </c>
      <c r="B1101" s="63">
        <v>6</v>
      </c>
      <c r="C1101" s="63" t="str">
        <f t="shared" si="18"/>
        <v>CART_006_1_6</v>
      </c>
      <c r="D1101" s="64">
        <v>93.040293040293307</v>
      </c>
      <c r="E1101" s="63" t="s">
        <v>260</v>
      </c>
      <c r="F1101" s="65">
        <v>2060.67575702362</v>
      </c>
      <c r="G1101" s="65"/>
      <c r="H1101" s="61" t="s">
        <v>262</v>
      </c>
      <c r="I1101" s="63" t="s">
        <v>94</v>
      </c>
      <c r="J1101" s="63" t="s">
        <v>88</v>
      </c>
      <c r="P1101" s="63" t="s">
        <v>354</v>
      </c>
    </row>
    <row r="1102" spans="1:16" s="63" customFormat="1">
      <c r="A1102" s="63" t="str">
        <f>Arms!$C$10</f>
        <v>CART_006_1</v>
      </c>
      <c r="B1102" s="63">
        <v>6</v>
      </c>
      <c r="C1102" s="63" t="str">
        <f t="shared" si="18"/>
        <v>CART_006_1_6</v>
      </c>
      <c r="D1102" s="64">
        <v>122.34432234432199</v>
      </c>
      <c r="E1102" s="63" t="s">
        <v>260</v>
      </c>
      <c r="F1102" s="65">
        <v>1696.1669591939601</v>
      </c>
      <c r="G1102" s="65"/>
      <c r="H1102" s="61" t="s">
        <v>262</v>
      </c>
      <c r="I1102" s="63" t="s">
        <v>94</v>
      </c>
      <c r="J1102" s="63" t="s">
        <v>88</v>
      </c>
      <c r="P1102" s="63" t="s">
        <v>354</v>
      </c>
    </row>
    <row r="1103" spans="1:16" s="63" customFormat="1">
      <c r="A1103" s="63" t="str">
        <f>Arms!$C$10</f>
        <v>CART_006_1</v>
      </c>
      <c r="B1103" s="63">
        <v>6</v>
      </c>
      <c r="C1103" s="63" t="str">
        <f t="shared" si="18"/>
        <v>CART_006_1_6</v>
      </c>
      <c r="D1103" s="64">
        <v>160.43956043956001</v>
      </c>
      <c r="E1103" s="63" t="s">
        <v>260</v>
      </c>
      <c r="F1103" s="65">
        <v>1981.98995584519</v>
      </c>
      <c r="G1103" s="65"/>
      <c r="H1103" s="61" t="s">
        <v>262</v>
      </c>
      <c r="I1103" s="63" t="s">
        <v>94</v>
      </c>
      <c r="J1103" s="63" t="s">
        <v>88</v>
      </c>
      <c r="P1103" s="63" t="s">
        <v>354</v>
      </c>
    </row>
    <row r="1104" spans="1:16" s="63" customFormat="1">
      <c r="A1104" s="63" t="str">
        <f>Arms!$C$10</f>
        <v>CART_006_1</v>
      </c>
      <c r="B1104" s="63">
        <v>6</v>
      </c>
      <c r="C1104" s="63" t="str">
        <f t="shared" si="18"/>
        <v>CART_006_1_6</v>
      </c>
      <c r="D1104" s="64">
        <v>186.81318681318601</v>
      </c>
      <c r="E1104" s="63" t="s">
        <v>260</v>
      </c>
      <c r="F1104" s="65">
        <v>2503.5180366930299</v>
      </c>
      <c r="G1104" s="65"/>
      <c r="H1104" s="61" t="s">
        <v>262</v>
      </c>
      <c r="I1104" s="63" t="s">
        <v>94</v>
      </c>
      <c r="J1104" s="63" t="s">
        <v>88</v>
      </c>
      <c r="P1104" s="63" t="s">
        <v>354</v>
      </c>
    </row>
    <row r="1105" spans="1:16" s="63" customFormat="1">
      <c r="A1105" s="63" t="str">
        <f>Arms!$C$10</f>
        <v>CART_006_1</v>
      </c>
      <c r="B1105" s="63">
        <v>6</v>
      </c>
      <c r="C1105" s="63" t="str">
        <f t="shared" si="18"/>
        <v>CART_006_1_6</v>
      </c>
      <c r="D1105" s="64">
        <v>271.79487179487103</v>
      </c>
      <c r="E1105" s="63" t="s">
        <v>260</v>
      </c>
      <c r="F1105" s="65">
        <v>401.66568825377698</v>
      </c>
      <c r="G1105" s="65"/>
      <c r="H1105" s="61" t="s">
        <v>262</v>
      </c>
      <c r="I1105" s="63" t="s">
        <v>94</v>
      </c>
      <c r="J1105" s="63" t="s">
        <v>88</v>
      </c>
      <c r="P1105" s="63" t="s">
        <v>354</v>
      </c>
    </row>
    <row r="1106" spans="1:16" s="63" customFormat="1">
      <c r="A1106" s="63" t="str">
        <f>Arms!$C$10</f>
        <v>CART_006_1</v>
      </c>
      <c r="B1106" s="63">
        <v>10</v>
      </c>
      <c r="C1106" s="63" t="str">
        <f t="shared" si="18"/>
        <v>CART_006_1_10</v>
      </c>
      <c r="D1106" s="64">
        <v>268.86446886446799</v>
      </c>
      <c r="E1106" s="63" t="s">
        <v>260</v>
      </c>
      <c r="F1106" s="65">
        <v>8.5104336628151707</v>
      </c>
      <c r="G1106" s="65"/>
      <c r="H1106" s="61" t="s">
        <v>262</v>
      </c>
      <c r="I1106" s="63" t="s">
        <v>94</v>
      </c>
      <c r="J1106" s="63" t="s">
        <v>88</v>
      </c>
      <c r="P1106" s="63" t="s">
        <v>354</v>
      </c>
    </row>
    <row r="1107" spans="1:16" s="63" customFormat="1">
      <c r="A1107" s="63" t="str">
        <f>Arms!$C$10</f>
        <v>CART_006_1</v>
      </c>
      <c r="B1107" s="63">
        <v>10</v>
      </c>
      <c r="C1107" s="63" t="str">
        <f t="shared" si="18"/>
        <v>CART_006_1_10</v>
      </c>
      <c r="D1107" s="64">
        <v>386.080586080584</v>
      </c>
      <c r="E1107" s="63" t="s">
        <v>260</v>
      </c>
      <c r="F1107" s="65">
        <v>21.664506084253102</v>
      </c>
      <c r="G1107" s="65"/>
      <c r="H1107" s="61" t="s">
        <v>262</v>
      </c>
      <c r="I1107" s="63" t="s">
        <v>94</v>
      </c>
      <c r="J1107" s="63" t="s">
        <v>88</v>
      </c>
      <c r="P1107" s="63" t="s">
        <v>354</v>
      </c>
    </row>
    <row r="1108" spans="1:16" s="63" customFormat="1">
      <c r="A1108" s="63" t="str">
        <f>Arms!$C$10</f>
        <v>CART_006_1</v>
      </c>
      <c r="B1108" s="63">
        <v>10</v>
      </c>
      <c r="C1108" s="63" t="str">
        <f t="shared" si="18"/>
        <v>CART_006_1_10</v>
      </c>
      <c r="D1108" s="64">
        <v>462.27106227105998</v>
      </c>
      <c r="E1108" s="63" t="s">
        <v>260</v>
      </c>
      <c r="F1108" s="65">
        <v>17.832315094754399</v>
      </c>
      <c r="G1108" s="65"/>
      <c r="H1108" s="61" t="s">
        <v>262</v>
      </c>
      <c r="I1108" s="63" t="s">
        <v>94</v>
      </c>
      <c r="J1108" s="63" t="s">
        <v>88</v>
      </c>
      <c r="P1108" s="63" t="s">
        <v>354</v>
      </c>
    </row>
    <row r="1109" spans="1:16" s="63" customFormat="1">
      <c r="A1109" s="63" t="str">
        <f>Arms!$C$10</f>
        <v>CART_006_1</v>
      </c>
      <c r="B1109" s="63">
        <v>10</v>
      </c>
      <c r="C1109" s="63" t="str">
        <f t="shared" si="18"/>
        <v>CART_006_1_10</v>
      </c>
      <c r="D1109" s="64">
        <v>529.67032967032696</v>
      </c>
      <c r="E1109" s="63" t="s">
        <v>260</v>
      </c>
      <c r="F1109" s="65">
        <v>13.578451379582701</v>
      </c>
      <c r="G1109" s="65"/>
      <c r="H1109" s="61" t="s">
        <v>262</v>
      </c>
      <c r="I1109" s="63" t="s">
        <v>94</v>
      </c>
      <c r="J1109" s="63" t="s">
        <v>88</v>
      </c>
      <c r="P1109" s="63" t="s">
        <v>354</v>
      </c>
    </row>
    <row r="1110" spans="1:16" s="63" customFormat="1">
      <c r="A1110" s="63" t="str">
        <f>Arms!$C$10</f>
        <v>CART_006_1</v>
      </c>
      <c r="B1110" s="63">
        <v>10</v>
      </c>
      <c r="C1110" s="63" t="str">
        <f t="shared" si="18"/>
        <v>CART_006_1_10</v>
      </c>
      <c r="D1110" s="64">
        <v>658.60805860805499</v>
      </c>
      <c r="E1110" s="63" t="s">
        <v>260</v>
      </c>
      <c r="F1110" s="65">
        <v>78.292436144058399</v>
      </c>
      <c r="G1110" s="65"/>
      <c r="H1110" s="61" t="s">
        <v>262</v>
      </c>
      <c r="I1110" s="63" t="s">
        <v>94</v>
      </c>
      <c r="J1110" s="63" t="s">
        <v>88</v>
      </c>
      <c r="P1110" s="63" t="s">
        <v>354</v>
      </c>
    </row>
    <row r="1111" spans="1:16" s="63" customFormat="1">
      <c r="A1111" s="63" t="str">
        <f>Arms!$C$10</f>
        <v>CART_006_1</v>
      </c>
      <c r="B1111" s="63">
        <v>12</v>
      </c>
      <c r="C1111" s="63" t="str">
        <f t="shared" si="18"/>
        <v>CART_006_1_12</v>
      </c>
      <c r="D1111" s="64">
        <v>60.805860805861101</v>
      </c>
      <c r="E1111" s="63" t="s">
        <v>260</v>
      </c>
      <c r="F1111" s="65">
        <v>945.90040328237205</v>
      </c>
      <c r="G1111" s="65"/>
      <c r="H1111" s="61" t="s">
        <v>262</v>
      </c>
      <c r="I1111" s="63" t="s">
        <v>94</v>
      </c>
      <c r="J1111" s="63" t="s">
        <v>88</v>
      </c>
      <c r="P1111" s="63" t="s">
        <v>354</v>
      </c>
    </row>
    <row r="1112" spans="1:16" s="63" customFormat="1">
      <c r="A1112" s="63" t="str">
        <f>Arms!$C$10</f>
        <v>CART_006_1</v>
      </c>
      <c r="B1112" s="63">
        <v>12</v>
      </c>
      <c r="C1112" s="63" t="str">
        <f t="shared" si="18"/>
        <v>CART_006_1_12</v>
      </c>
      <c r="D1112" s="64">
        <v>368.49816849816699</v>
      </c>
      <c r="E1112" s="63" t="s">
        <v>260</v>
      </c>
      <c r="F1112" s="65">
        <v>14.117521379616599</v>
      </c>
      <c r="G1112" s="65"/>
      <c r="H1112" s="61" t="s">
        <v>262</v>
      </c>
      <c r="I1112" s="63" t="s">
        <v>94</v>
      </c>
      <c r="J1112" s="63" t="s">
        <v>88</v>
      </c>
      <c r="P1112" s="63" t="s">
        <v>354</v>
      </c>
    </row>
    <row r="1113" spans="1:16" s="63" customFormat="1">
      <c r="A1113" s="63" t="str">
        <f>Arms!$C$10</f>
        <v>CART_006_1</v>
      </c>
      <c r="B1113" s="63">
        <v>12</v>
      </c>
      <c r="C1113" s="63" t="str">
        <f t="shared" si="18"/>
        <v>CART_006_1_12</v>
      </c>
      <c r="D1113" s="64">
        <v>456.41025641025402</v>
      </c>
      <c r="E1113" s="63" t="s">
        <v>260</v>
      </c>
      <c r="F1113" s="65">
        <v>13.578451379582701</v>
      </c>
      <c r="G1113" s="65"/>
      <c r="H1113" s="61" t="s">
        <v>262</v>
      </c>
      <c r="I1113" s="63" t="s">
        <v>94</v>
      </c>
      <c r="J1113" s="63" t="s">
        <v>88</v>
      </c>
      <c r="P1113" s="63" t="s">
        <v>354</v>
      </c>
    </row>
    <row r="1114" spans="1:16" s="63" customFormat="1">
      <c r="A1114" s="63" t="str">
        <f>Arms!$C$10</f>
        <v>CART_006_1</v>
      </c>
      <c r="B1114" s="63">
        <v>12</v>
      </c>
      <c r="C1114" s="63" t="str">
        <f t="shared" si="18"/>
        <v>CART_006_1_12</v>
      </c>
      <c r="D1114" s="64">
        <v>608.79120879120603</v>
      </c>
      <c r="E1114" s="63" t="s">
        <v>260</v>
      </c>
      <c r="F1114" s="65">
        <v>5.3340015812173798</v>
      </c>
      <c r="G1114" s="65"/>
      <c r="H1114" s="61" t="s">
        <v>262</v>
      </c>
      <c r="I1114" s="63" t="s">
        <v>94</v>
      </c>
      <c r="J1114" s="63" t="s">
        <v>88</v>
      </c>
      <c r="P1114" s="63" t="s">
        <v>354</v>
      </c>
    </row>
    <row r="1115" spans="1:16" s="63" customFormat="1">
      <c r="A1115" s="63" t="str">
        <f>Arms!$C$10</f>
        <v>CART_006_1</v>
      </c>
      <c r="B1115" s="63">
        <v>14</v>
      </c>
      <c r="C1115" s="63" t="str">
        <f t="shared" si="18"/>
        <v>CART_006_1_14</v>
      </c>
      <c r="D1115" s="64">
        <v>57.875457875458302</v>
      </c>
      <c r="E1115" s="63" t="s">
        <v>260</v>
      </c>
      <c r="F1115" s="65">
        <v>1396.1353908567901</v>
      </c>
      <c r="G1115" s="65"/>
      <c r="H1115" s="61" t="s">
        <v>262</v>
      </c>
      <c r="I1115" s="63" t="s">
        <v>94</v>
      </c>
      <c r="J1115" s="63" t="s">
        <v>88</v>
      </c>
      <c r="P1115" s="63" t="s">
        <v>354</v>
      </c>
    </row>
    <row r="1116" spans="1:16" s="63" customFormat="1">
      <c r="A1116" s="63" t="str">
        <f>Arms!$C$10</f>
        <v>CART_006_1</v>
      </c>
      <c r="B1116" s="63">
        <v>14</v>
      </c>
      <c r="C1116" s="63" t="str">
        <f t="shared" si="18"/>
        <v>CART_006_1_14</v>
      </c>
      <c r="D1116" s="64">
        <v>136.99633699633699</v>
      </c>
      <c r="E1116" s="63" t="s">
        <v>260</v>
      </c>
      <c r="F1116" s="65">
        <v>120.146229184603</v>
      </c>
      <c r="G1116" s="65"/>
      <c r="H1116" s="61" t="s">
        <v>262</v>
      </c>
      <c r="I1116" s="63" t="s">
        <v>94</v>
      </c>
      <c r="J1116" s="63" t="s">
        <v>88</v>
      </c>
      <c r="P1116" s="63" t="s">
        <v>354</v>
      </c>
    </row>
    <row r="1117" spans="1:16" s="63" customFormat="1">
      <c r="A1117" s="63" t="str">
        <f>Arms!$C$10</f>
        <v>CART_006_1</v>
      </c>
      <c r="B1117" s="63">
        <v>18</v>
      </c>
      <c r="C1117" s="63" t="str">
        <f t="shared" si="18"/>
        <v>CART_006_1_18</v>
      </c>
      <c r="D1117" s="64">
        <v>60.805860805861101</v>
      </c>
      <c r="E1117" s="63" t="s">
        <v>260</v>
      </c>
      <c r="F1117" s="65">
        <v>909.78170250492997</v>
      </c>
      <c r="G1117" s="65"/>
      <c r="H1117" s="61" t="s">
        <v>262</v>
      </c>
      <c r="I1117" s="63" t="s">
        <v>94</v>
      </c>
      <c r="J1117" s="63" t="s">
        <v>88</v>
      </c>
      <c r="P1117" s="63" t="s">
        <v>354</v>
      </c>
    </row>
    <row r="1118" spans="1:16" s="63" customFormat="1">
      <c r="A1118" s="63" t="str">
        <f>Arms!$C$10</f>
        <v>CART_006_1</v>
      </c>
      <c r="B1118" s="63">
        <v>18</v>
      </c>
      <c r="C1118" s="63" t="str">
        <f t="shared" si="18"/>
        <v>CART_006_1_18</v>
      </c>
      <c r="D1118" s="64">
        <v>93.040293040293307</v>
      </c>
      <c r="E1118" s="63" t="s">
        <v>260</v>
      </c>
      <c r="F1118" s="65">
        <v>0.92508912349988603</v>
      </c>
      <c r="G1118" s="65"/>
      <c r="H1118" s="61" t="s">
        <v>262</v>
      </c>
      <c r="I1118" s="63" t="s">
        <v>94</v>
      </c>
      <c r="J1118" s="63" t="s">
        <v>88</v>
      </c>
      <c r="P1118" s="63" t="s">
        <v>354</v>
      </c>
    </row>
    <row r="1119" spans="1:16" s="63" customFormat="1">
      <c r="A1119" s="63" t="str">
        <f>Arms!$C$10</f>
        <v>CART_006_1</v>
      </c>
      <c r="B1119" s="63">
        <v>18</v>
      </c>
      <c r="C1119" s="63" t="str">
        <f t="shared" si="18"/>
        <v>CART_006_1_18</v>
      </c>
      <c r="D1119" s="64">
        <v>192.67399267399199</v>
      </c>
      <c r="E1119" s="63" t="s">
        <v>260</v>
      </c>
      <c r="F1119" s="65">
        <v>0.96181553506890705</v>
      </c>
      <c r="G1119" s="65"/>
      <c r="H1119" s="61" t="s">
        <v>262</v>
      </c>
      <c r="I1119" s="63" t="s">
        <v>94</v>
      </c>
      <c r="J1119" s="63" t="s">
        <v>88</v>
      </c>
      <c r="P1119" s="63" t="s">
        <v>354</v>
      </c>
    </row>
    <row r="1120" spans="1:16" s="63" customFormat="1">
      <c r="A1120" s="63" t="str">
        <f>Arms!$C$10</f>
        <v>CART_006_1</v>
      </c>
      <c r="B1120" s="63">
        <v>18</v>
      </c>
      <c r="C1120" s="63" t="str">
        <f t="shared" si="18"/>
        <v>CART_006_1_18</v>
      </c>
      <c r="D1120" s="64">
        <v>230.76923076923001</v>
      </c>
      <c r="E1120" s="63" t="s">
        <v>260</v>
      </c>
      <c r="F1120" s="65">
        <v>0.96181553506890705</v>
      </c>
      <c r="G1120" s="65"/>
      <c r="H1120" s="61" t="s">
        <v>262</v>
      </c>
      <c r="I1120" s="63" t="s">
        <v>94</v>
      </c>
      <c r="J1120" s="63" t="s">
        <v>88</v>
      </c>
      <c r="P1120" s="63" t="s">
        <v>354</v>
      </c>
    </row>
    <row r="1121" spans="1:16" s="63" customFormat="1">
      <c r="A1121" s="63" t="str">
        <f>Arms!$C$10</f>
        <v>CART_006_1</v>
      </c>
      <c r="B1121" s="63">
        <v>18</v>
      </c>
      <c r="C1121" s="63" t="str">
        <f t="shared" si="18"/>
        <v>CART_006_1_18</v>
      </c>
      <c r="D1121" s="64">
        <v>368.49816849816699</v>
      </c>
      <c r="E1121" s="63" t="s">
        <v>260</v>
      </c>
      <c r="F1121" s="65">
        <v>91.485582368563499</v>
      </c>
      <c r="G1121" s="65"/>
      <c r="H1121" s="61" t="s">
        <v>262</v>
      </c>
      <c r="I1121" s="63" t="s">
        <v>94</v>
      </c>
      <c r="J1121" s="63" t="s">
        <v>88</v>
      </c>
      <c r="P1121" s="63" t="s">
        <v>354</v>
      </c>
    </row>
    <row r="1122" spans="1:16" s="63" customFormat="1">
      <c r="A1122" s="63" t="str">
        <f>Arms!$C$10</f>
        <v>CART_006_1</v>
      </c>
      <c r="B1122" s="63">
        <v>19</v>
      </c>
      <c r="C1122" s="63" t="str">
        <f t="shared" si="18"/>
        <v>CART_006_1_19</v>
      </c>
      <c r="D1122" s="64">
        <v>60.805860805861101</v>
      </c>
      <c r="E1122" s="63" t="s">
        <v>260</v>
      </c>
      <c r="F1122" s="65">
        <v>0.96181553506890705</v>
      </c>
      <c r="G1122" s="65"/>
      <c r="H1122" s="61" t="s">
        <v>262</v>
      </c>
      <c r="I1122" s="63" t="s">
        <v>94</v>
      </c>
      <c r="J1122" s="63" t="s">
        <v>88</v>
      </c>
      <c r="P1122" s="63" t="s">
        <v>354</v>
      </c>
    </row>
    <row r="1123" spans="1:16" s="63" customFormat="1">
      <c r="A1123" s="63" t="str">
        <f>Arms!$C$10</f>
        <v>CART_006_1</v>
      </c>
      <c r="B1123" s="63">
        <v>19</v>
      </c>
      <c r="C1123" s="63" t="str">
        <f t="shared" si="18"/>
        <v>CART_006_1_19</v>
      </c>
      <c r="D1123" s="64">
        <v>87.179487179487296</v>
      </c>
      <c r="E1123" s="63" t="s">
        <v>260</v>
      </c>
      <c r="F1123" s="65">
        <v>0.96181553506890705</v>
      </c>
      <c r="G1123" s="65"/>
      <c r="H1123" s="61" t="s">
        <v>262</v>
      </c>
      <c r="I1123" s="63" t="s">
        <v>94</v>
      </c>
      <c r="J1123" s="63" t="s">
        <v>88</v>
      </c>
      <c r="P1123" s="63" t="s">
        <v>354</v>
      </c>
    </row>
    <row r="1124" spans="1:16" s="63" customFormat="1">
      <c r="A1124" s="63" t="str">
        <f>Arms!$C$10</f>
        <v>CART_006_1</v>
      </c>
      <c r="B1124" s="63">
        <v>19</v>
      </c>
      <c r="C1124" s="63" t="str">
        <f t="shared" si="18"/>
        <v>CART_006_1_19</v>
      </c>
      <c r="D1124" s="64">
        <v>122.34432234432199</v>
      </c>
      <c r="E1124" s="63" t="s">
        <v>260</v>
      </c>
      <c r="F1124" s="65">
        <v>0.96181553506890705</v>
      </c>
      <c r="G1124" s="65"/>
      <c r="H1124" s="61" t="s">
        <v>262</v>
      </c>
      <c r="I1124" s="63" t="s">
        <v>94</v>
      </c>
      <c r="J1124" s="63" t="s">
        <v>88</v>
      </c>
      <c r="P1124" s="63" t="s">
        <v>354</v>
      </c>
    </row>
    <row r="1125" spans="1:16" s="63" customFormat="1">
      <c r="A1125" s="63" t="str">
        <f>Arms!$C$10</f>
        <v>CART_006_1</v>
      </c>
      <c r="B1125" s="63">
        <v>21</v>
      </c>
      <c r="C1125" s="63" t="str">
        <f t="shared" si="18"/>
        <v>CART_006_1_21</v>
      </c>
      <c r="D1125" s="64">
        <v>57.875457875458302</v>
      </c>
      <c r="E1125" s="63" t="s">
        <v>260</v>
      </c>
      <c r="F1125" s="65">
        <v>692.75506561293696</v>
      </c>
      <c r="G1125" s="65"/>
      <c r="H1125" s="61" t="s">
        <v>262</v>
      </c>
      <c r="I1125" s="63" t="s">
        <v>94</v>
      </c>
      <c r="J1125" s="63" t="s">
        <v>88</v>
      </c>
      <c r="P1125" s="63" t="s">
        <v>354</v>
      </c>
    </row>
    <row r="1126" spans="1:16" s="63" customFormat="1">
      <c r="A1126" s="63" t="str">
        <f>Arms!$C$10</f>
        <v>CART_006_1</v>
      </c>
      <c r="B1126" s="63">
        <v>21</v>
      </c>
      <c r="C1126" s="63" t="str">
        <f t="shared" si="18"/>
        <v>CART_006_1_21</v>
      </c>
      <c r="D1126" s="64">
        <v>75.457875457875801</v>
      </c>
      <c r="E1126" s="63" t="s">
        <v>260</v>
      </c>
      <c r="F1126" s="65">
        <v>0.92508912349988603</v>
      </c>
      <c r="G1126" s="65"/>
      <c r="H1126" s="61" t="s">
        <v>262</v>
      </c>
      <c r="I1126" s="63" t="s">
        <v>94</v>
      </c>
      <c r="J1126" s="63" t="s">
        <v>88</v>
      </c>
      <c r="P1126" s="63" t="s">
        <v>354</v>
      </c>
    </row>
    <row r="1127" spans="1:16" s="63" customFormat="1">
      <c r="A1127" s="63" t="str">
        <f>Arms!$C$10</f>
        <v>CART_006_1</v>
      </c>
      <c r="B1127" s="63">
        <v>28</v>
      </c>
      <c r="C1127" s="63" t="str">
        <f t="shared" si="18"/>
        <v>CART_006_1_28</v>
      </c>
      <c r="D1127" s="64">
        <v>75.457875457875801</v>
      </c>
      <c r="E1127" s="63" t="s">
        <v>260</v>
      </c>
      <c r="F1127" s="65">
        <v>386.32829886662699</v>
      </c>
      <c r="G1127" s="65"/>
      <c r="H1127" s="61" t="s">
        <v>262</v>
      </c>
      <c r="I1127" s="63" t="s">
        <v>94</v>
      </c>
      <c r="J1127" s="63" t="s">
        <v>88</v>
      </c>
      <c r="P1127" s="63" t="s">
        <v>354</v>
      </c>
    </row>
    <row r="1128" spans="1:16" s="63" customFormat="1">
      <c r="A1128" s="63" t="str">
        <f>Arms!$C$10</f>
        <v>CART_006_1</v>
      </c>
      <c r="B1128" s="63">
        <v>31</v>
      </c>
      <c r="C1128" s="63" t="str">
        <f t="shared" si="18"/>
        <v>CART_006_1_31</v>
      </c>
      <c r="D1128" s="64">
        <v>66.666666666666899</v>
      </c>
      <c r="E1128" s="63" t="s">
        <v>260</v>
      </c>
      <c r="F1128" s="65">
        <v>98.893803899073603</v>
      </c>
      <c r="G1128" s="65"/>
      <c r="H1128" s="61" t="s">
        <v>262</v>
      </c>
      <c r="I1128" s="63" t="s">
        <v>94</v>
      </c>
      <c r="J1128" s="63" t="s">
        <v>88</v>
      </c>
      <c r="P1128" s="63" t="s">
        <v>354</v>
      </c>
    </row>
    <row r="1129" spans="1:16" s="63" customFormat="1">
      <c r="A1129" s="63" t="str">
        <f>Arms!$C$10</f>
        <v>CART_006_1</v>
      </c>
      <c r="B1129" s="63">
        <v>31</v>
      </c>
      <c r="C1129" s="63" t="str">
        <f t="shared" si="18"/>
        <v>CART_006_1_31</v>
      </c>
      <c r="D1129" s="64">
        <v>107.692307692307</v>
      </c>
      <c r="E1129" s="63" t="s">
        <v>260</v>
      </c>
      <c r="F1129" s="65">
        <v>17.151397684378502</v>
      </c>
      <c r="G1129" s="65"/>
      <c r="H1129" s="61" t="s">
        <v>262</v>
      </c>
      <c r="I1129" s="63" t="s">
        <v>94</v>
      </c>
      <c r="J1129" s="63" t="s">
        <v>88</v>
      </c>
      <c r="P1129" s="63" t="s">
        <v>354</v>
      </c>
    </row>
    <row r="1130" spans="1:16" s="63" customFormat="1">
      <c r="A1130" s="63" t="str">
        <f>Arms!$C$10</f>
        <v>CART_006_1</v>
      </c>
      <c r="B1130" s="63">
        <v>32</v>
      </c>
      <c r="C1130" s="63" t="str">
        <f t="shared" si="18"/>
        <v>CART_006_1_32</v>
      </c>
      <c r="D1130" s="64">
        <v>60.805860805861101</v>
      </c>
      <c r="E1130" s="63" t="s">
        <v>260</v>
      </c>
      <c r="F1130" s="65">
        <v>1242.23253212435</v>
      </c>
      <c r="G1130" s="65"/>
      <c r="H1130" s="61" t="s">
        <v>262</v>
      </c>
      <c r="I1130" s="63" t="s">
        <v>94</v>
      </c>
      <c r="J1130" s="63" t="s">
        <v>88</v>
      </c>
      <c r="P1130" s="63" t="s">
        <v>354</v>
      </c>
    </row>
    <row r="1131" spans="1:16" s="63" customFormat="1">
      <c r="A1131" s="63" t="str">
        <f>Arms!$C$10</f>
        <v>CART_006_1</v>
      </c>
      <c r="B1131" s="63">
        <v>32</v>
      </c>
      <c r="C1131" s="63" t="str">
        <f t="shared" si="18"/>
        <v>CART_006_1_32</v>
      </c>
      <c r="D1131" s="64">
        <v>125.274725274725</v>
      </c>
      <c r="E1131" s="63" t="s">
        <v>260</v>
      </c>
      <c r="F1131" s="65">
        <v>120.146229184603</v>
      </c>
      <c r="G1131" s="65"/>
      <c r="H1131" s="61" t="s">
        <v>262</v>
      </c>
      <c r="I1131" s="63" t="s">
        <v>94</v>
      </c>
      <c r="J1131" s="63" t="s">
        <v>88</v>
      </c>
      <c r="P1131" s="63" t="s">
        <v>354</v>
      </c>
    </row>
    <row r="1132" spans="1:16" s="63" customFormat="1">
      <c r="A1132" s="63" t="str">
        <f>Arms!$C$10</f>
        <v>CART_006_1</v>
      </c>
      <c r="B1132" s="63">
        <v>32</v>
      </c>
      <c r="C1132" s="63" t="str">
        <f t="shared" si="18"/>
        <v>CART_006_1_32</v>
      </c>
      <c r="D1132" s="64">
        <v>166.30036630036599</v>
      </c>
      <c r="E1132" s="63" t="s">
        <v>260</v>
      </c>
      <c r="F1132" s="65">
        <v>59.615929391237799</v>
      </c>
      <c r="G1132" s="65"/>
      <c r="H1132" s="61" t="s">
        <v>262</v>
      </c>
      <c r="I1132" s="63" t="s">
        <v>94</v>
      </c>
      <c r="J1132" s="63" t="s">
        <v>88</v>
      </c>
      <c r="P1132" s="63" t="s">
        <v>354</v>
      </c>
    </row>
    <row r="1133" spans="1:16" s="63" customFormat="1">
      <c r="A1133" s="63" t="str">
        <f>Arms!$C$10</f>
        <v>CART_006_1</v>
      </c>
      <c r="B1133" s="63">
        <v>32</v>
      </c>
      <c r="C1133" s="63" t="str">
        <f t="shared" si="18"/>
        <v>CART_006_1_32</v>
      </c>
      <c r="D1133" s="64">
        <v>198.534798534798</v>
      </c>
      <c r="E1133" s="63" t="s">
        <v>260</v>
      </c>
      <c r="F1133" s="65">
        <v>34.565858119901897</v>
      </c>
      <c r="G1133" s="65"/>
      <c r="H1133" s="61" t="s">
        <v>262</v>
      </c>
      <c r="I1133" s="63" t="s">
        <v>94</v>
      </c>
      <c r="J1133" s="63" t="s">
        <v>88</v>
      </c>
      <c r="P1133" s="63" t="s">
        <v>354</v>
      </c>
    </row>
    <row r="1134" spans="1:16" s="63" customFormat="1">
      <c r="A1134" s="63" t="str">
        <f>Arms!$C$10</f>
        <v>CART_006_1</v>
      </c>
      <c r="B1134" s="63">
        <v>32</v>
      </c>
      <c r="C1134" s="63" t="str">
        <f t="shared" si="18"/>
        <v>CART_006_1_32</v>
      </c>
      <c r="D1134" s="64">
        <v>213.186813186812</v>
      </c>
      <c r="E1134" s="63" t="s">
        <v>260</v>
      </c>
      <c r="F1134" s="65">
        <v>98.893803899073603</v>
      </c>
      <c r="G1134" s="65"/>
      <c r="H1134" s="61" t="s">
        <v>262</v>
      </c>
      <c r="I1134" s="63" t="s">
        <v>94</v>
      </c>
      <c r="J1134" s="63" t="s">
        <v>88</v>
      </c>
      <c r="P1134" s="63" t="s">
        <v>354</v>
      </c>
    </row>
    <row r="1135" spans="1:16" s="63" customFormat="1">
      <c r="A1135" s="63" t="str">
        <f>Arms!$C$10</f>
        <v>CART_006_1</v>
      </c>
      <c r="B1135" s="63">
        <v>48</v>
      </c>
      <c r="C1135" s="63" t="str">
        <f t="shared" si="18"/>
        <v>CART_006_1_48</v>
      </c>
      <c r="D1135" s="64">
        <v>57.875457875458302</v>
      </c>
      <c r="E1135" s="63" t="s">
        <v>260</v>
      </c>
      <c r="F1135" s="65">
        <v>357.388107381731</v>
      </c>
      <c r="G1135" s="65"/>
      <c r="H1135" s="61" t="s">
        <v>262</v>
      </c>
      <c r="I1135" s="63" t="s">
        <v>94</v>
      </c>
      <c r="J1135" s="63" t="s">
        <v>88</v>
      </c>
      <c r="P1135" s="63" t="s">
        <v>354</v>
      </c>
    </row>
    <row r="1136" spans="1:16" s="63" customFormat="1">
      <c r="A1136" s="63" t="str">
        <f>Arms!$C$10</f>
        <v>CART_006_1</v>
      </c>
      <c r="B1136" s="63">
        <v>48</v>
      </c>
      <c r="C1136" s="63" t="str">
        <f t="shared" si="18"/>
        <v>CART_006_1_48</v>
      </c>
      <c r="D1136" s="64">
        <v>95.970695970696397</v>
      </c>
      <c r="E1136" s="63" t="s">
        <v>260</v>
      </c>
      <c r="F1136" s="65">
        <v>30.755493871540502</v>
      </c>
      <c r="G1136" s="65"/>
      <c r="H1136" s="61" t="s">
        <v>262</v>
      </c>
      <c r="I1136" s="63" t="s">
        <v>94</v>
      </c>
      <c r="J1136" s="63" t="s">
        <v>88</v>
      </c>
      <c r="P1136" s="63" t="s">
        <v>354</v>
      </c>
    </row>
    <row r="1137" spans="1:16" s="63" customFormat="1">
      <c r="A1137" s="63" t="str">
        <f>Arms!$C$10</f>
        <v>CART_006_1</v>
      </c>
      <c r="B1137" s="63">
        <v>48</v>
      </c>
      <c r="C1137" s="63" t="str">
        <f t="shared" si="18"/>
        <v>CART_006_1_48</v>
      </c>
      <c r="D1137" s="64">
        <v>142.85714285714201</v>
      </c>
      <c r="E1137" s="63" t="s">
        <v>260</v>
      </c>
      <c r="F1137" s="65">
        <v>30.755493871540502</v>
      </c>
      <c r="G1137" s="65"/>
      <c r="H1137" s="61" t="s">
        <v>262</v>
      </c>
      <c r="I1137" s="63" t="s">
        <v>94</v>
      </c>
      <c r="J1137" s="63" t="s">
        <v>88</v>
      </c>
      <c r="P1137" s="63" t="s">
        <v>354</v>
      </c>
    </row>
    <row r="1138" spans="1:16" s="63" customFormat="1">
      <c r="A1138" s="63" t="str">
        <f>Arms!$C$10</f>
        <v>CART_006_1</v>
      </c>
      <c r="B1138" s="63">
        <v>48</v>
      </c>
      <c r="C1138" s="63" t="str">
        <f t="shared" si="18"/>
        <v>CART_006_1_48</v>
      </c>
      <c r="D1138" s="64">
        <v>178.02197802197699</v>
      </c>
      <c r="E1138" s="63" t="s">
        <v>260</v>
      </c>
      <c r="F1138" s="65">
        <v>43.661295558909401</v>
      </c>
      <c r="G1138" s="65"/>
      <c r="H1138" s="61" t="s">
        <v>262</v>
      </c>
      <c r="I1138" s="63" t="s">
        <v>94</v>
      </c>
      <c r="J1138" s="63" t="s">
        <v>88</v>
      </c>
      <c r="P1138" s="63" t="s">
        <v>354</v>
      </c>
    </row>
    <row r="1139" spans="1:16" s="63" customFormat="1">
      <c r="A1139" s="63" t="str">
        <f>Arms!$C$10</f>
        <v>CART_006_1</v>
      </c>
      <c r="B1139" s="63">
        <v>48</v>
      </c>
      <c r="C1139" s="63" t="str">
        <f t="shared" si="18"/>
        <v>CART_006_1_48</v>
      </c>
      <c r="D1139" s="64">
        <v>204.39560439560401</v>
      </c>
      <c r="E1139" s="63" t="s">
        <v>260</v>
      </c>
      <c r="F1139" s="65">
        <v>7.8729096177376201</v>
      </c>
      <c r="G1139" s="65"/>
      <c r="H1139" s="61" t="s">
        <v>262</v>
      </c>
      <c r="I1139" s="63" t="s">
        <v>94</v>
      </c>
      <c r="J1139" s="63" t="s">
        <v>88</v>
      </c>
      <c r="P1139" s="63" t="s">
        <v>354</v>
      </c>
    </row>
    <row r="1140" spans="1:16" s="63" customFormat="1">
      <c r="A1140" s="63" t="str">
        <f>Arms!$C$10</f>
        <v>CART_006_1</v>
      </c>
      <c r="B1140" s="63">
        <v>48</v>
      </c>
      <c r="C1140" s="63" t="str">
        <f t="shared" si="18"/>
        <v>CART_006_1_48</v>
      </c>
      <c r="D1140" s="64">
        <v>245.42124542124401</v>
      </c>
      <c r="E1140" s="63" t="s">
        <v>260</v>
      </c>
      <c r="F1140" s="65">
        <v>10.3393384923939</v>
      </c>
      <c r="G1140" s="65"/>
      <c r="H1140" s="61" t="s">
        <v>262</v>
      </c>
      <c r="I1140" s="63" t="s">
        <v>94</v>
      </c>
      <c r="J1140" s="63" t="s">
        <v>88</v>
      </c>
      <c r="P1140" s="63" t="s">
        <v>354</v>
      </c>
    </row>
    <row r="1141" spans="1:16" s="63" customFormat="1">
      <c r="A1141" s="63" t="str">
        <f>Arms!$C$10</f>
        <v>CART_006_1</v>
      </c>
      <c r="B1141" s="63">
        <v>48</v>
      </c>
      <c r="C1141" s="63" t="str">
        <f t="shared" si="18"/>
        <v>CART_006_1_48</v>
      </c>
      <c r="D1141" s="64">
        <v>347.98534798534598</v>
      </c>
      <c r="E1141" s="63" t="s">
        <v>260</v>
      </c>
      <c r="F1141" s="65">
        <v>111.14596984820101</v>
      </c>
      <c r="G1141" s="65"/>
      <c r="H1141" s="61" t="s">
        <v>262</v>
      </c>
      <c r="I1141" s="63" t="s">
        <v>94</v>
      </c>
      <c r="J1141" s="63" t="s">
        <v>88</v>
      </c>
      <c r="P1141" s="63" t="s">
        <v>354</v>
      </c>
    </row>
    <row r="1142" spans="1:16" s="67" customFormat="1">
      <c r="A1142" s="67" t="str">
        <f>Arms!$C$23</f>
        <v>CART_016_1</v>
      </c>
      <c r="B1142" s="67">
        <v>1</v>
      </c>
      <c r="C1142" s="67" t="str">
        <f t="shared" si="18"/>
        <v>CART_016_1_1</v>
      </c>
      <c r="D1142" s="69">
        <v>0.14925373134328601</v>
      </c>
      <c r="E1142" s="67" t="s">
        <v>363</v>
      </c>
      <c r="F1142" s="68">
        <v>10.5989576753023</v>
      </c>
      <c r="G1142" s="68"/>
      <c r="H1142" s="66" t="s">
        <v>365</v>
      </c>
      <c r="I1142" s="67" t="s">
        <v>94</v>
      </c>
      <c r="J1142" s="67" t="s">
        <v>88</v>
      </c>
      <c r="P1142" s="67" t="s">
        <v>364</v>
      </c>
    </row>
    <row r="1143" spans="1:16" s="67" customFormat="1">
      <c r="A1143" s="67" t="str">
        <f>Arms!$C$23</f>
        <v>CART_016_1</v>
      </c>
      <c r="B1143" s="67">
        <v>1</v>
      </c>
      <c r="C1143" s="67" t="str">
        <f t="shared" si="18"/>
        <v>CART_016_1_1</v>
      </c>
      <c r="D1143" s="69">
        <v>1.94029850746268</v>
      </c>
      <c r="E1143" s="67" t="s">
        <v>363</v>
      </c>
      <c r="F1143" s="68">
        <v>53249.531298375303</v>
      </c>
      <c r="G1143" s="68"/>
      <c r="H1143" s="66" t="s">
        <v>365</v>
      </c>
      <c r="I1143" s="67" t="s">
        <v>94</v>
      </c>
      <c r="J1143" s="67" t="s">
        <v>88</v>
      </c>
      <c r="P1143" s="67" t="s">
        <v>364</v>
      </c>
    </row>
    <row r="1144" spans="1:16" s="67" customFormat="1">
      <c r="A1144" s="67" t="str">
        <f>Arms!$C$23</f>
        <v>CART_016_1</v>
      </c>
      <c r="B1144" s="67">
        <v>1</v>
      </c>
      <c r="C1144" s="67" t="str">
        <f t="shared" si="18"/>
        <v>CART_016_1_1</v>
      </c>
      <c r="D1144" s="69">
        <v>2.5373134328358198</v>
      </c>
      <c r="E1144" s="67" t="s">
        <v>363</v>
      </c>
      <c r="F1144" s="68">
        <v>2905.0786505108499</v>
      </c>
      <c r="G1144" s="68"/>
      <c r="H1144" s="66" t="s">
        <v>365</v>
      </c>
      <c r="I1144" s="67" t="s">
        <v>94</v>
      </c>
      <c r="J1144" s="67" t="s">
        <v>88</v>
      </c>
      <c r="P1144" s="67" t="s">
        <v>364</v>
      </c>
    </row>
    <row r="1145" spans="1:16" s="67" customFormat="1">
      <c r="A1145" s="67" t="str">
        <f>Arms!$C$23</f>
        <v>CART_016_1</v>
      </c>
      <c r="B1145" s="67">
        <v>1</v>
      </c>
      <c r="C1145" s="67" t="str">
        <f t="shared" si="18"/>
        <v>CART_016_1_1</v>
      </c>
      <c r="D1145" s="69">
        <v>3.4328358208955199</v>
      </c>
      <c r="E1145" s="67" t="s">
        <v>363</v>
      </c>
      <c r="F1145" s="68">
        <v>6951.9279617756001</v>
      </c>
      <c r="G1145" s="68"/>
      <c r="H1145" s="66" t="s">
        <v>365</v>
      </c>
      <c r="I1145" s="67" t="s">
        <v>94</v>
      </c>
      <c r="J1145" s="67" t="s">
        <v>88</v>
      </c>
      <c r="P1145" s="67" t="s">
        <v>364</v>
      </c>
    </row>
    <row r="1146" spans="1:16" s="67" customFormat="1">
      <c r="A1146" s="67" t="str">
        <f>Arms!$C$23</f>
        <v>CART_016_1</v>
      </c>
      <c r="B1146" s="67">
        <v>1</v>
      </c>
      <c r="C1146" s="67" t="str">
        <f t="shared" si="18"/>
        <v>CART_016_1_1</v>
      </c>
      <c r="D1146" s="69">
        <v>11.641791044776101</v>
      </c>
      <c r="E1146" s="67" t="s">
        <v>363</v>
      </c>
      <c r="F1146" s="68">
        <v>2301.9997024489298</v>
      </c>
      <c r="G1146" s="68"/>
      <c r="H1146" s="66" t="s">
        <v>365</v>
      </c>
      <c r="I1146" s="67" t="s">
        <v>94</v>
      </c>
      <c r="J1146" s="67" t="s">
        <v>88</v>
      </c>
      <c r="P1146" s="67" t="s">
        <v>364</v>
      </c>
    </row>
    <row r="1147" spans="1:16" s="67" customFormat="1">
      <c r="A1147" s="67" t="str">
        <f>Arms!$C$23</f>
        <v>CART_016_1</v>
      </c>
      <c r="B1147" s="67">
        <v>1</v>
      </c>
      <c r="C1147" s="67" t="str">
        <f t="shared" si="18"/>
        <v>CART_016_1_1</v>
      </c>
      <c r="D1147" s="69">
        <v>19.402985074626798</v>
      </c>
      <c r="E1147" s="67" t="s">
        <v>363</v>
      </c>
      <c r="F1147" s="68">
        <v>6371.0428539702298</v>
      </c>
      <c r="G1147" s="68"/>
      <c r="H1147" s="66" t="s">
        <v>365</v>
      </c>
      <c r="I1147" s="67" t="s">
        <v>94</v>
      </c>
      <c r="J1147" s="67" t="s">
        <v>88</v>
      </c>
      <c r="P1147" s="67" t="s">
        <v>364</v>
      </c>
    </row>
    <row r="1148" spans="1:16" s="67" customFormat="1">
      <c r="A1148" s="67" t="str">
        <f>Arms!$C$23</f>
        <v>CART_016_1</v>
      </c>
      <c r="B1148" s="67">
        <v>1</v>
      </c>
      <c r="C1148" s="67" t="str">
        <f t="shared" si="18"/>
        <v>CART_016_1_1</v>
      </c>
      <c r="D1148" s="69">
        <v>23.582089552238799</v>
      </c>
      <c r="E1148" s="67" t="s">
        <v>363</v>
      </c>
      <c r="F1148" s="68">
        <v>1577.22893875202</v>
      </c>
      <c r="G1148" s="68"/>
      <c r="H1148" s="66" t="s">
        <v>365</v>
      </c>
      <c r="I1148" s="67" t="s">
        <v>94</v>
      </c>
      <c r="J1148" s="67" t="s">
        <v>88</v>
      </c>
      <c r="P1148" s="67" t="s">
        <v>364</v>
      </c>
    </row>
    <row r="1149" spans="1:16" s="67" customFormat="1">
      <c r="A1149" s="67" t="str">
        <f>Arms!$C$23</f>
        <v>CART_016_1</v>
      </c>
      <c r="B1149" s="67">
        <v>1</v>
      </c>
      <c r="C1149" s="67" t="str">
        <f t="shared" si="18"/>
        <v>CART_016_1_1</v>
      </c>
      <c r="D1149" s="69">
        <v>28.0597014925373</v>
      </c>
      <c r="E1149" s="67" t="s">
        <v>363</v>
      </c>
      <c r="F1149" s="68">
        <v>1824.1167512428999</v>
      </c>
      <c r="G1149" s="68"/>
      <c r="H1149" s="66" t="s">
        <v>365</v>
      </c>
      <c r="I1149" s="67" t="s">
        <v>94</v>
      </c>
      <c r="J1149" s="67" t="s">
        <v>88</v>
      </c>
      <c r="P1149" s="67" t="s">
        <v>364</v>
      </c>
    </row>
    <row r="1150" spans="1:16" s="67" customFormat="1">
      <c r="A1150" s="67" t="str">
        <f>Arms!$C$23</f>
        <v>CART_016_1</v>
      </c>
      <c r="B1150" s="67">
        <v>1</v>
      </c>
      <c r="C1150" s="67" t="str">
        <f t="shared" si="18"/>
        <v>CART_016_1_1</v>
      </c>
      <c r="D1150" s="69">
        <v>31.791044776119399</v>
      </c>
      <c r="E1150" s="67" t="s">
        <v>363</v>
      </c>
      <c r="F1150" s="68">
        <v>990.35175079225996</v>
      </c>
      <c r="G1150" s="68"/>
      <c r="H1150" s="66" t="s">
        <v>365</v>
      </c>
      <c r="I1150" s="67" t="s">
        <v>94</v>
      </c>
      <c r="J1150" s="67" t="s">
        <v>88</v>
      </c>
      <c r="P1150" s="67" t="s">
        <v>364</v>
      </c>
    </row>
    <row r="1151" spans="1:16" s="67" customFormat="1">
      <c r="A1151" s="67" t="str">
        <f>Arms!$C$23</f>
        <v>CART_016_1</v>
      </c>
      <c r="B1151" s="67">
        <v>1</v>
      </c>
      <c r="C1151" s="67" t="str">
        <f t="shared" si="18"/>
        <v>CART_016_1_1</v>
      </c>
      <c r="D1151" s="69">
        <v>37.910447761194</v>
      </c>
      <c r="E1151" s="67" t="s">
        <v>363</v>
      </c>
      <c r="F1151" s="68">
        <v>218.246540569421</v>
      </c>
      <c r="G1151" s="68"/>
      <c r="H1151" s="66" t="s">
        <v>365</v>
      </c>
      <c r="I1151" s="67" t="s">
        <v>94</v>
      </c>
      <c r="J1151" s="67" t="s">
        <v>88</v>
      </c>
      <c r="P1151" s="67" t="s">
        <v>364</v>
      </c>
    </row>
    <row r="1152" spans="1:16" s="67" customFormat="1">
      <c r="A1152" s="67" t="str">
        <f>Arms!$C$23</f>
        <v>CART_016_1</v>
      </c>
      <c r="B1152" s="67">
        <v>2</v>
      </c>
      <c r="C1152" s="67" t="str">
        <f t="shared" si="18"/>
        <v>CART_016_1_2</v>
      </c>
      <c r="D1152" s="69">
        <v>0.14925373134328601</v>
      </c>
      <c r="E1152" s="67" t="s">
        <v>363</v>
      </c>
      <c r="F1152" s="68">
        <v>11.2337903802851</v>
      </c>
      <c r="G1152" s="68"/>
      <c r="H1152" s="66" t="s">
        <v>365</v>
      </c>
      <c r="I1152" s="67" t="s">
        <v>94</v>
      </c>
      <c r="J1152" s="67" t="s">
        <v>88</v>
      </c>
      <c r="P1152" s="67" t="s">
        <v>364</v>
      </c>
    </row>
    <row r="1153" spans="1:16" s="67" customFormat="1">
      <c r="A1153" s="67" t="str">
        <f>Arms!$C$23</f>
        <v>CART_016_1</v>
      </c>
      <c r="B1153" s="67">
        <v>2</v>
      </c>
      <c r="C1153" s="67" t="str">
        <f t="shared" si="18"/>
        <v>CART_016_1_2</v>
      </c>
      <c r="D1153" s="69">
        <v>1.6417910447761199</v>
      </c>
      <c r="E1153" s="67" t="s">
        <v>363</v>
      </c>
      <c r="F1153" s="68">
        <v>42195.210509309101</v>
      </c>
      <c r="G1153" s="68"/>
      <c r="H1153" s="66" t="s">
        <v>365</v>
      </c>
      <c r="I1153" s="67" t="s">
        <v>94</v>
      </c>
      <c r="J1153" s="67" t="s">
        <v>88</v>
      </c>
      <c r="P1153" s="67" t="s">
        <v>364</v>
      </c>
    </row>
    <row r="1154" spans="1:16" s="67" customFormat="1">
      <c r="A1154" s="67" t="str">
        <f>Arms!$C$23</f>
        <v>CART_016_1</v>
      </c>
      <c r="B1154" s="67">
        <v>2</v>
      </c>
      <c r="C1154" s="67" t="str">
        <f t="shared" si="18"/>
        <v>CART_016_1_2</v>
      </c>
      <c r="D1154" s="69">
        <v>2.38805970149253</v>
      </c>
      <c r="E1154" s="67" t="s">
        <v>363</v>
      </c>
      <c r="F1154" s="68">
        <v>16636.142493842199</v>
      </c>
      <c r="G1154" s="68"/>
      <c r="H1154" s="66" t="s">
        <v>365</v>
      </c>
      <c r="I1154" s="67" t="s">
        <v>94</v>
      </c>
      <c r="J1154" s="67" t="s">
        <v>88</v>
      </c>
      <c r="P1154" s="67" t="s">
        <v>364</v>
      </c>
    </row>
    <row r="1155" spans="1:16" s="67" customFormat="1">
      <c r="A1155" s="67" t="str">
        <f>Arms!$C$23</f>
        <v>CART_016_1</v>
      </c>
      <c r="B1155" s="67">
        <v>2</v>
      </c>
      <c r="C1155" s="67" t="str">
        <f t="shared" si="18"/>
        <v>CART_016_1_2</v>
      </c>
      <c r="D1155" s="69">
        <v>3.5820895522387999</v>
      </c>
      <c r="E1155" s="67" t="s">
        <v>363</v>
      </c>
      <c r="F1155" s="68">
        <v>16636.142493842199</v>
      </c>
      <c r="G1155" s="68"/>
      <c r="H1155" s="66" t="s">
        <v>365</v>
      </c>
      <c r="I1155" s="67" t="s">
        <v>94</v>
      </c>
      <c r="J1155" s="67" t="s">
        <v>88</v>
      </c>
      <c r="P1155" s="67" t="s">
        <v>364</v>
      </c>
    </row>
    <row r="1156" spans="1:16" s="67" customFormat="1">
      <c r="A1156" s="67" t="str">
        <f>Arms!$C$23</f>
        <v>CART_016_1</v>
      </c>
      <c r="B1156" s="67">
        <v>2</v>
      </c>
      <c r="C1156" s="67" t="str">
        <f t="shared" si="18"/>
        <v>CART_016_1_2</v>
      </c>
      <c r="D1156" s="69">
        <v>7.6119402985074602</v>
      </c>
      <c r="E1156" s="67" t="s">
        <v>363</v>
      </c>
      <c r="F1156" s="68">
        <v>762.26374312450798</v>
      </c>
      <c r="G1156" s="68"/>
      <c r="H1156" s="66" t="s">
        <v>365</v>
      </c>
      <c r="I1156" s="67" t="s">
        <v>94</v>
      </c>
      <c r="J1156" s="67" t="s">
        <v>88</v>
      </c>
      <c r="P1156" s="67" t="s">
        <v>364</v>
      </c>
    </row>
    <row r="1157" spans="1:16" s="67" customFormat="1">
      <c r="A1157" s="67" t="str">
        <f>Arms!$C$23</f>
        <v>CART_016_1</v>
      </c>
      <c r="B1157" s="67">
        <v>3</v>
      </c>
      <c r="C1157" s="67" t="str">
        <f t="shared" si="18"/>
        <v>CART_016_1_3</v>
      </c>
      <c r="D1157" s="69">
        <v>0.29850746268656803</v>
      </c>
      <c r="E1157" s="67" t="s">
        <v>363</v>
      </c>
      <c r="F1157" s="68">
        <v>11.2337903802851</v>
      </c>
      <c r="G1157" s="68"/>
      <c r="H1157" s="66" t="s">
        <v>365</v>
      </c>
      <c r="I1157" s="67" t="s">
        <v>94</v>
      </c>
      <c r="J1157" s="67" t="s">
        <v>88</v>
      </c>
      <c r="P1157" s="67" t="s">
        <v>364</v>
      </c>
    </row>
    <row r="1158" spans="1:16" s="67" customFormat="1">
      <c r="A1158" s="67" t="str">
        <f>Arms!$C$23</f>
        <v>CART_016_1</v>
      </c>
      <c r="B1158" s="67">
        <v>3</v>
      </c>
      <c r="C1158" s="67" t="str">
        <f t="shared" si="18"/>
        <v>CART_016_1_3</v>
      </c>
      <c r="D1158" s="69">
        <v>1.6417910447761199</v>
      </c>
      <c r="E1158" s="67" t="s">
        <v>363</v>
      </c>
      <c r="F1158" s="68">
        <v>1554457.83915125</v>
      </c>
      <c r="G1158" s="68"/>
      <c r="H1158" s="66" t="s">
        <v>365</v>
      </c>
      <c r="I1158" s="67" t="s">
        <v>94</v>
      </c>
      <c r="J1158" s="67" t="s">
        <v>88</v>
      </c>
      <c r="P1158" s="67" t="s">
        <v>364</v>
      </c>
    </row>
    <row r="1159" spans="1:16" s="67" customFormat="1">
      <c r="A1159" s="67" t="str">
        <f>Arms!$C$23</f>
        <v>CART_016_1</v>
      </c>
      <c r="B1159" s="67">
        <v>3</v>
      </c>
      <c r="C1159" s="67" t="str">
        <f t="shared" si="18"/>
        <v>CART_016_1_3</v>
      </c>
      <c r="D1159" s="69">
        <v>4.4776119402985</v>
      </c>
      <c r="E1159" s="67" t="s">
        <v>363</v>
      </c>
      <c r="F1159" s="68">
        <v>1065046.1359187199</v>
      </c>
      <c r="G1159" s="68"/>
      <c r="H1159" s="66" t="s">
        <v>365</v>
      </c>
      <c r="I1159" s="67" t="s">
        <v>94</v>
      </c>
      <c r="J1159" s="67" t="s">
        <v>88</v>
      </c>
      <c r="P1159" s="67" t="s">
        <v>364</v>
      </c>
    </row>
    <row r="1160" spans="1:16" s="67" customFormat="1">
      <c r="A1160" s="67" t="str">
        <f>Arms!$C$24</f>
        <v>CART_016_2</v>
      </c>
      <c r="B1160" s="67">
        <v>1</v>
      </c>
      <c r="C1160" s="67" t="str">
        <f t="shared" si="18"/>
        <v>CART_016_2_1</v>
      </c>
      <c r="D1160" s="69">
        <v>0</v>
      </c>
      <c r="E1160" s="67" t="s">
        <v>363</v>
      </c>
      <c r="F1160" s="68">
        <v>11.9066468773861</v>
      </c>
      <c r="G1160" s="68"/>
      <c r="H1160" s="66" t="s">
        <v>365</v>
      </c>
      <c r="I1160" s="67" t="s">
        <v>94</v>
      </c>
      <c r="J1160" s="67" t="s">
        <v>88</v>
      </c>
      <c r="P1160" s="67" t="s">
        <v>364</v>
      </c>
    </row>
    <row r="1161" spans="1:16" s="67" customFormat="1">
      <c r="A1161" s="67" t="str">
        <f>Arms!$C$24</f>
        <v>CART_016_2</v>
      </c>
      <c r="B1161" s="67">
        <v>1</v>
      </c>
      <c r="C1161" s="67" t="str">
        <f t="shared" ref="C1161:C1224" si="19">CONCATENATE(A1161, "_", B1161)</f>
        <v>CART_016_2_1</v>
      </c>
      <c r="D1161" s="69">
        <v>1.6417910447761199</v>
      </c>
      <c r="E1161" s="67" t="s">
        <v>363</v>
      </c>
      <c r="F1161" s="68">
        <v>323201.73554892698</v>
      </c>
      <c r="G1161" s="68"/>
      <c r="H1161" s="66" t="s">
        <v>365</v>
      </c>
      <c r="I1161" s="67" t="s">
        <v>94</v>
      </c>
      <c r="J1161" s="67" t="s">
        <v>88</v>
      </c>
      <c r="P1161" s="67" t="s">
        <v>364</v>
      </c>
    </row>
    <row r="1162" spans="1:16" s="67" customFormat="1">
      <c r="A1162" s="67" t="str">
        <f>Arms!$C$24</f>
        <v>CART_016_2</v>
      </c>
      <c r="B1162" s="67">
        <v>1</v>
      </c>
      <c r="C1162" s="67" t="str">
        <f t="shared" si="19"/>
        <v>CART_016_2_1</v>
      </c>
      <c r="D1162" s="69">
        <v>2.8358208955223798</v>
      </c>
      <c r="E1162" s="67" t="s">
        <v>363</v>
      </c>
      <c r="F1162" s="68">
        <v>234707.14776355101</v>
      </c>
      <c r="G1162" s="68"/>
      <c r="H1162" s="66" t="s">
        <v>365</v>
      </c>
      <c r="I1162" s="67" t="s">
        <v>94</v>
      </c>
      <c r="J1162" s="67" t="s">
        <v>88</v>
      </c>
      <c r="P1162" s="67" t="s">
        <v>364</v>
      </c>
    </row>
    <row r="1163" spans="1:16" s="67" customFormat="1">
      <c r="A1163" s="67" t="str">
        <f>Arms!$C$24</f>
        <v>CART_016_2</v>
      </c>
      <c r="B1163" s="67">
        <v>1</v>
      </c>
      <c r="C1163" s="67" t="str">
        <f t="shared" si="19"/>
        <v>CART_016_2_1</v>
      </c>
      <c r="D1163" s="69">
        <v>3.5820895522387999</v>
      </c>
      <c r="E1163" s="67" t="s">
        <v>363</v>
      </c>
      <c r="F1163" s="68">
        <v>729722.76446863904</v>
      </c>
      <c r="G1163" s="68"/>
      <c r="H1163" s="66" t="s">
        <v>365</v>
      </c>
      <c r="I1163" s="67" t="s">
        <v>94</v>
      </c>
      <c r="J1163" s="67" t="s">
        <v>88</v>
      </c>
      <c r="P1163" s="67" t="s">
        <v>364</v>
      </c>
    </row>
    <row r="1164" spans="1:16" s="67" customFormat="1">
      <c r="A1164" s="67" t="str">
        <f>Arms!$C$24</f>
        <v>CART_016_2</v>
      </c>
      <c r="B1164" s="67">
        <v>1</v>
      </c>
      <c r="C1164" s="67" t="str">
        <f t="shared" si="19"/>
        <v>CART_016_2_1</v>
      </c>
      <c r="D1164" s="69">
        <v>17.164179104477601</v>
      </c>
      <c r="E1164" s="67" t="s">
        <v>363</v>
      </c>
      <c r="F1164" s="68">
        <v>379.26901907322502</v>
      </c>
      <c r="G1164" s="68"/>
      <c r="H1164" s="66" t="s">
        <v>365</v>
      </c>
      <c r="I1164" s="67" t="s">
        <v>94</v>
      </c>
      <c r="J1164" s="67" t="s">
        <v>88</v>
      </c>
      <c r="P1164" s="67" t="s">
        <v>364</v>
      </c>
    </row>
    <row r="1165" spans="1:16" s="67" customFormat="1">
      <c r="A1165" s="67" t="str">
        <f>Arms!$C$24</f>
        <v>CART_016_2</v>
      </c>
      <c r="B1165" s="67">
        <v>1</v>
      </c>
      <c r="C1165" s="67" t="str">
        <f t="shared" si="19"/>
        <v>CART_016_2_1</v>
      </c>
      <c r="D1165" s="69">
        <v>24.328358208955201</v>
      </c>
      <c r="E1165" s="67" t="s">
        <v>363</v>
      </c>
      <c r="F1165" s="68">
        <v>129.29417143125499</v>
      </c>
      <c r="G1165" s="68"/>
      <c r="H1165" s="66" t="s">
        <v>365</v>
      </c>
      <c r="I1165" s="67" t="s">
        <v>94</v>
      </c>
      <c r="J1165" s="67" t="s">
        <v>88</v>
      </c>
      <c r="P1165" s="67" t="s">
        <v>364</v>
      </c>
    </row>
    <row r="1166" spans="1:16" s="67" customFormat="1">
      <c r="A1166" s="67" t="str">
        <f>Arms!$C$24</f>
        <v>CART_016_2</v>
      </c>
      <c r="B1166" s="67">
        <v>2</v>
      </c>
      <c r="C1166" s="67" t="str">
        <f t="shared" si="19"/>
        <v>CART_016_2_2</v>
      </c>
      <c r="D1166" s="69">
        <v>-0.14925373134328199</v>
      </c>
      <c r="E1166" s="67" t="s">
        <v>363</v>
      </c>
      <c r="F1166" s="68">
        <v>11.565326417902501</v>
      </c>
      <c r="G1166" s="68"/>
      <c r="H1166" s="66" t="s">
        <v>365</v>
      </c>
      <c r="I1166" s="67" t="s">
        <v>94</v>
      </c>
      <c r="J1166" s="67" t="s">
        <v>88</v>
      </c>
      <c r="P1166" s="67" t="s">
        <v>364</v>
      </c>
    </row>
    <row r="1167" spans="1:16" s="67" customFormat="1">
      <c r="A1167" s="67" t="str">
        <f>Arms!$C$24</f>
        <v>CART_016_2</v>
      </c>
      <c r="B1167" s="67">
        <v>2</v>
      </c>
      <c r="C1167" s="67" t="str">
        <f t="shared" si="19"/>
        <v>CART_016_2_2</v>
      </c>
      <c r="D1167" s="69">
        <v>2.23880597014925</v>
      </c>
      <c r="E1167" s="67" t="s">
        <v>363</v>
      </c>
      <c r="F1167" s="68">
        <v>156201.14408932801</v>
      </c>
      <c r="G1167" s="68"/>
      <c r="H1167" s="66" t="s">
        <v>365</v>
      </c>
      <c r="I1167" s="67" t="s">
        <v>94</v>
      </c>
      <c r="J1167" s="67" t="s">
        <v>88</v>
      </c>
      <c r="P1167" s="67" t="s">
        <v>364</v>
      </c>
    </row>
    <row r="1168" spans="1:16" s="67" customFormat="1">
      <c r="A1168" s="67" t="str">
        <f>Arms!$C$24</f>
        <v>CART_016_2</v>
      </c>
      <c r="B1168" s="67">
        <v>2</v>
      </c>
      <c r="C1168" s="67" t="str">
        <f t="shared" si="19"/>
        <v>CART_016_2_2</v>
      </c>
      <c r="D1168" s="69">
        <v>3.4328358208955199</v>
      </c>
      <c r="E1168" s="67" t="s">
        <v>363</v>
      </c>
      <c r="F1168" s="68">
        <v>65273.491234995097</v>
      </c>
      <c r="G1168" s="68"/>
      <c r="H1168" s="66" t="s">
        <v>365</v>
      </c>
      <c r="I1168" s="67" t="s">
        <v>94</v>
      </c>
      <c r="J1168" s="67" t="s">
        <v>88</v>
      </c>
      <c r="P1168" s="67" t="s">
        <v>364</v>
      </c>
    </row>
    <row r="1169" spans="1:16" s="67" customFormat="1">
      <c r="A1169" s="67" t="str">
        <f>Arms!$C$24</f>
        <v>CART_016_2</v>
      </c>
      <c r="B1169" s="67">
        <v>2</v>
      </c>
      <c r="C1169" s="67" t="str">
        <f t="shared" si="19"/>
        <v>CART_016_2_2</v>
      </c>
      <c r="D1169" s="69">
        <v>7.3134328358208904</v>
      </c>
      <c r="E1169" s="67" t="s">
        <v>363</v>
      </c>
      <c r="F1169" s="68">
        <v>20392.650879334</v>
      </c>
      <c r="G1169" s="68"/>
      <c r="H1169" s="66" t="s">
        <v>365</v>
      </c>
      <c r="I1169" s="67" t="s">
        <v>94</v>
      </c>
      <c r="J1169" s="67" t="s">
        <v>88</v>
      </c>
      <c r="P1169" s="67" t="s">
        <v>364</v>
      </c>
    </row>
    <row r="1170" spans="1:16" s="67" customFormat="1">
      <c r="A1170" s="67" t="str">
        <f>Arms!$C$24</f>
        <v>CART_016_2</v>
      </c>
      <c r="B1170" s="67">
        <v>2</v>
      </c>
      <c r="C1170" s="67" t="str">
        <f t="shared" si="19"/>
        <v>CART_016_2_2</v>
      </c>
      <c r="D1170" s="69">
        <v>11.4925373134328</v>
      </c>
      <c r="E1170" s="67" t="s">
        <v>363</v>
      </c>
      <c r="F1170" s="68">
        <v>30641.906953570098</v>
      </c>
      <c r="G1170" s="68"/>
      <c r="H1170" s="66" t="s">
        <v>365</v>
      </c>
      <c r="I1170" s="67" t="s">
        <v>94</v>
      </c>
      <c r="J1170" s="67" t="s">
        <v>88</v>
      </c>
      <c r="P1170" s="67" t="s">
        <v>364</v>
      </c>
    </row>
    <row r="1171" spans="1:16" s="67" customFormat="1">
      <c r="A1171" s="67" t="str">
        <f>Arms!$C$24</f>
        <v>CART_016_2</v>
      </c>
      <c r="B1171" s="67">
        <v>2</v>
      </c>
      <c r="C1171" s="67" t="str">
        <f t="shared" si="19"/>
        <v>CART_016_2_2</v>
      </c>
      <c r="D1171" s="69">
        <v>15.4477611940298</v>
      </c>
      <c r="E1171" s="67" t="s">
        <v>363</v>
      </c>
      <c r="F1171" s="68">
        <v>24997.3940798074</v>
      </c>
      <c r="G1171" s="68"/>
      <c r="H1171" s="66" t="s">
        <v>365</v>
      </c>
      <c r="I1171" s="67" t="s">
        <v>94</v>
      </c>
      <c r="J1171" s="67" t="s">
        <v>88</v>
      </c>
      <c r="P1171" s="67" t="s">
        <v>364</v>
      </c>
    </row>
    <row r="1172" spans="1:16" s="67" customFormat="1">
      <c r="A1172" s="67" t="str">
        <f>Arms!$C$24</f>
        <v>CART_016_2</v>
      </c>
      <c r="B1172" s="67">
        <v>2</v>
      </c>
      <c r="C1172" s="67" t="str">
        <f t="shared" si="19"/>
        <v>CART_016_2_2</v>
      </c>
      <c r="D1172" s="69">
        <v>20.298507462686501</v>
      </c>
      <c r="E1172" s="67" t="s">
        <v>363</v>
      </c>
      <c r="F1172" s="68">
        <v>27276.552184332399</v>
      </c>
      <c r="G1172" s="68"/>
      <c r="H1172" s="66" t="s">
        <v>365</v>
      </c>
      <c r="I1172" s="67" t="s">
        <v>94</v>
      </c>
      <c r="J1172" s="67" t="s">
        <v>88</v>
      </c>
      <c r="P1172" s="67" t="s">
        <v>364</v>
      </c>
    </row>
    <row r="1173" spans="1:16" s="67" customFormat="1">
      <c r="A1173" s="67" t="str">
        <f>Arms!$C$24</f>
        <v>CART_016_2</v>
      </c>
      <c r="B1173" s="67">
        <v>2</v>
      </c>
      <c r="C1173" s="67" t="str">
        <f t="shared" si="19"/>
        <v>CART_016_2_2</v>
      </c>
      <c r="D1173" s="69">
        <v>24.626865671641799</v>
      </c>
      <c r="E1173" s="67" t="s">
        <v>363</v>
      </c>
      <c r="F1173" s="68">
        <v>17127.114870656798</v>
      </c>
      <c r="G1173" s="68"/>
      <c r="H1173" s="66" t="s">
        <v>365</v>
      </c>
      <c r="I1173" s="67" t="s">
        <v>94</v>
      </c>
      <c r="J1173" s="67" t="s">
        <v>88</v>
      </c>
      <c r="P1173" s="67" t="s">
        <v>364</v>
      </c>
    </row>
    <row r="1174" spans="1:16" s="67" customFormat="1">
      <c r="A1174" s="67" t="str">
        <f>Arms!$C$24</f>
        <v>CART_016_2</v>
      </c>
      <c r="B1174" s="67">
        <v>2</v>
      </c>
      <c r="C1174" s="67" t="str">
        <f t="shared" si="19"/>
        <v>CART_016_2_2</v>
      </c>
      <c r="D1174" s="69">
        <v>28.656716417910399</v>
      </c>
      <c r="E1174" s="67" t="s">
        <v>363</v>
      </c>
      <c r="F1174" s="68">
        <v>19808.067407605799</v>
      </c>
      <c r="G1174" s="68"/>
      <c r="H1174" s="66" t="s">
        <v>365</v>
      </c>
      <c r="I1174" s="67" t="s">
        <v>94</v>
      </c>
      <c r="J1174" s="67" t="s">
        <v>88</v>
      </c>
      <c r="P1174" s="67" t="s">
        <v>364</v>
      </c>
    </row>
    <row r="1175" spans="1:16" s="67" customFormat="1">
      <c r="A1175" s="67" t="str">
        <f>Arms!$C$24</f>
        <v>CART_016_2</v>
      </c>
      <c r="B1175" s="67">
        <v>2</v>
      </c>
      <c r="C1175" s="67" t="str">
        <f t="shared" si="19"/>
        <v>CART_016_2_2</v>
      </c>
      <c r="D1175" s="69">
        <v>35.522388059701498</v>
      </c>
      <c r="E1175" s="67" t="s">
        <v>363</v>
      </c>
      <c r="F1175" s="68">
        <v>4365.1583224016504</v>
      </c>
      <c r="G1175" s="68"/>
      <c r="H1175" s="66" t="s">
        <v>365</v>
      </c>
      <c r="I1175" s="67" t="s">
        <v>94</v>
      </c>
      <c r="J1175" s="67" t="s">
        <v>88</v>
      </c>
      <c r="P1175" s="67" t="s">
        <v>364</v>
      </c>
    </row>
    <row r="1176" spans="1:16" s="67" customFormat="1">
      <c r="A1176" s="67" t="str">
        <f>Arms!$C$24</f>
        <v>CART_016_2</v>
      </c>
      <c r="B1176" s="67">
        <v>2</v>
      </c>
      <c r="C1176" s="67" t="str">
        <f t="shared" si="19"/>
        <v>CART_016_2_2</v>
      </c>
      <c r="D1176" s="69">
        <v>41.791044776119399</v>
      </c>
      <c r="E1176" s="67" t="s">
        <v>363</v>
      </c>
      <c r="F1176" s="68">
        <v>1933.3736241233701</v>
      </c>
      <c r="G1176" s="68"/>
      <c r="H1176" s="66" t="s">
        <v>365</v>
      </c>
      <c r="I1176" s="67" t="s">
        <v>94</v>
      </c>
      <c r="J1176" s="67" t="s">
        <v>88</v>
      </c>
      <c r="P1176" s="67" t="s">
        <v>364</v>
      </c>
    </row>
    <row r="1177" spans="1:16" s="67" customFormat="1">
      <c r="A1177" s="67" t="str">
        <f>Arms!$C$24</f>
        <v>CART_016_2</v>
      </c>
      <c r="B1177" s="67">
        <v>2</v>
      </c>
      <c r="C1177" s="67" t="str">
        <f t="shared" si="19"/>
        <v>CART_016_2_2</v>
      </c>
      <c r="D1177" s="69">
        <v>69.701492537313399</v>
      </c>
      <c r="E1177" s="67" t="s">
        <v>363</v>
      </c>
      <c r="F1177" s="68">
        <v>357.83614831955902</v>
      </c>
      <c r="G1177" s="68"/>
      <c r="H1177" s="66" t="s">
        <v>365</v>
      </c>
      <c r="I1177" s="67" t="s">
        <v>94</v>
      </c>
      <c r="J1177" s="67" t="s">
        <v>88</v>
      </c>
      <c r="P1177" s="67" t="s">
        <v>364</v>
      </c>
    </row>
    <row r="1178" spans="1:16" s="67" customFormat="1">
      <c r="A1178" s="67" t="str">
        <f>Arms!$C$24</f>
        <v>CART_016_2</v>
      </c>
      <c r="B1178" s="67">
        <v>3</v>
      </c>
      <c r="C1178" s="67" t="str">
        <f t="shared" si="19"/>
        <v>CART_016_2_3</v>
      </c>
      <c r="D1178" s="69">
        <v>0.14925373134328601</v>
      </c>
      <c r="E1178" s="67" t="s">
        <v>363</v>
      </c>
      <c r="F1178" s="68">
        <v>13.3756775152633</v>
      </c>
      <c r="G1178" s="68"/>
      <c r="H1178" s="66" t="s">
        <v>365</v>
      </c>
      <c r="I1178" s="67" t="s">
        <v>94</v>
      </c>
      <c r="J1178" s="67" t="s">
        <v>88</v>
      </c>
      <c r="P1178" s="67" t="s">
        <v>364</v>
      </c>
    </row>
    <row r="1179" spans="1:16" s="67" customFormat="1">
      <c r="A1179" s="67" t="str">
        <f>Arms!$C$24</f>
        <v>CART_016_2</v>
      </c>
      <c r="B1179" s="67">
        <v>3</v>
      </c>
      <c r="C1179" s="67" t="str">
        <f t="shared" si="19"/>
        <v>CART_016_2_3</v>
      </c>
      <c r="D1179" s="69">
        <v>3.4328358208955199</v>
      </c>
      <c r="E1179" s="67" t="s">
        <v>363</v>
      </c>
      <c r="F1179" s="68">
        <v>352669.92141746503</v>
      </c>
      <c r="G1179" s="68"/>
      <c r="H1179" s="66" t="s">
        <v>365</v>
      </c>
      <c r="I1179" s="67" t="s">
        <v>94</v>
      </c>
      <c r="J1179" s="67" t="s">
        <v>88</v>
      </c>
      <c r="P1179" s="67" t="s">
        <v>364</v>
      </c>
    </row>
    <row r="1180" spans="1:16" s="67" customFormat="1">
      <c r="A1180" s="67" t="str">
        <f>Arms!$C$24</f>
        <v>CART_016_2</v>
      </c>
      <c r="B1180" s="67">
        <v>3</v>
      </c>
      <c r="C1180" s="67" t="str">
        <f t="shared" si="19"/>
        <v>CART_016_2_3</v>
      </c>
      <c r="D1180" s="69">
        <v>4.0298507462686501</v>
      </c>
      <c r="E1180" s="67" t="s">
        <v>363</v>
      </c>
      <c r="F1180" s="68">
        <v>241633.917369876</v>
      </c>
      <c r="G1180" s="68"/>
      <c r="H1180" s="66" t="s">
        <v>365</v>
      </c>
      <c r="I1180" s="67" t="s">
        <v>94</v>
      </c>
      <c r="J1180" s="67" t="s">
        <v>88</v>
      </c>
      <c r="P1180" s="67" t="s">
        <v>364</v>
      </c>
    </row>
    <row r="1181" spans="1:16" s="67" customFormat="1">
      <c r="A1181" s="67" t="str">
        <f>Arms!$C$24</f>
        <v>CART_016_2</v>
      </c>
      <c r="B1181" s="67">
        <v>3</v>
      </c>
      <c r="C1181" s="67" t="str">
        <f t="shared" si="19"/>
        <v>CART_016_2_3</v>
      </c>
      <c r="D1181" s="69">
        <v>8.2089552238805901</v>
      </c>
      <c r="E1181" s="67" t="s">
        <v>363</v>
      </c>
      <c r="F1181" s="68">
        <v>263665.08987303497</v>
      </c>
      <c r="G1181" s="68"/>
      <c r="H1181" s="66" t="s">
        <v>365</v>
      </c>
      <c r="I1181" s="67" t="s">
        <v>94</v>
      </c>
      <c r="J1181" s="67" t="s">
        <v>88</v>
      </c>
      <c r="P1181" s="67" t="s">
        <v>364</v>
      </c>
    </row>
    <row r="1182" spans="1:16" s="67" customFormat="1">
      <c r="A1182" s="67" t="str">
        <f>Arms!$C$24</f>
        <v>CART_016_2</v>
      </c>
      <c r="B1182" s="67">
        <v>3</v>
      </c>
      <c r="C1182" s="67" t="str">
        <f t="shared" si="19"/>
        <v>CART_016_2_3</v>
      </c>
      <c r="D1182" s="69">
        <v>12.238805970149199</v>
      </c>
      <c r="E1182" s="67" t="s">
        <v>363</v>
      </c>
      <c r="F1182" s="68">
        <v>103954.21548641899</v>
      </c>
      <c r="G1182" s="68"/>
      <c r="H1182" s="66" t="s">
        <v>365</v>
      </c>
      <c r="I1182" s="67" t="s">
        <v>94</v>
      </c>
      <c r="J1182" s="67" t="s">
        <v>88</v>
      </c>
      <c r="P1182" s="67" t="s">
        <v>364</v>
      </c>
    </row>
    <row r="1183" spans="1:16" s="67" customFormat="1">
      <c r="A1183" s="67" t="str">
        <f>Arms!$C$24</f>
        <v>CART_016_2</v>
      </c>
      <c r="B1183" s="67">
        <v>3</v>
      </c>
      <c r="C1183" s="67" t="str">
        <f t="shared" si="19"/>
        <v>CART_016_2_3</v>
      </c>
      <c r="D1183" s="69">
        <v>16.567164179104399</v>
      </c>
      <c r="E1183" s="67" t="s">
        <v>363</v>
      </c>
      <c r="F1183" s="68">
        <v>103954.21548641899</v>
      </c>
      <c r="G1183" s="68"/>
      <c r="H1183" s="66" t="s">
        <v>365</v>
      </c>
      <c r="I1183" s="67" t="s">
        <v>94</v>
      </c>
      <c r="J1183" s="67" t="s">
        <v>88</v>
      </c>
      <c r="P1183" s="67" t="s">
        <v>364</v>
      </c>
    </row>
    <row r="1184" spans="1:16" s="67" customFormat="1">
      <c r="A1184" s="67" t="str">
        <f>Arms!$C$24</f>
        <v>CART_016_2</v>
      </c>
      <c r="B1184" s="67">
        <v>3</v>
      </c>
      <c r="C1184" s="67" t="str">
        <f t="shared" si="19"/>
        <v>CART_016_2_3</v>
      </c>
      <c r="D1184" s="69">
        <v>20.597014925373099</v>
      </c>
      <c r="E1184" s="67" t="s">
        <v>363</v>
      </c>
      <c r="F1184" s="68">
        <v>180651.72182429</v>
      </c>
      <c r="G1184" s="68"/>
      <c r="H1184" s="66" t="s">
        <v>365</v>
      </c>
      <c r="I1184" s="67" t="s">
        <v>94</v>
      </c>
      <c r="J1184" s="67" t="s">
        <v>88</v>
      </c>
      <c r="P1184" s="67" t="s">
        <v>364</v>
      </c>
    </row>
    <row r="1185" spans="1:16" s="67" customFormat="1">
      <c r="A1185" s="67" t="str">
        <f>Arms!$C$24</f>
        <v>CART_016_2</v>
      </c>
      <c r="B1185" s="67">
        <v>3</v>
      </c>
      <c r="C1185" s="67" t="str">
        <f t="shared" si="19"/>
        <v>CART_016_2_3</v>
      </c>
      <c r="D1185" s="69">
        <v>24.477611940298502</v>
      </c>
      <c r="E1185" s="67" t="s">
        <v>363</v>
      </c>
      <c r="F1185" s="68">
        <v>107022.15315743499</v>
      </c>
      <c r="G1185" s="68"/>
      <c r="H1185" s="66" t="s">
        <v>365</v>
      </c>
      <c r="I1185" s="67" t="s">
        <v>94</v>
      </c>
      <c r="J1185" s="67" t="s">
        <v>88</v>
      </c>
      <c r="P1185" s="67" t="s">
        <v>364</v>
      </c>
    </row>
    <row r="1186" spans="1:16" s="67" customFormat="1">
      <c r="A1186" s="67" t="str">
        <f>Arms!$C$24</f>
        <v>CART_016_2</v>
      </c>
      <c r="B1186" s="67">
        <v>3</v>
      </c>
      <c r="C1186" s="67" t="str">
        <f t="shared" si="19"/>
        <v>CART_016_2_3</v>
      </c>
      <c r="D1186" s="69">
        <v>30</v>
      </c>
      <c r="E1186" s="67" t="s">
        <v>363</v>
      </c>
      <c r="F1186" s="68">
        <v>95268.070290198099</v>
      </c>
      <c r="G1186" s="68"/>
      <c r="H1186" s="66" t="s">
        <v>365</v>
      </c>
      <c r="I1186" s="67" t="s">
        <v>94</v>
      </c>
      <c r="J1186" s="67" t="s">
        <v>88</v>
      </c>
      <c r="P1186" s="67" t="s">
        <v>364</v>
      </c>
    </row>
    <row r="1187" spans="1:16" s="67" customFormat="1">
      <c r="A1187" s="67" t="str">
        <f>Arms!$C$24</f>
        <v>CART_016_2</v>
      </c>
      <c r="B1187" s="67">
        <v>3</v>
      </c>
      <c r="C1187" s="67" t="str">
        <f t="shared" si="19"/>
        <v>CART_016_2_3</v>
      </c>
      <c r="D1187" s="69">
        <v>34.328358208955201</v>
      </c>
      <c r="E1187" s="67" t="s">
        <v>363</v>
      </c>
      <c r="F1187" s="68">
        <v>103954.21548641899</v>
      </c>
      <c r="G1187" s="68"/>
      <c r="H1187" s="66" t="s">
        <v>365</v>
      </c>
      <c r="I1187" s="67" t="s">
        <v>94</v>
      </c>
      <c r="J1187" s="67" t="s">
        <v>88</v>
      </c>
      <c r="P1187" s="67" t="s">
        <v>364</v>
      </c>
    </row>
    <row r="1188" spans="1:16" s="67" customFormat="1">
      <c r="A1188" s="67" t="str">
        <f>Arms!$C$24</f>
        <v>CART_016_2</v>
      </c>
      <c r="B1188" s="67">
        <v>3</v>
      </c>
      <c r="C1188" s="67" t="str">
        <f t="shared" si="19"/>
        <v>CART_016_2_3</v>
      </c>
      <c r="D1188" s="69">
        <v>40.447761194029802</v>
      </c>
      <c r="E1188" s="67" t="s">
        <v>363</v>
      </c>
      <c r="F1188" s="68">
        <v>20392.650879334</v>
      </c>
      <c r="G1188" s="68"/>
      <c r="H1188" s="66" t="s">
        <v>365</v>
      </c>
      <c r="I1188" s="67" t="s">
        <v>94</v>
      </c>
      <c r="J1188" s="67" t="s">
        <v>88</v>
      </c>
      <c r="P1188" s="67" t="s">
        <v>364</v>
      </c>
    </row>
    <row r="1189" spans="1:16" s="67" customFormat="1">
      <c r="A1189" s="67" t="str">
        <f>Arms!$C$24</f>
        <v>CART_016_2</v>
      </c>
      <c r="B1189" s="67">
        <v>3</v>
      </c>
      <c r="C1189" s="67" t="str">
        <f t="shared" si="19"/>
        <v>CART_016_2_3</v>
      </c>
      <c r="D1189" s="69">
        <v>51.492537313432798</v>
      </c>
      <c r="E1189" s="67" t="s">
        <v>363</v>
      </c>
      <c r="F1189" s="68">
        <v>36484.2365745883</v>
      </c>
      <c r="G1189" s="68"/>
      <c r="H1189" s="66" t="s">
        <v>365</v>
      </c>
      <c r="I1189" s="67" t="s">
        <v>94</v>
      </c>
      <c r="J1189" s="67" t="s">
        <v>88</v>
      </c>
      <c r="P1189" s="67" t="s">
        <v>364</v>
      </c>
    </row>
    <row r="1190" spans="1:16" s="67" customFormat="1">
      <c r="A1190" s="67" t="str">
        <f>Arms!$C$24</f>
        <v>CART_016_2</v>
      </c>
      <c r="B1190" s="67">
        <v>3</v>
      </c>
      <c r="C1190" s="67" t="str">
        <f t="shared" si="19"/>
        <v>CART_016_2_3</v>
      </c>
      <c r="D1190" s="69">
        <v>75.671641791044806</v>
      </c>
      <c r="E1190" s="67" t="s">
        <v>363</v>
      </c>
      <c r="F1190" s="68">
        <v>2049.1745212629598</v>
      </c>
      <c r="G1190" s="68"/>
      <c r="H1190" s="66" t="s">
        <v>365</v>
      </c>
      <c r="I1190" s="67" t="s">
        <v>94</v>
      </c>
      <c r="J1190" s="67" t="s">
        <v>88</v>
      </c>
      <c r="P1190" s="67" t="s">
        <v>364</v>
      </c>
    </row>
    <row r="1191" spans="1:16" s="67" customFormat="1">
      <c r="A1191" s="67" t="str">
        <f>Arms!$C$25</f>
        <v>CART_016_3</v>
      </c>
      <c r="B1191" s="67">
        <v>1</v>
      </c>
      <c r="C1191" s="67" t="str">
        <f t="shared" si="19"/>
        <v>CART_016_3_1</v>
      </c>
      <c r="D1191" s="69">
        <v>0</v>
      </c>
      <c r="E1191" s="67" t="s">
        <v>363</v>
      </c>
      <c r="F1191" s="68">
        <v>10.5989576753023</v>
      </c>
      <c r="G1191" s="68"/>
      <c r="H1191" s="66" t="s">
        <v>365</v>
      </c>
      <c r="I1191" s="67" t="s">
        <v>94</v>
      </c>
      <c r="J1191" s="67" t="s">
        <v>88</v>
      </c>
      <c r="P1191" s="67" t="s">
        <v>364</v>
      </c>
    </row>
    <row r="1192" spans="1:16" s="67" customFormat="1">
      <c r="A1192" s="67" t="str">
        <f>Arms!$C$25</f>
        <v>CART_016_3</v>
      </c>
      <c r="B1192" s="67">
        <v>1</v>
      </c>
      <c r="C1192" s="67" t="str">
        <f t="shared" si="19"/>
        <v>CART_016_3_1</v>
      </c>
      <c r="D1192" s="69">
        <v>0.44776119402985098</v>
      </c>
      <c r="E1192" s="67" t="s">
        <v>363</v>
      </c>
      <c r="F1192" s="68">
        <v>33435.708193345803</v>
      </c>
      <c r="G1192" s="68"/>
      <c r="H1192" s="66" t="s">
        <v>365</v>
      </c>
      <c r="I1192" s="67" t="s">
        <v>94</v>
      </c>
      <c r="J1192" s="67" t="s">
        <v>88</v>
      </c>
      <c r="P1192" s="67" t="s">
        <v>364</v>
      </c>
    </row>
    <row r="1193" spans="1:16" s="67" customFormat="1">
      <c r="A1193" s="67" t="str">
        <f>Arms!$C$25</f>
        <v>CART_016_3</v>
      </c>
      <c r="B1193" s="67">
        <v>1</v>
      </c>
      <c r="C1193" s="67" t="str">
        <f t="shared" si="19"/>
        <v>CART_016_3_1</v>
      </c>
      <c r="D1193" s="69">
        <v>1.7910447761193999</v>
      </c>
      <c r="E1193" s="67" t="s">
        <v>363</v>
      </c>
      <c r="F1193" s="68">
        <v>3509644.7415693998</v>
      </c>
      <c r="G1193" s="68"/>
      <c r="H1193" s="66" t="s">
        <v>365</v>
      </c>
      <c r="I1193" s="67" t="s">
        <v>94</v>
      </c>
      <c r="J1193" s="67" t="s">
        <v>88</v>
      </c>
      <c r="P1193" s="67" t="s">
        <v>364</v>
      </c>
    </row>
    <row r="1194" spans="1:16" s="67" customFormat="1">
      <c r="A1194" s="67" t="str">
        <f>Arms!$C$25</f>
        <v>CART_016_3</v>
      </c>
      <c r="B1194" s="67">
        <v>1</v>
      </c>
      <c r="C1194" s="67" t="str">
        <f t="shared" si="19"/>
        <v>CART_016_3_1</v>
      </c>
      <c r="D1194" s="69">
        <v>3.1343283582089501</v>
      </c>
      <c r="E1194" s="67" t="s">
        <v>363</v>
      </c>
      <c r="F1194" s="68">
        <v>819755.25717629096</v>
      </c>
      <c r="G1194" s="68"/>
      <c r="H1194" s="66" t="s">
        <v>365</v>
      </c>
      <c r="I1194" s="67" t="s">
        <v>94</v>
      </c>
      <c r="J1194" s="67" t="s">
        <v>88</v>
      </c>
      <c r="P1194" s="67" t="s">
        <v>364</v>
      </c>
    </row>
    <row r="1195" spans="1:16" s="67" customFormat="1">
      <c r="A1195" s="67" t="str">
        <f>Arms!$C$25</f>
        <v>CART_016_3</v>
      </c>
      <c r="B1195" s="67">
        <v>1</v>
      </c>
      <c r="C1195" s="67" t="str">
        <f t="shared" si="19"/>
        <v>CART_016_3_1</v>
      </c>
      <c r="D1195" s="69">
        <v>3.8805970149253701</v>
      </c>
      <c r="E1195" s="67" t="s">
        <v>363</v>
      </c>
      <c r="F1195" s="68">
        <v>1424571.3652926099</v>
      </c>
      <c r="G1195" s="68"/>
      <c r="H1195" s="66" t="s">
        <v>365</v>
      </c>
      <c r="I1195" s="67" t="s">
        <v>94</v>
      </c>
      <c r="J1195" s="67" t="s">
        <v>88</v>
      </c>
      <c r="P1195" s="67" t="s">
        <v>364</v>
      </c>
    </row>
    <row r="1196" spans="1:16" s="67" customFormat="1">
      <c r="A1196" s="67" t="str">
        <f>Arms!$C$25</f>
        <v>CART_016_3</v>
      </c>
      <c r="B1196" s="67">
        <v>1</v>
      </c>
      <c r="C1196" s="67" t="str">
        <f t="shared" si="19"/>
        <v>CART_016_3_1</v>
      </c>
      <c r="D1196" s="69">
        <v>8.0597014925373092</v>
      </c>
      <c r="E1196" s="67" t="s">
        <v>363</v>
      </c>
      <c r="F1196" s="68">
        <v>123774.61352124999</v>
      </c>
      <c r="G1196" s="68"/>
      <c r="H1196" s="66" t="s">
        <v>365</v>
      </c>
      <c r="I1196" s="67" t="s">
        <v>94</v>
      </c>
      <c r="J1196" s="67" t="s">
        <v>88</v>
      </c>
      <c r="P1196" s="67" t="s">
        <v>364</v>
      </c>
    </row>
    <row r="1197" spans="1:16" s="67" customFormat="1">
      <c r="A1197" s="67" t="str">
        <f>Arms!$C$25</f>
        <v>CART_016_3</v>
      </c>
      <c r="B1197" s="67">
        <v>1</v>
      </c>
      <c r="C1197" s="67" t="str">
        <f t="shared" si="19"/>
        <v>CART_016_3_1</v>
      </c>
      <c r="D1197" s="69">
        <v>15.0746268656716</v>
      </c>
      <c r="E1197" s="67" t="s">
        <v>363</v>
      </c>
      <c r="F1197" s="68">
        <v>34422.475956860799</v>
      </c>
      <c r="G1197" s="68"/>
      <c r="H1197" s="66" t="s">
        <v>365</v>
      </c>
      <c r="I1197" s="67" t="s">
        <v>94</v>
      </c>
      <c r="J1197" s="67" t="s">
        <v>88</v>
      </c>
      <c r="P1197" s="67" t="s">
        <v>364</v>
      </c>
    </row>
    <row r="1198" spans="1:16" s="67" customFormat="1">
      <c r="A1198" s="67" t="str">
        <f>Arms!$C$25</f>
        <v>CART_016_3</v>
      </c>
      <c r="B1198" s="67">
        <v>1</v>
      </c>
      <c r="C1198" s="67" t="str">
        <f t="shared" si="19"/>
        <v>CART_016_3_1</v>
      </c>
      <c r="D1198" s="69">
        <v>19.402985074626798</v>
      </c>
      <c r="E1198" s="67" t="s">
        <v>363</v>
      </c>
      <c r="F1198" s="68">
        <v>37560.9737060431</v>
      </c>
      <c r="G1198" s="68"/>
      <c r="H1198" s="66" t="s">
        <v>365</v>
      </c>
      <c r="I1198" s="67" t="s">
        <v>94</v>
      </c>
      <c r="J1198" s="67" t="s">
        <v>88</v>
      </c>
      <c r="P1198" s="67" t="s">
        <v>364</v>
      </c>
    </row>
    <row r="1199" spans="1:16" s="67" customFormat="1">
      <c r="A1199" s="67" t="str">
        <f>Arms!$C$25</f>
        <v>CART_016_3</v>
      </c>
      <c r="B1199" s="67">
        <v>1</v>
      </c>
      <c r="C1199" s="67" t="str">
        <f t="shared" si="19"/>
        <v>CART_016_3_1</v>
      </c>
      <c r="D1199" s="69">
        <v>22.9850746268656</v>
      </c>
      <c r="E1199" s="67" t="s">
        <v>363</v>
      </c>
      <c r="F1199" s="68">
        <v>37560.9737060431</v>
      </c>
      <c r="G1199" s="68"/>
      <c r="H1199" s="66" t="s">
        <v>365</v>
      </c>
      <c r="I1199" s="67" t="s">
        <v>94</v>
      </c>
      <c r="J1199" s="67" t="s">
        <v>88</v>
      </c>
      <c r="P1199" s="67" t="s">
        <v>364</v>
      </c>
    </row>
    <row r="1200" spans="1:16" s="67" customFormat="1">
      <c r="A1200" s="67" t="str">
        <f>Arms!$C$25</f>
        <v>CART_016_3</v>
      </c>
      <c r="B1200" s="67">
        <v>2</v>
      </c>
      <c r="C1200" s="67" t="str">
        <f t="shared" si="19"/>
        <v>CART_016_3_2</v>
      </c>
      <c r="D1200" s="69">
        <v>-0.14925373134328199</v>
      </c>
      <c r="E1200" s="67" t="s">
        <v>363</v>
      </c>
      <c r="F1200" s="68">
        <v>10.5989576753023</v>
      </c>
      <c r="G1200" s="68"/>
      <c r="H1200" s="66" t="s">
        <v>365</v>
      </c>
      <c r="I1200" s="67" t="s">
        <v>94</v>
      </c>
      <c r="J1200" s="67" t="s">
        <v>88</v>
      </c>
      <c r="P1200" s="67" t="s">
        <v>364</v>
      </c>
    </row>
    <row r="1201" spans="1:16" s="67" customFormat="1">
      <c r="A1201" s="67" t="str">
        <f>Arms!$C$25</f>
        <v>CART_016_3</v>
      </c>
      <c r="B1201" s="67">
        <v>2</v>
      </c>
      <c r="C1201" s="67" t="str">
        <f t="shared" si="19"/>
        <v>CART_016_3_2</v>
      </c>
      <c r="D1201" s="69">
        <v>1.1940298507462599</v>
      </c>
      <c r="E1201" s="67" t="s">
        <v>363</v>
      </c>
      <c r="F1201" s="68">
        <v>976053.63730790105</v>
      </c>
      <c r="G1201" s="68"/>
      <c r="H1201" s="66" t="s">
        <v>365</v>
      </c>
      <c r="I1201" s="67" t="s">
        <v>94</v>
      </c>
      <c r="J1201" s="67" t="s">
        <v>88</v>
      </c>
      <c r="P1201" s="67" t="s">
        <v>364</v>
      </c>
    </row>
    <row r="1202" spans="1:16" s="67" customFormat="1">
      <c r="A1202" s="67" t="str">
        <f>Arms!$C$25</f>
        <v>CART_016_3</v>
      </c>
      <c r="B1202" s="67">
        <v>2</v>
      </c>
      <c r="C1202" s="67" t="str">
        <f t="shared" si="19"/>
        <v>CART_016_3_2</v>
      </c>
      <c r="D1202" s="69">
        <v>3.7313432835820799</v>
      </c>
      <c r="E1202" s="67" t="s">
        <v>363</v>
      </c>
      <c r="F1202" s="68">
        <v>471719.91382133</v>
      </c>
      <c r="G1202" s="68"/>
      <c r="H1202" s="66" t="s">
        <v>365</v>
      </c>
      <c r="I1202" s="67" t="s">
        <v>94</v>
      </c>
      <c r="J1202" s="67" t="s">
        <v>88</v>
      </c>
      <c r="P1202" s="67" t="s">
        <v>364</v>
      </c>
    </row>
    <row r="1203" spans="1:16" s="67" customFormat="1">
      <c r="A1203" s="67" t="str">
        <f>Arms!$C$25</f>
        <v>CART_016_3</v>
      </c>
      <c r="B1203" s="67">
        <v>2</v>
      </c>
      <c r="C1203" s="67" t="str">
        <f t="shared" si="19"/>
        <v>CART_016_3_2</v>
      </c>
      <c r="D1203" s="69">
        <v>7.91044776119403</v>
      </c>
      <c r="E1203" s="67" t="s">
        <v>363</v>
      </c>
      <c r="F1203" s="68">
        <v>287704.97277226299</v>
      </c>
      <c r="G1203" s="68"/>
      <c r="H1203" s="66" t="s">
        <v>365</v>
      </c>
      <c r="I1203" s="67" t="s">
        <v>94</v>
      </c>
      <c r="J1203" s="67" t="s">
        <v>88</v>
      </c>
      <c r="P1203" s="67" t="s">
        <v>364</v>
      </c>
    </row>
    <row r="1204" spans="1:16" s="67" customFormat="1">
      <c r="A1204" s="67" t="str">
        <f>Arms!$C$25</f>
        <v>CART_016_3</v>
      </c>
      <c r="B1204" s="67">
        <v>2</v>
      </c>
      <c r="C1204" s="67" t="str">
        <f t="shared" si="19"/>
        <v>CART_016_3_2</v>
      </c>
      <c r="D1204" s="69">
        <v>11.9402985074626</v>
      </c>
      <c r="E1204" s="67" t="s">
        <v>363</v>
      </c>
      <c r="F1204" s="68">
        <v>87307.716905466499</v>
      </c>
      <c r="G1204" s="68"/>
      <c r="H1204" s="66" t="s">
        <v>365</v>
      </c>
      <c r="I1204" s="67" t="s">
        <v>94</v>
      </c>
      <c r="J1204" s="67" t="s">
        <v>88</v>
      </c>
      <c r="P1204" s="67" t="s">
        <v>364</v>
      </c>
    </row>
    <row r="1205" spans="1:16" s="67" customFormat="1">
      <c r="A1205" s="67" t="str">
        <f>Arms!$C$25</f>
        <v>CART_016_3</v>
      </c>
      <c r="B1205" s="67">
        <v>2</v>
      </c>
      <c r="C1205" s="67" t="str">
        <f t="shared" si="19"/>
        <v>CART_016_3_2</v>
      </c>
      <c r="D1205" s="69">
        <v>17.164179104477601</v>
      </c>
      <c r="E1205" s="67" t="s">
        <v>363</v>
      </c>
      <c r="F1205" s="68">
        <v>59819.407245438299</v>
      </c>
      <c r="G1205" s="68"/>
      <c r="H1205" s="66" t="s">
        <v>365</v>
      </c>
      <c r="I1205" s="67" t="s">
        <v>94</v>
      </c>
      <c r="J1205" s="67" t="s">
        <v>88</v>
      </c>
      <c r="P1205" s="67" t="s">
        <v>364</v>
      </c>
    </row>
    <row r="1206" spans="1:16" s="67" customFormat="1">
      <c r="A1206" s="67" t="str">
        <f>Arms!$C$25</f>
        <v>CART_016_3</v>
      </c>
      <c r="B1206" s="67">
        <v>2</v>
      </c>
      <c r="C1206" s="67" t="str">
        <f t="shared" si="19"/>
        <v>CART_016_3_2</v>
      </c>
      <c r="D1206" s="69">
        <v>20.597014925373099</v>
      </c>
      <c r="E1206" s="67" t="s">
        <v>363</v>
      </c>
      <c r="F1206" s="68">
        <v>65273.491234995097</v>
      </c>
      <c r="G1206" s="68"/>
      <c r="H1206" s="66" t="s">
        <v>365</v>
      </c>
      <c r="I1206" s="67" t="s">
        <v>94</v>
      </c>
      <c r="J1206" s="67" t="s">
        <v>88</v>
      </c>
      <c r="P1206" s="67" t="s">
        <v>364</v>
      </c>
    </row>
    <row r="1207" spans="1:16" s="67" customFormat="1">
      <c r="A1207" s="67" t="str">
        <f>Arms!$C$25</f>
        <v>CART_016_3</v>
      </c>
      <c r="B1207" s="67">
        <v>2</v>
      </c>
      <c r="C1207" s="67" t="str">
        <f t="shared" si="19"/>
        <v>CART_016_3_2</v>
      </c>
      <c r="D1207" s="69">
        <v>24.9253731343283</v>
      </c>
      <c r="E1207" s="67" t="s">
        <v>363</v>
      </c>
      <c r="F1207" s="68">
        <v>13972.1473771415</v>
      </c>
      <c r="G1207" s="68"/>
      <c r="H1207" s="66" t="s">
        <v>365</v>
      </c>
      <c r="I1207" s="67" t="s">
        <v>94</v>
      </c>
      <c r="J1207" s="67" t="s">
        <v>88</v>
      </c>
      <c r="P1207" s="67" t="s">
        <v>364</v>
      </c>
    </row>
    <row r="1208" spans="1:16" s="67" customFormat="1">
      <c r="A1208" s="67" t="str">
        <f>Arms!$C$25</f>
        <v>CART_016_3</v>
      </c>
      <c r="B1208" s="67">
        <v>3</v>
      </c>
      <c r="C1208" s="67" t="str">
        <f t="shared" si="19"/>
        <v>CART_016_3_3</v>
      </c>
      <c r="D1208" s="69">
        <v>-0.29850746268656497</v>
      </c>
      <c r="E1208" s="67" t="s">
        <v>363</v>
      </c>
      <c r="F1208" s="68">
        <v>10</v>
      </c>
      <c r="G1208" s="68"/>
      <c r="H1208" s="66" t="s">
        <v>365</v>
      </c>
      <c r="I1208" s="67" t="s">
        <v>94</v>
      </c>
      <c r="J1208" s="67" t="s">
        <v>88</v>
      </c>
      <c r="P1208" s="67" t="s">
        <v>364</v>
      </c>
    </row>
    <row r="1209" spans="1:16" s="67" customFormat="1">
      <c r="A1209" s="67" t="str">
        <f>Arms!$C$25</f>
        <v>CART_016_3</v>
      </c>
      <c r="B1209" s="67">
        <v>3</v>
      </c>
      <c r="C1209" s="67" t="str">
        <f t="shared" si="19"/>
        <v>CART_016_3_3</v>
      </c>
      <c r="D1209" s="69">
        <v>2.23880597014925</v>
      </c>
      <c r="E1209" s="67" t="s">
        <v>363</v>
      </c>
      <c r="F1209" s="68">
        <v>110180.633010982</v>
      </c>
      <c r="G1209" s="68"/>
      <c r="H1209" s="66" t="s">
        <v>365</v>
      </c>
      <c r="I1209" s="67" t="s">
        <v>94</v>
      </c>
      <c r="J1209" s="67" t="s">
        <v>88</v>
      </c>
      <c r="P1209" s="67" t="s">
        <v>364</v>
      </c>
    </row>
    <row r="1210" spans="1:16" s="67" customFormat="1">
      <c r="A1210" s="67" t="str">
        <f>Arms!$C$25</f>
        <v>CART_016_3</v>
      </c>
      <c r="B1210" s="67">
        <v>3</v>
      </c>
      <c r="C1210" s="67" t="str">
        <f t="shared" si="19"/>
        <v>CART_016_3_3</v>
      </c>
      <c r="D1210" s="69">
        <v>2.6865671641790998</v>
      </c>
      <c r="E1210" s="67" t="s">
        <v>363</v>
      </c>
      <c r="F1210" s="68">
        <v>53249.531298375303</v>
      </c>
      <c r="G1210" s="68"/>
      <c r="H1210" s="66" t="s">
        <v>365</v>
      </c>
      <c r="I1210" s="67" t="s">
        <v>94</v>
      </c>
      <c r="J1210" s="67" t="s">
        <v>88</v>
      </c>
      <c r="P1210" s="67" t="s">
        <v>364</v>
      </c>
    </row>
    <row r="1211" spans="1:16" s="67" customFormat="1">
      <c r="A1211" s="67" t="str">
        <f>Arms!$C$25</f>
        <v>CART_016_3</v>
      </c>
      <c r="B1211" s="67">
        <v>3</v>
      </c>
      <c r="C1211" s="67" t="str">
        <f t="shared" si="19"/>
        <v>CART_016_3_3</v>
      </c>
      <c r="D1211" s="69">
        <v>6.8656716417910397</v>
      </c>
      <c r="E1211" s="67" t="s">
        <v>363</v>
      </c>
      <c r="F1211" s="68">
        <v>37560.9737060431</v>
      </c>
      <c r="G1211" s="68"/>
      <c r="H1211" s="66" t="s">
        <v>365</v>
      </c>
      <c r="I1211" s="67" t="s">
        <v>94</v>
      </c>
      <c r="J1211" s="67" t="s">
        <v>88</v>
      </c>
      <c r="P1211" s="67" t="s">
        <v>364</v>
      </c>
    </row>
    <row r="1212" spans="1:16" s="67" customFormat="1">
      <c r="A1212" s="67" t="str">
        <f>Arms!$C$25</f>
        <v>CART_016_3</v>
      </c>
      <c r="B1212" s="67">
        <v>3</v>
      </c>
      <c r="C1212" s="67" t="str">
        <f t="shared" si="19"/>
        <v>CART_016_3_3</v>
      </c>
      <c r="D1212" s="69">
        <v>11.4925373134328</v>
      </c>
      <c r="E1212" s="67" t="s">
        <v>363</v>
      </c>
      <c r="F1212" s="68">
        <v>28910.302212991599</v>
      </c>
      <c r="G1212" s="68"/>
      <c r="H1212" s="66" t="s">
        <v>365</v>
      </c>
      <c r="I1212" s="67" t="s">
        <v>94</v>
      </c>
      <c r="J1212" s="67" t="s">
        <v>88</v>
      </c>
      <c r="P1212" s="67" t="s">
        <v>364</v>
      </c>
    </row>
    <row r="1213" spans="1:16" s="67" customFormat="1">
      <c r="A1213" s="67" t="str">
        <f>Arms!$C$25</f>
        <v>CART_016_3</v>
      </c>
      <c r="B1213" s="67">
        <v>3</v>
      </c>
      <c r="C1213" s="67" t="str">
        <f t="shared" si="19"/>
        <v>CART_016_3_3</v>
      </c>
      <c r="D1213" s="69">
        <v>15.671641791044699</v>
      </c>
      <c r="E1213" s="67" t="s">
        <v>363</v>
      </c>
      <c r="F1213" s="68">
        <v>5197.439870872</v>
      </c>
      <c r="G1213" s="68"/>
      <c r="H1213" s="66" t="s">
        <v>365</v>
      </c>
      <c r="I1213" s="67" t="s">
        <v>94</v>
      </c>
      <c r="J1213" s="67" t="s">
        <v>88</v>
      </c>
      <c r="P1213" s="67" t="s">
        <v>364</v>
      </c>
    </row>
    <row r="1214" spans="1:16" s="67" customFormat="1">
      <c r="A1214" s="67" t="str">
        <f>Arms!$C$25</f>
        <v>CART_016_3</v>
      </c>
      <c r="B1214" s="67">
        <v>3</v>
      </c>
      <c r="C1214" s="67" t="str">
        <f t="shared" si="19"/>
        <v>CART_016_3_3</v>
      </c>
      <c r="D1214" s="69">
        <v>21.044776119402901</v>
      </c>
      <c r="E1214" s="67" t="s">
        <v>363</v>
      </c>
      <c r="F1214" s="68">
        <v>65273.491234995097</v>
      </c>
      <c r="G1214" s="68"/>
      <c r="H1214" s="66" t="s">
        <v>365</v>
      </c>
      <c r="I1214" s="67" t="s">
        <v>94</v>
      </c>
      <c r="J1214" s="67" t="s">
        <v>88</v>
      </c>
      <c r="P1214" s="67" t="s">
        <v>364</v>
      </c>
    </row>
    <row r="1215" spans="1:16" s="67" customFormat="1">
      <c r="A1215" s="67" t="str">
        <f>Arms!$C$25</f>
        <v>CART_016_3</v>
      </c>
      <c r="B1215" s="67">
        <v>4</v>
      </c>
      <c r="C1215" s="67" t="str">
        <f t="shared" si="19"/>
        <v>CART_016_3_4</v>
      </c>
      <c r="D1215" s="69">
        <v>0.14925373134328601</v>
      </c>
      <c r="E1215" s="67" t="s">
        <v>363</v>
      </c>
      <c r="F1215" s="68">
        <v>10.9117582805825</v>
      </c>
      <c r="G1215" s="68"/>
      <c r="H1215" s="66" t="s">
        <v>365</v>
      </c>
      <c r="I1215" s="67" t="s">
        <v>94</v>
      </c>
      <c r="J1215" s="67" t="s">
        <v>88</v>
      </c>
      <c r="P1215" s="67" t="s">
        <v>364</v>
      </c>
    </row>
    <row r="1216" spans="1:16" s="67" customFormat="1">
      <c r="A1216" s="67" t="str">
        <f>Arms!$C$25</f>
        <v>CART_016_3</v>
      </c>
      <c r="B1216" s="67">
        <v>4</v>
      </c>
      <c r="C1216" s="67" t="str">
        <f t="shared" si="19"/>
        <v>CART_016_3_4</v>
      </c>
      <c r="D1216" s="69">
        <v>2.6865671641790998</v>
      </c>
      <c r="E1216" s="67" t="s">
        <v>363</v>
      </c>
      <c r="F1216" s="68">
        <v>17127.114870656798</v>
      </c>
      <c r="G1216" s="68"/>
      <c r="H1216" s="66" t="s">
        <v>365</v>
      </c>
      <c r="I1216" s="67" t="s">
        <v>94</v>
      </c>
      <c r="J1216" s="67" t="s">
        <v>88</v>
      </c>
      <c r="P1216" s="67" t="s">
        <v>364</v>
      </c>
    </row>
    <row r="1217" spans="1:16" s="67" customFormat="1">
      <c r="A1217" s="67" t="str">
        <f>Arms!$C$25</f>
        <v>CART_016_3</v>
      </c>
      <c r="B1217" s="67">
        <v>4</v>
      </c>
      <c r="C1217" s="67" t="str">
        <f t="shared" si="19"/>
        <v>CART_016_3_4</v>
      </c>
      <c r="D1217" s="69">
        <v>6.4179104477611899</v>
      </c>
      <c r="E1217" s="67" t="s">
        <v>363</v>
      </c>
      <c r="F1217" s="68">
        <v>2586.0182112790299</v>
      </c>
      <c r="G1217" s="68"/>
      <c r="H1217" s="66" t="s">
        <v>365</v>
      </c>
      <c r="I1217" s="67" t="s">
        <v>94</v>
      </c>
      <c r="J1217" s="67" t="s">
        <v>88</v>
      </c>
      <c r="P1217" s="67" t="s">
        <v>364</v>
      </c>
    </row>
    <row r="1218" spans="1:16" s="67" customFormat="1">
      <c r="A1218" s="67" t="str">
        <f>Arms!$C$25</f>
        <v>CART_016_3</v>
      </c>
      <c r="B1218" s="67">
        <v>4</v>
      </c>
      <c r="C1218" s="67" t="str">
        <f t="shared" si="19"/>
        <v>CART_016_3_4</v>
      </c>
      <c r="D1218" s="69">
        <v>12.238805970149199</v>
      </c>
      <c r="E1218" s="67" t="s">
        <v>363</v>
      </c>
      <c r="F1218" s="68">
        <v>881.58290057671104</v>
      </c>
      <c r="G1218" s="68"/>
      <c r="H1218" s="66" t="s">
        <v>365</v>
      </c>
      <c r="I1218" s="67" t="s">
        <v>94</v>
      </c>
      <c r="J1218" s="67" t="s">
        <v>88</v>
      </c>
      <c r="P1218" s="67" t="s">
        <v>364</v>
      </c>
    </row>
    <row r="1219" spans="1:16" s="67" customFormat="1">
      <c r="A1219" s="67" t="str">
        <f>Arms!$C$25</f>
        <v>CART_016_3</v>
      </c>
      <c r="B1219" s="67">
        <v>4</v>
      </c>
      <c r="C1219" s="67" t="str">
        <f t="shared" si="19"/>
        <v>CART_016_3_4</v>
      </c>
      <c r="D1219" s="69">
        <v>15.671641791044699</v>
      </c>
      <c r="E1219" s="67" t="s">
        <v>363</v>
      </c>
      <c r="F1219" s="68">
        <v>200.01042449573899</v>
      </c>
      <c r="G1219" s="68"/>
      <c r="H1219" s="66" t="s">
        <v>365</v>
      </c>
      <c r="I1219" s="67" t="s">
        <v>94</v>
      </c>
      <c r="J1219" s="67" t="s">
        <v>88</v>
      </c>
      <c r="P1219" s="67" t="s">
        <v>364</v>
      </c>
    </row>
    <row r="1220" spans="1:16" s="67" customFormat="1">
      <c r="A1220" s="67" t="str">
        <f>Arms!$C$25</f>
        <v>CART_016_3</v>
      </c>
      <c r="B1220" s="67">
        <v>4</v>
      </c>
      <c r="C1220" s="67" t="str">
        <f t="shared" si="19"/>
        <v>CART_016_3_4</v>
      </c>
      <c r="D1220" s="69">
        <v>19.8507462686567</v>
      </c>
      <c r="E1220" s="67" t="s">
        <v>363</v>
      </c>
      <c r="F1220" s="68">
        <v>507.29800906537099</v>
      </c>
      <c r="G1220" s="68"/>
      <c r="H1220" s="66" t="s">
        <v>365</v>
      </c>
      <c r="I1220" s="67" t="s">
        <v>94</v>
      </c>
      <c r="J1220" s="67" t="s">
        <v>88</v>
      </c>
      <c r="P1220" s="67" t="s">
        <v>364</v>
      </c>
    </row>
    <row r="1221" spans="1:16" s="67" customFormat="1">
      <c r="A1221" s="67" t="str">
        <f>Arms!$C$25</f>
        <v>CART_016_3</v>
      </c>
      <c r="B1221" s="67">
        <v>4</v>
      </c>
      <c r="C1221" s="67" t="str">
        <f t="shared" si="19"/>
        <v>CART_016_3_4</v>
      </c>
      <c r="D1221" s="69">
        <v>26.119402985074601</v>
      </c>
      <c r="E1221" s="67" t="s">
        <v>363</v>
      </c>
      <c r="F1221" s="68">
        <v>93.892646175124398</v>
      </c>
      <c r="G1221" s="68"/>
      <c r="H1221" s="66" t="s">
        <v>365</v>
      </c>
      <c r="I1221" s="67" t="s">
        <v>94</v>
      </c>
      <c r="J1221" s="67" t="s">
        <v>88</v>
      </c>
      <c r="P1221" s="67" t="s">
        <v>364</v>
      </c>
    </row>
    <row r="1222" spans="1:16" s="67" customFormat="1">
      <c r="A1222" s="67" t="str">
        <f>Arms!$C$25</f>
        <v>CART_016_3</v>
      </c>
      <c r="B1222" s="67">
        <v>5</v>
      </c>
      <c r="C1222" s="67" t="str">
        <f t="shared" si="19"/>
        <v>CART_016_3_5</v>
      </c>
      <c r="D1222" s="69">
        <v>-0.44776119402985098</v>
      </c>
      <c r="E1222" s="67" t="s">
        <v>363</v>
      </c>
      <c r="F1222" s="68">
        <v>10.5989576753023</v>
      </c>
      <c r="G1222" s="68"/>
      <c r="H1222" s="66" t="s">
        <v>365</v>
      </c>
      <c r="I1222" s="67" t="s">
        <v>94</v>
      </c>
      <c r="J1222" s="67" t="s">
        <v>88</v>
      </c>
      <c r="P1222" s="67" t="s">
        <v>364</v>
      </c>
    </row>
    <row r="1223" spans="1:16" s="67" customFormat="1">
      <c r="A1223" s="67" t="str">
        <f>Arms!$C$25</f>
        <v>CART_016_3</v>
      </c>
      <c r="B1223" s="67">
        <v>5</v>
      </c>
      <c r="C1223" s="67" t="str">
        <f t="shared" si="19"/>
        <v>CART_016_3_5</v>
      </c>
      <c r="D1223" s="69">
        <v>2.8358208955223798</v>
      </c>
      <c r="E1223" s="67" t="s">
        <v>363</v>
      </c>
      <c r="F1223" s="68">
        <v>197122.79215176901</v>
      </c>
      <c r="G1223" s="68"/>
      <c r="H1223" s="66" t="s">
        <v>365</v>
      </c>
      <c r="I1223" s="67" t="s">
        <v>94</v>
      </c>
      <c r="J1223" s="67" t="s">
        <v>88</v>
      </c>
      <c r="P1223" s="67" t="s">
        <v>364</v>
      </c>
    </row>
    <row r="1224" spans="1:16" s="67" customFormat="1">
      <c r="A1224" s="67" t="str">
        <f>Arms!$C$25</f>
        <v>CART_016_3</v>
      </c>
      <c r="B1224" s="67">
        <v>5</v>
      </c>
      <c r="C1224" s="67" t="str">
        <f t="shared" si="19"/>
        <v>CART_016_3_5</v>
      </c>
      <c r="D1224" s="69">
        <v>7.91044776119403</v>
      </c>
      <c r="E1224" s="67" t="s">
        <v>363</v>
      </c>
      <c r="F1224" s="68">
        <v>1990.43210651241</v>
      </c>
      <c r="G1224" s="68"/>
      <c r="H1224" s="66" t="s">
        <v>365</v>
      </c>
      <c r="I1224" s="67" t="s">
        <v>94</v>
      </c>
      <c r="J1224" s="67" t="s">
        <v>88</v>
      </c>
      <c r="P1224" s="67" t="s">
        <v>364</v>
      </c>
    </row>
    <row r="1225" spans="1:16" s="67" customFormat="1">
      <c r="A1225" s="67" t="str">
        <f>Arms!$C$25</f>
        <v>CART_016_3</v>
      </c>
      <c r="B1225" s="67">
        <v>5</v>
      </c>
      <c r="C1225" s="67" t="str">
        <f t="shared" ref="C1225:C1287" si="20">CONCATENATE(A1225, "_", B1225)</f>
        <v>CART_016_3_5</v>
      </c>
      <c r="D1225" s="69">
        <v>10.4477611940298</v>
      </c>
      <c r="E1225" s="67" t="s">
        <v>363</v>
      </c>
      <c r="F1225" s="68">
        <v>10.295123930920999</v>
      </c>
      <c r="G1225" s="68"/>
      <c r="H1225" s="66" t="s">
        <v>365</v>
      </c>
      <c r="I1225" s="67" t="s">
        <v>94</v>
      </c>
      <c r="J1225" s="67" t="s">
        <v>88</v>
      </c>
      <c r="P1225" s="67" t="s">
        <v>364</v>
      </c>
    </row>
    <row r="1226" spans="1:16" s="67" customFormat="1">
      <c r="A1226" s="67" t="str">
        <f>Arms!$C$25</f>
        <v>CART_016_3</v>
      </c>
      <c r="B1226" s="67">
        <v>5</v>
      </c>
      <c r="C1226" s="67" t="str">
        <f t="shared" si="20"/>
        <v>CART_016_3_5</v>
      </c>
      <c r="D1226" s="69">
        <v>13.134328358208901</v>
      </c>
      <c r="E1226" s="67" t="s">
        <v>363</v>
      </c>
      <c r="F1226" s="68">
        <v>10.295123930920999</v>
      </c>
      <c r="G1226" s="68"/>
      <c r="H1226" s="66" t="s">
        <v>365</v>
      </c>
      <c r="I1226" s="67" t="s">
        <v>94</v>
      </c>
      <c r="J1226" s="67" t="s">
        <v>88</v>
      </c>
      <c r="P1226" s="67" t="s">
        <v>364</v>
      </c>
    </row>
    <row r="1227" spans="1:16" s="67" customFormat="1">
      <c r="A1227" s="67" t="str">
        <f>Arms!$C$25</f>
        <v>CART_016_3</v>
      </c>
      <c r="B1227" s="67">
        <v>5</v>
      </c>
      <c r="C1227" s="67" t="str">
        <f t="shared" si="20"/>
        <v>CART_016_3_5</v>
      </c>
      <c r="D1227" s="69">
        <v>15.820895522388</v>
      </c>
      <c r="E1227" s="67" t="s">
        <v>363</v>
      </c>
      <c r="F1227" s="68">
        <v>1990.43210651241</v>
      </c>
      <c r="G1227" s="68"/>
      <c r="H1227" s="66" t="s">
        <v>365</v>
      </c>
      <c r="I1227" s="67" t="s">
        <v>94</v>
      </c>
      <c r="J1227" s="67" t="s">
        <v>88</v>
      </c>
      <c r="P1227" s="67" t="s">
        <v>364</v>
      </c>
    </row>
    <row r="1228" spans="1:16" s="67" customFormat="1">
      <c r="A1228" s="67" t="str">
        <f>Arms!$C$25</f>
        <v>CART_016_3</v>
      </c>
      <c r="B1228" s="67">
        <v>5</v>
      </c>
      <c r="C1228" s="67" t="str">
        <f t="shared" si="20"/>
        <v>CART_016_3_5</v>
      </c>
      <c r="D1228" s="69">
        <v>19.8507462686567</v>
      </c>
      <c r="E1228" s="67" t="s">
        <v>363</v>
      </c>
      <c r="F1228" s="68">
        <v>1877.95080185149</v>
      </c>
      <c r="G1228" s="68"/>
      <c r="H1228" s="66" t="s">
        <v>365</v>
      </c>
      <c r="I1228" s="67" t="s">
        <v>94</v>
      </c>
      <c r="J1228" s="67" t="s">
        <v>88</v>
      </c>
      <c r="P1228" s="67" t="s">
        <v>364</v>
      </c>
    </row>
    <row r="1229" spans="1:16" s="67" customFormat="1">
      <c r="A1229" s="67" t="str">
        <f>Arms!$C$25</f>
        <v>CART_016_3</v>
      </c>
      <c r="B1229" s="67">
        <v>5</v>
      </c>
      <c r="C1229" s="67" t="str">
        <f t="shared" si="20"/>
        <v>CART_016_3_5</v>
      </c>
      <c r="D1229" s="69">
        <v>24.0298507462686</v>
      </c>
      <c r="E1229" s="67" t="s">
        <v>363</v>
      </c>
      <c r="F1229" s="68">
        <v>678.54545733935595</v>
      </c>
      <c r="G1229" s="68"/>
      <c r="H1229" s="66" t="s">
        <v>365</v>
      </c>
      <c r="I1229" s="67" t="s">
        <v>94</v>
      </c>
      <c r="J1229" s="67" t="s">
        <v>88</v>
      </c>
      <c r="P1229" s="67" t="s">
        <v>364</v>
      </c>
    </row>
    <row r="1230" spans="1:16" s="67" customFormat="1">
      <c r="A1230" s="67" t="str">
        <f>Arms!$C$25</f>
        <v>CART_016_3</v>
      </c>
      <c r="B1230" s="67">
        <v>5</v>
      </c>
      <c r="C1230" s="67" t="str">
        <f t="shared" si="20"/>
        <v>CART_016_3_5</v>
      </c>
      <c r="D1230" s="69">
        <v>26.119402985074601</v>
      </c>
      <c r="E1230" s="67" t="s">
        <v>363</v>
      </c>
      <c r="F1230" s="68">
        <v>96.663642857502893</v>
      </c>
      <c r="G1230" s="68"/>
      <c r="H1230" s="66" t="s">
        <v>365</v>
      </c>
      <c r="I1230" s="67" t="s">
        <v>94</v>
      </c>
      <c r="J1230" s="67" t="s">
        <v>88</v>
      </c>
      <c r="P1230" s="67" t="s">
        <v>364</v>
      </c>
    </row>
    <row r="1231" spans="1:16" s="67" customFormat="1">
      <c r="A1231" s="67" t="str">
        <f>Arms!$C$26</f>
        <v>CART_016_4</v>
      </c>
      <c r="B1231" s="67">
        <v>1</v>
      </c>
      <c r="C1231" s="67" t="str">
        <f t="shared" si="20"/>
        <v>CART_016_4_1</v>
      </c>
      <c r="D1231" s="69">
        <v>0</v>
      </c>
      <c r="E1231" s="67" t="s">
        <v>363</v>
      </c>
      <c r="F1231" s="68">
        <v>11.565326417902501</v>
      </c>
      <c r="G1231" s="68"/>
      <c r="H1231" s="66" t="s">
        <v>365</v>
      </c>
      <c r="I1231" s="67" t="s">
        <v>94</v>
      </c>
      <c r="J1231" s="67" t="s">
        <v>88</v>
      </c>
      <c r="P1231" s="67" t="s">
        <v>364</v>
      </c>
    </row>
    <row r="1232" spans="1:16" s="67" customFormat="1">
      <c r="A1232" s="67" t="str">
        <f>Arms!$C$26</f>
        <v>CART_016_4</v>
      </c>
      <c r="B1232" s="67">
        <v>1</v>
      </c>
      <c r="C1232" s="67" t="str">
        <f t="shared" si="20"/>
        <v>CART_016_4_1</v>
      </c>
      <c r="D1232" s="69">
        <v>0.44776119402985098</v>
      </c>
      <c r="E1232" s="67" t="s">
        <v>363</v>
      </c>
      <c r="F1232" s="68">
        <v>7053766.0689586401</v>
      </c>
      <c r="G1232" s="68"/>
      <c r="H1232" s="66" t="s">
        <v>365</v>
      </c>
      <c r="I1232" s="67" t="s">
        <v>94</v>
      </c>
      <c r="J1232" s="67" t="s">
        <v>88</v>
      </c>
      <c r="P1232" s="67" t="s">
        <v>364</v>
      </c>
    </row>
    <row r="1233" spans="1:16" s="67" customFormat="1">
      <c r="A1233" s="67" t="str">
        <f>Arms!$C$26</f>
        <v>CART_016_4</v>
      </c>
      <c r="B1233" s="67">
        <v>1</v>
      </c>
      <c r="C1233" s="67" t="str">
        <f t="shared" si="20"/>
        <v>CART_016_4_1</v>
      </c>
      <c r="D1233" s="69">
        <v>2.0895522388059602</v>
      </c>
      <c r="E1233" s="67" t="s">
        <v>363</v>
      </c>
      <c r="F1233" s="68">
        <v>471719.91382133</v>
      </c>
      <c r="G1233" s="68"/>
      <c r="H1233" s="66" t="s">
        <v>365</v>
      </c>
      <c r="I1233" s="67" t="s">
        <v>94</v>
      </c>
      <c r="J1233" s="67" t="s">
        <v>88</v>
      </c>
      <c r="P1233" s="67" t="s">
        <v>364</v>
      </c>
    </row>
    <row r="1234" spans="1:16" s="67" customFormat="1">
      <c r="A1234" s="67" t="str">
        <f>Arms!$C$26</f>
        <v>CART_016_4</v>
      </c>
      <c r="B1234" s="67">
        <v>1</v>
      </c>
      <c r="C1234" s="67" t="str">
        <f t="shared" si="20"/>
        <v>CART_016_4_1</v>
      </c>
      <c r="D1234" s="69">
        <v>3.5820895522387999</v>
      </c>
      <c r="E1234" s="67" t="s">
        <v>363</v>
      </c>
      <c r="F1234" s="68">
        <v>4559816.5278397202</v>
      </c>
      <c r="G1234" s="68"/>
      <c r="H1234" s="66" t="s">
        <v>365</v>
      </c>
      <c r="I1234" s="67" t="s">
        <v>94</v>
      </c>
      <c r="J1234" s="67" t="s">
        <v>88</v>
      </c>
      <c r="P1234" s="67" t="s">
        <v>364</v>
      </c>
    </row>
    <row r="1235" spans="1:16" s="67" customFormat="1">
      <c r="A1235" s="67" t="str">
        <f>Arms!$C$26</f>
        <v>CART_016_4</v>
      </c>
      <c r="B1235" s="67">
        <v>1</v>
      </c>
      <c r="C1235" s="67" t="str">
        <f t="shared" si="20"/>
        <v>CART_016_4_1</v>
      </c>
      <c r="D1235" s="69">
        <v>7.4626865671641802</v>
      </c>
      <c r="E1235" s="67" t="s">
        <v>363</v>
      </c>
      <c r="F1235" s="68">
        <v>22251.9677095603</v>
      </c>
      <c r="G1235" s="68"/>
      <c r="H1235" s="66" t="s">
        <v>365</v>
      </c>
      <c r="I1235" s="67" t="s">
        <v>94</v>
      </c>
      <c r="J1235" s="67" t="s">
        <v>88</v>
      </c>
      <c r="P1235" s="67" t="s">
        <v>364</v>
      </c>
    </row>
    <row r="1236" spans="1:16" s="67" customFormat="1">
      <c r="A1236" s="67" t="str">
        <f>Arms!$C$26</f>
        <v>CART_016_4</v>
      </c>
      <c r="B1236" s="67">
        <v>1</v>
      </c>
      <c r="C1236" s="67" t="str">
        <f t="shared" si="20"/>
        <v>CART_016_4_1</v>
      </c>
      <c r="D1236" s="69">
        <v>10.8955223880597</v>
      </c>
      <c r="E1236" s="67" t="s">
        <v>363</v>
      </c>
      <c r="F1236" s="68">
        <v>11734.745744142499</v>
      </c>
      <c r="G1236" s="68"/>
      <c r="H1236" s="66" t="s">
        <v>365</v>
      </c>
      <c r="I1236" s="67" t="s">
        <v>94</v>
      </c>
      <c r="J1236" s="67" t="s">
        <v>88</v>
      </c>
      <c r="P1236" s="67" t="s">
        <v>364</v>
      </c>
    </row>
    <row r="1237" spans="1:16" s="67" customFormat="1">
      <c r="A1237" s="67" t="str">
        <f>Arms!$C$26</f>
        <v>CART_016_4</v>
      </c>
      <c r="B1237" s="67">
        <v>1</v>
      </c>
      <c r="C1237" s="67" t="str">
        <f t="shared" si="20"/>
        <v>CART_016_4_1</v>
      </c>
      <c r="D1237" s="69">
        <v>15.5223880597015</v>
      </c>
      <c r="E1237" s="67" t="s">
        <v>363</v>
      </c>
      <c r="F1237" s="68">
        <v>2439.8797414814999</v>
      </c>
      <c r="G1237" s="68"/>
      <c r="H1237" s="66" t="s">
        <v>365</v>
      </c>
      <c r="I1237" s="67" t="s">
        <v>94</v>
      </c>
      <c r="J1237" s="67" t="s">
        <v>88</v>
      </c>
      <c r="P1237" s="67" t="s">
        <v>364</v>
      </c>
    </row>
    <row r="1238" spans="1:16" s="67" customFormat="1">
      <c r="A1238" s="67" t="str">
        <f>Arms!$C$26</f>
        <v>CART_016_4</v>
      </c>
      <c r="B1238" s="67">
        <v>2</v>
      </c>
      <c r="C1238" s="67" t="str">
        <f t="shared" si="20"/>
        <v>CART_016_4_2</v>
      </c>
      <c r="D1238" s="69">
        <v>0.14925373134328601</v>
      </c>
      <c r="E1238" s="67" t="s">
        <v>363</v>
      </c>
      <c r="F1238" s="68">
        <v>11.2337903802851</v>
      </c>
      <c r="G1238" s="68"/>
      <c r="H1238" s="66" t="s">
        <v>365</v>
      </c>
      <c r="I1238" s="67" t="s">
        <v>94</v>
      </c>
      <c r="J1238" s="67" t="s">
        <v>88</v>
      </c>
      <c r="P1238" s="67" t="s">
        <v>364</v>
      </c>
    </row>
    <row r="1239" spans="1:16" s="67" customFormat="1">
      <c r="A1239" s="67" t="str">
        <f>Arms!$C$26</f>
        <v>CART_016_4</v>
      </c>
      <c r="B1239" s="67">
        <v>2</v>
      </c>
      <c r="C1239" s="67" t="str">
        <f t="shared" si="20"/>
        <v>CART_016_4_2</v>
      </c>
      <c r="D1239" s="69">
        <v>2.23880597014925</v>
      </c>
      <c r="E1239" s="67" t="s">
        <v>363</v>
      </c>
      <c r="F1239" s="68">
        <v>432304.21870758798</v>
      </c>
      <c r="G1239" s="68"/>
      <c r="H1239" s="66" t="s">
        <v>365</v>
      </c>
      <c r="I1239" s="67" t="s">
        <v>94</v>
      </c>
      <c r="J1239" s="67" t="s">
        <v>88</v>
      </c>
      <c r="P1239" s="67" t="s">
        <v>364</v>
      </c>
    </row>
    <row r="1240" spans="1:16" s="67" customFormat="1">
      <c r="A1240" s="67" t="str">
        <f>Arms!$C$26</f>
        <v>CART_016_4</v>
      </c>
      <c r="B1240" s="67">
        <v>2</v>
      </c>
      <c r="C1240" s="67" t="str">
        <f t="shared" si="20"/>
        <v>CART_016_4_2</v>
      </c>
      <c r="D1240" s="69">
        <v>11.4925373134328</v>
      </c>
      <c r="E1240" s="67" t="s">
        <v>363</v>
      </c>
      <c r="F1240" s="68">
        <v>231.318584627646</v>
      </c>
      <c r="G1240" s="68"/>
      <c r="H1240" s="66" t="s">
        <v>365</v>
      </c>
      <c r="I1240" s="67" t="s">
        <v>94</v>
      </c>
      <c r="J1240" s="67" t="s">
        <v>88</v>
      </c>
      <c r="P1240" s="67" t="s">
        <v>364</v>
      </c>
    </row>
    <row r="1241" spans="1:16" s="67" customFormat="1">
      <c r="A1241" s="67" t="str">
        <f>Arms!$C$26</f>
        <v>CART_016_4</v>
      </c>
      <c r="B1241" s="67">
        <v>2</v>
      </c>
      <c r="C1241" s="67" t="str">
        <f t="shared" si="20"/>
        <v>CART_016_4_2</v>
      </c>
      <c r="D1241" s="69">
        <v>15.5223880597015</v>
      </c>
      <c r="E1241" s="67" t="s">
        <v>363</v>
      </c>
      <c r="F1241" s="68">
        <v>1080.6478917396801</v>
      </c>
      <c r="G1241" s="68"/>
      <c r="H1241" s="66" t="s">
        <v>365</v>
      </c>
      <c r="I1241" s="67" t="s">
        <v>94</v>
      </c>
      <c r="J1241" s="67" t="s">
        <v>88</v>
      </c>
      <c r="P1241" s="67" t="s">
        <v>364</v>
      </c>
    </row>
    <row r="1242" spans="1:16" s="67" customFormat="1">
      <c r="A1242" s="67" t="str">
        <f>Arms!$C$26</f>
        <v>CART_016_4</v>
      </c>
      <c r="B1242" s="67">
        <v>2</v>
      </c>
      <c r="C1242" s="67" t="str">
        <f t="shared" si="20"/>
        <v>CART_016_4_2</v>
      </c>
      <c r="D1242" s="69">
        <v>18.507462686567099</v>
      </c>
      <c r="E1242" s="67" t="s">
        <v>363</v>
      </c>
      <c r="F1242" s="68">
        <v>10.9117582805825</v>
      </c>
      <c r="G1242" s="68"/>
      <c r="H1242" s="66" t="s">
        <v>365</v>
      </c>
      <c r="I1242" s="67" t="s">
        <v>94</v>
      </c>
      <c r="J1242" s="67" t="s">
        <v>88</v>
      </c>
      <c r="P1242" s="67" t="s">
        <v>364</v>
      </c>
    </row>
    <row r="1243" spans="1:16" s="67" customFormat="1">
      <c r="A1243" s="67" t="str">
        <f>Arms!$C$26</f>
        <v>CART_016_4</v>
      </c>
      <c r="B1243" s="67">
        <v>2</v>
      </c>
      <c r="C1243" s="67" t="str">
        <f t="shared" si="20"/>
        <v>CART_016_4_2</v>
      </c>
      <c r="D1243" s="69">
        <v>20.8955223880597</v>
      </c>
      <c r="E1243" s="67" t="s">
        <v>363</v>
      </c>
      <c r="F1243" s="68">
        <v>10.9117582805825</v>
      </c>
      <c r="G1243" s="68"/>
      <c r="H1243" s="66" t="s">
        <v>365</v>
      </c>
      <c r="I1243" s="67" t="s">
        <v>94</v>
      </c>
      <c r="J1243" s="67" t="s">
        <v>88</v>
      </c>
      <c r="P1243" s="67" t="s">
        <v>364</v>
      </c>
    </row>
    <row r="1244" spans="1:16" s="67" customFormat="1">
      <c r="A1244" s="67" t="str">
        <f>Arms!$C$26</f>
        <v>CART_016_4</v>
      </c>
      <c r="B1244" s="67">
        <v>2</v>
      </c>
      <c r="C1244" s="67" t="str">
        <f t="shared" si="20"/>
        <v>CART_016_4_2</v>
      </c>
      <c r="D1244" s="69">
        <v>23.731343283582</v>
      </c>
      <c r="E1244" s="67" t="s">
        <v>363</v>
      </c>
      <c r="F1244" s="68">
        <v>1145.3741266453701</v>
      </c>
      <c r="G1244" s="68"/>
      <c r="H1244" s="66" t="s">
        <v>365</v>
      </c>
      <c r="I1244" s="67" t="s">
        <v>94</v>
      </c>
      <c r="J1244" s="67" t="s">
        <v>88</v>
      </c>
      <c r="P1244" s="67" t="s">
        <v>364</v>
      </c>
    </row>
    <row r="1245" spans="1:16" s="67" customFormat="1">
      <c r="A1245" s="67" t="str">
        <f>Arms!$C$26</f>
        <v>CART_016_4</v>
      </c>
      <c r="B1245" s="67">
        <v>2</v>
      </c>
      <c r="C1245" s="67" t="str">
        <f t="shared" si="20"/>
        <v>CART_016_4_2</v>
      </c>
      <c r="D1245" s="69">
        <v>29.701492537313399</v>
      </c>
      <c r="E1245" s="67" t="s">
        <v>363</v>
      </c>
      <c r="F1245" s="68">
        <v>698.57095760721995</v>
      </c>
      <c r="G1245" s="68"/>
      <c r="H1245" s="66" t="s">
        <v>365</v>
      </c>
      <c r="I1245" s="67" t="s">
        <v>94</v>
      </c>
      <c r="J1245" s="67" t="s">
        <v>88</v>
      </c>
      <c r="P1245" s="67" t="s">
        <v>364</v>
      </c>
    </row>
    <row r="1246" spans="1:16" s="67" customFormat="1">
      <c r="A1246" s="67" t="str">
        <f>Arms!$C$26</f>
        <v>CART_016_4</v>
      </c>
      <c r="B1246" s="67">
        <v>2</v>
      </c>
      <c r="C1246" s="67" t="str">
        <f t="shared" si="20"/>
        <v>CART_016_4_2</v>
      </c>
      <c r="D1246" s="69">
        <v>43.8805970149253</v>
      </c>
      <c r="E1246" s="67" t="s">
        <v>363</v>
      </c>
      <c r="F1246" s="68">
        <v>357.83614831955902</v>
      </c>
      <c r="G1246" s="68"/>
      <c r="H1246" s="66" t="s">
        <v>365</v>
      </c>
      <c r="I1246" s="67" t="s">
        <v>94</v>
      </c>
      <c r="J1246" s="67" t="s">
        <v>88</v>
      </c>
      <c r="P1246" s="67" t="s">
        <v>364</v>
      </c>
    </row>
    <row r="1247" spans="1:16" s="67" customFormat="1">
      <c r="A1247" s="67" t="str">
        <f>Arms!$C$26</f>
        <v>CART_016_4</v>
      </c>
      <c r="B1247" s="67">
        <v>3</v>
      </c>
      <c r="C1247" s="67" t="str">
        <f t="shared" si="20"/>
        <v>CART_016_4_3</v>
      </c>
      <c r="D1247" s="69">
        <v>0.29850746268656803</v>
      </c>
      <c r="E1247" s="67" t="s">
        <v>363</v>
      </c>
      <c r="F1247" s="68">
        <v>11.565326417902501</v>
      </c>
      <c r="G1247" s="68"/>
      <c r="H1247" s="66" t="s">
        <v>365</v>
      </c>
      <c r="I1247" s="67" t="s">
        <v>94</v>
      </c>
      <c r="J1247" s="67" t="s">
        <v>88</v>
      </c>
      <c r="P1247" s="67" t="s">
        <v>364</v>
      </c>
    </row>
    <row r="1248" spans="1:16" s="67" customFormat="1">
      <c r="A1248" s="67" t="str">
        <f>Arms!$C$26</f>
        <v>CART_016_4</v>
      </c>
      <c r="B1248" s="67">
        <v>3</v>
      </c>
      <c r="C1248" s="67" t="str">
        <f t="shared" si="20"/>
        <v>CART_016_4_3</v>
      </c>
      <c r="D1248" s="69">
        <v>0.44776119402985098</v>
      </c>
      <c r="E1248" s="67" t="s">
        <v>363</v>
      </c>
      <c r="F1248" s="68">
        <v>221443.61262095001</v>
      </c>
      <c r="G1248" s="68"/>
      <c r="H1248" s="66" t="s">
        <v>365</v>
      </c>
      <c r="I1248" s="67" t="s">
        <v>94</v>
      </c>
      <c r="J1248" s="67" t="s">
        <v>88</v>
      </c>
      <c r="P1248" s="67" t="s">
        <v>364</v>
      </c>
    </row>
    <row r="1249" spans="1:16" s="67" customFormat="1">
      <c r="A1249" s="67" t="str">
        <f>Arms!$C$26</f>
        <v>CART_016_4</v>
      </c>
      <c r="B1249" s="67">
        <v>3</v>
      </c>
      <c r="C1249" s="67" t="str">
        <f t="shared" si="20"/>
        <v>CART_016_4_3</v>
      </c>
      <c r="D1249" s="69">
        <v>3.8805970149253701</v>
      </c>
      <c r="E1249" s="67" t="s">
        <v>363</v>
      </c>
      <c r="F1249" s="68">
        <v>75490.923256881695</v>
      </c>
      <c r="G1249" s="68"/>
      <c r="H1249" s="66" t="s">
        <v>365</v>
      </c>
      <c r="I1249" s="67" t="s">
        <v>94</v>
      </c>
      <c r="J1249" s="67" t="s">
        <v>88</v>
      </c>
      <c r="P1249" s="67" t="s">
        <v>364</v>
      </c>
    </row>
    <row r="1250" spans="1:16" s="67" customFormat="1">
      <c r="A1250" s="67" t="str">
        <f>Arms!$C$26</f>
        <v>CART_016_4</v>
      </c>
      <c r="B1250" s="67">
        <v>3</v>
      </c>
      <c r="C1250" s="67" t="str">
        <f t="shared" si="20"/>
        <v>CART_016_4_3</v>
      </c>
      <c r="D1250" s="69">
        <v>7.7611940298507403</v>
      </c>
      <c r="E1250" s="67" t="s">
        <v>363</v>
      </c>
      <c r="F1250" s="68">
        <v>63402.336555607799</v>
      </c>
      <c r="G1250" s="68"/>
      <c r="H1250" s="66" t="s">
        <v>365</v>
      </c>
      <c r="I1250" s="67" t="s">
        <v>94</v>
      </c>
      <c r="J1250" s="67" t="s">
        <v>88</v>
      </c>
      <c r="P1250" s="67" t="s">
        <v>364</v>
      </c>
    </row>
    <row r="1251" spans="1:16" s="67" customFormat="1">
      <c r="A1251" s="67" t="str">
        <f>Arms!$C$26</f>
        <v>CART_016_4</v>
      </c>
      <c r="B1251" s="67">
        <v>3</v>
      </c>
      <c r="C1251" s="67" t="str">
        <f t="shared" si="20"/>
        <v>CART_016_4_3</v>
      </c>
      <c r="D1251" s="69">
        <v>11.4925373134328</v>
      </c>
      <c r="E1251" s="67" t="s">
        <v>363</v>
      </c>
      <c r="F1251" s="68">
        <v>279457.51280191098</v>
      </c>
      <c r="G1251" s="68"/>
      <c r="H1251" s="66" t="s">
        <v>365</v>
      </c>
      <c r="I1251" s="67" t="s">
        <v>94</v>
      </c>
      <c r="J1251" s="67" t="s">
        <v>88</v>
      </c>
      <c r="P1251" s="67" t="s">
        <v>364</v>
      </c>
    </row>
    <row r="1252" spans="1:16" s="67" customFormat="1">
      <c r="A1252" s="67" t="str">
        <f>Arms!$C$26</f>
        <v>CART_016_4</v>
      </c>
      <c r="B1252" s="67">
        <v>3</v>
      </c>
      <c r="C1252" s="67" t="str">
        <f t="shared" si="20"/>
        <v>CART_016_4_3</v>
      </c>
      <c r="D1252" s="69">
        <v>15.5223880597015</v>
      </c>
      <c r="E1252" s="67" t="s">
        <v>363</v>
      </c>
      <c r="F1252" s="68">
        <v>458197.41169363901</v>
      </c>
      <c r="G1252" s="68"/>
      <c r="H1252" s="66" t="s">
        <v>365</v>
      </c>
      <c r="I1252" s="67" t="s">
        <v>94</v>
      </c>
      <c r="J1252" s="67" t="s">
        <v>88</v>
      </c>
      <c r="P1252" s="67" t="s">
        <v>364</v>
      </c>
    </row>
    <row r="1253" spans="1:16" s="67" customFormat="1">
      <c r="A1253" s="67" t="str">
        <f>Arms!$C$26</f>
        <v>CART_016_4</v>
      </c>
      <c r="B1253" s="67">
        <v>3</v>
      </c>
      <c r="C1253" s="67" t="str">
        <f t="shared" si="20"/>
        <v>CART_016_4_3</v>
      </c>
      <c r="D1253" s="69">
        <v>19.701492537313399</v>
      </c>
      <c r="E1253" s="67" t="s">
        <v>363</v>
      </c>
      <c r="F1253" s="68">
        <v>342560.15156673599</v>
      </c>
      <c r="G1253" s="68"/>
      <c r="H1253" s="66" t="s">
        <v>365</v>
      </c>
      <c r="I1253" s="67" t="s">
        <v>94</v>
      </c>
      <c r="J1253" s="67" t="s">
        <v>88</v>
      </c>
      <c r="P1253" s="67" t="s">
        <v>364</v>
      </c>
    </row>
    <row r="1254" spans="1:16" s="67" customFormat="1">
      <c r="A1254" s="67" t="str">
        <f>Arms!$C$26</f>
        <v>CART_016_4</v>
      </c>
      <c r="B1254" s="67">
        <v>3</v>
      </c>
      <c r="C1254" s="67" t="str">
        <f t="shared" si="20"/>
        <v>CART_016_4_3</v>
      </c>
      <c r="D1254" s="69">
        <v>29.552238805970099</v>
      </c>
      <c r="E1254" s="67" t="s">
        <v>363</v>
      </c>
      <c r="F1254" s="68">
        <v>287704.97277226299</v>
      </c>
      <c r="G1254" s="68"/>
      <c r="H1254" s="66" t="s">
        <v>365</v>
      </c>
      <c r="I1254" s="67" t="s">
        <v>94</v>
      </c>
      <c r="J1254" s="67" t="s">
        <v>88</v>
      </c>
      <c r="P1254" s="67" t="s">
        <v>364</v>
      </c>
    </row>
    <row r="1255" spans="1:16" s="67" customFormat="1">
      <c r="A1255" s="67" t="str">
        <f>Arms!$C$26</f>
        <v>CART_016_4</v>
      </c>
      <c r="B1255" s="67">
        <v>3</v>
      </c>
      <c r="C1255" s="67" t="str">
        <f t="shared" si="20"/>
        <v>CART_016_4_3</v>
      </c>
      <c r="D1255" s="69">
        <v>32.238805970149201</v>
      </c>
      <c r="E1255" s="67" t="s">
        <v>363</v>
      </c>
      <c r="F1255" s="68">
        <v>332740.19221649802</v>
      </c>
      <c r="G1255" s="68"/>
      <c r="H1255" s="66" t="s">
        <v>365</v>
      </c>
      <c r="I1255" s="67" t="s">
        <v>94</v>
      </c>
      <c r="J1255" s="67" t="s">
        <v>88</v>
      </c>
      <c r="P1255" s="67" t="s">
        <v>364</v>
      </c>
    </row>
    <row r="1256" spans="1:16" s="67" customFormat="1">
      <c r="A1256" s="67" t="str">
        <f>Arms!$C$26</f>
        <v>CART_016_4</v>
      </c>
      <c r="B1256" s="67">
        <v>3</v>
      </c>
      <c r="C1256" s="67" t="str">
        <f t="shared" si="20"/>
        <v>CART_016_4_3</v>
      </c>
      <c r="D1256" s="69">
        <v>33.582089552238799</v>
      </c>
      <c r="E1256" s="67" t="s">
        <v>363</v>
      </c>
      <c r="F1256" s="68">
        <v>89884.376566755105</v>
      </c>
      <c r="G1256" s="68"/>
      <c r="H1256" s="66" t="s">
        <v>365</v>
      </c>
      <c r="I1256" s="67" t="s">
        <v>94</v>
      </c>
      <c r="J1256" s="67" t="s">
        <v>88</v>
      </c>
      <c r="P1256" s="67" t="s">
        <v>364</v>
      </c>
    </row>
    <row r="1257" spans="1:16" s="67" customFormat="1">
      <c r="A1257" s="67" t="str">
        <f>Arms!$C$26</f>
        <v>CART_016_4</v>
      </c>
      <c r="B1257" s="67">
        <v>3</v>
      </c>
      <c r="C1257" s="67" t="str">
        <f t="shared" si="20"/>
        <v>CART_016_4_3</v>
      </c>
      <c r="D1257" s="69">
        <v>38.656716417910403</v>
      </c>
      <c r="E1257" s="67" t="s">
        <v>363</v>
      </c>
      <c r="F1257" s="68">
        <v>11398.3530678028</v>
      </c>
      <c r="G1257" s="68"/>
      <c r="H1257" s="66" t="s">
        <v>365</v>
      </c>
      <c r="I1257" s="67" t="s">
        <v>94</v>
      </c>
      <c r="J1257" s="67" t="s">
        <v>88</v>
      </c>
      <c r="P1257" s="67" t="s">
        <v>364</v>
      </c>
    </row>
    <row r="1258" spans="1:16" s="67" customFormat="1">
      <c r="A1258" s="67" t="str">
        <f>Arms!$C$26</f>
        <v>CART_016_4</v>
      </c>
      <c r="B1258" s="67">
        <v>4</v>
      </c>
      <c r="C1258" s="67" t="str">
        <f t="shared" si="20"/>
        <v>CART_016_4_4</v>
      </c>
      <c r="D1258" s="69">
        <v>0.29850746268656803</v>
      </c>
      <c r="E1258" s="67" t="s">
        <v>363</v>
      </c>
      <c r="F1258" s="68">
        <v>11.2337903802851</v>
      </c>
      <c r="G1258" s="68"/>
      <c r="H1258" s="66" t="s">
        <v>365</v>
      </c>
      <c r="I1258" s="67" t="s">
        <v>94</v>
      </c>
      <c r="J1258" s="67" t="s">
        <v>88</v>
      </c>
      <c r="P1258" s="67" t="s">
        <v>364</v>
      </c>
    </row>
    <row r="1259" spans="1:16" s="67" customFormat="1">
      <c r="A1259" s="67" t="str">
        <f>Arms!$C$26</f>
        <v>CART_016_4</v>
      </c>
      <c r="B1259" s="67">
        <v>4</v>
      </c>
      <c r="C1259" s="67" t="str">
        <f t="shared" si="20"/>
        <v>CART_016_4_4</v>
      </c>
      <c r="D1259" s="69">
        <v>2.0895522388059602</v>
      </c>
      <c r="E1259" s="67" t="s">
        <v>363</v>
      </c>
      <c r="F1259" s="68">
        <v>419911.62185932999</v>
      </c>
      <c r="G1259" s="68"/>
      <c r="H1259" s="66" t="s">
        <v>365</v>
      </c>
      <c r="I1259" s="67" t="s">
        <v>94</v>
      </c>
      <c r="J1259" s="67" t="s">
        <v>88</v>
      </c>
      <c r="P1259" s="67" t="s">
        <v>364</v>
      </c>
    </row>
    <row r="1260" spans="1:16" s="67" customFormat="1">
      <c r="A1260" s="67" t="str">
        <f>Arms!$C$26</f>
        <v>CART_016_4</v>
      </c>
      <c r="B1260" s="67">
        <v>4</v>
      </c>
      <c r="C1260" s="67" t="str">
        <f t="shared" si="20"/>
        <v>CART_016_4_4</v>
      </c>
      <c r="D1260" s="69">
        <v>5.2238805970149196</v>
      </c>
      <c r="E1260" s="67" t="s">
        <v>363</v>
      </c>
      <c r="F1260" s="68">
        <v>649578.40565484599</v>
      </c>
      <c r="G1260" s="68"/>
      <c r="H1260" s="66" t="s">
        <v>365</v>
      </c>
      <c r="I1260" s="67" t="s">
        <v>94</v>
      </c>
      <c r="J1260" s="67" t="s">
        <v>88</v>
      </c>
      <c r="P1260" s="67" t="s">
        <v>364</v>
      </c>
    </row>
    <row r="1261" spans="1:16" s="67" customFormat="1">
      <c r="A1261" s="67" t="str">
        <f>Arms!$C$26</f>
        <v>CART_016_4</v>
      </c>
      <c r="B1261" s="67">
        <v>4</v>
      </c>
      <c r="C1261" s="67" t="str">
        <f t="shared" si="20"/>
        <v>CART_016_4_4</v>
      </c>
      <c r="D1261" s="69">
        <v>6.5671641791044699</v>
      </c>
      <c r="E1261" s="67" t="s">
        <v>363</v>
      </c>
      <c r="F1261" s="68">
        <v>432304.21870758798</v>
      </c>
      <c r="G1261" s="68"/>
      <c r="H1261" s="66" t="s">
        <v>365</v>
      </c>
      <c r="I1261" s="67" t="s">
        <v>94</v>
      </c>
      <c r="J1261" s="67" t="s">
        <v>88</v>
      </c>
      <c r="P1261" s="67" t="s">
        <v>364</v>
      </c>
    </row>
    <row r="1262" spans="1:16" s="67" customFormat="1">
      <c r="A1262" s="67" t="str">
        <f>Arms!$C$26</f>
        <v>CART_016_4</v>
      </c>
      <c r="B1262" s="67">
        <v>4</v>
      </c>
      <c r="C1262" s="67" t="str">
        <f t="shared" si="20"/>
        <v>CART_016_4_4</v>
      </c>
      <c r="D1262" s="69">
        <v>17.910447761194</v>
      </c>
      <c r="E1262" s="67" t="s">
        <v>363</v>
      </c>
      <c r="F1262" s="68">
        <v>514729.36757555802</v>
      </c>
      <c r="G1262" s="68"/>
      <c r="H1262" s="66" t="s">
        <v>365</v>
      </c>
      <c r="I1262" s="67" t="s">
        <v>94</v>
      </c>
      <c r="J1262" s="67" t="s">
        <v>88</v>
      </c>
      <c r="P1262" s="67" t="s">
        <v>364</v>
      </c>
    </row>
    <row r="1263" spans="1:16" s="67" customFormat="1">
      <c r="A1263" s="67" t="str">
        <f>Arms!$C$26</f>
        <v>CART_016_4</v>
      </c>
      <c r="B1263" s="67">
        <v>4</v>
      </c>
      <c r="C1263" s="67" t="str">
        <f t="shared" si="20"/>
        <v>CART_016_4_4</v>
      </c>
      <c r="D1263" s="69">
        <v>22.8358208955223</v>
      </c>
      <c r="E1263" s="67" t="s">
        <v>363</v>
      </c>
      <c r="F1263" s="68">
        <v>1080.6478917396801</v>
      </c>
      <c r="G1263" s="68"/>
      <c r="H1263" s="66" t="s">
        <v>365</v>
      </c>
      <c r="I1263" s="67" t="s">
        <v>94</v>
      </c>
      <c r="J1263" s="67" t="s">
        <v>88</v>
      </c>
      <c r="P1263" s="67" t="s">
        <v>364</v>
      </c>
    </row>
    <row r="1264" spans="1:16" s="67" customFormat="1">
      <c r="A1264" s="67" t="str">
        <f>Arms!$C$26</f>
        <v>CART_016_4</v>
      </c>
      <c r="B1264" s="67">
        <v>4</v>
      </c>
      <c r="C1264" s="67" t="str">
        <f t="shared" si="20"/>
        <v>CART_016_4_4</v>
      </c>
      <c r="D1264" s="69">
        <v>36.865671641791003</v>
      </c>
      <c r="E1264" s="67" t="s">
        <v>363</v>
      </c>
      <c r="F1264" s="68">
        <v>934.38598504828997</v>
      </c>
      <c r="G1264" s="68"/>
      <c r="H1264" s="66" t="s">
        <v>365</v>
      </c>
      <c r="I1264" s="67" t="s">
        <v>94</v>
      </c>
      <c r="J1264" s="67" t="s">
        <v>88</v>
      </c>
      <c r="P1264" s="67" t="s">
        <v>364</v>
      </c>
    </row>
    <row r="1265" spans="1:16" s="67" customFormat="1">
      <c r="A1265" s="67" t="str">
        <f>Arms!$C$26</f>
        <v>CART_016_4</v>
      </c>
      <c r="B1265" s="67">
        <v>5</v>
      </c>
      <c r="C1265" s="67" t="str">
        <f t="shared" si="20"/>
        <v>CART_016_4_5</v>
      </c>
      <c r="D1265" s="69">
        <v>0.44776119402985098</v>
      </c>
      <c r="E1265" s="67" t="s">
        <v>363</v>
      </c>
      <c r="F1265" s="68">
        <v>11.565326417902501</v>
      </c>
      <c r="G1265" s="68"/>
      <c r="H1265" s="66" t="s">
        <v>365</v>
      </c>
      <c r="I1265" s="67" t="s">
        <v>94</v>
      </c>
      <c r="J1265" s="67" t="s">
        <v>88</v>
      </c>
      <c r="P1265" s="67" t="s">
        <v>364</v>
      </c>
    </row>
    <row r="1266" spans="1:16" s="67" customFormat="1">
      <c r="A1266" s="67" t="str">
        <f>Arms!$C$26</f>
        <v>CART_016_4</v>
      </c>
      <c r="B1266" s="67">
        <v>5</v>
      </c>
      <c r="C1266" s="67" t="str">
        <f t="shared" si="20"/>
        <v>CART_016_4_5</v>
      </c>
      <c r="D1266" s="69">
        <v>3.1343283582089501</v>
      </c>
      <c r="E1266" s="67" t="s">
        <v>363</v>
      </c>
      <c r="F1266" s="68">
        <v>363078.05477010098</v>
      </c>
      <c r="G1266" s="68"/>
      <c r="H1266" s="66" t="s">
        <v>365</v>
      </c>
      <c r="I1266" s="67" t="s">
        <v>94</v>
      </c>
      <c r="J1266" s="67" t="s">
        <v>88</v>
      </c>
      <c r="P1266" s="67" t="s">
        <v>364</v>
      </c>
    </row>
    <row r="1267" spans="1:16" s="67" customFormat="1">
      <c r="A1267" s="67" t="str">
        <f>Arms!$C$26</f>
        <v>CART_016_4</v>
      </c>
      <c r="B1267" s="67">
        <v>5</v>
      </c>
      <c r="C1267" s="67" t="str">
        <f t="shared" si="20"/>
        <v>CART_016_4_5</v>
      </c>
      <c r="D1267" s="69">
        <v>15.9701492537313</v>
      </c>
      <c r="E1267" s="67" t="s">
        <v>363</v>
      </c>
      <c r="F1267" s="68">
        <v>10754.2207611256</v>
      </c>
      <c r="G1267" s="68"/>
      <c r="H1267" s="66" t="s">
        <v>365</v>
      </c>
      <c r="I1267" s="67" t="s">
        <v>94</v>
      </c>
      <c r="J1267" s="67" t="s">
        <v>88</v>
      </c>
      <c r="P1267" s="67" t="s">
        <v>364</v>
      </c>
    </row>
    <row r="1268" spans="1:16" s="67" customFormat="1">
      <c r="A1268" s="67" t="str">
        <f>Arms!$C$26</f>
        <v>CART_016_4</v>
      </c>
      <c r="B1268" s="67">
        <v>5</v>
      </c>
      <c r="C1268" s="67" t="str">
        <f t="shared" si="20"/>
        <v>CART_016_4_5</v>
      </c>
      <c r="D1268" s="69">
        <v>20</v>
      </c>
      <c r="E1268" s="67" t="s">
        <v>363</v>
      </c>
      <c r="F1268" s="68">
        <v>8277.4151357889205</v>
      </c>
      <c r="G1268" s="68"/>
      <c r="H1268" s="66" t="s">
        <v>365</v>
      </c>
      <c r="I1268" s="67" t="s">
        <v>94</v>
      </c>
      <c r="J1268" s="67" t="s">
        <v>88</v>
      </c>
      <c r="P1268" s="67" t="s">
        <v>364</v>
      </c>
    </row>
    <row r="1269" spans="1:16" s="67" customFormat="1">
      <c r="A1269" s="67" t="str">
        <f>Arms!$C$26</f>
        <v>CART_016_4</v>
      </c>
      <c r="B1269" s="67">
        <v>5</v>
      </c>
      <c r="C1269" s="67" t="str">
        <f t="shared" si="20"/>
        <v>CART_016_4_5</v>
      </c>
      <c r="D1269" s="69">
        <v>24.328358208955201</v>
      </c>
      <c r="E1269" s="67" t="s">
        <v>363</v>
      </c>
      <c r="F1269" s="68">
        <v>1824.1167512428999</v>
      </c>
      <c r="G1269" s="68"/>
      <c r="H1269" s="66" t="s">
        <v>365</v>
      </c>
      <c r="I1269" s="67" t="s">
        <v>94</v>
      </c>
      <c r="J1269" s="67" t="s">
        <v>88</v>
      </c>
      <c r="P1269" s="67" t="s">
        <v>364</v>
      </c>
    </row>
    <row r="1270" spans="1:16" s="67" customFormat="1">
      <c r="A1270" s="67" t="str">
        <f>Arms!$C$26</f>
        <v>CART_016_4</v>
      </c>
      <c r="B1270" s="67">
        <v>5</v>
      </c>
      <c r="C1270" s="67" t="str">
        <f t="shared" si="20"/>
        <v>CART_016_4_5</v>
      </c>
      <c r="D1270" s="69">
        <v>33.134328358208897</v>
      </c>
      <c r="E1270" s="67" t="s">
        <v>363</v>
      </c>
      <c r="F1270" s="68">
        <v>1877.95080185149</v>
      </c>
      <c r="G1270" s="68"/>
      <c r="H1270" s="66" t="s">
        <v>365</v>
      </c>
      <c r="I1270" s="67" t="s">
        <v>94</v>
      </c>
      <c r="J1270" s="67" t="s">
        <v>88</v>
      </c>
      <c r="P1270" s="67" t="s">
        <v>364</v>
      </c>
    </row>
    <row r="1271" spans="1:16" s="67" customFormat="1">
      <c r="A1271" s="67" t="str">
        <f>Arms!$C$26</f>
        <v>CART_016_4</v>
      </c>
      <c r="B1271" s="67">
        <v>5</v>
      </c>
      <c r="C1271" s="67" t="str">
        <f t="shared" si="20"/>
        <v>CART_016_4_5</v>
      </c>
      <c r="D1271" s="69">
        <v>39.104477611940297</v>
      </c>
      <c r="E1271" s="67" t="s">
        <v>363</v>
      </c>
      <c r="F1271" s="68">
        <v>961.96195153879103</v>
      </c>
      <c r="G1271" s="68"/>
      <c r="H1271" s="66" t="s">
        <v>365</v>
      </c>
      <c r="I1271" s="67" t="s">
        <v>94</v>
      </c>
      <c r="J1271" s="67" t="s">
        <v>88</v>
      </c>
      <c r="P1271" s="67" t="s">
        <v>364</v>
      </c>
    </row>
    <row r="1272" spans="1:16" s="67" customFormat="1">
      <c r="A1272" s="67" t="str">
        <f>Arms!$C$26</f>
        <v>CART_016_4</v>
      </c>
      <c r="B1272" s="67">
        <v>5</v>
      </c>
      <c r="C1272" s="67" t="str">
        <f t="shared" si="20"/>
        <v>CART_016_4_5</v>
      </c>
      <c r="D1272" s="69">
        <v>42.835820895522403</v>
      </c>
      <c r="E1272" s="67" t="s">
        <v>363</v>
      </c>
      <c r="F1272" s="68">
        <v>11.2337903802851</v>
      </c>
      <c r="G1272" s="68"/>
      <c r="H1272" s="66" t="s">
        <v>365</v>
      </c>
      <c r="I1272" s="67" t="s">
        <v>94</v>
      </c>
      <c r="J1272" s="67" t="s">
        <v>88</v>
      </c>
      <c r="P1272" s="67" t="s">
        <v>364</v>
      </c>
    </row>
    <row r="1273" spans="1:16" s="72" customFormat="1">
      <c r="A1273" s="72" t="str">
        <f>Arms!$C$27</f>
        <v>CART_029_1</v>
      </c>
      <c r="B1273" s="72">
        <v>1</v>
      </c>
      <c r="C1273" s="72" t="str">
        <f t="shared" si="20"/>
        <v>CART_029_1_1</v>
      </c>
      <c r="D1273" s="123">
        <v>6.9636576787807698</v>
      </c>
      <c r="E1273" s="72" t="s">
        <v>260</v>
      </c>
      <c r="F1273" s="73">
        <v>7231.4152533694796</v>
      </c>
      <c r="G1273" s="73"/>
      <c r="H1273" s="71" t="s">
        <v>262</v>
      </c>
      <c r="I1273" s="72" t="s">
        <v>94</v>
      </c>
      <c r="J1273" s="72" t="s">
        <v>88</v>
      </c>
      <c r="P1273" s="72" t="s">
        <v>371</v>
      </c>
    </row>
    <row r="1274" spans="1:16" s="72" customFormat="1">
      <c r="A1274" s="72" t="str">
        <f>Arms!$C$27</f>
        <v>CART_029_1</v>
      </c>
      <c r="B1274" s="72">
        <v>1</v>
      </c>
      <c r="C1274" s="72" t="str">
        <f t="shared" si="20"/>
        <v>CART_029_1_1</v>
      </c>
      <c r="D1274" s="123">
        <v>15.1934349355216</v>
      </c>
      <c r="E1274" s="72" t="s">
        <v>260</v>
      </c>
      <c r="F1274" s="73">
        <v>187001.314858964</v>
      </c>
      <c r="G1274" s="73"/>
      <c r="H1274" s="71" t="s">
        <v>262</v>
      </c>
      <c r="I1274" s="72" t="s">
        <v>94</v>
      </c>
      <c r="J1274" s="72" t="s">
        <v>88</v>
      </c>
      <c r="P1274" s="72" t="s">
        <v>371</v>
      </c>
    </row>
    <row r="1275" spans="1:16" s="72" customFormat="1">
      <c r="A1275" s="72" t="str">
        <f>Arms!$C$27</f>
        <v>CART_029_1</v>
      </c>
      <c r="B1275" s="72">
        <v>1</v>
      </c>
      <c r="C1275" s="72" t="str">
        <f t="shared" si="20"/>
        <v>CART_029_1_1</v>
      </c>
      <c r="D1275" s="123">
        <v>20.890973036342299</v>
      </c>
      <c r="E1275" s="72" t="s">
        <v>260</v>
      </c>
      <c r="F1275" s="73">
        <v>25006.807584394301</v>
      </c>
      <c r="G1275" s="73"/>
      <c r="H1275" s="71" t="s">
        <v>262</v>
      </c>
      <c r="I1275" s="72" t="s">
        <v>94</v>
      </c>
      <c r="J1275" s="72" t="s">
        <v>88</v>
      </c>
      <c r="P1275" s="72" t="s">
        <v>371</v>
      </c>
    </row>
    <row r="1276" spans="1:16" s="72" customFormat="1">
      <c r="A1276" s="72" t="str">
        <f>Arms!$C$27</f>
        <v>CART_029_1</v>
      </c>
      <c r="B1276" s="72">
        <v>1</v>
      </c>
      <c r="C1276" s="72" t="str">
        <f t="shared" si="20"/>
        <v>CART_029_1_1</v>
      </c>
      <c r="D1276" s="123">
        <v>30.070339976553299</v>
      </c>
      <c r="E1276" s="72" t="s">
        <v>260</v>
      </c>
      <c r="F1276" s="73">
        <v>80866.191569031405</v>
      </c>
      <c r="G1276" s="73"/>
      <c r="H1276" s="71" t="s">
        <v>262</v>
      </c>
      <c r="I1276" s="72" t="s">
        <v>94</v>
      </c>
      <c r="J1276" s="72" t="s">
        <v>88</v>
      </c>
      <c r="P1276" s="72" t="s">
        <v>371</v>
      </c>
    </row>
    <row r="1277" spans="1:16" s="72" customFormat="1">
      <c r="A1277" s="72" t="str">
        <f>Arms!$C$27</f>
        <v>CART_029_1</v>
      </c>
      <c r="B1277" s="72">
        <v>1</v>
      </c>
      <c r="C1277" s="72" t="str">
        <f t="shared" si="20"/>
        <v>CART_029_1_1</v>
      </c>
      <c r="D1277" s="123">
        <v>60.140679953106599</v>
      </c>
      <c r="E1277" s="72" t="s">
        <v>260</v>
      </c>
      <c r="F1277" s="73">
        <v>17292.750585754598</v>
      </c>
      <c r="G1277" s="73"/>
      <c r="H1277" s="71" t="s">
        <v>262</v>
      </c>
      <c r="I1277" s="72" t="s">
        <v>94</v>
      </c>
      <c r="J1277" s="72" t="s">
        <v>88</v>
      </c>
      <c r="P1277" s="72" t="s">
        <v>371</v>
      </c>
    </row>
    <row r="1278" spans="1:16" s="72" customFormat="1">
      <c r="A1278" s="72" t="str">
        <f>Arms!$C$27</f>
        <v>CART_029_1</v>
      </c>
      <c r="B1278" s="72">
        <v>2</v>
      </c>
      <c r="C1278" s="72" t="str">
        <f t="shared" si="20"/>
        <v>CART_029_1_2</v>
      </c>
      <c r="D1278" s="123">
        <v>6.9636576787807698</v>
      </c>
      <c r="E1278" s="72" t="s">
        <v>260</v>
      </c>
      <c r="F1278" s="73">
        <v>4228.7653985695297</v>
      </c>
      <c r="G1278" s="73"/>
      <c r="H1278" s="71" t="s">
        <v>262</v>
      </c>
      <c r="I1278" s="72" t="s">
        <v>94</v>
      </c>
      <c r="J1278" s="72" t="s">
        <v>88</v>
      </c>
      <c r="P1278" s="72" t="s">
        <v>371</v>
      </c>
    </row>
    <row r="1279" spans="1:16" s="72" customFormat="1">
      <c r="A1279" s="72" t="str">
        <f>Arms!$C$27</f>
        <v>CART_029_1</v>
      </c>
      <c r="B1279" s="72">
        <v>2</v>
      </c>
      <c r="C1279" s="72" t="str">
        <f t="shared" si="20"/>
        <v>CART_029_1_2</v>
      </c>
      <c r="D1279" s="123">
        <v>15.1934349355216</v>
      </c>
      <c r="E1279" s="72" t="s">
        <v>260</v>
      </c>
      <c r="F1279" s="73">
        <v>70715.491316277607</v>
      </c>
      <c r="G1279" s="73"/>
      <c r="H1279" s="71" t="s">
        <v>262</v>
      </c>
      <c r="I1279" s="72" t="s">
        <v>94</v>
      </c>
      <c r="J1279" s="72" t="s">
        <v>88</v>
      </c>
      <c r="P1279" s="72" t="s">
        <v>371</v>
      </c>
    </row>
    <row r="1280" spans="1:16" s="72" customFormat="1">
      <c r="A1280" s="72" t="str">
        <f>Arms!$C$27</f>
        <v>CART_029_1</v>
      </c>
      <c r="B1280" s="72">
        <v>2</v>
      </c>
      <c r="C1280" s="72" t="str">
        <f t="shared" si="20"/>
        <v>CART_029_1_2</v>
      </c>
      <c r="D1280" s="123">
        <v>20.890973036342299</v>
      </c>
      <c r="E1280" s="72" t="s">
        <v>260</v>
      </c>
      <c r="F1280" s="73">
        <v>86475.524313383197</v>
      </c>
      <c r="G1280" s="73"/>
      <c r="H1280" s="71" t="s">
        <v>262</v>
      </c>
      <c r="I1280" s="72" t="s">
        <v>94</v>
      </c>
      <c r="J1280" s="72" t="s">
        <v>88</v>
      </c>
      <c r="P1280" s="72" t="s">
        <v>371</v>
      </c>
    </row>
    <row r="1281" spans="1:16" s="72" customFormat="1">
      <c r="A1281" s="72" t="str">
        <f>Arms!$C$27</f>
        <v>CART_029_1</v>
      </c>
      <c r="B1281" s="72">
        <v>2</v>
      </c>
      <c r="C1281" s="72" t="str">
        <f t="shared" si="20"/>
        <v>CART_029_1_2</v>
      </c>
      <c r="D1281" s="123">
        <v>30.070339976553299</v>
      </c>
      <c r="E1281" s="72" t="s">
        <v>260</v>
      </c>
      <c r="F1281" s="73">
        <v>11182.623143008101</v>
      </c>
      <c r="G1281" s="73"/>
      <c r="H1281" s="71" t="s">
        <v>262</v>
      </c>
      <c r="I1281" s="72" t="s">
        <v>94</v>
      </c>
      <c r="J1281" s="72" t="s">
        <v>88</v>
      </c>
      <c r="P1281" s="72" t="s">
        <v>371</v>
      </c>
    </row>
    <row r="1282" spans="1:16" s="72" customFormat="1">
      <c r="A1282" s="72" t="str">
        <f>Arms!$C$27</f>
        <v>CART_029_1</v>
      </c>
      <c r="B1282" s="72">
        <v>2</v>
      </c>
      <c r="C1282" s="72" t="str">
        <f t="shared" si="20"/>
        <v>CART_029_1_2</v>
      </c>
      <c r="D1282" s="123">
        <v>60.457209847596701</v>
      </c>
      <c r="E1282" s="72" t="s">
        <v>260</v>
      </c>
      <c r="F1282" s="73">
        <v>4522.0962919643098</v>
      </c>
      <c r="G1282" s="73"/>
      <c r="H1282" s="71" t="s">
        <v>262</v>
      </c>
      <c r="I1282" s="72" t="s">
        <v>94</v>
      </c>
      <c r="J1282" s="72" t="s">
        <v>88</v>
      </c>
      <c r="P1282" s="72" t="s">
        <v>371</v>
      </c>
    </row>
    <row r="1283" spans="1:16" s="72" customFormat="1">
      <c r="A1283" s="72" t="str">
        <f>Arms!$C$27</f>
        <v>CART_029_1</v>
      </c>
      <c r="B1283" s="72">
        <v>2</v>
      </c>
      <c r="C1283" s="72" t="str">
        <f t="shared" si="20"/>
        <v>CART_029_1_2</v>
      </c>
      <c r="D1283" s="123">
        <v>89.894490035169895</v>
      </c>
      <c r="E1283" s="72" t="s">
        <v>260</v>
      </c>
      <c r="F1283" s="73">
        <v>4676.3058987068998</v>
      </c>
      <c r="G1283" s="73"/>
      <c r="H1283" s="71" t="s">
        <v>262</v>
      </c>
      <c r="I1283" s="72" t="s">
        <v>94</v>
      </c>
      <c r="J1283" s="72" t="s">
        <v>88</v>
      </c>
      <c r="P1283" s="72" t="s">
        <v>371</v>
      </c>
    </row>
    <row r="1284" spans="1:16" s="72" customFormat="1">
      <c r="A1284" s="72" t="str">
        <f>Arms!$C$27</f>
        <v>CART_029_1</v>
      </c>
      <c r="B1284" s="72">
        <v>2</v>
      </c>
      <c r="C1284" s="72" t="str">
        <f t="shared" si="20"/>
        <v>CART_029_1_2</v>
      </c>
      <c r="D1284" s="123">
        <v>150.03516998827601</v>
      </c>
      <c r="E1284" s="72" t="s">
        <v>260</v>
      </c>
      <c r="F1284" s="73">
        <v>494.50963442478701</v>
      </c>
      <c r="G1284" s="73"/>
      <c r="H1284" s="71" t="s">
        <v>262</v>
      </c>
      <c r="I1284" s="72" t="s">
        <v>94</v>
      </c>
      <c r="J1284" s="72" t="s">
        <v>88</v>
      </c>
      <c r="P1284" s="72" t="s">
        <v>371</v>
      </c>
    </row>
    <row r="1285" spans="1:16" s="72" customFormat="1">
      <c r="A1285" s="72" t="str">
        <f>Arms!$C$27</f>
        <v>CART_029_1</v>
      </c>
      <c r="B1285" s="72">
        <v>2</v>
      </c>
      <c r="C1285" s="72" t="str">
        <f t="shared" si="20"/>
        <v>CART_029_1_2</v>
      </c>
      <c r="D1285" s="123">
        <v>210.17584994138301</v>
      </c>
      <c r="E1285" s="72" t="s">
        <v>260</v>
      </c>
      <c r="F1285" s="73">
        <v>52.293366566665</v>
      </c>
      <c r="G1285" s="73"/>
      <c r="H1285" s="71" t="s">
        <v>262</v>
      </c>
      <c r="I1285" s="72" t="s">
        <v>94</v>
      </c>
      <c r="J1285" s="72" t="s">
        <v>88</v>
      </c>
      <c r="P1285" s="72" t="s">
        <v>371</v>
      </c>
    </row>
    <row r="1286" spans="1:16" s="72" customFormat="1">
      <c r="A1286" s="72" t="str">
        <f>Arms!$C$27</f>
        <v>CART_029_1</v>
      </c>
      <c r="B1286" s="72">
        <v>2</v>
      </c>
      <c r="C1286" s="72" t="str">
        <f t="shared" si="20"/>
        <v>CART_029_1_2</v>
      </c>
      <c r="D1286" s="123">
        <v>270.31652989448997</v>
      </c>
      <c r="E1286" s="72" t="s">
        <v>260</v>
      </c>
      <c r="F1286" s="73">
        <v>1.7683686845820601</v>
      </c>
      <c r="G1286" s="73">
        <v>1.7683686845820601</v>
      </c>
      <c r="H1286" s="71" t="s">
        <v>262</v>
      </c>
      <c r="I1286" s="72" t="s">
        <v>94</v>
      </c>
      <c r="J1286" s="72" t="s">
        <v>88</v>
      </c>
      <c r="P1286" s="72" t="s">
        <v>371</v>
      </c>
    </row>
    <row r="1287" spans="1:16" s="72" customFormat="1">
      <c r="A1287" s="72" t="str">
        <f>Arms!$C$27</f>
        <v>CART_029_1</v>
      </c>
      <c r="B1287" s="72">
        <v>3</v>
      </c>
      <c r="C1287" s="72" t="str">
        <f t="shared" si="20"/>
        <v>CART_029_1_3</v>
      </c>
      <c r="D1287" s="123">
        <v>7.2801875732708003</v>
      </c>
      <c r="E1287" s="72" t="s">
        <v>260</v>
      </c>
      <c r="F1287" s="73">
        <v>1653.6614486876099</v>
      </c>
      <c r="G1287" s="73"/>
      <c r="H1287" s="71" t="s">
        <v>262</v>
      </c>
      <c r="I1287" s="72" t="s">
        <v>94</v>
      </c>
      <c r="J1287" s="72" t="s">
        <v>88</v>
      </c>
      <c r="P1287" s="72" t="s">
        <v>371</v>
      </c>
    </row>
    <row r="1288" spans="1:16" s="72" customFormat="1">
      <c r="A1288" s="72" t="str">
        <f>Arms!$C$27</f>
        <v>CART_029_1</v>
      </c>
      <c r="B1288" s="72">
        <v>3</v>
      </c>
      <c r="C1288" s="72" t="str">
        <f t="shared" ref="C1288:C1351" si="21">CONCATENATE(A1288, "_", B1288)</f>
        <v>CART_029_1_3</v>
      </c>
      <c r="D1288" s="123">
        <v>15.8264947245017</v>
      </c>
      <c r="E1288" s="72" t="s">
        <v>260</v>
      </c>
      <c r="F1288" s="73">
        <v>21867.8368582808</v>
      </c>
      <c r="G1288" s="73"/>
      <c r="H1288" s="71" t="s">
        <v>262</v>
      </c>
      <c r="I1288" s="72" t="s">
        <v>94</v>
      </c>
      <c r="J1288" s="72" t="s">
        <v>88</v>
      </c>
      <c r="P1288" s="72" t="s">
        <v>371</v>
      </c>
    </row>
    <row r="1289" spans="1:16" s="72" customFormat="1">
      <c r="A1289" s="72" t="str">
        <f>Arms!$C$27</f>
        <v>CART_029_1</v>
      </c>
      <c r="B1289" s="72">
        <v>3</v>
      </c>
      <c r="C1289" s="72" t="str">
        <f t="shared" si="21"/>
        <v>CART_029_1_3</v>
      </c>
      <c r="D1289" s="123">
        <v>30.070339976553299</v>
      </c>
      <c r="E1289" s="72" t="s">
        <v>260</v>
      </c>
      <c r="F1289" s="73">
        <v>8843.0471728756693</v>
      </c>
      <c r="G1289" s="73"/>
      <c r="H1289" s="71" t="s">
        <v>262</v>
      </c>
      <c r="I1289" s="72" t="s">
        <v>94</v>
      </c>
      <c r="J1289" s="72" t="s">
        <v>88</v>
      </c>
      <c r="P1289" s="72" t="s">
        <v>371</v>
      </c>
    </row>
    <row r="1290" spans="1:16" s="72" customFormat="1">
      <c r="A1290" s="72" t="str">
        <f>Arms!$C$27</f>
        <v>CART_029_1</v>
      </c>
      <c r="B1290" s="72">
        <v>3</v>
      </c>
      <c r="C1290" s="72" t="str">
        <f t="shared" si="21"/>
        <v>CART_029_1_3</v>
      </c>
      <c r="D1290" s="123">
        <v>60.140679953106599</v>
      </c>
      <c r="E1290" s="72" t="s">
        <v>260</v>
      </c>
      <c r="F1290" s="73">
        <v>3458.0793258611998</v>
      </c>
      <c r="G1290" s="73"/>
      <c r="H1290" s="71" t="s">
        <v>262</v>
      </c>
      <c r="I1290" s="72" t="s">
        <v>94</v>
      </c>
      <c r="J1290" s="72" t="s">
        <v>88</v>
      </c>
      <c r="P1290" s="72" t="s">
        <v>371</v>
      </c>
    </row>
    <row r="1291" spans="1:16" s="72" customFormat="1">
      <c r="A1291" s="72" t="str">
        <f>Arms!$C$27</f>
        <v>CART_029_1</v>
      </c>
      <c r="B1291" s="72">
        <v>3</v>
      </c>
      <c r="C1291" s="72" t="str">
        <f t="shared" si="21"/>
        <v>CART_029_1_3</v>
      </c>
      <c r="D1291" s="123">
        <v>90.52754982415</v>
      </c>
      <c r="E1291" s="72" t="s">
        <v>260</v>
      </c>
      <c r="F1291" s="73">
        <v>4228.7653985695297</v>
      </c>
      <c r="G1291" s="73"/>
      <c r="H1291" s="71" t="s">
        <v>262</v>
      </c>
      <c r="I1291" s="72" t="s">
        <v>94</v>
      </c>
      <c r="J1291" s="72" t="s">
        <v>88</v>
      </c>
      <c r="P1291" s="72" t="s">
        <v>371</v>
      </c>
    </row>
    <row r="1292" spans="1:16" s="72" customFormat="1">
      <c r="A1292" s="72" t="str">
        <f>Arms!$C$27</f>
        <v>CART_029_1</v>
      </c>
      <c r="B1292" s="72">
        <v>4</v>
      </c>
      <c r="C1292" s="72" t="str">
        <f t="shared" si="21"/>
        <v>CART_029_1_4</v>
      </c>
      <c r="D1292" s="123">
        <v>6.9636576787807698</v>
      </c>
      <c r="E1292" s="72" t="s">
        <v>260</v>
      </c>
      <c r="F1292" s="73">
        <v>3458.0793258611998</v>
      </c>
      <c r="G1292" s="73"/>
      <c r="H1292" s="71" t="s">
        <v>262</v>
      </c>
      <c r="I1292" s="72" t="s">
        <v>94</v>
      </c>
      <c r="J1292" s="72" t="s">
        <v>88</v>
      </c>
      <c r="P1292" s="72" t="s">
        <v>371</v>
      </c>
    </row>
    <row r="1293" spans="1:16" s="72" customFormat="1">
      <c r="A1293" s="72" t="str">
        <f>Arms!$C$27</f>
        <v>CART_029_1</v>
      </c>
      <c r="B1293" s="72">
        <v>4</v>
      </c>
      <c r="C1293" s="72" t="str">
        <f t="shared" si="21"/>
        <v>CART_029_1_4</v>
      </c>
      <c r="D1293" s="123">
        <v>15.1934349355216</v>
      </c>
      <c r="E1293" s="72" t="s">
        <v>260</v>
      </c>
      <c r="F1293" s="73">
        <v>1398.3988816231199</v>
      </c>
      <c r="G1293" s="73"/>
      <c r="H1293" s="71" t="s">
        <v>262</v>
      </c>
      <c r="I1293" s="72" t="s">
        <v>94</v>
      </c>
      <c r="J1293" s="72" t="s">
        <v>88</v>
      </c>
      <c r="P1293" s="72" t="s">
        <v>371</v>
      </c>
    </row>
    <row r="1294" spans="1:16" s="72" customFormat="1">
      <c r="A1294" s="72" t="str">
        <f>Arms!$C$27</f>
        <v>CART_029_1</v>
      </c>
      <c r="B1294" s="72">
        <v>4</v>
      </c>
      <c r="C1294" s="72" t="str">
        <f t="shared" si="21"/>
        <v>CART_029_1_4</v>
      </c>
      <c r="D1294" s="123">
        <v>20.890973036342299</v>
      </c>
      <c r="E1294" s="72" t="s">
        <v>260</v>
      </c>
      <c r="F1294" s="73">
        <v>42762.979914902899</v>
      </c>
      <c r="G1294" s="73"/>
      <c r="H1294" s="71" t="s">
        <v>262</v>
      </c>
      <c r="I1294" s="72" t="s">
        <v>94</v>
      </c>
      <c r="J1294" s="72" t="s">
        <v>88</v>
      </c>
      <c r="P1294" s="72" t="s">
        <v>371</v>
      </c>
    </row>
    <row r="1295" spans="1:16" s="72" customFormat="1">
      <c r="A1295" s="72" t="str">
        <f>Arms!$C$27</f>
        <v>CART_029_1</v>
      </c>
      <c r="B1295" s="72">
        <v>4</v>
      </c>
      <c r="C1295" s="72" t="str">
        <f t="shared" si="21"/>
        <v>CART_029_1_4</v>
      </c>
      <c r="D1295" s="123">
        <v>29.7538100820633</v>
      </c>
      <c r="E1295" s="72" t="s">
        <v>260</v>
      </c>
      <c r="F1295" s="73">
        <v>13223.8898570416</v>
      </c>
      <c r="G1295" s="73"/>
      <c r="H1295" s="71" t="s">
        <v>262</v>
      </c>
      <c r="I1295" s="72" t="s">
        <v>94</v>
      </c>
      <c r="J1295" s="72" t="s">
        <v>88</v>
      </c>
      <c r="P1295" s="72" t="s">
        <v>371</v>
      </c>
    </row>
    <row r="1296" spans="1:16" s="72" customFormat="1">
      <c r="A1296" s="72" t="str">
        <f>Arms!$C$27</f>
        <v>CART_029_1</v>
      </c>
      <c r="B1296" s="72">
        <v>4</v>
      </c>
      <c r="C1296" s="72" t="str">
        <f t="shared" si="21"/>
        <v>CART_029_1_4</v>
      </c>
      <c r="D1296" s="123">
        <v>60.140679953106599</v>
      </c>
      <c r="E1296" s="72" t="s">
        <v>260</v>
      </c>
      <c r="F1296" s="73">
        <v>3576.0045133175699</v>
      </c>
      <c r="G1296" s="73"/>
      <c r="H1296" s="71" t="s">
        <v>262</v>
      </c>
      <c r="I1296" s="72" t="s">
        <v>94</v>
      </c>
      <c r="J1296" s="72" t="s">
        <v>88</v>
      </c>
      <c r="P1296" s="72" t="s">
        <v>371</v>
      </c>
    </row>
    <row r="1297" spans="1:16" s="72" customFormat="1">
      <c r="A1297" s="72" t="str">
        <f>Arms!$C$27</f>
        <v>CART_029_1</v>
      </c>
      <c r="B1297" s="72">
        <v>4</v>
      </c>
      <c r="C1297" s="72" t="str">
        <f t="shared" si="21"/>
        <v>CART_029_1_4</v>
      </c>
      <c r="D1297" s="123">
        <v>90.211019929659898</v>
      </c>
      <c r="E1297" s="72" t="s">
        <v>260</v>
      </c>
      <c r="F1297" s="73">
        <v>1599.1289849841501</v>
      </c>
      <c r="G1297" s="73"/>
      <c r="H1297" s="71" t="s">
        <v>262</v>
      </c>
      <c r="I1297" s="72" t="s">
        <v>94</v>
      </c>
      <c r="J1297" s="72" t="s">
        <v>88</v>
      </c>
      <c r="P1297" s="72" t="s">
        <v>371</v>
      </c>
    </row>
    <row r="1298" spans="1:16" s="72" customFormat="1">
      <c r="A1298" s="72" t="str">
        <f>Arms!$C$27</f>
        <v>CART_029_1</v>
      </c>
      <c r="B1298" s="72">
        <v>4</v>
      </c>
      <c r="C1298" s="72" t="str">
        <f t="shared" si="21"/>
        <v>CART_029_1_4</v>
      </c>
      <c r="D1298" s="123">
        <v>150.03516998827601</v>
      </c>
      <c r="E1298" s="72" t="s">
        <v>260</v>
      </c>
      <c r="F1298" s="73">
        <v>494.50963442478701</v>
      </c>
      <c r="G1298" s="73"/>
      <c r="H1298" s="71" t="s">
        <v>262</v>
      </c>
      <c r="I1298" s="72" t="s">
        <v>94</v>
      </c>
      <c r="J1298" s="72" t="s">
        <v>88</v>
      </c>
      <c r="P1298" s="72" t="s">
        <v>371</v>
      </c>
    </row>
    <row r="1299" spans="1:16" s="72" customFormat="1">
      <c r="A1299" s="72" t="str">
        <f>Arms!$C$27</f>
        <v>CART_029_1</v>
      </c>
      <c r="B1299" s="72">
        <v>5</v>
      </c>
      <c r="C1299" s="72" t="str">
        <f t="shared" si="21"/>
        <v>CART_029_1_5</v>
      </c>
      <c r="D1299" s="123">
        <v>6.9636576787807698</v>
      </c>
      <c r="E1299" s="72" t="s">
        <v>260</v>
      </c>
      <c r="F1299" s="73">
        <v>668.71754593197898</v>
      </c>
      <c r="G1299" s="73"/>
      <c r="H1299" s="71" t="s">
        <v>262</v>
      </c>
      <c r="I1299" s="72" t="s">
        <v>94</v>
      </c>
      <c r="J1299" s="72" t="s">
        <v>88</v>
      </c>
      <c r="P1299" s="72" t="s">
        <v>371</v>
      </c>
    </row>
    <row r="1300" spans="1:16" s="72" customFormat="1">
      <c r="A1300" s="72" t="str">
        <f>Arms!$C$27</f>
        <v>CART_029_1</v>
      </c>
      <c r="B1300" s="72">
        <v>5</v>
      </c>
      <c r="C1300" s="72" t="str">
        <f t="shared" si="21"/>
        <v>CART_029_1_5</v>
      </c>
      <c r="D1300" s="123">
        <v>15.1934349355216</v>
      </c>
      <c r="E1300" s="72" t="s">
        <v>260</v>
      </c>
      <c r="F1300" s="73">
        <v>5000.6807121025304</v>
      </c>
      <c r="G1300" s="73"/>
      <c r="H1300" s="71" t="s">
        <v>262</v>
      </c>
      <c r="I1300" s="72" t="s">
        <v>94</v>
      </c>
      <c r="J1300" s="72" t="s">
        <v>88</v>
      </c>
      <c r="P1300" s="72" t="s">
        <v>371</v>
      </c>
    </row>
    <row r="1301" spans="1:16" s="72" customFormat="1">
      <c r="A1301" s="72" t="str">
        <f>Arms!$C$27</f>
        <v>CART_029_1</v>
      </c>
      <c r="B1301" s="72">
        <v>5</v>
      </c>
      <c r="C1301" s="72" t="str">
        <f t="shared" si="21"/>
        <v>CART_029_1_5</v>
      </c>
      <c r="D1301" s="123">
        <v>21.207502930832302</v>
      </c>
      <c r="E1301" s="72" t="s">
        <v>260</v>
      </c>
      <c r="F1301" s="73">
        <v>7478.0163052745702</v>
      </c>
      <c r="G1301" s="73"/>
      <c r="H1301" s="71" t="s">
        <v>262</v>
      </c>
      <c r="I1301" s="72" t="s">
        <v>94</v>
      </c>
      <c r="J1301" s="72" t="s">
        <v>88</v>
      </c>
      <c r="P1301" s="72" t="s">
        <v>371</v>
      </c>
    </row>
    <row r="1302" spans="1:16" s="72" customFormat="1">
      <c r="A1302" s="72" t="str">
        <f>Arms!$C$27</f>
        <v>CART_029_1</v>
      </c>
      <c r="B1302" s="72">
        <v>5</v>
      </c>
      <c r="C1302" s="72" t="str">
        <f t="shared" si="21"/>
        <v>CART_029_1_5</v>
      </c>
      <c r="D1302" s="123">
        <v>30.070339976553299</v>
      </c>
      <c r="E1302" s="72" t="s">
        <v>260</v>
      </c>
      <c r="F1302" s="73">
        <v>6539.3409388793098</v>
      </c>
      <c r="G1302" s="73"/>
      <c r="H1302" s="71" t="s">
        <v>262</v>
      </c>
      <c r="I1302" s="72" t="s">
        <v>94</v>
      </c>
      <c r="J1302" s="72" t="s">
        <v>88</v>
      </c>
      <c r="P1302" s="72" t="s">
        <v>371</v>
      </c>
    </row>
    <row r="1303" spans="1:16" s="72" customFormat="1">
      <c r="A1303" s="72" t="str">
        <f>Arms!$C$27</f>
        <v>CART_029_1</v>
      </c>
      <c r="B1303" s="72">
        <v>5</v>
      </c>
      <c r="C1303" s="72" t="str">
        <f t="shared" si="21"/>
        <v>CART_029_1_5</v>
      </c>
      <c r="D1303" s="123">
        <v>59.5076201641266</v>
      </c>
      <c r="E1303" s="72" t="s">
        <v>260</v>
      </c>
      <c r="F1303" s="73">
        <v>2827.8496196534902</v>
      </c>
      <c r="G1303" s="73"/>
      <c r="H1303" s="71" t="s">
        <v>262</v>
      </c>
      <c r="I1303" s="72" t="s">
        <v>94</v>
      </c>
      <c r="J1303" s="72" t="s">
        <v>88</v>
      </c>
      <c r="P1303" s="72" t="s">
        <v>371</v>
      </c>
    </row>
    <row r="1304" spans="1:16" s="72" customFormat="1">
      <c r="A1304" s="72" t="str">
        <f>Arms!$C$27</f>
        <v>CART_029_1</v>
      </c>
      <c r="B1304" s="72">
        <v>5</v>
      </c>
      <c r="C1304" s="72" t="str">
        <f t="shared" si="21"/>
        <v>CART_029_1_5</v>
      </c>
      <c r="D1304" s="123">
        <v>90.211019929659898</v>
      </c>
      <c r="E1304" s="72" t="s">
        <v>260</v>
      </c>
      <c r="F1304" s="73">
        <v>1398.3988816231199</v>
      </c>
      <c r="G1304" s="73"/>
      <c r="H1304" s="71" t="s">
        <v>262</v>
      </c>
      <c r="I1304" s="72" t="s">
        <v>94</v>
      </c>
      <c r="J1304" s="72" t="s">
        <v>88</v>
      </c>
      <c r="P1304" s="72" t="s">
        <v>371</v>
      </c>
    </row>
    <row r="1305" spans="1:16" s="72" customFormat="1">
      <c r="A1305" s="72" t="str">
        <f>Arms!$C$27</f>
        <v>CART_029_1</v>
      </c>
      <c r="B1305" s="72">
        <v>5</v>
      </c>
      <c r="C1305" s="72" t="str">
        <f t="shared" si="21"/>
        <v>CART_029_1_5</v>
      </c>
      <c r="D1305" s="123">
        <v>150.66822977725599</v>
      </c>
      <c r="E1305" s="72" t="s">
        <v>260</v>
      </c>
      <c r="F1305" s="73">
        <v>330.687269172264</v>
      </c>
      <c r="G1305" s="73"/>
      <c r="H1305" s="71" t="s">
        <v>262</v>
      </c>
      <c r="I1305" s="72" t="s">
        <v>94</v>
      </c>
      <c r="J1305" s="72" t="s">
        <v>88</v>
      </c>
      <c r="P1305" s="72" t="s">
        <v>371</v>
      </c>
    </row>
    <row r="1306" spans="1:16" s="72" customFormat="1">
      <c r="A1306" s="72" t="str">
        <f>Arms!$C$27</f>
        <v>CART_029_1</v>
      </c>
      <c r="B1306" s="72">
        <v>6</v>
      </c>
      <c r="C1306" s="72" t="str">
        <f t="shared" si="21"/>
        <v>CART_029_1_6</v>
      </c>
      <c r="D1306" s="123">
        <v>7.2801875732708003</v>
      </c>
      <c r="E1306" s="72" t="s">
        <v>260</v>
      </c>
      <c r="F1306" s="73">
        <v>289.17786602566099</v>
      </c>
      <c r="G1306" s="73"/>
      <c r="H1306" s="71" t="s">
        <v>262</v>
      </c>
      <c r="I1306" s="72" t="s">
        <v>94</v>
      </c>
      <c r="J1306" s="72" t="s">
        <v>88</v>
      </c>
      <c r="P1306" s="72" t="s">
        <v>371</v>
      </c>
    </row>
    <row r="1307" spans="1:16" s="72" customFormat="1">
      <c r="A1307" s="72" t="str">
        <f>Arms!$C$27</f>
        <v>CART_029_1</v>
      </c>
      <c r="B1307" s="72">
        <v>6</v>
      </c>
      <c r="C1307" s="72" t="str">
        <f t="shared" si="21"/>
        <v>CART_029_1_6</v>
      </c>
      <c r="D1307" s="123">
        <v>15.5099648300117</v>
      </c>
      <c r="E1307" s="72" t="s">
        <v>260</v>
      </c>
      <c r="F1307" s="73">
        <v>3576.0045133175699</v>
      </c>
      <c r="G1307" s="73"/>
      <c r="H1307" s="71" t="s">
        <v>262</v>
      </c>
      <c r="I1307" s="72" t="s">
        <v>94</v>
      </c>
      <c r="J1307" s="72" t="s">
        <v>88</v>
      </c>
      <c r="P1307" s="72" t="s">
        <v>371</v>
      </c>
    </row>
    <row r="1308" spans="1:16" s="72" customFormat="1">
      <c r="A1308" s="72" t="str">
        <f>Arms!$C$27</f>
        <v>CART_029_1</v>
      </c>
      <c r="B1308" s="72">
        <v>6</v>
      </c>
      <c r="C1308" s="72" t="str">
        <f t="shared" si="21"/>
        <v>CART_029_1_6</v>
      </c>
      <c r="D1308" s="123">
        <v>21.524032825322301</v>
      </c>
      <c r="E1308" s="72" t="s">
        <v>260</v>
      </c>
      <c r="F1308" s="73">
        <v>5529.9148823591004</v>
      </c>
      <c r="G1308" s="73"/>
      <c r="H1308" s="71" t="s">
        <v>262</v>
      </c>
      <c r="I1308" s="72" t="s">
        <v>94</v>
      </c>
      <c r="J1308" s="72" t="s">
        <v>88</v>
      </c>
      <c r="P1308" s="72" t="s">
        <v>371</v>
      </c>
    </row>
    <row r="1309" spans="1:16" s="72" customFormat="1">
      <c r="A1309" s="72" t="str">
        <f>Arms!$C$27</f>
        <v>CART_029_1</v>
      </c>
      <c r="B1309" s="72">
        <v>6</v>
      </c>
      <c r="C1309" s="72" t="str">
        <f t="shared" si="21"/>
        <v>CART_029_1_6</v>
      </c>
      <c r="D1309" s="123">
        <v>30.070339976553299</v>
      </c>
      <c r="E1309" s="72" t="s">
        <v>260</v>
      </c>
      <c r="F1309" s="73">
        <v>12787.8082792677</v>
      </c>
      <c r="G1309" s="73"/>
      <c r="H1309" s="71" t="s">
        <v>262</v>
      </c>
      <c r="I1309" s="72" t="s">
        <v>94</v>
      </c>
      <c r="J1309" s="72" t="s">
        <v>88</v>
      </c>
      <c r="P1309" s="72" t="s">
        <v>371</v>
      </c>
    </row>
    <row r="1310" spans="1:16" s="72" customFormat="1">
      <c r="A1310" s="72" t="str">
        <f>Arms!$C$27</f>
        <v>CART_029_1</v>
      </c>
      <c r="B1310" s="72">
        <v>6</v>
      </c>
      <c r="C1310" s="72" t="str">
        <f t="shared" si="21"/>
        <v>CART_029_1_6</v>
      </c>
      <c r="D1310" s="123">
        <v>60.457209847596701</v>
      </c>
      <c r="E1310" s="72" t="s">
        <v>260</v>
      </c>
      <c r="F1310" s="73">
        <v>4228.7653985695297</v>
      </c>
      <c r="G1310" s="73"/>
      <c r="H1310" s="71" t="s">
        <v>262</v>
      </c>
      <c r="I1310" s="72" t="s">
        <v>94</v>
      </c>
      <c r="J1310" s="72" t="s">
        <v>88</v>
      </c>
      <c r="P1310" s="72" t="s">
        <v>371</v>
      </c>
    </row>
    <row r="1311" spans="1:16" s="72" customFormat="1">
      <c r="A1311" s="72" t="str">
        <f>Arms!$C$27</f>
        <v>CART_029_1</v>
      </c>
      <c r="B1311" s="72">
        <v>6</v>
      </c>
      <c r="C1311" s="72" t="str">
        <f t="shared" si="21"/>
        <v>CART_029_1_6</v>
      </c>
      <c r="D1311" s="123">
        <v>90.211019929659898</v>
      </c>
      <c r="E1311" s="72" t="s">
        <v>260</v>
      </c>
      <c r="F1311" s="73">
        <v>1495.3996737237001</v>
      </c>
      <c r="G1311" s="73"/>
      <c r="H1311" s="71" t="s">
        <v>262</v>
      </c>
      <c r="I1311" s="72" t="s">
        <v>94</v>
      </c>
      <c r="J1311" s="72" t="s">
        <v>88</v>
      </c>
      <c r="P1311" s="72" t="s">
        <v>371</v>
      </c>
    </row>
    <row r="1312" spans="1:16" s="72" customFormat="1">
      <c r="A1312" s="72" t="str">
        <f>Arms!$C$27</f>
        <v>CART_029_1</v>
      </c>
      <c r="B1312" s="72">
        <v>6</v>
      </c>
      <c r="C1312" s="72" t="str">
        <f t="shared" si="21"/>
        <v>CART_029_1_6</v>
      </c>
      <c r="D1312" s="123">
        <v>120.281359906213</v>
      </c>
      <c r="E1312" s="72" t="s">
        <v>260</v>
      </c>
      <c r="F1312" s="73">
        <v>715.10354673575102</v>
      </c>
      <c r="G1312" s="73"/>
      <c r="H1312" s="71" t="s">
        <v>262</v>
      </c>
      <c r="I1312" s="72" t="s">
        <v>94</v>
      </c>
      <c r="J1312" s="72" t="s">
        <v>88</v>
      </c>
      <c r="P1312" s="72" t="s">
        <v>371</v>
      </c>
    </row>
    <row r="1313" spans="1:16" s="72" customFormat="1">
      <c r="A1313" s="72" t="str">
        <f>Arms!$C$27</f>
        <v>CART_029_1</v>
      </c>
      <c r="B1313" s="72">
        <v>7</v>
      </c>
      <c r="C1313" s="72" t="str">
        <f t="shared" ref="C1313:C1322" si="22">CONCATENATE(A1313, "_", B1313)</f>
        <v>CART_029_1_7</v>
      </c>
      <c r="D1313" s="123">
        <v>6.9636576787807698</v>
      </c>
      <c r="E1313" s="72" t="s">
        <v>260</v>
      </c>
      <c r="F1313" s="73">
        <v>163.528040587307</v>
      </c>
      <c r="G1313" s="73"/>
      <c r="H1313" s="71" t="s">
        <v>262</v>
      </c>
      <c r="I1313" s="72" t="s">
        <v>94</v>
      </c>
      <c r="J1313" s="72" t="s">
        <v>88</v>
      </c>
      <c r="P1313" s="72" t="s">
        <v>371</v>
      </c>
    </row>
    <row r="1314" spans="1:16" s="72" customFormat="1">
      <c r="A1314" s="72" t="str">
        <f>Arms!$C$27</f>
        <v>CART_029_1</v>
      </c>
      <c r="B1314" s="72">
        <v>7</v>
      </c>
      <c r="C1314" s="72" t="str">
        <f t="shared" si="22"/>
        <v>CART_029_1_7</v>
      </c>
      <c r="D1314" s="123">
        <v>14.8769050410316</v>
      </c>
      <c r="E1314" s="72" t="s">
        <v>260</v>
      </c>
      <c r="F1314" s="73">
        <v>1069.3656104673</v>
      </c>
      <c r="G1314" s="73"/>
      <c r="H1314" s="71" t="s">
        <v>262</v>
      </c>
      <c r="I1314" s="72" t="s">
        <v>94</v>
      </c>
      <c r="J1314" s="72" t="s">
        <v>88</v>
      </c>
      <c r="P1314" s="72" t="s">
        <v>371</v>
      </c>
    </row>
    <row r="1315" spans="1:16" s="72" customFormat="1">
      <c r="A1315" s="72" t="str">
        <f>Arms!$C$27</f>
        <v>CART_029_1</v>
      </c>
      <c r="B1315" s="72">
        <v>7</v>
      </c>
      <c r="C1315" s="72" t="str">
        <f t="shared" si="22"/>
        <v>CART_029_1_7</v>
      </c>
      <c r="D1315" s="123">
        <v>29.437280187573201</v>
      </c>
      <c r="E1315" s="72" t="s">
        <v>260</v>
      </c>
      <c r="F1315" s="73">
        <v>904.29614532678102</v>
      </c>
      <c r="G1315" s="73"/>
      <c r="H1315" s="71" t="s">
        <v>262</v>
      </c>
      <c r="I1315" s="72" t="s">
        <v>94</v>
      </c>
      <c r="J1315" s="72" t="s">
        <v>88</v>
      </c>
      <c r="P1315" s="72" t="s">
        <v>371</v>
      </c>
    </row>
    <row r="1316" spans="1:16" s="72" customFormat="1">
      <c r="A1316" s="72" t="str">
        <f>Arms!$C$27</f>
        <v>CART_029_1</v>
      </c>
      <c r="B1316" s="72">
        <v>7</v>
      </c>
      <c r="C1316" s="72" t="str">
        <f t="shared" si="22"/>
        <v>CART_029_1_7</v>
      </c>
      <c r="D1316" s="123">
        <v>60.457209847596701</v>
      </c>
      <c r="E1316" s="72" t="s">
        <v>260</v>
      </c>
      <c r="F1316" s="73">
        <v>668.71754593197898</v>
      </c>
      <c r="G1316" s="73"/>
      <c r="H1316" s="71" t="s">
        <v>262</v>
      </c>
      <c r="I1316" s="72" t="s">
        <v>94</v>
      </c>
      <c r="J1316" s="72" t="s">
        <v>88</v>
      </c>
      <c r="P1316" s="72" t="s">
        <v>371</v>
      </c>
    </row>
    <row r="1317" spans="1:16" s="72" customFormat="1">
      <c r="A1317" s="72" t="str">
        <f>Arms!$C$27</f>
        <v>CART_029_1</v>
      </c>
      <c r="B1317" s="72">
        <v>7</v>
      </c>
      <c r="C1317" s="72" t="str">
        <f t="shared" si="22"/>
        <v>CART_029_1_7</v>
      </c>
      <c r="D1317" s="123">
        <v>89.894490035169895</v>
      </c>
      <c r="E1317" s="72" t="s">
        <v>260</v>
      </c>
      <c r="F1317" s="73">
        <v>462.43270737749901</v>
      </c>
      <c r="G1317" s="73"/>
      <c r="H1317" s="71" t="s">
        <v>262</v>
      </c>
      <c r="I1317" s="72" t="s">
        <v>94</v>
      </c>
      <c r="J1317" s="72" t="s">
        <v>88</v>
      </c>
      <c r="P1317" s="72" t="s">
        <v>371</v>
      </c>
    </row>
    <row r="1318" spans="1:16" s="72" customFormat="1">
      <c r="A1318" s="72" t="str">
        <f>Arms!$C$27</f>
        <v>CART_029_1</v>
      </c>
      <c r="B1318" s="72">
        <v>7</v>
      </c>
      <c r="C1318" s="72" t="str">
        <f t="shared" si="22"/>
        <v>CART_029_1_7</v>
      </c>
      <c r="D1318" s="123">
        <v>120.281359906213</v>
      </c>
      <c r="E1318" s="72" t="s">
        <v>260</v>
      </c>
      <c r="F1318" s="73">
        <v>341.96415282121501</v>
      </c>
      <c r="G1318" s="73"/>
      <c r="H1318" s="71" t="s">
        <v>262</v>
      </c>
      <c r="I1318" s="72" t="s">
        <v>94</v>
      </c>
      <c r="J1318" s="72" t="s">
        <v>88</v>
      </c>
      <c r="P1318" s="72" t="s">
        <v>371</v>
      </c>
    </row>
    <row r="1319" spans="1:16" s="72" customFormat="1">
      <c r="A1319" s="72" t="str">
        <f>Arms!$C$27</f>
        <v>CART_029_1</v>
      </c>
      <c r="B1319" s="72">
        <v>7</v>
      </c>
      <c r="C1319" s="72" t="str">
        <f t="shared" si="22"/>
        <v>CART_029_1_7</v>
      </c>
      <c r="D1319" s="123">
        <v>150.03516998827601</v>
      </c>
      <c r="E1319" s="72" t="s">
        <v>260</v>
      </c>
      <c r="F1319" s="73">
        <v>169.104568198001</v>
      </c>
      <c r="G1319" s="73"/>
      <c r="H1319" s="71" t="s">
        <v>262</v>
      </c>
      <c r="I1319" s="72" t="s">
        <v>94</v>
      </c>
      <c r="J1319" s="72" t="s">
        <v>88</v>
      </c>
      <c r="P1319" s="72" t="s">
        <v>371</v>
      </c>
    </row>
    <row r="1320" spans="1:16" s="72" customFormat="1">
      <c r="A1320" s="72" t="str">
        <f>Arms!$C$27</f>
        <v>CART_029_1</v>
      </c>
      <c r="B1320" s="72">
        <v>8</v>
      </c>
      <c r="C1320" s="72" t="str">
        <f t="shared" si="22"/>
        <v>CART_029_1_8</v>
      </c>
      <c r="D1320" s="123">
        <v>6.9636576787807698</v>
      </c>
      <c r="E1320" s="72" t="s">
        <v>260</v>
      </c>
      <c r="F1320" s="73">
        <v>9456.4505384134009</v>
      </c>
      <c r="G1320" s="73"/>
      <c r="H1320" s="71" t="s">
        <v>262</v>
      </c>
      <c r="I1320" s="72" t="s">
        <v>94</v>
      </c>
      <c r="J1320" s="72" t="s">
        <v>88</v>
      </c>
      <c r="P1320" s="72" t="s">
        <v>371</v>
      </c>
    </row>
    <row r="1321" spans="1:16" s="72" customFormat="1">
      <c r="A1321" s="72" t="str">
        <f>Arms!$C$27</f>
        <v>CART_029_1</v>
      </c>
      <c r="B1321" s="72">
        <v>8</v>
      </c>
      <c r="C1321" s="72" t="str">
        <f t="shared" si="22"/>
        <v>CART_029_1_8</v>
      </c>
      <c r="D1321" s="123">
        <v>14.8769050410316</v>
      </c>
      <c r="E1321" s="72" t="s">
        <v>260</v>
      </c>
      <c r="F1321" s="73">
        <v>41352.793657061899</v>
      </c>
      <c r="G1321" s="73"/>
      <c r="H1321" s="71" t="s">
        <v>262</v>
      </c>
      <c r="I1321" s="72" t="s">
        <v>94</v>
      </c>
      <c r="J1321" s="72" t="s">
        <v>88</v>
      </c>
      <c r="P1321" s="72" t="s">
        <v>371</v>
      </c>
    </row>
    <row r="1322" spans="1:16" s="72" customFormat="1">
      <c r="A1322" s="72" t="str">
        <f>Arms!$C$27</f>
        <v>CART_029_1</v>
      </c>
      <c r="B1322" s="72">
        <v>8</v>
      </c>
      <c r="C1322" s="72" t="str">
        <f t="shared" si="22"/>
        <v>CART_029_1_8</v>
      </c>
      <c r="D1322" s="123">
        <v>21.207502930832302</v>
      </c>
      <c r="E1322" s="72" t="s">
        <v>260</v>
      </c>
      <c r="F1322" s="73">
        <v>28596.354985432401</v>
      </c>
      <c r="G1322" s="73"/>
      <c r="H1322" s="71" t="s">
        <v>262</v>
      </c>
      <c r="I1322" s="72" t="s">
        <v>94</v>
      </c>
      <c r="J1322" s="72" t="s">
        <v>88</v>
      </c>
      <c r="P1322" s="72" t="s">
        <v>371</v>
      </c>
    </row>
    <row r="1323" spans="1:16" s="72" customFormat="1">
      <c r="A1323" s="72" t="str">
        <f>Arms!$C$27</f>
        <v>CART_029_1</v>
      </c>
      <c r="B1323" s="72">
        <v>8</v>
      </c>
      <c r="C1323" s="72" t="str">
        <f t="shared" si="21"/>
        <v>CART_029_1_8</v>
      </c>
      <c r="D1323" s="123">
        <v>30.070339976553299</v>
      </c>
      <c r="E1323" s="72" t="s">
        <v>260</v>
      </c>
      <c r="F1323" s="73">
        <v>32701.156102916299</v>
      </c>
      <c r="G1323" s="73"/>
      <c r="H1323" s="71" t="s">
        <v>262</v>
      </c>
      <c r="I1323" s="72" t="s">
        <v>94</v>
      </c>
      <c r="J1323" s="72" t="s">
        <v>88</v>
      </c>
      <c r="P1323" s="72" t="s">
        <v>371</v>
      </c>
    </row>
    <row r="1324" spans="1:16" s="72" customFormat="1">
      <c r="A1324" s="72" t="str">
        <f>Arms!$C$27</f>
        <v>CART_029_1</v>
      </c>
      <c r="B1324" s="72">
        <v>8</v>
      </c>
      <c r="C1324" s="72" t="str">
        <f t="shared" si="21"/>
        <v>CART_029_1_8</v>
      </c>
      <c r="D1324" s="123">
        <v>60.140679953106599</v>
      </c>
      <c r="E1324" s="72" t="s">
        <v>260</v>
      </c>
      <c r="F1324" s="73">
        <v>2644.4179539472402</v>
      </c>
      <c r="G1324" s="73"/>
      <c r="H1324" s="71" t="s">
        <v>262</v>
      </c>
      <c r="I1324" s="72" t="s">
        <v>94</v>
      </c>
      <c r="J1324" s="72" t="s">
        <v>88</v>
      </c>
      <c r="P1324" s="72" t="s">
        <v>371</v>
      </c>
    </row>
    <row r="1325" spans="1:16" s="72" customFormat="1">
      <c r="A1325" s="72" t="str">
        <f>Arms!$C$27</f>
        <v>CART_029_1</v>
      </c>
      <c r="B1325" s="72">
        <v>8</v>
      </c>
      <c r="C1325" s="72" t="str">
        <f t="shared" si="21"/>
        <v>CART_029_1_8</v>
      </c>
      <c r="D1325" s="123">
        <v>89.894490035169895</v>
      </c>
      <c r="E1325" s="72" t="s">
        <v>260</v>
      </c>
      <c r="F1325" s="73">
        <v>1828.6724512024</v>
      </c>
      <c r="G1325" s="73"/>
      <c r="H1325" s="71" t="s">
        <v>262</v>
      </c>
      <c r="I1325" s="72" t="s">
        <v>94</v>
      </c>
      <c r="J1325" s="72" t="s">
        <v>88</v>
      </c>
      <c r="P1325" s="72" t="s">
        <v>371</v>
      </c>
    </row>
    <row r="1326" spans="1:16" s="72" customFormat="1">
      <c r="A1326" s="72" t="str">
        <f>Arms!$C$27</f>
        <v>CART_029_1</v>
      </c>
      <c r="B1326" s="72">
        <v>8</v>
      </c>
      <c r="C1326" s="72" t="str">
        <f t="shared" si="21"/>
        <v>CART_029_1_8</v>
      </c>
      <c r="D1326" s="123">
        <v>209.859320046893</v>
      </c>
      <c r="E1326" s="72" t="s">
        <v>260</v>
      </c>
      <c r="F1326" s="73">
        <v>10.4572496380554</v>
      </c>
      <c r="G1326" s="73">
        <v>10.4572496380554</v>
      </c>
      <c r="H1326" s="71" t="s">
        <v>262</v>
      </c>
      <c r="I1326" s="72" t="s">
        <v>94</v>
      </c>
      <c r="J1326" s="72" t="s">
        <v>88</v>
      </c>
      <c r="P1326" s="72" t="s">
        <v>371</v>
      </c>
    </row>
    <row r="1327" spans="1:16" s="72" customFormat="1">
      <c r="A1327" s="72" t="str">
        <f>Arms!$C$27</f>
        <v>CART_029_1</v>
      </c>
      <c r="B1327" s="72">
        <v>9</v>
      </c>
      <c r="C1327" s="72" t="str">
        <f t="shared" si="21"/>
        <v>CART_029_1_9</v>
      </c>
      <c r="D1327" s="123">
        <v>7.2801875732708003</v>
      </c>
      <c r="E1327" s="72" t="s">
        <v>260</v>
      </c>
      <c r="F1327" s="73">
        <v>3576.0045133175699</v>
      </c>
      <c r="G1327" s="73"/>
      <c r="H1327" s="71" t="s">
        <v>262</v>
      </c>
      <c r="I1327" s="72" t="s">
        <v>94</v>
      </c>
      <c r="J1327" s="72" t="s">
        <v>88</v>
      </c>
      <c r="P1327" s="72" t="s">
        <v>371</v>
      </c>
    </row>
    <row r="1328" spans="1:16" s="72" customFormat="1">
      <c r="A1328" s="72" t="str">
        <f>Arms!$C$27</f>
        <v>CART_029_1</v>
      </c>
      <c r="B1328" s="72">
        <v>9</v>
      </c>
      <c r="C1328" s="72" t="str">
        <f t="shared" si="21"/>
        <v>CART_029_1_9</v>
      </c>
      <c r="D1328" s="123">
        <v>29.7538100820633</v>
      </c>
      <c r="E1328" s="72" t="s">
        <v>260</v>
      </c>
      <c r="F1328" s="73">
        <v>15637.767696795299</v>
      </c>
      <c r="G1328" s="73"/>
      <c r="H1328" s="71" t="s">
        <v>262</v>
      </c>
      <c r="I1328" s="72" t="s">
        <v>94</v>
      </c>
      <c r="J1328" s="72" t="s">
        <v>88</v>
      </c>
      <c r="P1328" s="72" t="s">
        <v>371</v>
      </c>
    </row>
    <row r="1329" spans="1:16" s="72" customFormat="1">
      <c r="A1329" s="72" t="str">
        <f>Arms!$C$27</f>
        <v>CART_029_1</v>
      </c>
      <c r="B1329" s="72">
        <v>9</v>
      </c>
      <c r="C1329" s="72" t="str">
        <f t="shared" si="21"/>
        <v>CART_029_1_9</v>
      </c>
      <c r="D1329" s="123">
        <v>60.140679953106599</v>
      </c>
      <c r="E1329" s="72" t="s">
        <v>260</v>
      </c>
      <c r="F1329" s="73">
        <v>15122.084151045799</v>
      </c>
      <c r="G1329" s="73"/>
      <c r="H1329" s="71" t="s">
        <v>262</v>
      </c>
      <c r="I1329" s="72" t="s">
        <v>94</v>
      </c>
      <c r="J1329" s="72" t="s">
        <v>88</v>
      </c>
      <c r="P1329" s="72" t="s">
        <v>371</v>
      </c>
    </row>
    <row r="1330" spans="1:16" s="72" customFormat="1">
      <c r="A1330" s="72" t="str">
        <f>Arms!$C$27</f>
        <v>CART_029_1</v>
      </c>
      <c r="B1330" s="72">
        <v>9</v>
      </c>
      <c r="C1330" s="72" t="str">
        <f t="shared" si="21"/>
        <v>CART_029_1_9</v>
      </c>
      <c r="D1330" s="123">
        <v>89.261430246189903</v>
      </c>
      <c r="E1330" s="72" t="s">
        <v>260</v>
      </c>
      <c r="F1330" s="73">
        <v>1710.0535432435299</v>
      </c>
      <c r="G1330" s="73"/>
      <c r="H1330" s="71" t="s">
        <v>262</v>
      </c>
      <c r="I1330" s="72" t="s">
        <v>94</v>
      </c>
      <c r="J1330" s="72" t="s">
        <v>88</v>
      </c>
      <c r="P1330" s="72" t="s">
        <v>371</v>
      </c>
    </row>
    <row r="1331" spans="1:16" s="72" customFormat="1">
      <c r="A1331" s="72" t="str">
        <f>Arms!$C$27</f>
        <v>CART_029_1</v>
      </c>
      <c r="B1331" s="72">
        <v>9</v>
      </c>
      <c r="C1331" s="72" t="str">
        <f t="shared" si="21"/>
        <v>CART_029_1_9</v>
      </c>
      <c r="D1331" s="123">
        <v>119.964830011723</v>
      </c>
      <c r="E1331" s="72" t="s">
        <v>260</v>
      </c>
      <c r="F1331" s="73">
        <v>86.475524313383602</v>
      </c>
      <c r="G1331" s="73"/>
      <c r="H1331" s="71" t="s">
        <v>262</v>
      </c>
      <c r="I1331" s="72" t="s">
        <v>94</v>
      </c>
      <c r="J1331" s="72" t="s">
        <v>88</v>
      </c>
      <c r="P1331" s="72" t="s">
        <v>371</v>
      </c>
    </row>
    <row r="1332" spans="1:16" s="72" customFormat="1">
      <c r="A1332" s="72" t="str">
        <f>Arms!$C$27</f>
        <v>CART_029_1</v>
      </c>
      <c r="B1332" s="72">
        <v>9</v>
      </c>
      <c r="C1332" s="72" t="str">
        <f t="shared" si="21"/>
        <v>CART_029_1_9</v>
      </c>
      <c r="D1332" s="123">
        <v>150.35169988276601</v>
      </c>
      <c r="E1332" s="72" t="s">
        <v>260</v>
      </c>
      <c r="F1332" s="73">
        <v>4.8357742618483401</v>
      </c>
      <c r="G1332" s="73">
        <v>4.8357742618483401</v>
      </c>
      <c r="H1332" s="71" t="s">
        <v>262</v>
      </c>
      <c r="I1332" s="72" t="s">
        <v>94</v>
      </c>
      <c r="J1332" s="72" t="s">
        <v>88</v>
      </c>
      <c r="P1332" s="72" t="s">
        <v>371</v>
      </c>
    </row>
    <row r="1333" spans="1:16" s="72" customFormat="1">
      <c r="A1333" s="72" t="str">
        <f>Arms!$C$27</f>
        <v>CART_029_1</v>
      </c>
      <c r="B1333" s="72">
        <v>10</v>
      </c>
      <c r="C1333" s="72" t="str">
        <f t="shared" si="21"/>
        <v>CART_029_1_10</v>
      </c>
      <c r="D1333" s="123">
        <v>6.9636576787807698</v>
      </c>
      <c r="E1333" s="72" t="s">
        <v>260</v>
      </c>
      <c r="F1333" s="73">
        <v>29.5715294115966</v>
      </c>
      <c r="G1333" s="73"/>
      <c r="H1333" s="71" t="s">
        <v>262</v>
      </c>
      <c r="I1333" s="72" t="s">
        <v>94</v>
      </c>
      <c r="J1333" s="72" t="s">
        <v>88</v>
      </c>
      <c r="P1333" s="72" t="s">
        <v>371</v>
      </c>
    </row>
    <row r="1334" spans="1:16" s="72" customFormat="1">
      <c r="A1334" s="72" t="str">
        <f>Arms!$C$27</f>
        <v>CART_029_1</v>
      </c>
      <c r="B1334" s="72">
        <v>10</v>
      </c>
      <c r="C1334" s="72" t="str">
        <f t="shared" si="21"/>
        <v>CART_029_1_10</v>
      </c>
      <c r="D1334" s="123">
        <v>15.5099648300117</v>
      </c>
      <c r="E1334" s="72" t="s">
        <v>260</v>
      </c>
      <c r="F1334" s="73">
        <v>7733.0267869620302</v>
      </c>
      <c r="G1334" s="73"/>
      <c r="H1334" s="71" t="s">
        <v>262</v>
      </c>
      <c r="I1334" s="72" t="s">
        <v>94</v>
      </c>
      <c r="J1334" s="72" t="s">
        <v>88</v>
      </c>
      <c r="P1334" s="72" t="s">
        <v>371</v>
      </c>
    </row>
    <row r="1335" spans="1:16" s="72" customFormat="1">
      <c r="A1335" s="72" t="str">
        <f>Arms!$C$27</f>
        <v>CART_029_1</v>
      </c>
      <c r="B1335" s="72">
        <v>10</v>
      </c>
      <c r="C1335" s="72" t="str">
        <f t="shared" si="21"/>
        <v>CART_029_1_10</v>
      </c>
      <c r="D1335" s="123">
        <v>19.624853458382098</v>
      </c>
      <c r="E1335" s="72" t="s">
        <v>260</v>
      </c>
      <c r="F1335" s="73">
        <v>14623.4061987104</v>
      </c>
      <c r="G1335" s="73"/>
      <c r="H1335" s="71" t="s">
        <v>262</v>
      </c>
      <c r="I1335" s="72" t="s">
        <v>94</v>
      </c>
      <c r="J1335" s="72" t="s">
        <v>88</v>
      </c>
      <c r="P1335" s="72" t="s">
        <v>371</v>
      </c>
    </row>
    <row r="1336" spans="1:16" s="72" customFormat="1">
      <c r="A1336" s="72" t="str">
        <f>Arms!$C$27</f>
        <v>CART_029_1</v>
      </c>
      <c r="B1336" s="72">
        <v>10</v>
      </c>
      <c r="C1336" s="72" t="str">
        <f t="shared" si="21"/>
        <v>CART_029_1_10</v>
      </c>
      <c r="D1336" s="123">
        <v>30.070339976553299</v>
      </c>
      <c r="E1336" s="72" t="s">
        <v>260</v>
      </c>
      <c r="F1336" s="73">
        <v>16171.036749721001</v>
      </c>
      <c r="G1336" s="73"/>
      <c r="H1336" s="71" t="s">
        <v>262</v>
      </c>
      <c r="I1336" s="72" t="s">
        <v>94</v>
      </c>
      <c r="J1336" s="72" t="s">
        <v>88</v>
      </c>
      <c r="P1336" s="72" t="s">
        <v>371</v>
      </c>
    </row>
    <row r="1337" spans="1:16" s="72" customFormat="1">
      <c r="A1337" s="72" t="str">
        <f>Arms!$C$27</f>
        <v>CART_029_1</v>
      </c>
      <c r="B1337" s="72">
        <v>10</v>
      </c>
      <c r="C1337" s="72" t="str">
        <f t="shared" si="21"/>
        <v>CART_029_1_10</v>
      </c>
      <c r="D1337" s="123">
        <v>62.6729191090269</v>
      </c>
      <c r="E1337" s="72" t="s">
        <v>260</v>
      </c>
      <c r="F1337" s="73">
        <v>3576.0045133175699</v>
      </c>
      <c r="G1337" s="73"/>
      <c r="H1337" s="71" t="s">
        <v>262</v>
      </c>
      <c r="I1337" s="72" t="s">
        <v>94</v>
      </c>
      <c r="J1337" s="72" t="s">
        <v>88</v>
      </c>
      <c r="P1337" s="72" t="s">
        <v>371</v>
      </c>
    </row>
    <row r="1338" spans="1:16" s="72" customFormat="1">
      <c r="A1338" s="72" t="str">
        <f>Arms!$C$27</f>
        <v>CART_029_1</v>
      </c>
      <c r="B1338" s="72">
        <v>10</v>
      </c>
      <c r="C1338" s="72" t="str">
        <f t="shared" si="21"/>
        <v>CART_029_1_10</v>
      </c>
      <c r="D1338" s="123">
        <v>89.894490035169895</v>
      </c>
      <c r="E1338" s="72" t="s">
        <v>260</v>
      </c>
      <c r="F1338" s="73">
        <v>9.1446070554811296</v>
      </c>
      <c r="G1338" s="73">
        <v>9.1446070554811296</v>
      </c>
      <c r="H1338" s="71" t="s">
        <v>262</v>
      </c>
      <c r="I1338" s="72" t="s">
        <v>94</v>
      </c>
      <c r="J1338" s="72" t="s">
        <v>88</v>
      </c>
      <c r="P1338" s="72" t="s">
        <v>371</v>
      </c>
    </row>
    <row r="1339" spans="1:16" s="72" customFormat="1">
      <c r="A1339" s="72" t="str">
        <f>Arms!$C$27</f>
        <v>CART_029_1</v>
      </c>
      <c r="B1339" s="72">
        <v>11</v>
      </c>
      <c r="C1339" s="72" t="str">
        <f t="shared" si="21"/>
        <v>CART_029_1_11</v>
      </c>
      <c r="D1339" s="123">
        <v>6.9636576787807698</v>
      </c>
      <c r="E1339" s="72" t="s">
        <v>260</v>
      </c>
      <c r="F1339" s="73">
        <v>7478.0163052745702</v>
      </c>
      <c r="G1339" s="73"/>
      <c r="H1339" s="71" t="s">
        <v>262</v>
      </c>
      <c r="I1339" s="72" t="s">
        <v>94</v>
      </c>
      <c r="J1339" s="72" t="s">
        <v>88</v>
      </c>
      <c r="P1339" s="72" t="s">
        <v>371</v>
      </c>
    </row>
    <row r="1340" spans="1:16" s="72" customFormat="1">
      <c r="A1340" s="72" t="str">
        <f>Arms!$C$27</f>
        <v>CART_029_1</v>
      </c>
      <c r="B1340" s="72">
        <v>11</v>
      </c>
      <c r="C1340" s="72" t="str">
        <f t="shared" si="21"/>
        <v>CART_029_1_11</v>
      </c>
      <c r="D1340" s="123">
        <v>14.8769050410316</v>
      </c>
      <c r="E1340" s="72" t="s">
        <v>260</v>
      </c>
      <c r="F1340" s="73">
        <v>39989.110830126498</v>
      </c>
      <c r="G1340" s="73"/>
      <c r="H1340" s="71" t="s">
        <v>262</v>
      </c>
      <c r="I1340" s="72" t="s">
        <v>94</v>
      </c>
      <c r="J1340" s="72" t="s">
        <v>88</v>
      </c>
      <c r="P1340" s="72" t="s">
        <v>371</v>
      </c>
    </row>
    <row r="1341" spans="1:16" s="72" customFormat="1">
      <c r="A1341" s="72" t="str">
        <f>Arms!$C$27</f>
        <v>CART_029_1</v>
      </c>
      <c r="B1341" s="72">
        <v>11</v>
      </c>
      <c r="C1341" s="72" t="str">
        <f t="shared" si="21"/>
        <v>CART_029_1_11</v>
      </c>
      <c r="D1341" s="123">
        <v>29.120750293083201</v>
      </c>
      <c r="E1341" s="72" t="s">
        <v>260</v>
      </c>
      <c r="F1341" s="73">
        <v>13674.8424070979</v>
      </c>
      <c r="G1341" s="73"/>
      <c r="H1341" s="71" t="s">
        <v>262</v>
      </c>
      <c r="I1341" s="72" t="s">
        <v>94</v>
      </c>
      <c r="J1341" s="72" t="s">
        <v>88</v>
      </c>
      <c r="P1341" s="72" t="s">
        <v>371</v>
      </c>
    </row>
    <row r="1342" spans="1:16" s="72" customFormat="1">
      <c r="A1342" s="72" t="str">
        <f>Arms!$C$27</f>
        <v>CART_029_1</v>
      </c>
      <c r="B1342" s="72">
        <v>11</v>
      </c>
      <c r="C1342" s="72" t="str">
        <f t="shared" si="21"/>
        <v>CART_029_1_11</v>
      </c>
      <c r="D1342" s="123">
        <v>60.773739742086697</v>
      </c>
      <c r="E1342" s="72" t="s">
        <v>260</v>
      </c>
      <c r="F1342" s="73">
        <v>691.52171973148199</v>
      </c>
      <c r="G1342" s="73"/>
      <c r="H1342" s="71" t="s">
        <v>262</v>
      </c>
      <c r="I1342" s="72" t="s">
        <v>94</v>
      </c>
      <c r="J1342" s="72" t="s">
        <v>88</v>
      </c>
      <c r="P1342" s="72" t="s">
        <v>371</v>
      </c>
    </row>
    <row r="1343" spans="1:16" s="72" customFormat="1">
      <c r="A1343" s="72" t="str">
        <f>Arms!$C$27</f>
        <v>CART_029_1</v>
      </c>
      <c r="B1343" s="72">
        <v>11</v>
      </c>
      <c r="C1343" s="72" t="str">
        <f t="shared" si="21"/>
        <v>CART_029_1_11</v>
      </c>
      <c r="D1343" s="123">
        <v>119.964830011723</v>
      </c>
      <c r="E1343" s="72" t="s">
        <v>260</v>
      </c>
      <c r="F1343" s="73">
        <v>2.8278496196534899</v>
      </c>
      <c r="G1343" s="73">
        <v>2.8278496196534899</v>
      </c>
      <c r="H1343" s="71" t="s">
        <v>262</v>
      </c>
      <c r="I1343" s="72" t="s">
        <v>94</v>
      </c>
      <c r="J1343" s="72" t="s">
        <v>88</v>
      </c>
      <c r="P1343" s="72" t="s">
        <v>371</v>
      </c>
    </row>
    <row r="1344" spans="1:16" s="72" customFormat="1">
      <c r="A1344" s="72" t="str">
        <f>Arms!$C$27</f>
        <v>CART_029_1</v>
      </c>
      <c r="B1344" s="72">
        <v>12</v>
      </c>
      <c r="C1344" s="72" t="str">
        <f t="shared" si="21"/>
        <v>CART_029_1_12</v>
      </c>
      <c r="D1344" s="123">
        <v>7.2801875732708003</v>
      </c>
      <c r="E1344" s="72" t="s">
        <v>260</v>
      </c>
      <c r="F1344" s="73">
        <v>83623.838199155303</v>
      </c>
      <c r="G1344" s="73"/>
      <c r="H1344" s="71" t="s">
        <v>262</v>
      </c>
      <c r="I1344" s="72" t="s">
        <v>94</v>
      </c>
      <c r="J1344" s="72" t="s">
        <v>88</v>
      </c>
      <c r="P1344" s="72" t="s">
        <v>371</v>
      </c>
    </row>
    <row r="1345" spans="1:16" s="72" customFormat="1">
      <c r="A1345" s="72" t="str">
        <f>Arms!$C$27</f>
        <v>CART_029_1</v>
      </c>
      <c r="B1345" s="72">
        <v>12</v>
      </c>
      <c r="C1345" s="72" t="str">
        <f t="shared" si="21"/>
        <v>CART_029_1_12</v>
      </c>
      <c r="D1345" s="123">
        <v>15.8264947245017</v>
      </c>
      <c r="E1345" s="72" t="s">
        <v>260</v>
      </c>
      <c r="F1345" s="73">
        <v>19122.8843284582</v>
      </c>
      <c r="G1345" s="73"/>
      <c r="H1345" s="71" t="s">
        <v>262</v>
      </c>
      <c r="I1345" s="72" t="s">
        <v>94</v>
      </c>
      <c r="J1345" s="72" t="s">
        <v>88</v>
      </c>
      <c r="P1345" s="72" t="s">
        <v>371</v>
      </c>
    </row>
    <row r="1346" spans="1:16" s="72" customFormat="1">
      <c r="A1346" s="72" t="str">
        <f>Arms!$C$27</f>
        <v>CART_029_1</v>
      </c>
      <c r="B1346" s="72">
        <v>12</v>
      </c>
      <c r="C1346" s="72" t="str">
        <f t="shared" si="21"/>
        <v>CART_029_1_12</v>
      </c>
      <c r="D1346" s="123">
        <v>20.5744431418522</v>
      </c>
      <c r="E1346" s="72" t="s">
        <v>260</v>
      </c>
      <c r="F1346" s="73">
        <v>25859.573583722799</v>
      </c>
      <c r="G1346" s="73"/>
      <c r="H1346" s="71" t="s">
        <v>262</v>
      </c>
      <c r="I1346" s="72" t="s">
        <v>94</v>
      </c>
      <c r="J1346" s="72" t="s">
        <v>88</v>
      </c>
      <c r="P1346" s="72" t="s">
        <v>371</v>
      </c>
    </row>
    <row r="1347" spans="1:16" s="72" customFormat="1">
      <c r="A1347" s="72" t="str">
        <f>Arms!$C$27</f>
        <v>CART_029_1</v>
      </c>
      <c r="B1347" s="72">
        <v>12</v>
      </c>
      <c r="C1347" s="72" t="str">
        <f t="shared" si="21"/>
        <v>CART_029_1_12</v>
      </c>
      <c r="D1347" s="123">
        <v>30.386869871043299</v>
      </c>
      <c r="E1347" s="72" t="s">
        <v>260</v>
      </c>
      <c r="F1347" s="73">
        <v>764.70714080240805</v>
      </c>
      <c r="G1347" s="73"/>
      <c r="H1347" s="71" t="s">
        <v>262</v>
      </c>
      <c r="I1347" s="72" t="s">
        <v>94</v>
      </c>
      <c r="J1347" s="72" t="s">
        <v>88</v>
      </c>
      <c r="P1347" s="72" t="s">
        <v>371</v>
      </c>
    </row>
    <row r="1348" spans="1:16" s="72" customFormat="1">
      <c r="A1348" s="72" t="str">
        <f>Arms!$C$27</f>
        <v>CART_029_1</v>
      </c>
      <c r="B1348" s="72">
        <v>12</v>
      </c>
      <c r="C1348" s="72" t="str">
        <f t="shared" si="21"/>
        <v>CART_029_1_12</v>
      </c>
      <c r="D1348" s="123">
        <v>60.140679953106599</v>
      </c>
      <c r="E1348" s="72" t="s">
        <v>260</v>
      </c>
      <c r="F1348" s="73">
        <v>138.28551742123301</v>
      </c>
      <c r="G1348" s="73"/>
      <c r="H1348" s="71" t="s">
        <v>262</v>
      </c>
      <c r="I1348" s="72" t="s">
        <v>94</v>
      </c>
      <c r="J1348" s="72" t="s">
        <v>88</v>
      </c>
      <c r="P1348" s="72" t="s">
        <v>371</v>
      </c>
    </row>
    <row r="1349" spans="1:16" s="72" customFormat="1">
      <c r="A1349" s="72" t="str">
        <f>Arms!$C$27</f>
        <v>CART_029_1</v>
      </c>
      <c r="B1349" s="72">
        <v>12</v>
      </c>
      <c r="C1349" s="72" t="str">
        <f t="shared" si="21"/>
        <v>CART_029_1_12</v>
      </c>
      <c r="D1349" s="123">
        <v>89.894490035169895</v>
      </c>
      <c r="E1349" s="72" t="s">
        <v>260</v>
      </c>
      <c r="F1349" s="73">
        <v>25.006807584394299</v>
      </c>
      <c r="G1349" s="73"/>
      <c r="H1349" s="71" t="s">
        <v>262</v>
      </c>
      <c r="I1349" s="72" t="s">
        <v>94</v>
      </c>
      <c r="J1349" s="72" t="s">
        <v>88</v>
      </c>
      <c r="P1349" s="72" t="s">
        <v>371</v>
      </c>
    </row>
    <row r="1350" spans="1:16" s="72" customFormat="1">
      <c r="A1350" s="72" t="str">
        <f>Arms!$C$27</f>
        <v>CART_029_1</v>
      </c>
      <c r="B1350" s="72">
        <v>12</v>
      </c>
      <c r="C1350" s="72" t="str">
        <f t="shared" si="21"/>
        <v>CART_029_1_12</v>
      </c>
      <c r="D1350" s="123">
        <v>119.964830011723</v>
      </c>
      <c r="E1350" s="72" t="s">
        <v>260</v>
      </c>
      <c r="F1350" s="73">
        <v>4.2287653985695304</v>
      </c>
      <c r="G1350" s="73">
        <v>4.2287653985695304</v>
      </c>
      <c r="H1350" s="71" t="s">
        <v>262</v>
      </c>
      <c r="I1350" s="72" t="s">
        <v>94</v>
      </c>
      <c r="J1350" s="72" t="s">
        <v>88</v>
      </c>
      <c r="P1350" s="72" t="s">
        <v>371</v>
      </c>
    </row>
    <row r="1351" spans="1:16" s="72" customFormat="1">
      <c r="A1351" s="72" t="str">
        <f>Arms!$C$27</f>
        <v>CART_029_1</v>
      </c>
      <c r="B1351" s="72">
        <v>13</v>
      </c>
      <c r="C1351" s="72" t="str">
        <f t="shared" si="21"/>
        <v>CART_029_1_13</v>
      </c>
      <c r="D1351" s="123">
        <v>6.9636576787807698</v>
      </c>
      <c r="E1351" s="72" t="s">
        <v>260</v>
      </c>
      <c r="F1351" s="73">
        <v>3954.4617455217899</v>
      </c>
      <c r="G1351" s="73"/>
      <c r="H1351" s="71" t="s">
        <v>262</v>
      </c>
      <c r="I1351" s="72" t="s">
        <v>94</v>
      </c>
      <c r="J1351" s="72" t="s">
        <v>88</v>
      </c>
      <c r="P1351" s="72" t="s">
        <v>371</v>
      </c>
    </row>
    <row r="1352" spans="1:16" s="72" customFormat="1">
      <c r="A1352" s="72" t="str">
        <f>Arms!$C$27</f>
        <v>CART_029_1</v>
      </c>
      <c r="B1352" s="72">
        <v>13</v>
      </c>
      <c r="C1352" s="72" t="str">
        <f t="shared" ref="C1352:C1415" si="23">CONCATENATE(A1352, "_", B1352)</f>
        <v>CART_029_1_13</v>
      </c>
      <c r="D1352" s="123">
        <v>16.459554513481802</v>
      </c>
      <c r="E1352" s="72" t="s">
        <v>260</v>
      </c>
      <c r="F1352" s="73">
        <v>3824.0562494176802</v>
      </c>
      <c r="G1352" s="73"/>
      <c r="H1352" s="71" t="s">
        <v>262</v>
      </c>
      <c r="I1352" s="72" t="s">
        <v>94</v>
      </c>
      <c r="J1352" s="72" t="s">
        <v>88</v>
      </c>
      <c r="P1352" s="72" t="s">
        <v>371</v>
      </c>
    </row>
    <row r="1353" spans="1:16" s="72" customFormat="1">
      <c r="A1353" s="72" t="str">
        <f>Arms!$C$27</f>
        <v>CART_029_1</v>
      </c>
      <c r="B1353" s="72">
        <v>13</v>
      </c>
      <c r="C1353" s="72" t="str">
        <f t="shared" si="23"/>
        <v>CART_029_1_13</v>
      </c>
      <c r="D1353" s="123">
        <v>20.890973036342299</v>
      </c>
      <c r="E1353" s="72" t="s">
        <v>260</v>
      </c>
      <c r="F1353" s="73">
        <v>2924.2831207597801</v>
      </c>
      <c r="G1353" s="73"/>
      <c r="H1353" s="71" t="s">
        <v>262</v>
      </c>
      <c r="I1353" s="72" t="s">
        <v>94</v>
      </c>
      <c r="J1353" s="72" t="s">
        <v>88</v>
      </c>
      <c r="P1353" s="72" t="s">
        <v>371</v>
      </c>
    </row>
    <row r="1354" spans="1:16" s="72" customFormat="1">
      <c r="A1354" s="72" t="str">
        <f>Arms!$C$27</f>
        <v>CART_029_1</v>
      </c>
      <c r="B1354" s="72">
        <v>13</v>
      </c>
      <c r="C1354" s="72" t="str">
        <f t="shared" si="23"/>
        <v>CART_029_1_13</v>
      </c>
      <c r="D1354" s="123">
        <v>30.386869871043299</v>
      </c>
      <c r="E1354" s="72" t="s">
        <v>260</v>
      </c>
      <c r="F1354" s="73">
        <v>8.2694329107997095</v>
      </c>
      <c r="G1354" s="73">
        <v>8.2694329107997095</v>
      </c>
      <c r="H1354" s="71" t="s">
        <v>262</v>
      </c>
      <c r="I1354" s="72" t="s">
        <v>94</v>
      </c>
      <c r="J1354" s="72" t="s">
        <v>88</v>
      </c>
      <c r="P1354" s="72" t="s">
        <v>371</v>
      </c>
    </row>
    <row r="1355" spans="1:16" s="72" customFormat="1">
      <c r="A1355" s="72" t="str">
        <f>Arms!$C$27</f>
        <v>CART_029_1</v>
      </c>
      <c r="B1355" s="72">
        <v>14</v>
      </c>
      <c r="C1355" s="72" t="str">
        <f t="shared" si="23"/>
        <v>CART_029_1_14</v>
      </c>
      <c r="D1355" s="123">
        <v>6.9636576787807698</v>
      </c>
      <c r="E1355" s="72" t="s">
        <v>260</v>
      </c>
      <c r="F1355" s="73">
        <v>4.3729720246599202</v>
      </c>
      <c r="G1355" s="73">
        <v>4.3729720246599202</v>
      </c>
      <c r="H1355" s="71" t="s">
        <v>262</v>
      </c>
      <c r="I1355" s="72" t="s">
        <v>94</v>
      </c>
      <c r="J1355" s="72" t="s">
        <v>88</v>
      </c>
      <c r="P1355" s="72" t="s">
        <v>371</v>
      </c>
    </row>
    <row r="1356" spans="1:16" s="72" customFormat="1">
      <c r="A1356" s="72" t="str">
        <f>Arms!$C$27</f>
        <v>CART_029_1</v>
      </c>
      <c r="B1356" s="72">
        <v>14</v>
      </c>
      <c r="C1356" s="72" t="str">
        <f t="shared" si="23"/>
        <v>CART_029_1_14</v>
      </c>
      <c r="D1356" s="123">
        <v>21.207502930832302</v>
      </c>
      <c r="E1356" s="72" t="s">
        <v>260</v>
      </c>
      <c r="F1356" s="73">
        <v>5.5299148823591198</v>
      </c>
      <c r="G1356" s="73">
        <v>5.5299148823591198</v>
      </c>
      <c r="H1356" s="71" t="s">
        <v>262</v>
      </c>
      <c r="I1356" s="72" t="s">
        <v>94</v>
      </c>
      <c r="J1356" s="72" t="s">
        <v>88</v>
      </c>
      <c r="P1356" s="72" t="s">
        <v>371</v>
      </c>
    </row>
    <row r="1357" spans="1:16" s="72" customFormat="1">
      <c r="A1357" s="72" t="str">
        <f>Arms!$C$27</f>
        <v>CART_029_1</v>
      </c>
      <c r="B1357" s="72">
        <v>14</v>
      </c>
      <c r="C1357" s="72" t="str">
        <f t="shared" si="23"/>
        <v>CART_029_1_14</v>
      </c>
      <c r="D1357" s="123">
        <v>30.386869871043299</v>
      </c>
      <c r="E1357" s="72" t="s">
        <v>260</v>
      </c>
      <c r="F1357" s="73">
        <v>3344.0429337865999</v>
      </c>
      <c r="G1357" s="73"/>
      <c r="H1357" s="71" t="s">
        <v>262</v>
      </c>
      <c r="I1357" s="72" t="s">
        <v>94</v>
      </c>
      <c r="J1357" s="72" t="s">
        <v>88</v>
      </c>
      <c r="P1357" s="72" t="s">
        <v>371</v>
      </c>
    </row>
    <row r="1358" spans="1:16" s="72" customFormat="1">
      <c r="A1358" s="72" t="str">
        <f>Arms!$C$27</f>
        <v>CART_029_1</v>
      </c>
      <c r="B1358" s="72">
        <v>15</v>
      </c>
      <c r="C1358" s="72" t="str">
        <f t="shared" si="23"/>
        <v>CART_029_1_15</v>
      </c>
      <c r="D1358" s="123">
        <v>6.9636576787807698</v>
      </c>
      <c r="E1358" s="72" t="s">
        <v>260</v>
      </c>
      <c r="F1358" s="73">
        <v>790.78468976259796</v>
      </c>
      <c r="G1358" s="73"/>
      <c r="H1358" s="71" t="s">
        <v>262</v>
      </c>
      <c r="I1358" s="72" t="s">
        <v>94</v>
      </c>
      <c r="J1358" s="72" t="s">
        <v>88</v>
      </c>
      <c r="P1358" s="72" t="s">
        <v>371</v>
      </c>
    </row>
    <row r="1359" spans="1:16" s="72" customFormat="1">
      <c r="A1359" s="72" t="str">
        <f>Arms!$C$27</f>
        <v>CART_029_1</v>
      </c>
      <c r="B1359" s="72">
        <v>15</v>
      </c>
      <c r="C1359" s="72" t="str">
        <f t="shared" si="23"/>
        <v>CART_029_1_15</v>
      </c>
      <c r="D1359" s="123">
        <v>15.1934349355216</v>
      </c>
      <c r="E1359" s="72" t="s">
        <v>260</v>
      </c>
      <c r="F1359" s="73">
        <v>18492.272786794299</v>
      </c>
      <c r="G1359" s="73"/>
      <c r="H1359" s="71" t="s">
        <v>262</v>
      </c>
      <c r="I1359" s="72" t="s">
        <v>94</v>
      </c>
      <c r="J1359" s="72" t="s">
        <v>88</v>
      </c>
      <c r="P1359" s="72" t="s">
        <v>371</v>
      </c>
    </row>
    <row r="1360" spans="1:16" s="72" customFormat="1">
      <c r="A1360" s="72" t="str">
        <f>Arms!$C$27</f>
        <v>CART_029_1</v>
      </c>
      <c r="B1360" s="72">
        <v>15</v>
      </c>
      <c r="C1360" s="72" t="str">
        <f t="shared" si="23"/>
        <v>CART_029_1_15</v>
      </c>
      <c r="D1360" s="123">
        <v>20.890973036342299</v>
      </c>
      <c r="E1360" s="72" t="s">
        <v>260</v>
      </c>
      <c r="F1360" s="73">
        <v>935.13386835303902</v>
      </c>
      <c r="G1360" s="73"/>
      <c r="H1360" s="71" t="s">
        <v>262</v>
      </c>
      <c r="I1360" s="72" t="s">
        <v>94</v>
      </c>
      <c r="J1360" s="72" t="s">
        <v>88</v>
      </c>
      <c r="P1360" s="72" t="s">
        <v>371</v>
      </c>
    </row>
    <row r="1361" spans="1:16" s="72" customFormat="1">
      <c r="A1361" s="72" t="str">
        <f>Arms!$C$27</f>
        <v>CART_029_1</v>
      </c>
      <c r="B1361" s="72">
        <v>15</v>
      </c>
      <c r="C1361" s="72" t="str">
        <f t="shared" si="23"/>
        <v>CART_029_1_15</v>
      </c>
      <c r="D1361" s="123">
        <v>30.386869871043299</v>
      </c>
      <c r="E1361" s="72" t="s">
        <v>260</v>
      </c>
      <c r="F1361" s="73">
        <v>565.49293635356298</v>
      </c>
      <c r="G1361" s="73"/>
      <c r="H1361" s="71" t="s">
        <v>262</v>
      </c>
      <c r="I1361" s="72" t="s">
        <v>94</v>
      </c>
      <c r="J1361" s="72" t="s">
        <v>88</v>
      </c>
      <c r="P1361" s="72" t="s">
        <v>371</v>
      </c>
    </row>
    <row r="1362" spans="1:16" s="72" customFormat="1">
      <c r="A1362" s="72" t="str">
        <f>Arms!$C$27</f>
        <v>CART_029_1</v>
      </c>
      <c r="B1362" s="72">
        <v>15</v>
      </c>
      <c r="C1362" s="72" t="str">
        <f t="shared" si="23"/>
        <v>CART_029_1_15</v>
      </c>
      <c r="D1362" s="123">
        <v>60.140679953106599</v>
      </c>
      <c r="E1362" s="72" t="s">
        <v>260</v>
      </c>
      <c r="F1362" s="73">
        <v>330.687269172264</v>
      </c>
      <c r="G1362" s="73"/>
      <c r="H1362" s="71" t="s">
        <v>262</v>
      </c>
      <c r="I1362" s="72" t="s">
        <v>94</v>
      </c>
      <c r="J1362" s="72" t="s">
        <v>88</v>
      </c>
      <c r="P1362" s="72" t="s">
        <v>371</v>
      </c>
    </row>
    <row r="1363" spans="1:16" s="72" customFormat="1">
      <c r="A1363" s="72" t="str">
        <f>Arms!$C$27</f>
        <v>CART_029_1</v>
      </c>
      <c r="B1363" s="72">
        <v>15</v>
      </c>
      <c r="C1363" s="72" t="str">
        <f t="shared" si="23"/>
        <v>CART_029_1_15</v>
      </c>
      <c r="D1363" s="123">
        <v>119.964830011723</v>
      </c>
      <c r="E1363" s="72" t="s">
        <v>260</v>
      </c>
      <c r="F1363" s="73">
        <v>55.920727861952301</v>
      </c>
      <c r="G1363" s="73"/>
      <c r="H1363" s="71" t="s">
        <v>262</v>
      </c>
      <c r="I1363" s="72" t="s">
        <v>94</v>
      </c>
      <c r="J1363" s="72" t="s">
        <v>88</v>
      </c>
      <c r="P1363" s="72" t="s">
        <v>371</v>
      </c>
    </row>
    <row r="1364" spans="1:16" s="72" customFormat="1">
      <c r="A1364" s="72" t="str">
        <f>Arms!$C$27</f>
        <v>CART_029_1</v>
      </c>
      <c r="B1364" s="72">
        <v>16</v>
      </c>
      <c r="C1364" s="72" t="str">
        <f t="shared" si="23"/>
        <v>CART_029_1_16</v>
      </c>
      <c r="D1364" s="123">
        <v>7.2801875732708003</v>
      </c>
      <c r="E1364" s="72" t="s">
        <v>260</v>
      </c>
      <c r="F1364" s="73">
        <v>1398.3988816231199</v>
      </c>
      <c r="G1364" s="73"/>
      <c r="H1364" s="71" t="s">
        <v>262</v>
      </c>
      <c r="I1364" s="72" t="s">
        <v>94</v>
      </c>
      <c r="J1364" s="72" t="s">
        <v>88</v>
      </c>
      <c r="P1364" s="72" t="s">
        <v>371</v>
      </c>
    </row>
    <row r="1365" spans="1:16" s="72" customFormat="1">
      <c r="A1365" s="72" t="str">
        <f>Arms!$C$27</f>
        <v>CART_029_1</v>
      </c>
      <c r="B1365" s="72">
        <v>16</v>
      </c>
      <c r="C1365" s="72" t="str">
        <f t="shared" si="23"/>
        <v>CART_029_1_16</v>
      </c>
      <c r="D1365" s="123">
        <v>20.890973036342299</v>
      </c>
      <c r="E1365" s="72" t="s">
        <v>260</v>
      </c>
      <c r="F1365" s="73">
        <v>34.969491758981803</v>
      </c>
      <c r="G1365" s="73"/>
      <c r="H1365" s="71" t="s">
        <v>262</v>
      </c>
      <c r="I1365" s="72" t="s">
        <v>94</v>
      </c>
      <c r="J1365" s="72" t="s">
        <v>88</v>
      </c>
      <c r="P1365" s="72" t="s">
        <v>371</v>
      </c>
    </row>
    <row r="1366" spans="1:16" s="72" customFormat="1">
      <c r="A1366" s="72" t="str">
        <f>Arms!$C$27</f>
        <v>CART_029_1</v>
      </c>
      <c r="B1366" s="72">
        <v>16</v>
      </c>
      <c r="C1366" s="72" t="str">
        <f t="shared" si="23"/>
        <v>CART_029_1_16</v>
      </c>
      <c r="D1366" s="123">
        <v>30.070339976553299</v>
      </c>
      <c r="E1366" s="72" t="s">
        <v>260</v>
      </c>
      <c r="F1366" s="73">
        <v>20.449354873797301</v>
      </c>
      <c r="G1366" s="73"/>
      <c r="H1366" s="71" t="s">
        <v>262</v>
      </c>
      <c r="I1366" s="72" t="s">
        <v>94</v>
      </c>
      <c r="J1366" s="72" t="s">
        <v>88</v>
      </c>
      <c r="P1366" s="72" t="s">
        <v>371</v>
      </c>
    </row>
    <row r="1367" spans="1:16" s="72" customFormat="1">
      <c r="A1367" s="72" t="str">
        <f>Arms!$C$27</f>
        <v>CART_029_1</v>
      </c>
      <c r="B1367" s="72">
        <v>17</v>
      </c>
      <c r="C1367" s="72" t="str">
        <f t="shared" ref="C1367:C1373" si="24">CONCATENATE(A1367, "_", B1367)</f>
        <v>CART_029_1_17</v>
      </c>
      <c r="D1367" s="123">
        <v>7.2801875732708003</v>
      </c>
      <c r="E1367" s="72" t="s">
        <v>260</v>
      </c>
      <c r="F1367" s="73">
        <v>447.18315623729097</v>
      </c>
      <c r="G1367" s="73"/>
      <c r="H1367" s="71" t="s">
        <v>262</v>
      </c>
      <c r="I1367" s="72" t="s">
        <v>94</v>
      </c>
      <c r="J1367" s="72" t="s">
        <v>88</v>
      </c>
      <c r="P1367" s="72" t="s">
        <v>371</v>
      </c>
    </row>
    <row r="1368" spans="1:16" s="72" customFormat="1">
      <c r="A1368" s="72" t="str">
        <f>Arms!$C$27</f>
        <v>CART_029_1</v>
      </c>
      <c r="B1368" s="72">
        <v>17</v>
      </c>
      <c r="C1368" s="72" t="str">
        <f t="shared" si="24"/>
        <v>CART_029_1_17</v>
      </c>
      <c r="D1368" s="123">
        <v>15.5099648300117</v>
      </c>
      <c r="E1368" s="72" t="s">
        <v>260</v>
      </c>
      <c r="F1368" s="73">
        <v>874.47535174092297</v>
      </c>
      <c r="G1368" s="73"/>
      <c r="H1368" s="71" t="s">
        <v>262</v>
      </c>
      <c r="I1368" s="72" t="s">
        <v>94</v>
      </c>
      <c r="J1368" s="72" t="s">
        <v>88</v>
      </c>
      <c r="P1368" s="72" t="s">
        <v>371</v>
      </c>
    </row>
    <row r="1369" spans="1:16" s="72" customFormat="1">
      <c r="A1369" s="72" t="str">
        <f>Arms!$C$27</f>
        <v>CART_029_1</v>
      </c>
      <c r="B1369" s="72">
        <v>17</v>
      </c>
      <c r="C1369" s="72" t="str">
        <f t="shared" si="24"/>
        <v>CART_029_1_17</v>
      </c>
      <c r="D1369" s="123">
        <v>20.890973036342299</v>
      </c>
      <c r="E1369" s="72" t="s">
        <v>260</v>
      </c>
      <c r="F1369" s="73">
        <v>432.436486502891</v>
      </c>
      <c r="G1369" s="73"/>
      <c r="H1369" s="71" t="s">
        <v>262</v>
      </c>
      <c r="I1369" s="72" t="s">
        <v>94</v>
      </c>
      <c r="J1369" s="72" t="s">
        <v>88</v>
      </c>
      <c r="P1369" s="72" t="s">
        <v>371</v>
      </c>
    </row>
    <row r="1370" spans="1:16" s="72" customFormat="1">
      <c r="A1370" s="72" t="str">
        <f>Arms!$C$27</f>
        <v>CART_029_1</v>
      </c>
      <c r="B1370" s="72">
        <v>17</v>
      </c>
      <c r="C1370" s="72" t="str">
        <f t="shared" si="24"/>
        <v>CART_029_1_17</v>
      </c>
      <c r="D1370" s="123">
        <v>30.070339976553299</v>
      </c>
      <c r="E1370" s="72" t="s">
        <v>260</v>
      </c>
      <c r="F1370" s="73">
        <v>2557.2135106164501</v>
      </c>
      <c r="G1370" s="73"/>
      <c r="H1370" s="71" t="s">
        <v>262</v>
      </c>
      <c r="I1370" s="72" t="s">
        <v>94</v>
      </c>
      <c r="J1370" s="72" t="s">
        <v>88</v>
      </c>
      <c r="P1370" s="72" t="s">
        <v>371</v>
      </c>
    </row>
    <row r="1371" spans="1:16" s="72" customFormat="1">
      <c r="A1371" s="72" t="str">
        <f>Arms!$C$27</f>
        <v>CART_029_1</v>
      </c>
      <c r="B1371" s="72">
        <v>17</v>
      </c>
      <c r="C1371" s="72" t="str">
        <f t="shared" si="24"/>
        <v>CART_029_1_17</v>
      </c>
      <c r="D1371" s="123">
        <v>59.824150058616603</v>
      </c>
      <c r="E1371" s="72" t="s">
        <v>260</v>
      </c>
      <c r="F1371" s="73">
        <v>116.939481814731</v>
      </c>
      <c r="G1371" s="73"/>
      <c r="H1371" s="71" t="s">
        <v>262</v>
      </c>
      <c r="I1371" s="72" t="s">
        <v>94</v>
      </c>
      <c r="J1371" s="72" t="s">
        <v>88</v>
      </c>
      <c r="P1371" s="72" t="s">
        <v>371</v>
      </c>
    </row>
    <row r="1372" spans="1:16" s="72" customFormat="1">
      <c r="A1372" s="72" t="str">
        <f>Arms!$C$27</f>
        <v>CART_029_1</v>
      </c>
      <c r="B1372" s="72">
        <v>17</v>
      </c>
      <c r="C1372" s="72" t="str">
        <f t="shared" si="24"/>
        <v>CART_029_1_17</v>
      </c>
      <c r="D1372" s="123">
        <v>120.281359906213</v>
      </c>
      <c r="E1372" s="72" t="s">
        <v>260</v>
      </c>
      <c r="F1372" s="73">
        <v>78.199483301705101</v>
      </c>
      <c r="G1372" s="73"/>
      <c r="H1372" s="71" t="s">
        <v>262</v>
      </c>
      <c r="I1372" s="72" t="s">
        <v>94</v>
      </c>
      <c r="J1372" s="72" t="s">
        <v>88</v>
      </c>
      <c r="P1372" s="72" t="s">
        <v>371</v>
      </c>
    </row>
    <row r="1373" spans="1:16" s="72" customFormat="1">
      <c r="A1373" s="72" t="str">
        <f>Arms!$C$27</f>
        <v>CART_029_1</v>
      </c>
      <c r="B1373" s="72">
        <v>18</v>
      </c>
      <c r="C1373" s="72" t="str">
        <f t="shared" si="24"/>
        <v>CART_029_1_18</v>
      </c>
      <c r="D1373" s="123">
        <v>6.9636576787807698</v>
      </c>
      <c r="E1373" s="72" t="s">
        <v>260</v>
      </c>
      <c r="F1373" s="73">
        <v>23.384712711554901</v>
      </c>
      <c r="G1373" s="73"/>
      <c r="H1373" s="71" t="s">
        <v>262</v>
      </c>
      <c r="I1373" s="72" t="s">
        <v>94</v>
      </c>
      <c r="J1373" s="72" t="s">
        <v>88</v>
      </c>
      <c r="P1373" s="72" t="s">
        <v>371</v>
      </c>
    </row>
    <row r="1374" spans="1:16" s="72" customFormat="1">
      <c r="A1374" s="72" t="str">
        <f>Arms!$C$27</f>
        <v>CART_029_1</v>
      </c>
      <c r="B1374" s="72">
        <v>18</v>
      </c>
      <c r="C1374" s="72" t="str">
        <f t="shared" si="23"/>
        <v>CART_029_1_18</v>
      </c>
      <c r="D1374" s="123">
        <v>13.927315357561501</v>
      </c>
      <c r="E1374" s="72" t="s">
        <v>260</v>
      </c>
      <c r="F1374" s="73">
        <v>1000</v>
      </c>
      <c r="G1374" s="73"/>
      <c r="H1374" s="71" t="s">
        <v>262</v>
      </c>
      <c r="I1374" s="72" t="s">
        <v>94</v>
      </c>
      <c r="J1374" s="72" t="s">
        <v>88</v>
      </c>
      <c r="P1374" s="72" t="s">
        <v>371</v>
      </c>
    </row>
    <row r="1375" spans="1:16" s="72" customFormat="1">
      <c r="A1375" s="72" t="str">
        <f>Arms!$C$27</f>
        <v>CART_029_1</v>
      </c>
      <c r="B1375" s="72">
        <v>18</v>
      </c>
      <c r="C1375" s="72" t="str">
        <f t="shared" si="23"/>
        <v>CART_029_1_18</v>
      </c>
      <c r="D1375" s="123">
        <v>30.386869871043299</v>
      </c>
      <c r="E1375" s="72" t="s">
        <v>260</v>
      </c>
      <c r="F1375" s="73">
        <v>21146.705564633201</v>
      </c>
      <c r="G1375" s="73"/>
      <c r="H1375" s="71" t="s">
        <v>262</v>
      </c>
      <c r="I1375" s="72" t="s">
        <v>94</v>
      </c>
      <c r="J1375" s="72" t="s">
        <v>88</v>
      </c>
      <c r="P1375" s="72" t="s">
        <v>371</v>
      </c>
    </row>
    <row r="1376" spans="1:16" s="72" customFormat="1">
      <c r="A1376" s="72" t="str">
        <f>Arms!$C$27</f>
        <v>CART_029_1</v>
      </c>
      <c r="B1376" s="72">
        <v>18</v>
      </c>
      <c r="C1376" s="72" t="str">
        <f t="shared" si="23"/>
        <v>CART_029_1_18</v>
      </c>
      <c r="D1376" s="123">
        <v>59.5076201641266</v>
      </c>
      <c r="E1376" s="72" t="s">
        <v>260</v>
      </c>
      <c r="F1376" s="73">
        <v>6115.1591886536098</v>
      </c>
      <c r="G1376" s="73"/>
      <c r="H1376" s="71" t="s">
        <v>262</v>
      </c>
      <c r="I1376" s="72" t="s">
        <v>94</v>
      </c>
      <c r="J1376" s="72" t="s">
        <v>88</v>
      </c>
      <c r="P1376" s="72" t="s">
        <v>371</v>
      </c>
    </row>
    <row r="1377" spans="1:16" s="72" customFormat="1">
      <c r="A1377" s="72" t="str">
        <f>Arms!$C$27</f>
        <v>CART_029_1</v>
      </c>
      <c r="B1377" s="72">
        <v>18</v>
      </c>
      <c r="C1377" s="72" t="str">
        <f t="shared" si="23"/>
        <v>CART_029_1_18</v>
      </c>
      <c r="D1377" s="123">
        <v>89.894490035169895</v>
      </c>
      <c r="E1377" s="72" t="s">
        <v>260</v>
      </c>
      <c r="F1377" s="73">
        <v>2557.2135106164501</v>
      </c>
      <c r="G1377" s="73"/>
      <c r="H1377" s="71" t="s">
        <v>262</v>
      </c>
      <c r="I1377" s="72" t="s">
        <v>94</v>
      </c>
      <c r="J1377" s="72" t="s">
        <v>88</v>
      </c>
      <c r="P1377" s="72" t="s">
        <v>371</v>
      </c>
    </row>
    <row r="1378" spans="1:16" s="72" customFormat="1">
      <c r="A1378" s="72" t="str">
        <f>Arms!$C$27</f>
        <v>CART_029_1</v>
      </c>
      <c r="B1378" s="72">
        <v>18</v>
      </c>
      <c r="C1378" s="72" t="str">
        <f t="shared" si="23"/>
        <v>CART_029_1_18</v>
      </c>
      <c r="D1378" s="123">
        <v>119.964830011723</v>
      </c>
      <c r="E1378" s="72" t="s">
        <v>260</v>
      </c>
      <c r="F1378" s="73">
        <v>92.473951847861301</v>
      </c>
      <c r="G1378" s="73"/>
      <c r="H1378" s="71" t="s">
        <v>262</v>
      </c>
      <c r="I1378" s="72" t="s">
        <v>94</v>
      </c>
      <c r="J1378" s="72" t="s">
        <v>88</v>
      </c>
      <c r="P1378" s="72" t="s">
        <v>371</v>
      </c>
    </row>
    <row r="1379" spans="1:16" s="72" customFormat="1">
      <c r="A1379" s="72" t="str">
        <f>Arms!$C$27</f>
        <v>CART_029_1</v>
      </c>
      <c r="B1379" s="72">
        <v>19</v>
      </c>
      <c r="C1379" s="72" t="str">
        <f t="shared" si="23"/>
        <v>CART_029_1_19</v>
      </c>
      <c r="D1379" s="123">
        <v>7.2801875732708003</v>
      </c>
      <c r="E1379" s="72" t="s">
        <v>260</v>
      </c>
      <c r="F1379" s="73">
        <v>1768.36868458206</v>
      </c>
      <c r="G1379" s="73"/>
      <c r="H1379" s="71" t="s">
        <v>262</v>
      </c>
      <c r="I1379" s="72" t="s">
        <v>94</v>
      </c>
      <c r="J1379" s="72" t="s">
        <v>88</v>
      </c>
      <c r="P1379" s="72" t="s">
        <v>371</v>
      </c>
    </row>
    <row r="1380" spans="1:16" s="72" customFormat="1">
      <c r="A1380" s="72" t="str">
        <f>Arms!$C$27</f>
        <v>CART_029_1</v>
      </c>
      <c r="B1380" s="72">
        <v>19</v>
      </c>
      <c r="C1380" s="72" t="str">
        <f t="shared" si="23"/>
        <v>CART_029_1_19</v>
      </c>
      <c r="D1380" s="123">
        <v>23.106682297772501</v>
      </c>
      <c r="E1380" s="72" t="s">
        <v>260</v>
      </c>
      <c r="F1380" s="73">
        <v>16171.036749721001</v>
      </c>
      <c r="G1380" s="73"/>
      <c r="H1380" s="71" t="s">
        <v>262</v>
      </c>
      <c r="I1380" s="72" t="s">
        <v>94</v>
      </c>
      <c r="J1380" s="72" t="s">
        <v>88</v>
      </c>
      <c r="P1380" s="72" t="s">
        <v>371</v>
      </c>
    </row>
    <row r="1381" spans="1:16" s="72" customFormat="1">
      <c r="A1381" s="72" t="str">
        <f>Arms!$C$27</f>
        <v>CART_029_1</v>
      </c>
      <c r="B1381" s="72">
        <v>19</v>
      </c>
      <c r="C1381" s="72" t="str">
        <f t="shared" si="23"/>
        <v>CART_029_1_19</v>
      </c>
      <c r="D1381" s="123">
        <v>61.0902696365767</v>
      </c>
      <c r="E1381" s="72" t="s">
        <v>260</v>
      </c>
      <c r="F1381" s="73">
        <v>3344.0429337865999</v>
      </c>
      <c r="G1381" s="73"/>
      <c r="H1381" s="71" t="s">
        <v>262</v>
      </c>
      <c r="I1381" s="72" t="s">
        <v>94</v>
      </c>
      <c r="J1381" s="72" t="s">
        <v>88</v>
      </c>
      <c r="P1381" s="72" t="s">
        <v>371</v>
      </c>
    </row>
    <row r="1382" spans="1:16" s="72" customFormat="1">
      <c r="A1382" s="72" t="str">
        <f>Arms!$C$27</f>
        <v>CART_029_1</v>
      </c>
      <c r="B1382" s="72">
        <v>19</v>
      </c>
      <c r="C1382" s="72" t="str">
        <f t="shared" si="23"/>
        <v>CART_029_1_19</v>
      </c>
      <c r="D1382" s="123">
        <v>89.894490035169895</v>
      </c>
      <c r="E1382" s="72" t="s">
        <v>260</v>
      </c>
      <c r="F1382" s="73">
        <v>1182.5391670566801</v>
      </c>
      <c r="G1382" s="73"/>
      <c r="H1382" s="71" t="s">
        <v>262</v>
      </c>
      <c r="I1382" s="72" t="s">
        <v>94</v>
      </c>
      <c r="J1382" s="72" t="s">
        <v>88</v>
      </c>
      <c r="P1382" s="72" t="s">
        <v>371</v>
      </c>
    </row>
    <row r="1383" spans="1:16" s="72" customFormat="1">
      <c r="A1383" s="72" t="str">
        <f>Arms!$C$27</f>
        <v>CART_029_1</v>
      </c>
      <c r="B1383" s="72">
        <v>19</v>
      </c>
      <c r="C1383" s="72" t="str">
        <f t="shared" si="23"/>
        <v>CART_029_1_19</v>
      </c>
      <c r="D1383" s="123">
        <v>150.03516998827601</v>
      </c>
      <c r="E1383" s="72" t="s">
        <v>260</v>
      </c>
      <c r="F1383" s="73">
        <v>59.799703287872397</v>
      </c>
      <c r="G1383" s="73"/>
      <c r="H1383" s="71" t="s">
        <v>262</v>
      </c>
      <c r="I1383" s="72" t="s">
        <v>94</v>
      </c>
      <c r="J1383" s="72" t="s">
        <v>88</v>
      </c>
      <c r="P1383" s="72" t="s">
        <v>371</v>
      </c>
    </row>
    <row r="1384" spans="1:16" s="72" customFormat="1">
      <c r="A1384" s="72" t="str">
        <f>Arms!$C$27</f>
        <v>CART_029_1</v>
      </c>
      <c r="B1384" s="72">
        <v>20</v>
      </c>
      <c r="C1384" s="72" t="str">
        <f t="shared" si="23"/>
        <v>CART_029_1_20</v>
      </c>
      <c r="D1384" s="123">
        <v>7.9132473622508703</v>
      </c>
      <c r="E1384" s="72" t="s">
        <v>260</v>
      </c>
      <c r="F1384" s="73">
        <v>3954.4617455217899</v>
      </c>
      <c r="G1384" s="73"/>
      <c r="H1384" s="71" t="s">
        <v>262</v>
      </c>
      <c r="I1384" s="72" t="s">
        <v>94</v>
      </c>
      <c r="J1384" s="72" t="s">
        <v>88</v>
      </c>
      <c r="P1384" s="72" t="s">
        <v>371</v>
      </c>
    </row>
    <row r="1385" spans="1:16" s="72" customFormat="1">
      <c r="A1385" s="72" t="str">
        <f>Arms!$C$27</f>
        <v>CART_029_1</v>
      </c>
      <c r="B1385" s="72">
        <v>20</v>
      </c>
      <c r="C1385" s="72" t="str">
        <f t="shared" si="23"/>
        <v>CART_029_1_20</v>
      </c>
      <c r="D1385" s="123">
        <v>15.5099648300117</v>
      </c>
      <c r="E1385" s="72" t="s">
        <v>260</v>
      </c>
      <c r="F1385" s="73">
        <v>7231.4152533694796</v>
      </c>
      <c r="G1385" s="73"/>
      <c r="H1385" s="71" t="s">
        <v>262</v>
      </c>
      <c r="I1385" s="72" t="s">
        <v>94</v>
      </c>
      <c r="J1385" s="72" t="s">
        <v>88</v>
      </c>
      <c r="P1385" s="72" t="s">
        <v>371</v>
      </c>
    </row>
    <row r="1386" spans="1:16" s="72" customFormat="1">
      <c r="A1386" s="72" t="str">
        <f>Arms!$C$27</f>
        <v>CART_029_1</v>
      </c>
      <c r="B1386" s="72">
        <v>20</v>
      </c>
      <c r="C1386" s="72" t="str">
        <f t="shared" si="23"/>
        <v>CART_029_1_20</v>
      </c>
      <c r="D1386" s="123">
        <v>20.890973036342299</v>
      </c>
      <c r="E1386" s="72" t="s">
        <v>260</v>
      </c>
      <c r="F1386" s="73">
        <v>2162.4767972643899</v>
      </c>
      <c r="G1386" s="73"/>
      <c r="H1386" s="71" t="s">
        <v>262</v>
      </c>
      <c r="I1386" s="72" t="s">
        <v>94</v>
      </c>
      <c r="J1386" s="72" t="s">
        <v>88</v>
      </c>
      <c r="P1386" s="72" t="s">
        <v>371</v>
      </c>
    </row>
    <row r="1387" spans="1:16" s="72" customFormat="1">
      <c r="A1387" s="72" t="str">
        <f>Arms!$C$27</f>
        <v>CART_029_1</v>
      </c>
      <c r="B1387" s="72">
        <v>20</v>
      </c>
      <c r="C1387" s="72" t="str">
        <f t="shared" si="23"/>
        <v>CART_029_1_20</v>
      </c>
      <c r="D1387" s="123">
        <v>89.894490035169895</v>
      </c>
      <c r="E1387" s="72" t="s">
        <v>260</v>
      </c>
      <c r="F1387" s="73">
        <v>1069.3656104673</v>
      </c>
      <c r="G1387" s="73"/>
      <c r="H1387" s="71" t="s">
        <v>262</v>
      </c>
      <c r="I1387" s="72" t="s">
        <v>94</v>
      </c>
      <c r="J1387" s="72" t="s">
        <v>88</v>
      </c>
      <c r="P1387" s="72" t="s">
        <v>371</v>
      </c>
    </row>
    <row r="1388" spans="1:16" s="72" customFormat="1">
      <c r="A1388" s="72" t="str">
        <f>Arms!$C$27</f>
        <v>CART_029_1</v>
      </c>
      <c r="B1388" s="72">
        <v>21</v>
      </c>
      <c r="C1388" s="72" t="str">
        <f t="shared" si="23"/>
        <v>CART_029_1_21</v>
      </c>
      <c r="D1388" s="123">
        <v>6.9636576787807698</v>
      </c>
      <c r="E1388" s="72" t="s">
        <v>260</v>
      </c>
      <c r="F1388" s="73">
        <v>1546.39482745753</v>
      </c>
      <c r="G1388" s="73"/>
      <c r="H1388" s="71" t="s">
        <v>262</v>
      </c>
      <c r="I1388" s="72" t="s">
        <v>94</v>
      </c>
      <c r="J1388" s="72" t="s">
        <v>88</v>
      </c>
      <c r="P1388" s="72" t="s">
        <v>371</v>
      </c>
    </row>
    <row r="1389" spans="1:16" s="72" customFormat="1">
      <c r="A1389" s="72" t="str">
        <f>Arms!$C$27</f>
        <v>CART_029_1</v>
      </c>
      <c r="B1389" s="72">
        <v>21</v>
      </c>
      <c r="C1389" s="72" t="str">
        <f t="shared" si="23"/>
        <v>CART_029_1_21</v>
      </c>
      <c r="D1389" s="123">
        <v>20.890973036342299</v>
      </c>
      <c r="E1389" s="72" t="s">
        <v>260</v>
      </c>
      <c r="F1389" s="73">
        <v>199972.77522234499</v>
      </c>
      <c r="G1389" s="73"/>
      <c r="H1389" s="71" t="s">
        <v>262</v>
      </c>
      <c r="I1389" s="72" t="s">
        <v>94</v>
      </c>
      <c r="J1389" s="72" t="s">
        <v>88</v>
      </c>
      <c r="P1389" s="72" t="s">
        <v>371</v>
      </c>
    </row>
    <row r="1390" spans="1:16" s="72" customFormat="1">
      <c r="A1390" s="72" t="str">
        <f>Arms!$C$27</f>
        <v>CART_029_1</v>
      </c>
      <c r="B1390" s="72">
        <v>21</v>
      </c>
      <c r="C1390" s="72" t="str">
        <f t="shared" si="23"/>
        <v>CART_029_1_21</v>
      </c>
      <c r="D1390" s="123">
        <v>29.7538100820633</v>
      </c>
      <c r="E1390" s="72" t="s">
        <v>260</v>
      </c>
      <c r="F1390" s="73">
        <v>18492.272786794299</v>
      </c>
      <c r="G1390" s="73"/>
      <c r="H1390" s="71" t="s">
        <v>262</v>
      </c>
      <c r="I1390" s="72" t="s">
        <v>94</v>
      </c>
      <c r="J1390" s="72" t="s">
        <v>88</v>
      </c>
      <c r="P1390" s="72" t="s">
        <v>371</v>
      </c>
    </row>
    <row r="1391" spans="1:16" s="72" customFormat="1">
      <c r="A1391" s="72" t="str">
        <f>Arms!$C$27</f>
        <v>CART_029_1</v>
      </c>
      <c r="B1391" s="72">
        <v>22</v>
      </c>
      <c r="C1391" s="72" t="str">
        <f t="shared" si="23"/>
        <v>CART_029_1_22</v>
      </c>
      <c r="D1391" s="123">
        <v>6.6471277842907304</v>
      </c>
      <c r="E1391" s="72" t="s">
        <v>260</v>
      </c>
      <c r="F1391" s="73">
        <v>5718.4924676803003</v>
      </c>
      <c r="G1391" s="73"/>
      <c r="H1391" s="71" t="s">
        <v>262</v>
      </c>
      <c r="I1391" s="72" t="s">
        <v>94</v>
      </c>
      <c r="J1391" s="72" t="s">
        <v>88</v>
      </c>
      <c r="P1391" s="72" t="s">
        <v>371</v>
      </c>
    </row>
    <row r="1392" spans="1:16" s="72" customFormat="1">
      <c r="A1392" s="72" t="str">
        <f>Arms!$C$27</f>
        <v>CART_029_1</v>
      </c>
      <c r="B1392" s="72">
        <v>22</v>
      </c>
      <c r="C1392" s="72" t="str">
        <f t="shared" si="23"/>
        <v>CART_029_1_22</v>
      </c>
      <c r="D1392" s="123">
        <v>15.1934349355216</v>
      </c>
      <c r="E1392" s="72" t="s">
        <v>260</v>
      </c>
      <c r="F1392" s="73">
        <v>113083.191851254</v>
      </c>
      <c r="G1392" s="73"/>
      <c r="H1392" s="71" t="s">
        <v>262</v>
      </c>
      <c r="I1392" s="72" t="s">
        <v>94</v>
      </c>
      <c r="J1392" s="72" t="s">
        <v>88</v>
      </c>
      <c r="P1392" s="72" t="s">
        <v>371</v>
      </c>
    </row>
    <row r="1393" spans="1:16" s="72" customFormat="1">
      <c r="A1393" s="72" t="str">
        <f>Arms!$C$27</f>
        <v>CART_029_1</v>
      </c>
      <c r="B1393" s="72">
        <v>22</v>
      </c>
      <c r="C1393" s="72" t="str">
        <f t="shared" si="23"/>
        <v>CART_029_1_22</v>
      </c>
      <c r="D1393" s="123">
        <v>29.7538100820633</v>
      </c>
      <c r="E1393" s="72" t="s">
        <v>260</v>
      </c>
      <c r="F1393" s="73">
        <v>39989.110830126498</v>
      </c>
      <c r="G1393" s="73"/>
      <c r="H1393" s="71" t="s">
        <v>262</v>
      </c>
      <c r="I1393" s="72" t="s">
        <v>94</v>
      </c>
      <c r="J1393" s="72" t="s">
        <v>88</v>
      </c>
      <c r="P1393" s="72" t="s">
        <v>371</v>
      </c>
    </row>
    <row r="1394" spans="1:16" s="72" customFormat="1">
      <c r="A1394" s="72" t="str">
        <f>Arms!$C$27</f>
        <v>CART_029_1</v>
      </c>
      <c r="B1394" s="72">
        <v>22</v>
      </c>
      <c r="C1394" s="72" t="str">
        <f t="shared" si="23"/>
        <v>CART_029_1_22</v>
      </c>
      <c r="D1394" s="123">
        <v>60.457209847596701</v>
      </c>
      <c r="E1394" s="72" t="s">
        <v>260</v>
      </c>
      <c r="F1394" s="73">
        <v>5000.6807121025304</v>
      </c>
      <c r="G1394" s="73"/>
      <c r="H1394" s="71" t="s">
        <v>262</v>
      </c>
      <c r="I1394" s="72" t="s">
        <v>94</v>
      </c>
      <c r="J1394" s="72" t="s">
        <v>88</v>
      </c>
      <c r="P1394" s="72" t="s">
        <v>371</v>
      </c>
    </row>
    <row r="1395" spans="1:16" s="127" customFormat="1">
      <c r="A1395" s="127" t="str">
        <f>Arms!$C$28</f>
        <v>CART_036_1</v>
      </c>
      <c r="B1395" s="127">
        <v>1</v>
      </c>
      <c r="C1395" s="127" t="str">
        <f t="shared" si="23"/>
        <v>CART_036_1_1</v>
      </c>
      <c r="D1395" s="133">
        <v>0.95744680851063801</v>
      </c>
      <c r="E1395" s="127" t="s">
        <v>260</v>
      </c>
      <c r="F1395" s="130">
        <v>1.0065442244160201</v>
      </c>
      <c r="G1395" s="130">
        <v>1.0065442244160201</v>
      </c>
      <c r="H1395" s="124" t="s">
        <v>376</v>
      </c>
      <c r="I1395" s="127" t="s">
        <v>94</v>
      </c>
      <c r="J1395" s="127" t="s">
        <v>88</v>
      </c>
      <c r="P1395" s="127" t="s">
        <v>377</v>
      </c>
    </row>
    <row r="1396" spans="1:16" s="127" customFormat="1">
      <c r="A1396" s="127" t="str">
        <f>Arms!$C$28</f>
        <v>CART_036_1</v>
      </c>
      <c r="B1396" s="127">
        <v>1</v>
      </c>
      <c r="C1396" s="127" t="str">
        <f t="shared" si="23"/>
        <v>CART_036_1_1</v>
      </c>
      <c r="D1396" s="133">
        <v>2.9521276595744599</v>
      </c>
      <c r="E1396" s="127" t="s">
        <v>260</v>
      </c>
      <c r="F1396" s="130">
        <v>0.98062151256672103</v>
      </c>
      <c r="G1396" s="130">
        <v>0.98062151256672103</v>
      </c>
      <c r="H1396" s="124" t="s">
        <v>376</v>
      </c>
      <c r="I1396" s="127" t="s">
        <v>94</v>
      </c>
      <c r="J1396" s="127" t="s">
        <v>88</v>
      </c>
      <c r="P1396" s="127" t="s">
        <v>377</v>
      </c>
    </row>
    <row r="1397" spans="1:16" s="127" customFormat="1">
      <c r="A1397" s="127" t="str">
        <f>Arms!$C$28</f>
        <v>CART_036_1</v>
      </c>
      <c r="B1397" s="127">
        <v>1</v>
      </c>
      <c r="C1397" s="127" t="str">
        <f t="shared" si="23"/>
        <v>CART_036_1_1</v>
      </c>
      <c r="D1397" s="133">
        <v>5.0265957446808498</v>
      </c>
      <c r="E1397" s="127" t="s">
        <v>260</v>
      </c>
      <c r="F1397" s="130">
        <v>18.223140746553401</v>
      </c>
      <c r="H1397" s="124" t="s">
        <v>376</v>
      </c>
      <c r="I1397" s="127" t="s">
        <v>94</v>
      </c>
      <c r="J1397" s="127" t="s">
        <v>88</v>
      </c>
      <c r="P1397" s="127" t="s">
        <v>377</v>
      </c>
    </row>
    <row r="1398" spans="1:16" s="127" customFormat="1">
      <c r="A1398" s="127" t="str">
        <f>Arms!$C$28</f>
        <v>CART_036_1</v>
      </c>
      <c r="B1398" s="127">
        <v>1</v>
      </c>
      <c r="C1398" s="127" t="str">
        <f t="shared" si="23"/>
        <v>CART_036_1_1</v>
      </c>
      <c r="D1398" s="133">
        <v>7.0212765957446797</v>
      </c>
      <c r="E1398" s="127" t="s">
        <v>260</v>
      </c>
      <c r="F1398" s="130">
        <v>866.31743296468005</v>
      </c>
      <c r="H1398" s="124" t="s">
        <v>376</v>
      </c>
      <c r="I1398" s="127" t="s">
        <v>94</v>
      </c>
      <c r="J1398" s="127" t="s">
        <v>88</v>
      </c>
      <c r="P1398" s="127" t="s">
        <v>377</v>
      </c>
    </row>
    <row r="1399" spans="1:16" s="127" customFormat="1">
      <c r="A1399" s="127" t="str">
        <f>Arms!$C$28</f>
        <v>CART_036_1</v>
      </c>
      <c r="B1399" s="127">
        <v>1</v>
      </c>
      <c r="C1399" s="127" t="str">
        <f t="shared" si="23"/>
        <v>CART_036_1_1</v>
      </c>
      <c r="D1399" s="133">
        <v>10.0531914893617</v>
      </c>
      <c r="E1399" s="127" t="s">
        <v>260</v>
      </c>
      <c r="F1399" s="130">
        <v>1216.14633597088</v>
      </c>
      <c r="H1399" s="124" t="s">
        <v>376</v>
      </c>
      <c r="I1399" s="127" t="s">
        <v>94</v>
      </c>
      <c r="J1399" s="127" t="s">
        <v>88</v>
      </c>
      <c r="P1399" s="127" t="s">
        <v>377</v>
      </c>
    </row>
    <row r="1400" spans="1:16" s="127" customFormat="1">
      <c r="A1400" s="127" t="str">
        <f>Arms!$C$28</f>
        <v>CART_036_1</v>
      </c>
      <c r="B1400" s="127">
        <v>1</v>
      </c>
      <c r="C1400" s="127" t="str">
        <f t="shared" si="23"/>
        <v>CART_036_1_1</v>
      </c>
      <c r="D1400" s="133">
        <v>14.042553191489301</v>
      </c>
      <c r="E1400" s="127" t="s">
        <v>260</v>
      </c>
      <c r="F1400" s="130">
        <v>150.823930695153</v>
      </c>
      <c r="H1400" s="124" t="s">
        <v>376</v>
      </c>
      <c r="I1400" s="127" t="s">
        <v>94</v>
      </c>
      <c r="J1400" s="127" t="s">
        <v>88</v>
      </c>
      <c r="P1400" s="127" t="s">
        <v>377</v>
      </c>
    </row>
    <row r="1401" spans="1:16" s="127" customFormat="1">
      <c r="A1401" s="127" t="str">
        <f>Arms!$C$28</f>
        <v>CART_036_1</v>
      </c>
      <c r="B1401" s="127">
        <v>1</v>
      </c>
      <c r="C1401" s="127" t="str">
        <f t="shared" si="23"/>
        <v>CART_036_1_1</v>
      </c>
      <c r="D1401" s="133">
        <v>21.063829787233999</v>
      </c>
      <c r="E1401" s="127" t="s">
        <v>260</v>
      </c>
      <c r="F1401" s="130">
        <v>12401.791316893299</v>
      </c>
      <c r="H1401" s="124" t="s">
        <v>376</v>
      </c>
      <c r="I1401" s="127" t="s">
        <v>94</v>
      </c>
      <c r="J1401" s="127" t="s">
        <v>88</v>
      </c>
      <c r="P1401" s="127" t="s">
        <v>377</v>
      </c>
    </row>
    <row r="1402" spans="1:16" s="127" customFormat="1">
      <c r="A1402" s="127" t="str">
        <f>Arms!$C$28</f>
        <v>CART_036_1</v>
      </c>
      <c r="B1402" s="127">
        <v>1</v>
      </c>
      <c r="C1402" s="127" t="str">
        <f t="shared" si="23"/>
        <v>CART_036_1_1</v>
      </c>
      <c r="D1402" s="133">
        <v>28.085106382978701</v>
      </c>
      <c r="E1402" s="127" t="s">
        <v>260</v>
      </c>
      <c r="F1402" s="130">
        <v>7170.0812876715599</v>
      </c>
      <c r="H1402" s="124" t="s">
        <v>376</v>
      </c>
      <c r="I1402" s="127" t="s">
        <v>94</v>
      </c>
      <c r="J1402" s="127" t="s">
        <v>88</v>
      </c>
      <c r="P1402" s="127" t="s">
        <v>377</v>
      </c>
    </row>
    <row r="1403" spans="1:16" s="127" customFormat="1">
      <c r="A1403" s="127" t="str">
        <f>Arms!$C$28</f>
        <v>CART_036_1</v>
      </c>
      <c r="B1403" s="127">
        <v>2</v>
      </c>
      <c r="C1403" s="127" t="str">
        <f t="shared" si="23"/>
        <v>CART_036_1_2</v>
      </c>
      <c r="D1403" s="133">
        <v>7.0212765957446797</v>
      </c>
      <c r="E1403" s="127" t="s">
        <v>260</v>
      </c>
      <c r="F1403" s="130">
        <v>0.98062151256672103</v>
      </c>
      <c r="G1403" s="130">
        <v>0.98062151256672103</v>
      </c>
      <c r="H1403" s="124" t="s">
        <v>376</v>
      </c>
      <c r="I1403" s="127" t="s">
        <v>94</v>
      </c>
      <c r="J1403" s="127" t="s">
        <v>88</v>
      </c>
      <c r="P1403" s="127" t="s">
        <v>377</v>
      </c>
    </row>
    <row r="1404" spans="1:16" s="127" customFormat="1">
      <c r="A1404" s="127" t="str">
        <f>Arms!$C$28</f>
        <v>CART_036_1</v>
      </c>
      <c r="B1404" s="127">
        <v>2</v>
      </c>
      <c r="C1404" s="127" t="str">
        <f t="shared" si="23"/>
        <v>CART_036_1_2</v>
      </c>
      <c r="D1404" s="133">
        <v>10.0531914893617</v>
      </c>
      <c r="E1404" s="127" t="s">
        <v>260</v>
      </c>
      <c r="F1404" s="130">
        <v>2216.2005848802601</v>
      </c>
      <c r="H1404" s="124" t="s">
        <v>376</v>
      </c>
      <c r="I1404" s="127" t="s">
        <v>94</v>
      </c>
      <c r="J1404" s="127" t="s">
        <v>88</v>
      </c>
      <c r="P1404" s="127" t="s">
        <v>377</v>
      </c>
    </row>
    <row r="1405" spans="1:16" s="127" customFormat="1">
      <c r="A1405" s="127" t="str">
        <f>Arms!$C$28</f>
        <v>CART_036_1</v>
      </c>
      <c r="B1405" s="127">
        <v>2</v>
      </c>
      <c r="C1405" s="127" t="str">
        <f t="shared" si="23"/>
        <v>CART_036_1_2</v>
      </c>
      <c r="D1405" s="133">
        <v>14.042553191489301</v>
      </c>
      <c r="E1405" s="127" t="s">
        <v>260</v>
      </c>
      <c r="F1405" s="130">
        <v>19324.976753635099</v>
      </c>
      <c r="H1405" s="124" t="s">
        <v>376</v>
      </c>
      <c r="I1405" s="127" t="s">
        <v>94</v>
      </c>
      <c r="J1405" s="127" t="s">
        <v>88</v>
      </c>
      <c r="P1405" s="127" t="s">
        <v>377</v>
      </c>
    </row>
    <row r="1406" spans="1:16" s="127" customFormat="1">
      <c r="A1406" s="127" t="str">
        <f>Arms!$C$28</f>
        <v>CART_036_1</v>
      </c>
      <c r="B1406" s="127">
        <v>2</v>
      </c>
      <c r="C1406" s="127" t="str">
        <f t="shared" si="23"/>
        <v>CART_036_1_2</v>
      </c>
      <c r="D1406" s="133">
        <v>21.063829787233999</v>
      </c>
      <c r="E1406" s="127" t="s">
        <v>260</v>
      </c>
      <c r="F1406" s="130">
        <v>14886.9089635164</v>
      </c>
      <c r="H1406" s="124" t="s">
        <v>376</v>
      </c>
      <c r="I1406" s="127" t="s">
        <v>94</v>
      </c>
      <c r="J1406" s="127" t="s">
        <v>88</v>
      </c>
      <c r="P1406" s="127" t="s">
        <v>377</v>
      </c>
    </row>
    <row r="1407" spans="1:16" s="127" customFormat="1">
      <c r="A1407" s="127" t="str">
        <f>Arms!$C$28</f>
        <v>CART_036_1</v>
      </c>
      <c r="B1407" s="127">
        <v>2</v>
      </c>
      <c r="C1407" s="127" t="str">
        <f t="shared" si="23"/>
        <v>CART_036_1_2</v>
      </c>
      <c r="D1407" s="133">
        <v>28.085106382978701</v>
      </c>
      <c r="E1407" s="127" t="s">
        <v>260</v>
      </c>
      <c r="F1407" s="130">
        <v>2876.8916965343801</v>
      </c>
      <c r="H1407" s="124" t="s">
        <v>376</v>
      </c>
      <c r="I1407" s="127" t="s">
        <v>94</v>
      </c>
      <c r="J1407" s="127" t="s">
        <v>88</v>
      </c>
      <c r="P1407" s="127" t="s">
        <v>377</v>
      </c>
    </row>
    <row r="1408" spans="1:16" s="127" customFormat="1">
      <c r="A1408" s="127" t="str">
        <f>Arms!$C$28</f>
        <v>CART_036_1</v>
      </c>
      <c r="B1408" s="127">
        <v>3</v>
      </c>
      <c r="C1408" s="127" t="str">
        <f t="shared" si="23"/>
        <v>CART_036_1_3</v>
      </c>
      <c r="D1408" s="133">
        <v>5.0265957446808498</v>
      </c>
      <c r="E1408" s="127" t="s">
        <v>260</v>
      </c>
      <c r="F1408" s="130">
        <v>0.98062151256672103</v>
      </c>
      <c r="G1408" s="130">
        <v>0.98062151256672103</v>
      </c>
      <c r="H1408" s="124" t="s">
        <v>376</v>
      </c>
      <c r="I1408" s="127" t="s">
        <v>94</v>
      </c>
      <c r="J1408" s="127" t="s">
        <v>88</v>
      </c>
      <c r="P1408" s="127" t="s">
        <v>377</v>
      </c>
    </row>
    <row r="1409" spans="1:17" s="127" customFormat="1">
      <c r="A1409" s="127" t="str">
        <f>Arms!$C$28</f>
        <v>CART_036_1</v>
      </c>
      <c r="B1409" s="127">
        <v>3</v>
      </c>
      <c r="C1409" s="127" t="str">
        <f t="shared" si="23"/>
        <v>CART_036_1_3</v>
      </c>
      <c r="D1409" s="133">
        <v>6.9414893617021196</v>
      </c>
      <c r="E1409" s="127" t="s">
        <v>260</v>
      </c>
      <c r="F1409" s="130">
        <v>22599.9588677131</v>
      </c>
      <c r="H1409" s="124" t="s">
        <v>376</v>
      </c>
      <c r="I1409" s="127" t="s">
        <v>94</v>
      </c>
      <c r="J1409" s="127" t="s">
        <v>88</v>
      </c>
      <c r="P1409" s="127" t="s">
        <v>377</v>
      </c>
    </row>
    <row r="1410" spans="1:17" s="127" customFormat="1">
      <c r="A1410" s="127" t="str">
        <f>Arms!$C$28</f>
        <v>CART_036_1</v>
      </c>
      <c r="B1410" s="127">
        <v>3</v>
      </c>
      <c r="C1410" s="127" t="str">
        <f t="shared" si="23"/>
        <v>CART_036_1_3</v>
      </c>
      <c r="D1410" s="133">
        <v>9.9734042553191493</v>
      </c>
      <c r="E1410" s="127" t="s">
        <v>260</v>
      </c>
      <c r="F1410" s="130">
        <v>4601.3950230567598</v>
      </c>
      <c r="H1410" s="124" t="s">
        <v>376</v>
      </c>
      <c r="I1410" s="127" t="s">
        <v>94</v>
      </c>
      <c r="J1410" s="127" t="s">
        <v>88</v>
      </c>
      <c r="P1410" s="127" t="s">
        <v>377</v>
      </c>
    </row>
    <row r="1411" spans="1:17" s="127" customFormat="1">
      <c r="A1411" s="127" t="str">
        <f>Arms!$C$28</f>
        <v>CART_036_1</v>
      </c>
      <c r="B1411" s="127">
        <v>3</v>
      </c>
      <c r="C1411" s="127" t="str">
        <f t="shared" si="23"/>
        <v>CART_036_1_3</v>
      </c>
      <c r="D1411" s="133">
        <v>14.042553191489301</v>
      </c>
      <c r="E1411" s="127" t="s">
        <v>260</v>
      </c>
      <c r="F1411" s="130">
        <v>132.377151343066</v>
      </c>
      <c r="H1411" s="124" t="s">
        <v>376</v>
      </c>
      <c r="I1411" s="127" t="s">
        <v>94</v>
      </c>
      <c r="J1411" s="127" t="s">
        <v>88</v>
      </c>
      <c r="P1411" s="127" t="s">
        <v>377</v>
      </c>
    </row>
    <row r="1412" spans="1:17" s="127" customFormat="1">
      <c r="A1412" s="127" t="str">
        <f>Arms!$C$28</f>
        <v>CART_036_1</v>
      </c>
      <c r="B1412" s="127">
        <v>3</v>
      </c>
      <c r="C1412" s="127" t="str">
        <f t="shared" si="23"/>
        <v>CART_036_1_3</v>
      </c>
      <c r="D1412" s="133">
        <v>21.063829787233999</v>
      </c>
      <c r="E1412" s="127" t="s">
        <v>260</v>
      </c>
      <c r="F1412" s="130">
        <v>0.98062151256672103</v>
      </c>
      <c r="G1412" s="130">
        <v>0.98062151256672103</v>
      </c>
      <c r="H1412" s="124" t="s">
        <v>376</v>
      </c>
      <c r="I1412" s="127" t="s">
        <v>94</v>
      </c>
      <c r="J1412" s="127" t="s">
        <v>88</v>
      </c>
      <c r="P1412" s="127" t="s">
        <v>377</v>
      </c>
    </row>
    <row r="1413" spans="1:17" s="127" customFormat="1">
      <c r="A1413" s="127" t="str">
        <f>Arms!$C$28</f>
        <v>CART_036_1</v>
      </c>
      <c r="B1413" s="127">
        <v>3</v>
      </c>
      <c r="C1413" s="127" t="str">
        <f t="shared" si="23"/>
        <v>CART_036_1_3</v>
      </c>
      <c r="D1413" s="133">
        <v>28.005319148936099</v>
      </c>
      <c r="E1413" s="127" t="s">
        <v>260</v>
      </c>
      <c r="F1413" s="130">
        <v>1.0065442244160201</v>
      </c>
      <c r="G1413" s="130">
        <v>1.0065442244160201</v>
      </c>
      <c r="H1413" s="124" t="s">
        <v>376</v>
      </c>
      <c r="I1413" s="127" t="s">
        <v>94</v>
      </c>
      <c r="J1413" s="127" t="s">
        <v>88</v>
      </c>
      <c r="P1413" s="127" t="s">
        <v>377</v>
      </c>
    </row>
    <row r="1414" spans="1:17" s="127" customFormat="1">
      <c r="A1414" s="127" t="str">
        <f>Arms!$C$29</f>
        <v>CART_036_2</v>
      </c>
      <c r="B1414" s="127">
        <v>1</v>
      </c>
      <c r="C1414" s="127" t="str">
        <f t="shared" si="23"/>
        <v>CART_036_2_1</v>
      </c>
      <c r="D1414" s="133">
        <v>5.0265957446808498</v>
      </c>
      <c r="E1414" s="127" t="s">
        <v>260</v>
      </c>
      <c r="F1414" s="130">
        <v>0.98062151256672103</v>
      </c>
      <c r="G1414" s="130">
        <v>0.98062151256672103</v>
      </c>
      <c r="H1414" s="124" t="s">
        <v>376</v>
      </c>
      <c r="I1414" s="127" t="s">
        <v>94</v>
      </c>
      <c r="J1414" s="127" t="s">
        <v>88</v>
      </c>
      <c r="P1414" s="127" t="s">
        <v>377</v>
      </c>
      <c r="Q1414" s="257" t="s">
        <v>378</v>
      </c>
    </row>
    <row r="1415" spans="1:17" s="127" customFormat="1">
      <c r="A1415" s="127" t="str">
        <f>Arms!$C$29</f>
        <v>CART_036_2</v>
      </c>
      <c r="B1415" s="127">
        <v>1</v>
      </c>
      <c r="C1415" s="127" t="str">
        <f t="shared" si="23"/>
        <v>CART_036_2_1</v>
      </c>
      <c r="D1415" s="133">
        <v>6.9414893617021196</v>
      </c>
      <c r="E1415" s="127" t="s">
        <v>260</v>
      </c>
      <c r="F1415" s="130">
        <v>1498.43322366345</v>
      </c>
      <c r="H1415" s="124" t="s">
        <v>376</v>
      </c>
      <c r="I1415" s="127" t="s">
        <v>94</v>
      </c>
      <c r="J1415" s="127" t="s">
        <v>88</v>
      </c>
      <c r="P1415" s="127" t="s">
        <v>377</v>
      </c>
      <c r="Q1415" s="257"/>
    </row>
    <row r="1416" spans="1:17" s="127" customFormat="1">
      <c r="A1416" s="127" t="str">
        <f>Arms!$C$29</f>
        <v>CART_036_2</v>
      </c>
      <c r="B1416" s="127">
        <v>1</v>
      </c>
      <c r="C1416" s="127" t="str">
        <f t="shared" ref="C1416:C1479" si="25">CONCATENATE(A1416, "_", B1416)</f>
        <v>CART_036_2_1</v>
      </c>
      <c r="D1416" s="133">
        <v>9.9734042553191493</v>
      </c>
      <c r="E1416" s="127" t="s">
        <v>260</v>
      </c>
      <c r="F1416" s="130">
        <v>16524.5754965538</v>
      </c>
      <c r="H1416" s="124" t="s">
        <v>376</v>
      </c>
      <c r="I1416" s="127" t="s">
        <v>94</v>
      </c>
      <c r="J1416" s="127" t="s">
        <v>88</v>
      </c>
      <c r="P1416" s="127" t="s">
        <v>377</v>
      </c>
      <c r="Q1416" s="257"/>
    </row>
    <row r="1417" spans="1:17" s="127" customFormat="1">
      <c r="A1417" s="127" t="str">
        <f>Arms!$C$29</f>
        <v>CART_036_2</v>
      </c>
      <c r="B1417" s="127">
        <v>1</v>
      </c>
      <c r="C1417" s="127" t="str">
        <f t="shared" si="25"/>
        <v>CART_036_2_1</v>
      </c>
      <c r="D1417" s="133">
        <v>14.042553191489301</v>
      </c>
      <c r="E1417" s="127" t="s">
        <v>260</v>
      </c>
      <c r="F1417" s="130">
        <v>3934.6023758432698</v>
      </c>
      <c r="H1417" s="124" t="s">
        <v>376</v>
      </c>
      <c r="I1417" s="127" t="s">
        <v>94</v>
      </c>
      <c r="J1417" s="127" t="s">
        <v>88</v>
      </c>
      <c r="P1417" s="127" t="s">
        <v>377</v>
      </c>
      <c r="Q1417" s="257"/>
    </row>
    <row r="1418" spans="1:17" s="127" customFormat="1">
      <c r="A1418" s="127" t="str">
        <f>Arms!$C$29</f>
        <v>CART_036_2</v>
      </c>
      <c r="B1418" s="127">
        <v>1</v>
      </c>
      <c r="C1418" s="127" t="str">
        <f t="shared" si="25"/>
        <v>CART_036_2_1</v>
      </c>
      <c r="D1418" s="133">
        <v>21.063829787233999</v>
      </c>
      <c r="E1418" s="127" t="s">
        <v>260</v>
      </c>
      <c r="F1418" s="130">
        <v>12401.791316893299</v>
      </c>
      <c r="H1418" s="124" t="s">
        <v>376</v>
      </c>
      <c r="I1418" s="127" t="s">
        <v>94</v>
      </c>
      <c r="J1418" s="127" t="s">
        <v>88</v>
      </c>
      <c r="P1418" s="127" t="s">
        <v>377</v>
      </c>
      <c r="Q1418" s="257"/>
    </row>
    <row r="1419" spans="1:17" s="127" customFormat="1">
      <c r="A1419" s="127" t="str">
        <f>Arms!$C$29</f>
        <v>CART_036_2</v>
      </c>
      <c r="B1419" s="127">
        <v>1</v>
      </c>
      <c r="C1419" s="127" t="str">
        <f t="shared" si="25"/>
        <v>CART_036_2_1</v>
      </c>
      <c r="D1419" s="133">
        <v>28.085106382978701</v>
      </c>
      <c r="E1419" s="127" t="s">
        <v>260</v>
      </c>
      <c r="F1419" s="130">
        <v>9067.9075173576803</v>
      </c>
      <c r="H1419" s="124" t="s">
        <v>376</v>
      </c>
      <c r="I1419" s="127" t="s">
        <v>94</v>
      </c>
      <c r="J1419" s="127" t="s">
        <v>88</v>
      </c>
      <c r="P1419" s="127" t="s">
        <v>377</v>
      </c>
      <c r="Q1419" s="257"/>
    </row>
    <row r="1420" spans="1:17" s="127" customFormat="1">
      <c r="A1420" s="127" t="str">
        <f>Arms!$C$29</f>
        <v>CART_036_2</v>
      </c>
      <c r="B1420" s="127">
        <v>2</v>
      </c>
      <c r="C1420" s="127" t="str">
        <f t="shared" si="25"/>
        <v>CART_036_2_2</v>
      </c>
      <c r="D1420" s="133">
        <v>5.0265957446808498</v>
      </c>
      <c r="E1420" s="127" t="s">
        <v>260</v>
      </c>
      <c r="F1420" s="130">
        <v>0.98062151256672103</v>
      </c>
      <c r="G1420" s="130">
        <v>0.98062151256672103</v>
      </c>
      <c r="H1420" s="124" t="s">
        <v>376</v>
      </c>
      <c r="I1420" s="127" t="s">
        <v>94</v>
      </c>
      <c r="J1420" s="127" t="s">
        <v>88</v>
      </c>
      <c r="P1420" s="127" t="s">
        <v>377</v>
      </c>
      <c r="Q1420" s="257"/>
    </row>
    <row r="1421" spans="1:17" s="127" customFormat="1">
      <c r="A1421" s="127" t="str">
        <f>Arms!$C$29</f>
        <v>CART_036_2</v>
      </c>
      <c r="B1421" s="127">
        <v>2</v>
      </c>
      <c r="C1421" s="127" t="str">
        <f t="shared" si="25"/>
        <v>CART_036_2_2</v>
      </c>
      <c r="D1421" s="133">
        <v>6.9414893617021196</v>
      </c>
      <c r="E1421" s="127" t="s">
        <v>260</v>
      </c>
      <c r="F1421" s="130">
        <v>475.39414034791298</v>
      </c>
      <c r="H1421" s="124" t="s">
        <v>376</v>
      </c>
      <c r="I1421" s="127" t="s">
        <v>94</v>
      </c>
      <c r="J1421" s="127" t="s">
        <v>88</v>
      </c>
      <c r="P1421" s="127" t="s">
        <v>377</v>
      </c>
      <c r="Q1421" s="257"/>
    </row>
    <row r="1422" spans="1:17" s="127" customFormat="1">
      <c r="A1422" s="127" t="str">
        <f>Arms!$C$29</f>
        <v>CART_036_2</v>
      </c>
      <c r="B1422" s="127">
        <v>2</v>
      </c>
      <c r="C1422" s="127" t="str">
        <f t="shared" si="25"/>
        <v>CART_036_2_2</v>
      </c>
      <c r="D1422" s="133">
        <v>9.9734042553191493</v>
      </c>
      <c r="E1422" s="127" t="s">
        <v>260</v>
      </c>
      <c r="F1422" s="130">
        <v>13411.5432214427</v>
      </c>
      <c r="H1422" s="124" t="s">
        <v>376</v>
      </c>
      <c r="I1422" s="127" t="s">
        <v>94</v>
      </c>
      <c r="J1422" s="127" t="s">
        <v>88</v>
      </c>
      <c r="P1422" s="127" t="s">
        <v>377</v>
      </c>
      <c r="Q1422" s="257"/>
    </row>
    <row r="1423" spans="1:17" s="127" customFormat="1">
      <c r="A1423" s="127" t="str">
        <f>Arms!$C$29</f>
        <v>CART_036_2</v>
      </c>
      <c r="B1423" s="127">
        <v>2</v>
      </c>
      <c r="C1423" s="127" t="str">
        <f t="shared" si="25"/>
        <v>CART_036_2_2</v>
      </c>
      <c r="D1423" s="133">
        <v>14.042553191489301</v>
      </c>
      <c r="E1423" s="127" t="s">
        <v>260</v>
      </c>
      <c r="F1423" s="130">
        <v>7554.1737365870504</v>
      </c>
      <c r="H1423" s="124" t="s">
        <v>376</v>
      </c>
      <c r="I1423" s="127" t="s">
        <v>94</v>
      </c>
      <c r="J1423" s="127" t="s">
        <v>88</v>
      </c>
      <c r="P1423" s="127" t="s">
        <v>377</v>
      </c>
      <c r="Q1423" s="257"/>
    </row>
    <row r="1424" spans="1:17" s="127" customFormat="1">
      <c r="A1424" s="127" t="str">
        <f>Arms!$C$29</f>
        <v>CART_036_2</v>
      </c>
      <c r="B1424" s="127">
        <v>2</v>
      </c>
      <c r="C1424" s="127" t="str">
        <f t="shared" si="25"/>
        <v>CART_036_2_2</v>
      </c>
      <c r="D1424" s="133">
        <v>21.063829787233999</v>
      </c>
      <c r="E1424" s="127" t="s">
        <v>260</v>
      </c>
      <c r="F1424" s="130">
        <v>5107.58140822327</v>
      </c>
      <c r="H1424" s="124" t="s">
        <v>376</v>
      </c>
      <c r="I1424" s="127" t="s">
        <v>94</v>
      </c>
      <c r="J1424" s="127" t="s">
        <v>88</v>
      </c>
      <c r="P1424" s="127" t="s">
        <v>377</v>
      </c>
      <c r="Q1424" s="257"/>
    </row>
    <row r="1425" spans="1:17" s="127" customFormat="1">
      <c r="A1425" s="127" t="str">
        <f>Arms!$C$29</f>
        <v>CART_036_2</v>
      </c>
      <c r="B1425" s="127">
        <v>2</v>
      </c>
      <c r="C1425" s="127" t="str">
        <f t="shared" si="25"/>
        <v>CART_036_2_2</v>
      </c>
      <c r="D1425" s="133">
        <v>28.244680851063801</v>
      </c>
      <c r="E1425" s="127" t="s">
        <v>260</v>
      </c>
      <c r="F1425" s="130">
        <v>2159.1241765431801</v>
      </c>
      <c r="H1425" s="124" t="s">
        <v>376</v>
      </c>
      <c r="I1425" s="127" t="s">
        <v>94</v>
      </c>
      <c r="J1425" s="127" t="s">
        <v>88</v>
      </c>
      <c r="P1425" s="127" t="s">
        <v>377</v>
      </c>
      <c r="Q1425" s="257"/>
    </row>
    <row r="1426" spans="1:17" s="127" customFormat="1">
      <c r="A1426" s="127" t="str">
        <f>Arms!$C$29</f>
        <v>CART_036_2</v>
      </c>
      <c r="B1426" s="127">
        <v>3</v>
      </c>
      <c r="C1426" s="127" t="str">
        <f t="shared" si="25"/>
        <v>CART_036_2_3</v>
      </c>
      <c r="D1426" s="133">
        <v>0.95744680851063801</v>
      </c>
      <c r="E1426" s="127" t="s">
        <v>260</v>
      </c>
      <c r="F1426" s="130">
        <v>12.321158888064399</v>
      </c>
      <c r="H1426" s="124" t="s">
        <v>376</v>
      </c>
      <c r="I1426" s="127" t="s">
        <v>94</v>
      </c>
      <c r="J1426" s="127" t="s">
        <v>88</v>
      </c>
      <c r="P1426" s="127" t="s">
        <v>377</v>
      </c>
      <c r="Q1426" s="257"/>
    </row>
    <row r="1427" spans="1:17" s="127" customFormat="1">
      <c r="A1427" s="127" t="str">
        <f>Arms!$C$29</f>
        <v>CART_036_2</v>
      </c>
      <c r="B1427" s="127">
        <v>3</v>
      </c>
      <c r="C1427" s="127" t="str">
        <f t="shared" si="25"/>
        <v>CART_036_2_3</v>
      </c>
      <c r="D1427" s="133">
        <v>3.0319148936170199</v>
      </c>
      <c r="E1427" s="127" t="s">
        <v>260</v>
      </c>
      <c r="F1427" s="130">
        <v>11.393501761061501</v>
      </c>
      <c r="H1427" s="124" t="s">
        <v>376</v>
      </c>
      <c r="I1427" s="127" t="s">
        <v>94</v>
      </c>
      <c r="J1427" s="127" t="s">
        <v>88</v>
      </c>
      <c r="P1427" s="127" t="s">
        <v>377</v>
      </c>
      <c r="Q1427" s="257"/>
    </row>
    <row r="1428" spans="1:17" s="127" customFormat="1">
      <c r="A1428" s="127" t="str">
        <f>Arms!$C$29</f>
        <v>CART_036_2</v>
      </c>
      <c r="B1428" s="127">
        <v>3</v>
      </c>
      <c r="C1428" s="127" t="str">
        <f t="shared" si="25"/>
        <v>CART_036_2_3</v>
      </c>
      <c r="D1428" s="133">
        <v>4.9468085106382897</v>
      </c>
      <c r="E1428" s="127" t="s">
        <v>260</v>
      </c>
      <c r="F1428" s="130">
        <v>26.258109562091299</v>
      </c>
      <c r="H1428" s="124" t="s">
        <v>376</v>
      </c>
      <c r="I1428" s="127" t="s">
        <v>94</v>
      </c>
      <c r="J1428" s="127" t="s">
        <v>88</v>
      </c>
      <c r="P1428" s="127" t="s">
        <v>377</v>
      </c>
      <c r="Q1428" s="257"/>
    </row>
    <row r="1429" spans="1:17" s="127" customFormat="1">
      <c r="A1429" s="127" t="str">
        <f>Arms!$C$29</f>
        <v>CART_036_2</v>
      </c>
      <c r="B1429" s="127">
        <v>3</v>
      </c>
      <c r="C1429" s="127" t="str">
        <f t="shared" si="25"/>
        <v>CART_036_2_3</v>
      </c>
      <c r="D1429" s="133">
        <v>6.9414893617021196</v>
      </c>
      <c r="E1429" s="127" t="s">
        <v>260</v>
      </c>
      <c r="F1429" s="130">
        <v>32.353034001472999</v>
      </c>
      <c r="H1429" s="124" t="s">
        <v>376</v>
      </c>
      <c r="I1429" s="127" t="s">
        <v>94</v>
      </c>
      <c r="J1429" s="127" t="s">
        <v>88</v>
      </c>
      <c r="P1429" s="127" t="s">
        <v>377</v>
      </c>
      <c r="Q1429" s="257"/>
    </row>
    <row r="1430" spans="1:17" s="127" customFormat="1">
      <c r="A1430" s="127" t="str">
        <f>Arms!$C$29</f>
        <v>CART_036_2</v>
      </c>
      <c r="B1430" s="127">
        <v>3</v>
      </c>
      <c r="C1430" s="127" t="str">
        <f t="shared" si="25"/>
        <v>CART_036_2_3</v>
      </c>
      <c r="D1430" s="133">
        <v>10.0531914893617</v>
      </c>
      <c r="E1430" s="127" t="s">
        <v>260</v>
      </c>
      <c r="F1430" s="130">
        <v>617.11808230657198</v>
      </c>
      <c r="H1430" s="124" t="s">
        <v>376</v>
      </c>
      <c r="I1430" s="127" t="s">
        <v>94</v>
      </c>
      <c r="J1430" s="127" t="s">
        <v>88</v>
      </c>
      <c r="P1430" s="127" t="s">
        <v>377</v>
      </c>
      <c r="Q1430" s="257"/>
    </row>
    <row r="1431" spans="1:17" s="127" customFormat="1">
      <c r="A1431" s="127" t="str">
        <f>Arms!$C$29</f>
        <v>CART_036_2</v>
      </c>
      <c r="B1431" s="127">
        <v>3</v>
      </c>
      <c r="C1431" s="127" t="str">
        <f t="shared" si="25"/>
        <v>CART_036_2_3</v>
      </c>
      <c r="D1431" s="133">
        <v>13.9627659574468</v>
      </c>
      <c r="E1431" s="127" t="s">
        <v>260</v>
      </c>
      <c r="F1431" s="130">
        <v>1996.5642299788301</v>
      </c>
      <c r="H1431" s="124" t="s">
        <v>376</v>
      </c>
      <c r="I1431" s="127" t="s">
        <v>94</v>
      </c>
      <c r="J1431" s="127" t="s">
        <v>88</v>
      </c>
      <c r="P1431" s="127" t="s">
        <v>377</v>
      </c>
      <c r="Q1431" s="257"/>
    </row>
    <row r="1432" spans="1:17" s="127" customFormat="1">
      <c r="A1432" s="127" t="str">
        <f>Arms!$C$29</f>
        <v>CART_036_2</v>
      </c>
      <c r="B1432" s="127">
        <v>3</v>
      </c>
      <c r="C1432" s="127" t="str">
        <f t="shared" si="25"/>
        <v>CART_036_2_3</v>
      </c>
      <c r="D1432" s="133">
        <v>21.063829787233999</v>
      </c>
      <c r="E1432" s="127" t="s">
        <v>260</v>
      </c>
      <c r="F1432" s="130">
        <v>1095.6202653247001</v>
      </c>
      <c r="H1432" s="124" t="s">
        <v>376</v>
      </c>
      <c r="I1432" s="127" t="s">
        <v>94</v>
      </c>
      <c r="J1432" s="127" t="s">
        <v>88</v>
      </c>
      <c r="P1432" s="127" t="s">
        <v>377</v>
      </c>
      <c r="Q1432" s="257"/>
    </row>
    <row r="1433" spans="1:17" s="127" customFormat="1">
      <c r="A1433" s="127" t="str">
        <f>Arms!$C$29</f>
        <v>CART_036_2</v>
      </c>
      <c r="B1433" s="127">
        <v>3</v>
      </c>
      <c r="C1433" s="127" t="str">
        <f t="shared" si="25"/>
        <v>CART_036_2_3</v>
      </c>
      <c r="D1433" s="133">
        <v>28.1648936170212</v>
      </c>
      <c r="E1433" s="127" t="s">
        <v>260</v>
      </c>
      <c r="F1433" s="130">
        <v>356.78610461722502</v>
      </c>
      <c r="H1433" s="124" t="s">
        <v>376</v>
      </c>
      <c r="I1433" s="127" t="s">
        <v>94</v>
      </c>
      <c r="J1433" s="127" t="s">
        <v>88</v>
      </c>
      <c r="P1433" s="127" t="s">
        <v>377</v>
      </c>
      <c r="Q1433" s="257"/>
    </row>
    <row r="1434" spans="1:17" s="127" customFormat="1">
      <c r="A1434" s="127" t="str">
        <f>Arms!$C$29</f>
        <v>CART_036_2</v>
      </c>
      <c r="B1434" s="127">
        <v>4</v>
      </c>
      <c r="C1434" s="127" t="str">
        <f t="shared" si="25"/>
        <v>CART_036_2_4</v>
      </c>
      <c r="D1434" s="133">
        <v>3.0319148936170199</v>
      </c>
      <c r="E1434" s="127" t="s">
        <v>260</v>
      </c>
      <c r="F1434" s="130">
        <v>0.98062151256672103</v>
      </c>
      <c r="G1434" s="130">
        <v>0.98062151256672103</v>
      </c>
      <c r="H1434" s="124" t="s">
        <v>376</v>
      </c>
      <c r="I1434" s="127" t="s">
        <v>94</v>
      </c>
      <c r="J1434" s="127" t="s">
        <v>88</v>
      </c>
      <c r="P1434" s="127" t="s">
        <v>377</v>
      </c>
      <c r="Q1434" s="257"/>
    </row>
    <row r="1435" spans="1:17" s="127" customFormat="1">
      <c r="A1435" s="127" t="str">
        <f>Arms!$C$29</f>
        <v>CART_036_2</v>
      </c>
      <c r="B1435" s="127">
        <v>4</v>
      </c>
      <c r="C1435" s="127" t="str">
        <f t="shared" si="25"/>
        <v>CART_036_2_4</v>
      </c>
      <c r="D1435" s="133">
        <v>4.9468085106382897</v>
      </c>
      <c r="E1435" s="127" t="s">
        <v>260</v>
      </c>
      <c r="F1435" s="130">
        <v>274.848571700619</v>
      </c>
      <c r="H1435" s="124" t="s">
        <v>376</v>
      </c>
      <c r="I1435" s="127" t="s">
        <v>94</v>
      </c>
      <c r="J1435" s="127" t="s">
        <v>88</v>
      </c>
      <c r="P1435" s="127" t="s">
        <v>377</v>
      </c>
      <c r="Q1435" s="257"/>
    </row>
    <row r="1436" spans="1:17" s="127" customFormat="1">
      <c r="A1436" s="127" t="str">
        <f>Arms!$C$29</f>
        <v>CART_036_2</v>
      </c>
      <c r="B1436" s="127">
        <v>4</v>
      </c>
      <c r="C1436" s="127" t="str">
        <f t="shared" si="25"/>
        <v>CART_036_2_4</v>
      </c>
      <c r="D1436" s="133">
        <v>6.9414893617021196</v>
      </c>
      <c r="E1436" s="127" t="s">
        <v>260</v>
      </c>
      <c r="F1436" s="130">
        <v>6630.2475700703699</v>
      </c>
      <c r="H1436" s="124" t="s">
        <v>376</v>
      </c>
      <c r="I1436" s="127" t="s">
        <v>94</v>
      </c>
      <c r="J1436" s="127" t="s">
        <v>88</v>
      </c>
      <c r="P1436" s="127" t="s">
        <v>377</v>
      </c>
      <c r="Q1436" s="257"/>
    </row>
    <row r="1437" spans="1:17" s="127" customFormat="1">
      <c r="A1437" s="127" t="str">
        <f>Arms!$C$29</f>
        <v>CART_036_2</v>
      </c>
      <c r="B1437" s="127">
        <v>4</v>
      </c>
      <c r="C1437" s="127" t="str">
        <f t="shared" si="25"/>
        <v>CART_036_2_4</v>
      </c>
      <c r="D1437" s="133">
        <v>10.0531914893617</v>
      </c>
      <c r="E1437" s="127" t="s">
        <v>260</v>
      </c>
      <c r="F1437" s="130">
        <v>5381.1882715782003</v>
      </c>
      <c r="H1437" s="124" t="s">
        <v>376</v>
      </c>
      <c r="I1437" s="127" t="s">
        <v>94</v>
      </c>
      <c r="J1437" s="127" t="s">
        <v>88</v>
      </c>
      <c r="P1437" s="127" t="s">
        <v>377</v>
      </c>
      <c r="Q1437" s="257"/>
    </row>
    <row r="1438" spans="1:17" s="127" customFormat="1">
      <c r="A1438" s="127" t="str">
        <f>Arms!$C$29</f>
        <v>CART_036_2</v>
      </c>
      <c r="B1438" s="127">
        <v>4</v>
      </c>
      <c r="C1438" s="127" t="str">
        <f t="shared" si="25"/>
        <v>CART_036_2_4</v>
      </c>
      <c r="D1438" s="133">
        <v>14.042553191489301</v>
      </c>
      <c r="E1438" s="127" t="s">
        <v>260</v>
      </c>
      <c r="F1438" s="130">
        <v>1996.5642299788301</v>
      </c>
      <c r="H1438" s="124" t="s">
        <v>376</v>
      </c>
      <c r="I1438" s="127" t="s">
        <v>94</v>
      </c>
      <c r="J1438" s="127" t="s">
        <v>88</v>
      </c>
      <c r="P1438" s="127" t="s">
        <v>377</v>
      </c>
      <c r="Q1438" s="257"/>
    </row>
    <row r="1439" spans="1:17" s="127" customFormat="1">
      <c r="A1439" s="127" t="str">
        <f>Arms!$C$29</f>
        <v>CART_036_2</v>
      </c>
      <c r="B1439" s="127">
        <v>4</v>
      </c>
      <c r="C1439" s="127" t="str">
        <f t="shared" si="25"/>
        <v>CART_036_2_4</v>
      </c>
      <c r="D1439" s="133">
        <v>21.063829787233999</v>
      </c>
      <c r="E1439" s="127" t="s">
        <v>260</v>
      </c>
      <c r="F1439" s="130">
        <v>527.69089822813305</v>
      </c>
      <c r="H1439" s="124" t="s">
        <v>376</v>
      </c>
      <c r="I1439" s="127" t="s">
        <v>94</v>
      </c>
      <c r="J1439" s="127" t="s">
        <v>88</v>
      </c>
      <c r="P1439" s="127" t="s">
        <v>377</v>
      </c>
      <c r="Q1439" s="257"/>
    </row>
    <row r="1440" spans="1:17" s="127" customFormat="1">
      <c r="A1440" s="127" t="str">
        <f>Arms!$C$29</f>
        <v>CART_036_2</v>
      </c>
      <c r="B1440" s="127">
        <v>4</v>
      </c>
      <c r="C1440" s="127" t="str">
        <f t="shared" si="25"/>
        <v>CART_036_2_4</v>
      </c>
      <c r="D1440" s="133">
        <v>28.085106382978701</v>
      </c>
      <c r="E1440" s="127" t="s">
        <v>260</v>
      </c>
      <c r="F1440" s="130">
        <v>53.114422588842899</v>
      </c>
      <c r="H1440" s="124" t="s">
        <v>376</v>
      </c>
      <c r="I1440" s="127" t="s">
        <v>94</v>
      </c>
      <c r="J1440" s="127" t="s">
        <v>88</v>
      </c>
      <c r="P1440" s="127" t="s">
        <v>377</v>
      </c>
      <c r="Q1440" s="257"/>
    </row>
    <row r="1441" spans="1:16" s="127" customFormat="1">
      <c r="A1441" s="127" t="str">
        <f>Arms!$C$30</f>
        <v>CART_036_3</v>
      </c>
      <c r="B1441" s="127">
        <v>1</v>
      </c>
      <c r="C1441" s="127" t="str">
        <f t="shared" si="25"/>
        <v>CART_036_3_1</v>
      </c>
      <c r="D1441" s="133">
        <v>3.0319148936170199</v>
      </c>
      <c r="E1441" s="127" t="s">
        <v>260</v>
      </c>
      <c r="F1441" s="130">
        <v>1.0065442244160201</v>
      </c>
      <c r="G1441" s="130">
        <v>1.0065442244160201</v>
      </c>
      <c r="H1441" s="124" t="s">
        <v>376</v>
      </c>
      <c r="I1441" s="127" t="s">
        <v>94</v>
      </c>
      <c r="J1441" s="127" t="s">
        <v>88</v>
      </c>
      <c r="P1441" s="127" t="s">
        <v>377</v>
      </c>
    </row>
    <row r="1442" spans="1:16" s="127" customFormat="1">
      <c r="A1442" s="127" t="str">
        <f>Arms!$C$30</f>
        <v>CART_036_3</v>
      </c>
      <c r="B1442" s="127">
        <v>1</v>
      </c>
      <c r="C1442" s="127" t="str">
        <f t="shared" si="25"/>
        <v>CART_036_3_1</v>
      </c>
      <c r="D1442" s="133">
        <v>4.9468085106382897</v>
      </c>
      <c r="E1442" s="127" t="s">
        <v>260</v>
      </c>
      <c r="F1442" s="130">
        <v>65.443123996493</v>
      </c>
      <c r="H1442" s="124" t="s">
        <v>376</v>
      </c>
      <c r="I1442" s="127" t="s">
        <v>94</v>
      </c>
      <c r="J1442" s="127" t="s">
        <v>88</v>
      </c>
      <c r="P1442" s="127" t="s">
        <v>377</v>
      </c>
    </row>
    <row r="1443" spans="1:16" s="127" customFormat="1">
      <c r="A1443" s="127" t="str">
        <f>Arms!$C$30</f>
        <v>CART_036_3</v>
      </c>
      <c r="B1443" s="127">
        <v>1</v>
      </c>
      <c r="C1443" s="127" t="str">
        <f t="shared" si="25"/>
        <v>CART_036_3_1</v>
      </c>
      <c r="D1443" s="133">
        <v>6.9414893617021196</v>
      </c>
      <c r="E1443" s="127" t="s">
        <v>260</v>
      </c>
      <c r="F1443" s="130">
        <v>2396.6432890239798</v>
      </c>
      <c r="H1443" s="124" t="s">
        <v>376</v>
      </c>
      <c r="I1443" s="127" t="s">
        <v>94</v>
      </c>
      <c r="J1443" s="127" t="s">
        <v>88</v>
      </c>
      <c r="P1443" s="127" t="s">
        <v>377</v>
      </c>
    </row>
    <row r="1444" spans="1:16" s="127" customFormat="1">
      <c r="A1444" s="127" t="str">
        <f>Arms!$C$30</f>
        <v>CART_036_3</v>
      </c>
      <c r="B1444" s="127">
        <v>1</v>
      </c>
      <c r="C1444" s="127" t="str">
        <f t="shared" si="25"/>
        <v>CART_036_3_1</v>
      </c>
      <c r="D1444" s="133">
        <v>14.042553191489301</v>
      </c>
      <c r="E1444" s="127" t="s">
        <v>260</v>
      </c>
      <c r="F1444" s="130">
        <v>5523.4398856650896</v>
      </c>
      <c r="H1444" s="124" t="s">
        <v>376</v>
      </c>
      <c r="I1444" s="127" t="s">
        <v>94</v>
      </c>
      <c r="J1444" s="127" t="s">
        <v>88</v>
      </c>
      <c r="P1444" s="127" t="s">
        <v>377</v>
      </c>
    </row>
    <row r="1445" spans="1:16" s="127" customFormat="1">
      <c r="A1445" s="127" t="str">
        <f>Arms!$C$30</f>
        <v>CART_036_3</v>
      </c>
      <c r="B1445" s="127">
        <v>1</v>
      </c>
      <c r="C1445" s="127" t="str">
        <f t="shared" si="25"/>
        <v>CART_036_3_1</v>
      </c>
      <c r="D1445" s="133">
        <v>21.143617021276501</v>
      </c>
      <c r="E1445" s="127" t="s">
        <v>260</v>
      </c>
      <c r="F1445" s="130">
        <v>4723.0328168017504</v>
      </c>
      <c r="H1445" s="124" t="s">
        <v>376</v>
      </c>
      <c r="I1445" s="127" t="s">
        <v>94</v>
      </c>
      <c r="J1445" s="127" t="s">
        <v>88</v>
      </c>
      <c r="P1445" s="127" t="s">
        <v>377</v>
      </c>
    </row>
    <row r="1446" spans="1:16" s="127" customFormat="1">
      <c r="A1446" s="127" t="str">
        <f>Arms!$C$30</f>
        <v>CART_036_3</v>
      </c>
      <c r="B1446" s="127">
        <v>1</v>
      </c>
      <c r="C1446" s="127" t="str">
        <f t="shared" si="25"/>
        <v>CART_036_3_1</v>
      </c>
      <c r="D1446" s="133">
        <v>28.085106382978701</v>
      </c>
      <c r="E1446" s="127" t="s">
        <v>260</v>
      </c>
      <c r="F1446" s="130">
        <v>3934.6023758432698</v>
      </c>
      <c r="H1446" s="124" t="s">
        <v>376</v>
      </c>
      <c r="I1446" s="127" t="s">
        <v>94</v>
      </c>
      <c r="J1446" s="127" t="s">
        <v>88</v>
      </c>
      <c r="P1446" s="127" t="s">
        <v>377</v>
      </c>
    </row>
    <row r="1447" spans="1:16" s="127" customFormat="1">
      <c r="A1447" s="127" t="str">
        <f>Arms!$C$30</f>
        <v>CART_036_3</v>
      </c>
      <c r="B1447" s="127">
        <v>2</v>
      </c>
      <c r="C1447" s="127" t="str">
        <f t="shared" si="25"/>
        <v>CART_036_3_2</v>
      </c>
      <c r="D1447" s="133">
        <v>3.0319148936170199</v>
      </c>
      <c r="E1447" s="127" t="s">
        <v>260</v>
      </c>
      <c r="F1447" s="130">
        <v>1.0065442244160201</v>
      </c>
      <c r="G1447" s="130">
        <v>1.0065442244160201</v>
      </c>
      <c r="H1447" s="124" t="s">
        <v>376</v>
      </c>
      <c r="I1447" s="127" t="s">
        <v>94</v>
      </c>
      <c r="J1447" s="127" t="s">
        <v>88</v>
      </c>
      <c r="P1447" s="127" t="s">
        <v>377</v>
      </c>
    </row>
    <row r="1448" spans="1:16" s="127" customFormat="1">
      <c r="A1448" s="127" t="str">
        <f>Arms!$C$30</f>
        <v>CART_036_3</v>
      </c>
      <c r="B1448" s="127">
        <v>2</v>
      </c>
      <c r="C1448" s="127" t="str">
        <f t="shared" si="25"/>
        <v>CART_036_3_2</v>
      </c>
      <c r="D1448" s="133">
        <v>4.9468085106382897</v>
      </c>
      <c r="E1448" s="127" t="s">
        <v>260</v>
      </c>
      <c r="F1448" s="130">
        <v>780.46112353942203</v>
      </c>
      <c r="H1448" s="124" t="s">
        <v>376</v>
      </c>
      <c r="I1448" s="127" t="s">
        <v>94</v>
      </c>
      <c r="J1448" s="127" t="s">
        <v>88</v>
      </c>
      <c r="P1448" s="127" t="s">
        <v>377</v>
      </c>
    </row>
    <row r="1449" spans="1:16" s="127" customFormat="1">
      <c r="A1449" s="127" t="str">
        <f>Arms!$C$30</f>
        <v>CART_036_3</v>
      </c>
      <c r="B1449" s="127">
        <v>2</v>
      </c>
      <c r="C1449" s="127" t="str">
        <f t="shared" si="25"/>
        <v>CART_036_3_2</v>
      </c>
      <c r="D1449" s="133">
        <v>7.0212765957446797</v>
      </c>
      <c r="E1449" s="127" t="s">
        <v>260</v>
      </c>
      <c r="F1449" s="130">
        <v>5381.1882715782003</v>
      </c>
      <c r="H1449" s="124" t="s">
        <v>376</v>
      </c>
      <c r="I1449" s="127" t="s">
        <v>94</v>
      </c>
      <c r="J1449" s="127" t="s">
        <v>88</v>
      </c>
      <c r="P1449" s="127" t="s">
        <v>377</v>
      </c>
    </row>
    <row r="1450" spans="1:16" s="127" customFormat="1">
      <c r="A1450" s="127" t="str">
        <f>Arms!$C$30</f>
        <v>CART_036_3</v>
      </c>
      <c r="B1450" s="127">
        <v>2</v>
      </c>
      <c r="C1450" s="127" t="str">
        <f t="shared" si="25"/>
        <v>CART_036_3_2</v>
      </c>
      <c r="D1450" s="133">
        <v>9.9734042553191493</v>
      </c>
      <c r="E1450" s="127" t="s">
        <v>260</v>
      </c>
      <c r="F1450" s="130">
        <v>9067.9075173576803</v>
      </c>
      <c r="H1450" s="124" t="s">
        <v>376</v>
      </c>
      <c r="I1450" s="127" t="s">
        <v>94</v>
      </c>
      <c r="J1450" s="127" t="s">
        <v>88</v>
      </c>
      <c r="P1450" s="127" t="s">
        <v>377</v>
      </c>
    </row>
    <row r="1451" spans="1:16" s="127" customFormat="1">
      <c r="A1451" s="127" t="str">
        <f>Arms!$C$30</f>
        <v>CART_036_3</v>
      </c>
      <c r="B1451" s="127">
        <v>2</v>
      </c>
      <c r="C1451" s="127" t="str">
        <f t="shared" si="25"/>
        <v>CART_036_3_2</v>
      </c>
      <c r="D1451" s="133">
        <v>14.042553191489301</v>
      </c>
      <c r="E1451" s="127" t="s">
        <v>260</v>
      </c>
      <c r="F1451" s="130">
        <v>1498.43322366345</v>
      </c>
      <c r="H1451" s="124" t="s">
        <v>376</v>
      </c>
      <c r="I1451" s="127" t="s">
        <v>94</v>
      </c>
      <c r="J1451" s="127" t="s">
        <v>88</v>
      </c>
      <c r="P1451" s="127" t="s">
        <v>377</v>
      </c>
    </row>
    <row r="1452" spans="1:16" s="127" customFormat="1">
      <c r="A1452" s="127" t="str">
        <f>Arms!$C$30</f>
        <v>CART_036_3</v>
      </c>
      <c r="B1452" s="127">
        <v>2</v>
      </c>
      <c r="C1452" s="127" t="str">
        <f t="shared" si="25"/>
        <v>CART_036_3_2</v>
      </c>
      <c r="D1452" s="133">
        <v>20.984042553191401</v>
      </c>
      <c r="E1452" s="127" t="s">
        <v>260</v>
      </c>
      <c r="F1452" s="130">
        <v>1996.5642299788301</v>
      </c>
      <c r="H1452" s="124" t="s">
        <v>376</v>
      </c>
      <c r="I1452" s="127" t="s">
        <v>94</v>
      </c>
      <c r="J1452" s="127" t="s">
        <v>88</v>
      </c>
      <c r="P1452" s="127" t="s">
        <v>377</v>
      </c>
    </row>
    <row r="1453" spans="1:16" s="127" customFormat="1">
      <c r="A1453" s="127" t="str">
        <f>Arms!$C$30</f>
        <v>CART_036_3</v>
      </c>
      <c r="B1453" s="127">
        <v>2</v>
      </c>
      <c r="C1453" s="127" t="str">
        <f t="shared" si="25"/>
        <v>CART_036_3_2</v>
      </c>
      <c r="D1453" s="133">
        <v>28.1648936170212</v>
      </c>
      <c r="E1453" s="127" t="s">
        <v>260</v>
      </c>
      <c r="F1453" s="130">
        <v>1154.3112973934201</v>
      </c>
      <c r="H1453" s="124" t="s">
        <v>376</v>
      </c>
      <c r="I1453" s="127" t="s">
        <v>94</v>
      </c>
      <c r="J1453" s="127" t="s">
        <v>88</v>
      </c>
      <c r="P1453" s="127" t="s">
        <v>377</v>
      </c>
    </row>
    <row r="1454" spans="1:16" s="127" customFormat="1">
      <c r="A1454" s="127" t="str">
        <f>Arms!$C$30</f>
        <v>CART_036_3</v>
      </c>
      <c r="B1454" s="127">
        <v>3</v>
      </c>
      <c r="C1454" s="127" t="str">
        <f t="shared" si="25"/>
        <v>CART_036_3_3</v>
      </c>
      <c r="D1454" s="133">
        <v>0.95744680851063801</v>
      </c>
      <c r="E1454" s="127" t="s">
        <v>260</v>
      </c>
      <c r="F1454" s="130">
        <v>1.0065442244160201</v>
      </c>
      <c r="G1454" s="130">
        <v>1.0065442244160201</v>
      </c>
      <c r="H1454" s="124" t="s">
        <v>376</v>
      </c>
      <c r="I1454" s="127" t="s">
        <v>94</v>
      </c>
      <c r="J1454" s="127" t="s">
        <v>88</v>
      </c>
      <c r="P1454" s="127" t="s">
        <v>377</v>
      </c>
    </row>
    <row r="1455" spans="1:16" s="127" customFormat="1">
      <c r="A1455" s="127" t="str">
        <f>Arms!$C$30</f>
        <v>CART_036_3</v>
      </c>
      <c r="B1455" s="127">
        <v>3</v>
      </c>
      <c r="C1455" s="127" t="str">
        <f t="shared" si="25"/>
        <v>CART_036_3_3</v>
      </c>
      <c r="D1455" s="133">
        <v>2.9521276595744599</v>
      </c>
      <c r="E1455" s="127" t="s">
        <v>260</v>
      </c>
      <c r="F1455" s="130">
        <v>23.6558020317323</v>
      </c>
      <c r="H1455" s="124" t="s">
        <v>376</v>
      </c>
      <c r="I1455" s="127" t="s">
        <v>94</v>
      </c>
      <c r="J1455" s="127" t="s">
        <v>88</v>
      </c>
      <c r="P1455" s="127" t="s">
        <v>377</v>
      </c>
    </row>
    <row r="1456" spans="1:16" s="127" customFormat="1">
      <c r="A1456" s="127" t="str">
        <f>Arms!$C$30</f>
        <v>CART_036_3</v>
      </c>
      <c r="B1456" s="127">
        <v>3</v>
      </c>
      <c r="C1456" s="127" t="str">
        <f t="shared" si="25"/>
        <v>CART_036_3_3</v>
      </c>
      <c r="D1456" s="133">
        <v>4.9468085106382897</v>
      </c>
      <c r="E1456" s="127" t="s">
        <v>260</v>
      </c>
      <c r="F1456" s="130">
        <v>143.155278250056</v>
      </c>
      <c r="H1456" s="124" t="s">
        <v>376</v>
      </c>
      <c r="I1456" s="127" t="s">
        <v>94</v>
      </c>
      <c r="J1456" s="127" t="s">
        <v>88</v>
      </c>
      <c r="P1456" s="127" t="s">
        <v>377</v>
      </c>
    </row>
    <row r="1457" spans="1:16" s="127" customFormat="1">
      <c r="A1457" s="127" t="str">
        <f>Arms!$C$30</f>
        <v>CART_036_3</v>
      </c>
      <c r="B1457" s="127">
        <v>3</v>
      </c>
      <c r="C1457" s="127" t="str">
        <f t="shared" si="25"/>
        <v>CART_036_3_3</v>
      </c>
      <c r="D1457" s="133">
        <v>7.0212765957446797</v>
      </c>
      <c r="E1457" s="127" t="s">
        <v>260</v>
      </c>
      <c r="F1457" s="130">
        <v>5819.3237769356801</v>
      </c>
      <c r="H1457" s="124" t="s">
        <v>376</v>
      </c>
      <c r="I1457" s="127" t="s">
        <v>94</v>
      </c>
      <c r="J1457" s="127" t="s">
        <v>88</v>
      </c>
      <c r="P1457" s="127" t="s">
        <v>377</v>
      </c>
    </row>
    <row r="1458" spans="1:16" s="127" customFormat="1">
      <c r="A1458" s="127" t="str">
        <f>Arms!$C$30</f>
        <v>CART_036_3</v>
      </c>
      <c r="B1458" s="127">
        <v>3</v>
      </c>
      <c r="C1458" s="127" t="str">
        <f t="shared" si="25"/>
        <v>CART_036_3_3</v>
      </c>
      <c r="D1458" s="133">
        <v>9.9734042553191493</v>
      </c>
      <c r="E1458" s="127" t="s">
        <v>260</v>
      </c>
      <c r="F1458" s="130">
        <v>200.963019436081</v>
      </c>
      <c r="H1458" s="124" t="s">
        <v>376</v>
      </c>
      <c r="I1458" s="127" t="s">
        <v>94</v>
      </c>
      <c r="J1458" s="127" t="s">
        <v>88</v>
      </c>
      <c r="P1458" s="127" t="s">
        <v>377</v>
      </c>
    </row>
    <row r="1459" spans="1:16" s="127" customFormat="1">
      <c r="A1459" s="127" t="str">
        <f>Arms!$C$30</f>
        <v>CART_036_3</v>
      </c>
      <c r="B1459" s="127">
        <v>3</v>
      </c>
      <c r="C1459" s="127" t="str">
        <f t="shared" si="25"/>
        <v>CART_036_3_3</v>
      </c>
      <c r="D1459" s="133">
        <v>14.042553191489301</v>
      </c>
      <c r="E1459" s="127" t="s">
        <v>260</v>
      </c>
      <c r="F1459" s="130">
        <v>3031.0032515716298</v>
      </c>
      <c r="H1459" s="124" t="s">
        <v>376</v>
      </c>
      <c r="I1459" s="127" t="s">
        <v>94</v>
      </c>
      <c r="J1459" s="127" t="s">
        <v>88</v>
      </c>
      <c r="P1459" s="127" t="s">
        <v>377</v>
      </c>
    </row>
    <row r="1460" spans="1:16" s="127" customFormat="1">
      <c r="A1460" s="127" t="str">
        <f>Arms!$C$30</f>
        <v>CART_036_3</v>
      </c>
      <c r="B1460" s="127">
        <v>3</v>
      </c>
      <c r="C1460" s="127" t="str">
        <f t="shared" si="25"/>
        <v>CART_036_3_3</v>
      </c>
      <c r="D1460" s="133">
        <v>21.063829787233999</v>
      </c>
      <c r="E1460" s="127" t="s">
        <v>260</v>
      </c>
      <c r="F1460" s="130">
        <v>2274.7858070336301</v>
      </c>
      <c r="H1460" s="124" t="s">
        <v>376</v>
      </c>
      <c r="I1460" s="127" t="s">
        <v>94</v>
      </c>
      <c r="J1460" s="127" t="s">
        <v>88</v>
      </c>
      <c r="P1460" s="127" t="s">
        <v>377</v>
      </c>
    </row>
    <row r="1461" spans="1:16" s="127" customFormat="1">
      <c r="A1461" s="127" t="str">
        <f>Arms!$C$30</f>
        <v>CART_036_3</v>
      </c>
      <c r="B1461" s="127">
        <v>3</v>
      </c>
      <c r="C1461" s="127" t="str">
        <f t="shared" si="25"/>
        <v>CART_036_3_3</v>
      </c>
      <c r="D1461" s="133">
        <v>28.085106382978701</v>
      </c>
      <c r="E1461" s="127" t="s">
        <v>260</v>
      </c>
      <c r="F1461" s="130">
        <v>356.78610461722502</v>
      </c>
      <c r="H1461" s="124" t="s">
        <v>376</v>
      </c>
      <c r="I1461" s="127" t="s">
        <v>94</v>
      </c>
      <c r="J1461" s="127" t="s">
        <v>88</v>
      </c>
      <c r="P1461" s="127" t="s">
        <v>377</v>
      </c>
    </row>
    <row r="1462" spans="1:16" s="127" customFormat="1">
      <c r="A1462" s="127" t="str">
        <f>Arms!$C$28</f>
        <v>CART_036_1</v>
      </c>
      <c r="B1462" s="127">
        <v>1</v>
      </c>
      <c r="C1462" s="127" t="str">
        <f t="shared" si="25"/>
        <v>CART_036_1_1</v>
      </c>
      <c r="D1462" s="133">
        <v>60.400000000000198</v>
      </c>
      <c r="E1462" s="127" t="s">
        <v>260</v>
      </c>
      <c r="F1462" s="130">
        <v>3544.66396967532</v>
      </c>
      <c r="H1462" s="124" t="s">
        <v>376</v>
      </c>
      <c r="I1462" s="127" t="s">
        <v>94</v>
      </c>
      <c r="J1462" s="127" t="s">
        <v>88</v>
      </c>
      <c r="P1462" s="127" t="s">
        <v>377</v>
      </c>
    </row>
    <row r="1463" spans="1:16" s="127" customFormat="1">
      <c r="A1463" s="127" t="str">
        <f>Arms!$C$28</f>
        <v>CART_036_1</v>
      </c>
      <c r="B1463" s="127">
        <v>1</v>
      </c>
      <c r="C1463" s="127" t="str">
        <f t="shared" si="25"/>
        <v>CART_036_1_1</v>
      </c>
      <c r="D1463" s="133">
        <v>90.800000000000196</v>
      </c>
      <c r="E1463" s="127" t="s">
        <v>260</v>
      </c>
      <c r="F1463" s="130">
        <v>541.64039752522694</v>
      </c>
      <c r="H1463" s="124" t="s">
        <v>376</v>
      </c>
      <c r="I1463" s="127" t="s">
        <v>94</v>
      </c>
      <c r="J1463" s="127" t="s">
        <v>88</v>
      </c>
      <c r="P1463" s="127" t="s">
        <v>377</v>
      </c>
    </row>
    <row r="1464" spans="1:16" s="127" customFormat="1">
      <c r="A1464" s="127" t="str">
        <f>Arms!$C$28</f>
        <v>CART_036_1</v>
      </c>
      <c r="B1464" s="127">
        <v>1</v>
      </c>
      <c r="C1464" s="127" t="str">
        <f t="shared" si="25"/>
        <v>CART_036_1_1</v>
      </c>
      <c r="D1464" s="133">
        <v>121.2</v>
      </c>
      <c r="E1464" s="127" t="s">
        <v>260</v>
      </c>
      <c r="F1464" s="130">
        <v>0.98062151256672103</v>
      </c>
      <c r="G1464" s="130">
        <v>0.98062151256672103</v>
      </c>
      <c r="H1464" s="124" t="s">
        <v>376</v>
      </c>
      <c r="I1464" s="127" t="s">
        <v>94</v>
      </c>
      <c r="J1464" s="127" t="s">
        <v>88</v>
      </c>
      <c r="P1464" s="127" t="s">
        <v>377</v>
      </c>
    </row>
    <row r="1465" spans="1:16" s="127" customFormat="1">
      <c r="A1465" s="127" t="str">
        <f>Arms!$C$28</f>
        <v>CART_036_1</v>
      </c>
      <c r="B1465" s="127">
        <v>1</v>
      </c>
      <c r="C1465" s="127" t="str">
        <f t="shared" si="25"/>
        <v>CART_036_1_1</v>
      </c>
      <c r="D1465" s="133">
        <v>210.8</v>
      </c>
      <c r="E1465" s="127" t="s">
        <v>260</v>
      </c>
      <c r="F1465" s="130">
        <v>0.98062151256672103</v>
      </c>
      <c r="G1465" s="130">
        <v>0.98062151256672103</v>
      </c>
      <c r="H1465" s="124" t="s">
        <v>376</v>
      </c>
      <c r="I1465" s="127" t="s">
        <v>94</v>
      </c>
      <c r="J1465" s="127" t="s">
        <v>88</v>
      </c>
      <c r="P1465" s="127" t="s">
        <v>377</v>
      </c>
    </row>
    <row r="1466" spans="1:16" s="127" customFormat="1">
      <c r="A1466" s="127" t="str">
        <f>Arms!$C$28</f>
        <v>CART_036_1</v>
      </c>
      <c r="B1466" s="127">
        <v>1</v>
      </c>
      <c r="C1466" s="127" t="str">
        <f t="shared" si="25"/>
        <v>CART_036_1_1</v>
      </c>
      <c r="D1466" s="133">
        <v>270.8</v>
      </c>
      <c r="E1466" s="127" t="s">
        <v>260</v>
      </c>
      <c r="F1466" s="130">
        <v>15.582407621479</v>
      </c>
      <c r="H1466" s="124" t="s">
        <v>376</v>
      </c>
      <c r="I1466" s="127" t="s">
        <v>94</v>
      </c>
      <c r="J1466" s="127" t="s">
        <v>88</v>
      </c>
      <c r="P1466" s="127" t="s">
        <v>377</v>
      </c>
    </row>
    <row r="1467" spans="1:16" s="127" customFormat="1">
      <c r="A1467" s="127" t="str">
        <f>Arms!$C$28</f>
        <v>CART_036_1</v>
      </c>
      <c r="B1467" s="127">
        <v>2</v>
      </c>
      <c r="C1467" s="127" t="str">
        <f t="shared" si="25"/>
        <v>CART_036_1_2</v>
      </c>
      <c r="D1467" s="133">
        <v>61.200000000000202</v>
      </c>
      <c r="E1467" s="127" t="s">
        <v>260</v>
      </c>
      <c r="F1467" s="130">
        <v>18.704869140748698</v>
      </c>
      <c r="H1467" s="124" t="s">
        <v>376</v>
      </c>
      <c r="I1467" s="127" t="s">
        <v>94</v>
      </c>
      <c r="J1467" s="127" t="s">
        <v>88</v>
      </c>
      <c r="P1467" s="127" t="s">
        <v>377</v>
      </c>
    </row>
    <row r="1468" spans="1:16" s="127" customFormat="1">
      <c r="A1468" s="127" t="str">
        <f>Arms!$C$28</f>
        <v>CART_036_1</v>
      </c>
      <c r="B1468" s="127">
        <v>2</v>
      </c>
      <c r="C1468" s="127" t="str">
        <f t="shared" si="25"/>
        <v>CART_036_1_2</v>
      </c>
      <c r="D1468" s="133">
        <v>90.000000000000199</v>
      </c>
      <c r="E1468" s="127" t="s">
        <v>260</v>
      </c>
      <c r="F1468" s="130">
        <v>0.98062151256672103</v>
      </c>
      <c r="G1468" s="130">
        <v>0.98062151256672103</v>
      </c>
      <c r="H1468" s="124" t="s">
        <v>376</v>
      </c>
      <c r="I1468" s="127" t="s">
        <v>94</v>
      </c>
      <c r="J1468" s="127" t="s">
        <v>88</v>
      </c>
      <c r="P1468" s="127" t="s">
        <v>377</v>
      </c>
    </row>
    <row r="1469" spans="1:16" s="127" customFormat="1">
      <c r="A1469" s="127" t="str">
        <f>Arms!$C$28</f>
        <v>CART_036_1</v>
      </c>
      <c r="B1469" s="127">
        <v>2</v>
      </c>
      <c r="C1469" s="127" t="str">
        <f t="shared" si="25"/>
        <v>CART_036_1_2</v>
      </c>
      <c r="D1469" s="133">
        <v>120.4</v>
      </c>
      <c r="E1469" s="127" t="s">
        <v>260</v>
      </c>
      <c r="F1469" s="130">
        <v>12.9811882379311</v>
      </c>
      <c r="H1469" s="124" t="s">
        <v>376</v>
      </c>
      <c r="I1469" s="127" t="s">
        <v>94</v>
      </c>
      <c r="J1469" s="127" t="s">
        <v>88</v>
      </c>
      <c r="P1469" s="127" t="s">
        <v>377</v>
      </c>
    </row>
    <row r="1470" spans="1:16" s="127" customFormat="1">
      <c r="A1470" s="127" t="str">
        <f>Arms!$C$28</f>
        <v>CART_036_1</v>
      </c>
      <c r="B1470" s="127">
        <v>2</v>
      </c>
      <c r="C1470" s="127" t="str">
        <f t="shared" si="25"/>
        <v>CART_036_1_2</v>
      </c>
      <c r="D1470" s="133">
        <v>150</v>
      </c>
      <c r="E1470" s="127" t="s">
        <v>260</v>
      </c>
      <c r="F1470" s="130">
        <v>1.0065442244160201</v>
      </c>
      <c r="G1470" s="130">
        <v>1.0065442244160201</v>
      </c>
      <c r="H1470" s="124" t="s">
        <v>376</v>
      </c>
      <c r="I1470" s="127" t="s">
        <v>94</v>
      </c>
      <c r="J1470" s="127" t="s">
        <v>88</v>
      </c>
      <c r="P1470" s="127" t="s">
        <v>377</v>
      </c>
    </row>
    <row r="1471" spans="1:16" s="127" customFormat="1">
      <c r="A1471" s="127" t="str">
        <f>Arms!$C$28</f>
        <v>CART_036_1</v>
      </c>
      <c r="B1471" s="127">
        <v>2</v>
      </c>
      <c r="C1471" s="127" t="str">
        <f t="shared" si="25"/>
        <v>CART_036_1_2</v>
      </c>
      <c r="D1471" s="133">
        <v>181.2</v>
      </c>
      <c r="E1471" s="127" t="s">
        <v>260</v>
      </c>
      <c r="F1471" s="130">
        <v>12.9811882379311</v>
      </c>
      <c r="H1471" s="124" t="s">
        <v>376</v>
      </c>
      <c r="I1471" s="127" t="s">
        <v>94</v>
      </c>
      <c r="J1471" s="127" t="s">
        <v>88</v>
      </c>
      <c r="P1471" s="127" t="s">
        <v>377</v>
      </c>
    </row>
    <row r="1472" spans="1:16" s="127" customFormat="1">
      <c r="A1472" s="127" t="str">
        <f>Arms!$C$28</f>
        <v>CART_036_1</v>
      </c>
      <c r="B1472" s="127">
        <v>2</v>
      </c>
      <c r="C1472" s="127" t="str">
        <f t="shared" si="25"/>
        <v>CART_036_1_2</v>
      </c>
      <c r="D1472" s="133">
        <v>210.8</v>
      </c>
      <c r="E1472" s="127" t="s">
        <v>260</v>
      </c>
      <c r="F1472" s="130">
        <v>1.0065442244160201</v>
      </c>
      <c r="G1472" s="130">
        <v>1.0065442244160201</v>
      </c>
      <c r="H1472" s="124" t="s">
        <v>376</v>
      </c>
      <c r="I1472" s="127" t="s">
        <v>94</v>
      </c>
      <c r="J1472" s="127" t="s">
        <v>88</v>
      </c>
      <c r="P1472" s="127" t="s">
        <v>377</v>
      </c>
    </row>
    <row r="1473" spans="1:17" s="127" customFormat="1">
      <c r="A1473" s="127" t="str">
        <f>Arms!$C$28</f>
        <v>CART_036_1</v>
      </c>
      <c r="B1473" s="127">
        <v>2</v>
      </c>
      <c r="C1473" s="127" t="str">
        <f t="shared" si="25"/>
        <v>CART_036_1_2</v>
      </c>
      <c r="D1473" s="133">
        <v>240.4</v>
      </c>
      <c r="E1473" s="127" t="s">
        <v>260</v>
      </c>
      <c r="F1473" s="130">
        <v>12.6468684991749</v>
      </c>
      <c r="H1473" s="124" t="s">
        <v>376</v>
      </c>
      <c r="I1473" s="127" t="s">
        <v>94</v>
      </c>
      <c r="J1473" s="127" t="s">
        <v>88</v>
      </c>
      <c r="P1473" s="127" t="s">
        <v>377</v>
      </c>
    </row>
    <row r="1474" spans="1:17" s="127" customFormat="1">
      <c r="A1474" s="127" t="str">
        <f>Arms!$C$28</f>
        <v>CART_036_1</v>
      </c>
      <c r="B1474" s="127">
        <v>2</v>
      </c>
      <c r="C1474" s="127" t="str">
        <f t="shared" si="25"/>
        <v>CART_036_1_2</v>
      </c>
      <c r="D1474" s="133">
        <v>270</v>
      </c>
      <c r="E1474" s="127" t="s">
        <v>260</v>
      </c>
      <c r="F1474" s="130">
        <v>0.98062151256672103</v>
      </c>
      <c r="G1474" s="130">
        <v>0.98062151256672103</v>
      </c>
      <c r="H1474" s="124" t="s">
        <v>376</v>
      </c>
      <c r="I1474" s="127" t="s">
        <v>94</v>
      </c>
      <c r="J1474" s="127" t="s">
        <v>88</v>
      </c>
      <c r="P1474" s="127" t="s">
        <v>377</v>
      </c>
    </row>
    <row r="1475" spans="1:17" s="127" customFormat="1">
      <c r="A1475" s="127" t="str">
        <f>Arms!$C$28</f>
        <v>CART_036_1</v>
      </c>
      <c r="B1475" s="127">
        <v>3</v>
      </c>
      <c r="C1475" s="127" t="str">
        <f t="shared" si="25"/>
        <v>CART_036_1_3</v>
      </c>
      <c r="D1475" s="133">
        <v>61.200000000000202</v>
      </c>
      <c r="E1475" s="127" t="s">
        <v>260</v>
      </c>
      <c r="F1475" s="130">
        <v>0.98062151256672103</v>
      </c>
      <c r="G1475" s="130">
        <v>0.98062151256672103</v>
      </c>
      <c r="H1475" s="124" t="s">
        <v>376</v>
      </c>
      <c r="I1475" s="127" t="s">
        <v>94</v>
      </c>
      <c r="J1475" s="127" t="s">
        <v>88</v>
      </c>
      <c r="P1475" s="127" t="s">
        <v>377</v>
      </c>
    </row>
    <row r="1476" spans="1:17" s="127" customFormat="1">
      <c r="A1476" s="127" t="str">
        <f>Arms!$C$28</f>
        <v>CART_036_1</v>
      </c>
      <c r="B1476" s="127">
        <v>3</v>
      </c>
      <c r="C1476" s="127" t="str">
        <f t="shared" si="25"/>
        <v>CART_036_1_3</v>
      </c>
      <c r="D1476" s="133">
        <v>181.2</v>
      </c>
      <c r="E1476" s="127" t="s">
        <v>260</v>
      </c>
      <c r="F1476" s="130">
        <v>1.0065442244160201</v>
      </c>
      <c r="G1476" s="130">
        <v>1.0065442244160201</v>
      </c>
      <c r="H1476" s="124" t="s">
        <v>376</v>
      </c>
      <c r="I1476" s="127" t="s">
        <v>94</v>
      </c>
      <c r="J1476" s="127" t="s">
        <v>88</v>
      </c>
      <c r="P1476" s="127" t="s">
        <v>377</v>
      </c>
    </row>
    <row r="1477" spans="1:17" s="127" customFormat="1">
      <c r="A1477" s="127" t="str">
        <f>Arms!$C$29</f>
        <v>CART_036_2</v>
      </c>
      <c r="B1477" s="127">
        <v>1</v>
      </c>
      <c r="C1477" s="127" t="str">
        <f t="shared" si="25"/>
        <v>CART_036_2_1</v>
      </c>
      <c r="D1477" s="133">
        <v>60.400000000000198</v>
      </c>
      <c r="E1477" s="127" t="s">
        <v>260</v>
      </c>
      <c r="F1477" s="130">
        <v>2591.7776098475401</v>
      </c>
      <c r="H1477" s="124" t="s">
        <v>376</v>
      </c>
      <c r="I1477" s="127" t="s">
        <v>94</v>
      </c>
      <c r="J1477" s="127" t="s">
        <v>88</v>
      </c>
      <c r="P1477" s="127" t="s">
        <v>377</v>
      </c>
      <c r="Q1477" s="257" t="s">
        <v>378</v>
      </c>
    </row>
    <row r="1478" spans="1:17" s="127" customFormat="1">
      <c r="A1478" s="127" t="str">
        <f>Arms!$C$29</f>
        <v>CART_036_2</v>
      </c>
      <c r="B1478" s="127">
        <v>1</v>
      </c>
      <c r="C1478" s="127" t="str">
        <f t="shared" si="25"/>
        <v>CART_036_2_1</v>
      </c>
      <c r="D1478" s="133">
        <v>90.800000000000196</v>
      </c>
      <c r="E1478" s="127" t="s">
        <v>260</v>
      </c>
      <c r="F1478" s="130">
        <v>1846.2433831911901</v>
      </c>
      <c r="H1478" s="124" t="s">
        <v>376</v>
      </c>
      <c r="I1478" s="127" t="s">
        <v>94</v>
      </c>
      <c r="J1478" s="127" t="s">
        <v>88</v>
      </c>
      <c r="P1478" s="127" t="s">
        <v>377</v>
      </c>
      <c r="Q1478" s="257"/>
    </row>
    <row r="1479" spans="1:17" s="127" customFormat="1">
      <c r="A1479" s="127" t="str">
        <f>Arms!$C$29</f>
        <v>CART_036_2</v>
      </c>
      <c r="B1479" s="127">
        <v>1</v>
      </c>
      <c r="C1479" s="127" t="str">
        <f t="shared" si="25"/>
        <v>CART_036_2_1</v>
      </c>
      <c r="D1479" s="133">
        <v>120.4</v>
      </c>
      <c r="E1479" s="127" t="s">
        <v>260</v>
      </c>
      <c r="F1479" s="130">
        <v>19.199332016282899</v>
      </c>
      <c r="H1479" s="124" t="s">
        <v>376</v>
      </c>
      <c r="I1479" s="127" t="s">
        <v>94</v>
      </c>
      <c r="J1479" s="127" t="s">
        <v>88</v>
      </c>
      <c r="P1479" s="127" t="s">
        <v>377</v>
      </c>
      <c r="Q1479" s="257"/>
    </row>
    <row r="1480" spans="1:17" s="127" customFormat="1">
      <c r="A1480" s="127" t="str">
        <f>Arms!$C$29</f>
        <v>CART_036_2</v>
      </c>
      <c r="B1480" s="127">
        <v>1</v>
      </c>
      <c r="C1480" s="127" t="str">
        <f t="shared" ref="C1480:C1518" si="26">CONCATENATE(A1480, "_", B1480)</f>
        <v>CART_036_2_1</v>
      </c>
      <c r="D1480" s="133">
        <v>150.80000000000001</v>
      </c>
      <c r="E1480" s="127" t="s">
        <v>260</v>
      </c>
      <c r="F1480" s="130">
        <v>417.25024519908698</v>
      </c>
      <c r="H1480" s="124" t="s">
        <v>376</v>
      </c>
      <c r="I1480" s="127" t="s">
        <v>94</v>
      </c>
      <c r="J1480" s="127" t="s">
        <v>88</v>
      </c>
      <c r="P1480" s="127" t="s">
        <v>377</v>
      </c>
      <c r="Q1480" s="257"/>
    </row>
    <row r="1481" spans="1:17" s="127" customFormat="1">
      <c r="A1481" s="127" t="str">
        <f>Arms!$C$29</f>
        <v>CART_036_2</v>
      </c>
      <c r="B1481" s="127">
        <v>1</v>
      </c>
      <c r="C1481" s="127" t="str">
        <f t="shared" si="26"/>
        <v>CART_036_2_1</v>
      </c>
      <c r="D1481" s="133">
        <v>180.4</v>
      </c>
      <c r="E1481" s="127" t="s">
        <v>260</v>
      </c>
      <c r="F1481" s="130">
        <v>20.2278166534592</v>
      </c>
      <c r="H1481" s="124" t="s">
        <v>376</v>
      </c>
      <c r="I1481" s="127" t="s">
        <v>94</v>
      </c>
      <c r="J1481" s="127" t="s">
        <v>88</v>
      </c>
      <c r="P1481" s="127" t="s">
        <v>377</v>
      </c>
      <c r="Q1481" s="257"/>
    </row>
    <row r="1482" spans="1:17" s="127" customFormat="1">
      <c r="A1482" s="127" t="str">
        <f>Arms!$C$29</f>
        <v>CART_036_2</v>
      </c>
      <c r="B1482" s="127">
        <v>1</v>
      </c>
      <c r="C1482" s="127" t="str">
        <f t="shared" si="26"/>
        <v>CART_036_2_1</v>
      </c>
      <c r="D1482" s="133">
        <v>270.8</v>
      </c>
      <c r="E1482" s="127" t="s">
        <v>260</v>
      </c>
      <c r="F1482" s="130">
        <v>0.98062151256672103</v>
      </c>
      <c r="G1482" s="130">
        <v>0.98062151256672103</v>
      </c>
      <c r="H1482" s="124" t="s">
        <v>376</v>
      </c>
      <c r="I1482" s="127" t="s">
        <v>94</v>
      </c>
      <c r="J1482" s="127" t="s">
        <v>88</v>
      </c>
      <c r="P1482" s="127" t="s">
        <v>377</v>
      </c>
      <c r="Q1482" s="257"/>
    </row>
    <row r="1483" spans="1:17" s="127" customFormat="1">
      <c r="A1483" s="127" t="str">
        <f>Arms!$C$29</f>
        <v>CART_036_2</v>
      </c>
      <c r="B1483" s="127">
        <v>2</v>
      </c>
      <c r="C1483" s="127" t="str">
        <f t="shared" si="26"/>
        <v>CART_036_2_2</v>
      </c>
      <c r="D1483" s="133">
        <v>61.200000000000202</v>
      </c>
      <c r="E1483" s="127" t="s">
        <v>260</v>
      </c>
      <c r="F1483" s="130">
        <v>0.98062151256672103</v>
      </c>
      <c r="G1483" s="130">
        <v>0.98062151256672103</v>
      </c>
      <c r="H1483" s="124" t="s">
        <v>376</v>
      </c>
      <c r="I1483" s="127" t="s">
        <v>94</v>
      </c>
      <c r="J1483" s="127" t="s">
        <v>88</v>
      </c>
      <c r="P1483" s="127" t="s">
        <v>377</v>
      </c>
      <c r="Q1483" s="257"/>
    </row>
    <row r="1484" spans="1:17" s="127" customFormat="1">
      <c r="A1484" s="127" t="str">
        <f>Arms!$C$29</f>
        <v>CART_036_2</v>
      </c>
      <c r="B1484" s="127">
        <v>2</v>
      </c>
      <c r="C1484" s="127" t="str">
        <f t="shared" si="26"/>
        <v>CART_036_2_2</v>
      </c>
      <c r="D1484" s="133">
        <v>90.800000000000196</v>
      </c>
      <c r="E1484" s="127" t="s">
        <v>260</v>
      </c>
      <c r="F1484" s="130">
        <v>0.98062151256672103</v>
      </c>
      <c r="G1484" s="130">
        <v>0.98062151256672103</v>
      </c>
      <c r="H1484" s="124" t="s">
        <v>376</v>
      </c>
      <c r="I1484" s="127" t="s">
        <v>94</v>
      </c>
      <c r="J1484" s="127" t="s">
        <v>88</v>
      </c>
      <c r="P1484" s="127" t="s">
        <v>377</v>
      </c>
      <c r="Q1484" s="257"/>
    </row>
    <row r="1485" spans="1:17" s="127" customFormat="1">
      <c r="A1485" s="127" t="str">
        <f>Arms!$C$29</f>
        <v>CART_036_2</v>
      </c>
      <c r="B1485" s="127">
        <v>2</v>
      </c>
      <c r="C1485" s="127" t="str">
        <f t="shared" si="26"/>
        <v>CART_036_2_2</v>
      </c>
      <c r="D1485" s="133">
        <v>120.4</v>
      </c>
      <c r="E1485" s="127" t="s">
        <v>260</v>
      </c>
      <c r="F1485" s="130">
        <v>0.98062151256672103</v>
      </c>
      <c r="G1485" s="130">
        <v>0.98062151256672103</v>
      </c>
      <c r="H1485" s="124" t="s">
        <v>376</v>
      </c>
      <c r="I1485" s="127" t="s">
        <v>94</v>
      </c>
      <c r="J1485" s="127" t="s">
        <v>88</v>
      </c>
      <c r="P1485" s="127" t="s">
        <v>377</v>
      </c>
      <c r="Q1485" s="257"/>
    </row>
    <row r="1486" spans="1:17" s="127" customFormat="1">
      <c r="A1486" s="127" t="str">
        <f>Arms!$C$29</f>
        <v>CART_036_2</v>
      </c>
      <c r="B1486" s="127">
        <v>2</v>
      </c>
      <c r="C1486" s="127" t="str">
        <f t="shared" si="26"/>
        <v>CART_036_2_2</v>
      </c>
      <c r="D1486" s="133">
        <v>150.80000000000001</v>
      </c>
      <c r="E1486" s="127" t="s">
        <v>260</v>
      </c>
      <c r="F1486" s="130">
        <v>12.9811882379311</v>
      </c>
      <c r="H1486" s="124" t="s">
        <v>376</v>
      </c>
      <c r="I1486" s="127" t="s">
        <v>94</v>
      </c>
      <c r="J1486" s="127" t="s">
        <v>88</v>
      </c>
      <c r="P1486" s="127" t="s">
        <v>377</v>
      </c>
      <c r="Q1486" s="257"/>
    </row>
    <row r="1487" spans="1:17" s="127" customFormat="1">
      <c r="A1487" s="127" t="str">
        <f>Arms!$C$29</f>
        <v>CART_036_2</v>
      </c>
      <c r="B1487" s="127">
        <v>2</v>
      </c>
      <c r="C1487" s="127" t="str">
        <f t="shared" si="26"/>
        <v>CART_036_2_2</v>
      </c>
      <c r="D1487" s="133">
        <v>181.2</v>
      </c>
      <c r="E1487" s="127" t="s">
        <v>260</v>
      </c>
      <c r="F1487" s="130">
        <v>30.708041909315199</v>
      </c>
      <c r="H1487" s="124" t="s">
        <v>376</v>
      </c>
      <c r="I1487" s="127" t="s">
        <v>94</v>
      </c>
      <c r="J1487" s="127" t="s">
        <v>88</v>
      </c>
      <c r="P1487" s="127" t="s">
        <v>377</v>
      </c>
      <c r="Q1487" s="257"/>
    </row>
    <row r="1488" spans="1:17" s="127" customFormat="1">
      <c r="A1488" s="127" t="str">
        <f>Arms!$C$29</f>
        <v>CART_036_2</v>
      </c>
      <c r="B1488" s="127">
        <v>3</v>
      </c>
      <c r="C1488" s="127" t="str">
        <f t="shared" si="26"/>
        <v>CART_036_2_3</v>
      </c>
      <c r="D1488" s="133">
        <v>60.400000000000198</v>
      </c>
      <c r="E1488" s="127" t="s">
        <v>260</v>
      </c>
      <c r="F1488" s="130">
        <v>0.98062151256672103</v>
      </c>
      <c r="G1488" s="130">
        <v>0.98062151256672103</v>
      </c>
      <c r="H1488" s="124" t="s">
        <v>376</v>
      </c>
      <c r="I1488" s="127" t="s">
        <v>94</v>
      </c>
      <c r="J1488" s="127" t="s">
        <v>88</v>
      </c>
      <c r="P1488" s="127" t="s">
        <v>377</v>
      </c>
      <c r="Q1488" s="257"/>
    </row>
    <row r="1489" spans="1:17" s="127" customFormat="1">
      <c r="A1489" s="127" t="str">
        <f>Arms!$C$29</f>
        <v>CART_036_2</v>
      </c>
      <c r="B1489" s="127">
        <v>3</v>
      </c>
      <c r="C1489" s="127" t="str">
        <f t="shared" si="26"/>
        <v>CART_036_2_3</v>
      </c>
      <c r="D1489" s="133">
        <v>90.800000000000196</v>
      </c>
      <c r="E1489" s="127" t="s">
        <v>260</v>
      </c>
      <c r="F1489" s="130">
        <v>0.98062151256672103</v>
      </c>
      <c r="G1489" s="130">
        <v>0.98062151256672103</v>
      </c>
      <c r="H1489" s="124" t="s">
        <v>376</v>
      </c>
      <c r="I1489" s="127" t="s">
        <v>94</v>
      </c>
      <c r="J1489" s="127" t="s">
        <v>88</v>
      </c>
      <c r="P1489" s="127" t="s">
        <v>377</v>
      </c>
      <c r="Q1489" s="257"/>
    </row>
    <row r="1490" spans="1:17" s="127" customFormat="1">
      <c r="A1490" s="127" t="str">
        <f>Arms!$C$29</f>
        <v>CART_036_2</v>
      </c>
      <c r="B1490" s="127">
        <v>3</v>
      </c>
      <c r="C1490" s="127" t="str">
        <f t="shared" si="26"/>
        <v>CART_036_2_3</v>
      </c>
      <c r="D1490" s="133">
        <v>122</v>
      </c>
      <c r="E1490" s="127" t="s">
        <v>260</v>
      </c>
      <c r="F1490" s="130">
        <v>1.03315220268157</v>
      </c>
      <c r="G1490" s="130">
        <v>1.03315220268157</v>
      </c>
      <c r="H1490" s="124" t="s">
        <v>376</v>
      </c>
      <c r="I1490" s="127" t="s">
        <v>94</v>
      </c>
      <c r="J1490" s="127" t="s">
        <v>88</v>
      </c>
      <c r="P1490" s="127" t="s">
        <v>377</v>
      </c>
      <c r="Q1490" s="257"/>
    </row>
    <row r="1491" spans="1:17" s="127" customFormat="1">
      <c r="A1491" s="127" t="str">
        <f>Arms!$C$29</f>
        <v>CART_036_2</v>
      </c>
      <c r="B1491" s="127">
        <v>3</v>
      </c>
      <c r="C1491" s="127" t="str">
        <f t="shared" si="26"/>
        <v>CART_036_2_3</v>
      </c>
      <c r="D1491" s="133">
        <v>181.2</v>
      </c>
      <c r="E1491" s="127" t="s">
        <v>260</v>
      </c>
      <c r="F1491" s="130">
        <v>1.03315220268157</v>
      </c>
      <c r="G1491" s="130">
        <v>1.03315220268157</v>
      </c>
      <c r="H1491" s="124" t="s">
        <v>376</v>
      </c>
      <c r="I1491" s="127" t="s">
        <v>94</v>
      </c>
      <c r="J1491" s="127" t="s">
        <v>88</v>
      </c>
      <c r="P1491" s="127" t="s">
        <v>377</v>
      </c>
      <c r="Q1491" s="257"/>
    </row>
    <row r="1492" spans="1:17" s="127" customFormat="1">
      <c r="A1492" s="127" t="str">
        <f>Arms!$C$29</f>
        <v>CART_036_2</v>
      </c>
      <c r="B1492" s="127">
        <v>4</v>
      </c>
      <c r="C1492" s="127" t="str">
        <f t="shared" si="26"/>
        <v>CART_036_2_4</v>
      </c>
      <c r="D1492" s="133">
        <v>60.400000000000198</v>
      </c>
      <c r="E1492" s="127" t="s">
        <v>260</v>
      </c>
      <c r="F1492" s="130">
        <v>24.281142728192801</v>
      </c>
      <c r="H1492" s="124" t="s">
        <v>376</v>
      </c>
      <c r="I1492" s="127" t="s">
        <v>94</v>
      </c>
      <c r="J1492" s="127" t="s">
        <v>88</v>
      </c>
      <c r="P1492" s="127" t="s">
        <v>377</v>
      </c>
      <c r="Q1492" s="257"/>
    </row>
    <row r="1493" spans="1:17" s="127" customFormat="1">
      <c r="A1493" s="127" t="str">
        <f>Arms!$C$29</f>
        <v>CART_036_2</v>
      </c>
      <c r="B1493" s="127">
        <v>4</v>
      </c>
      <c r="C1493" s="127" t="str">
        <f t="shared" si="26"/>
        <v>CART_036_2_4</v>
      </c>
      <c r="D1493" s="133">
        <v>90.800000000000196</v>
      </c>
      <c r="E1493" s="127" t="s">
        <v>260</v>
      </c>
      <c r="F1493" s="130">
        <v>0.98062151256672103</v>
      </c>
      <c r="G1493" s="130">
        <v>0.98062151256672103</v>
      </c>
      <c r="H1493" s="124" t="s">
        <v>376</v>
      </c>
      <c r="I1493" s="127" t="s">
        <v>94</v>
      </c>
      <c r="J1493" s="127" t="s">
        <v>88</v>
      </c>
      <c r="P1493" s="127" t="s">
        <v>377</v>
      </c>
      <c r="Q1493" s="257"/>
    </row>
    <row r="1494" spans="1:17" s="127" customFormat="1">
      <c r="A1494" s="127" t="str">
        <f>Arms!$C$29</f>
        <v>CART_036_2</v>
      </c>
      <c r="B1494" s="127">
        <v>4</v>
      </c>
      <c r="C1494" s="127" t="str">
        <f t="shared" si="26"/>
        <v>CART_036_2_4</v>
      </c>
      <c r="D1494" s="133">
        <v>182</v>
      </c>
      <c r="E1494" s="127" t="s">
        <v>260</v>
      </c>
      <c r="F1494" s="130">
        <v>1.0065442244160201</v>
      </c>
      <c r="G1494" s="130">
        <v>1.0065442244160201</v>
      </c>
      <c r="H1494" s="124" t="s">
        <v>376</v>
      </c>
      <c r="I1494" s="127" t="s">
        <v>94</v>
      </c>
      <c r="J1494" s="127" t="s">
        <v>88</v>
      </c>
      <c r="P1494" s="127" t="s">
        <v>377</v>
      </c>
      <c r="Q1494" s="257"/>
    </row>
    <row r="1495" spans="1:17" s="127" customFormat="1">
      <c r="A1495" s="127" t="str">
        <f>Arms!$C$30</f>
        <v>CART_036_3</v>
      </c>
      <c r="B1495" s="127">
        <v>1</v>
      </c>
      <c r="C1495" s="127" t="str">
        <f t="shared" si="26"/>
        <v>CART_036_3_1</v>
      </c>
      <c r="D1495" s="133">
        <v>60.400000000000198</v>
      </c>
      <c r="E1495" s="127" t="s">
        <v>260</v>
      </c>
      <c r="F1495" s="130">
        <v>570.65540842541498</v>
      </c>
      <c r="H1495" s="124" t="s">
        <v>376</v>
      </c>
      <c r="I1495" s="127" t="s">
        <v>94</v>
      </c>
      <c r="J1495" s="127" t="s">
        <v>88</v>
      </c>
      <c r="P1495" s="127" t="s">
        <v>377</v>
      </c>
    </row>
    <row r="1496" spans="1:17" s="127" customFormat="1">
      <c r="A1496" s="127" t="str">
        <f>Arms!$C$30</f>
        <v>CART_036_3</v>
      </c>
      <c r="B1496" s="127">
        <v>1</v>
      </c>
      <c r="C1496" s="127" t="str">
        <f t="shared" si="26"/>
        <v>CART_036_3_1</v>
      </c>
      <c r="D1496" s="133">
        <v>90.800000000000196</v>
      </c>
      <c r="E1496" s="127" t="s">
        <v>260</v>
      </c>
      <c r="F1496" s="130">
        <v>89.503776408890801</v>
      </c>
      <c r="H1496" s="124" t="s">
        <v>376</v>
      </c>
      <c r="I1496" s="127" t="s">
        <v>94</v>
      </c>
      <c r="J1496" s="127" t="s">
        <v>88</v>
      </c>
      <c r="P1496" s="127" t="s">
        <v>377</v>
      </c>
    </row>
    <row r="1497" spans="1:17" s="127" customFormat="1">
      <c r="A1497" s="127" t="str">
        <f>Arms!$C$30</f>
        <v>CART_036_3</v>
      </c>
      <c r="B1497" s="127">
        <v>1</v>
      </c>
      <c r="C1497" s="127" t="str">
        <f t="shared" si="26"/>
        <v>CART_036_3_1</v>
      </c>
      <c r="D1497" s="133">
        <v>120.4</v>
      </c>
      <c r="E1497" s="127" t="s">
        <v>260</v>
      </c>
      <c r="F1497" s="130">
        <v>31.519808438674499</v>
      </c>
      <c r="H1497" s="124" t="s">
        <v>376</v>
      </c>
      <c r="I1497" s="127" t="s">
        <v>94</v>
      </c>
      <c r="J1497" s="127" t="s">
        <v>88</v>
      </c>
      <c r="P1497" s="127" t="s">
        <v>377</v>
      </c>
    </row>
    <row r="1498" spans="1:17" s="127" customFormat="1">
      <c r="A1498" s="127" t="str">
        <f>Arms!$C$30</f>
        <v>CART_036_3</v>
      </c>
      <c r="B1498" s="127">
        <v>1</v>
      </c>
      <c r="C1498" s="127" t="str">
        <f t="shared" si="26"/>
        <v>CART_036_3_1</v>
      </c>
      <c r="D1498" s="133">
        <v>150.80000000000001</v>
      </c>
      <c r="E1498" s="127" t="s">
        <v>260</v>
      </c>
      <c r="F1498" s="130">
        <v>0.98062151256672103</v>
      </c>
      <c r="G1498" s="130">
        <v>0.98062151256672103</v>
      </c>
      <c r="H1498" s="124" t="s">
        <v>376</v>
      </c>
      <c r="I1498" s="127" t="s">
        <v>94</v>
      </c>
      <c r="J1498" s="127" t="s">
        <v>88</v>
      </c>
      <c r="P1498" s="127" t="s">
        <v>377</v>
      </c>
    </row>
    <row r="1499" spans="1:17" s="127" customFormat="1">
      <c r="A1499" s="127" t="str">
        <f>Arms!$C$30</f>
        <v>CART_036_3</v>
      </c>
      <c r="B1499" s="127">
        <v>1</v>
      </c>
      <c r="C1499" s="127" t="str">
        <f t="shared" si="26"/>
        <v>CART_036_3_1</v>
      </c>
      <c r="D1499" s="133">
        <v>180.4</v>
      </c>
      <c r="E1499" s="127" t="s">
        <v>260</v>
      </c>
      <c r="F1499" s="130">
        <v>9.7424582922390996</v>
      </c>
      <c r="G1499" s="130">
        <v>9.7424582922390996</v>
      </c>
      <c r="H1499" s="124" t="s">
        <v>376</v>
      </c>
      <c r="I1499" s="127" t="s">
        <v>94</v>
      </c>
      <c r="J1499" s="127" t="s">
        <v>88</v>
      </c>
      <c r="P1499" s="127" t="s">
        <v>377</v>
      </c>
    </row>
    <row r="1500" spans="1:17" s="127" customFormat="1">
      <c r="A1500" s="127" t="str">
        <f>Arms!$C$30</f>
        <v>CART_036_3</v>
      </c>
      <c r="B1500" s="127">
        <v>2</v>
      </c>
      <c r="C1500" s="127" t="str">
        <f t="shared" si="26"/>
        <v>CART_036_3_2</v>
      </c>
      <c r="D1500" s="133">
        <v>61.200000000000202</v>
      </c>
      <c r="E1500" s="127" t="s">
        <v>260</v>
      </c>
      <c r="F1500" s="130">
        <v>297.22669931508199</v>
      </c>
      <c r="H1500" s="124" t="s">
        <v>376</v>
      </c>
      <c r="I1500" s="127" t="s">
        <v>94</v>
      </c>
      <c r="J1500" s="127" t="s">
        <v>88</v>
      </c>
      <c r="P1500" s="127" t="s">
        <v>377</v>
      </c>
    </row>
    <row r="1501" spans="1:17" s="127" customFormat="1">
      <c r="A1501" s="127" t="str">
        <f>Arms!$C$30</f>
        <v>CART_036_3</v>
      </c>
      <c r="B1501" s="127">
        <v>2</v>
      </c>
      <c r="C1501" s="127" t="str">
        <f t="shared" si="26"/>
        <v>CART_036_3_2</v>
      </c>
      <c r="D1501" s="133">
        <v>90.800000000000196</v>
      </c>
      <c r="E1501" s="127" t="s">
        <v>260</v>
      </c>
      <c r="F1501" s="130">
        <v>0.98062151256672103</v>
      </c>
      <c r="G1501" s="130">
        <v>0.98062151256672103</v>
      </c>
      <c r="H1501" s="124" t="s">
        <v>376</v>
      </c>
      <c r="I1501" s="127" t="s">
        <v>94</v>
      </c>
      <c r="J1501" s="127" t="s">
        <v>88</v>
      </c>
      <c r="P1501" s="127" t="s">
        <v>377</v>
      </c>
    </row>
    <row r="1502" spans="1:17" s="127" customFormat="1">
      <c r="A1502" s="127" t="str">
        <f>Arms!$C$30</f>
        <v>CART_036_3</v>
      </c>
      <c r="B1502" s="127">
        <v>2</v>
      </c>
      <c r="C1502" s="127" t="str">
        <f t="shared" si="26"/>
        <v>CART_036_3_2</v>
      </c>
      <c r="D1502" s="133">
        <v>120.4</v>
      </c>
      <c r="E1502" s="127" t="s">
        <v>260</v>
      </c>
      <c r="F1502" s="130">
        <v>11.393501761061501</v>
      </c>
      <c r="H1502" s="124" t="s">
        <v>376</v>
      </c>
      <c r="I1502" s="127" t="s">
        <v>94</v>
      </c>
      <c r="J1502" s="127" t="s">
        <v>88</v>
      </c>
      <c r="P1502" s="127" t="s">
        <v>377</v>
      </c>
    </row>
    <row r="1503" spans="1:17" s="127" customFormat="1">
      <c r="A1503" s="127" t="str">
        <f>Arms!$C$30</f>
        <v>CART_036_3</v>
      </c>
      <c r="B1503" s="127">
        <v>2</v>
      </c>
      <c r="C1503" s="127" t="str">
        <f t="shared" si="26"/>
        <v>CART_036_3_2</v>
      </c>
      <c r="D1503" s="133">
        <v>150.80000000000001</v>
      </c>
      <c r="E1503" s="127" t="s">
        <v>260</v>
      </c>
      <c r="F1503" s="130">
        <v>26.258109562091299</v>
      </c>
      <c r="H1503" s="124" t="s">
        <v>376</v>
      </c>
      <c r="I1503" s="127" t="s">
        <v>94</v>
      </c>
      <c r="J1503" s="127" t="s">
        <v>88</v>
      </c>
      <c r="P1503" s="127" t="s">
        <v>377</v>
      </c>
    </row>
    <row r="1504" spans="1:17" s="127" customFormat="1">
      <c r="A1504" s="127" t="str">
        <f>Arms!$C$30</f>
        <v>CART_036_3</v>
      </c>
      <c r="B1504" s="127">
        <v>2</v>
      </c>
      <c r="C1504" s="127" t="str">
        <f t="shared" si="26"/>
        <v>CART_036_3_2</v>
      </c>
      <c r="D1504" s="133">
        <v>181.2</v>
      </c>
      <c r="E1504" s="127" t="s">
        <v>260</v>
      </c>
      <c r="F1504" s="130">
        <v>1.03315220268157</v>
      </c>
      <c r="G1504" s="130">
        <v>1.03315220268157</v>
      </c>
      <c r="H1504" s="124" t="s">
        <v>376</v>
      </c>
      <c r="I1504" s="127" t="s">
        <v>94</v>
      </c>
      <c r="J1504" s="127" t="s">
        <v>88</v>
      </c>
      <c r="P1504" s="127" t="s">
        <v>377</v>
      </c>
    </row>
    <row r="1505" spans="1:16" s="127" customFormat="1">
      <c r="A1505" s="127" t="str">
        <f>Arms!$C$30</f>
        <v>CART_036_3</v>
      </c>
      <c r="B1505" s="127">
        <v>3</v>
      </c>
      <c r="C1505" s="127" t="str">
        <f t="shared" si="26"/>
        <v>CART_036_3_3</v>
      </c>
      <c r="D1505" s="133">
        <v>60.400000000000198</v>
      </c>
      <c r="E1505" s="127" t="s">
        <v>260</v>
      </c>
      <c r="F1505" s="130">
        <v>54.518501383941498</v>
      </c>
      <c r="H1505" s="124" t="s">
        <v>376</v>
      </c>
      <c r="I1505" s="127" t="s">
        <v>94</v>
      </c>
      <c r="J1505" s="127" t="s">
        <v>88</v>
      </c>
      <c r="P1505" s="127" t="s">
        <v>377</v>
      </c>
    </row>
    <row r="1506" spans="1:16" s="127" customFormat="1">
      <c r="A1506" s="127" t="str">
        <f>Arms!$C$30</f>
        <v>CART_036_3</v>
      </c>
      <c r="B1506" s="127">
        <v>3</v>
      </c>
      <c r="C1506" s="127" t="str">
        <f t="shared" si="26"/>
        <v>CART_036_3_3</v>
      </c>
      <c r="D1506" s="133">
        <v>90.000000000000199</v>
      </c>
      <c r="E1506" s="127" t="s">
        <v>260</v>
      </c>
      <c r="F1506" s="130">
        <v>78.5568636279842</v>
      </c>
      <c r="H1506" s="124" t="s">
        <v>376</v>
      </c>
      <c r="I1506" s="127" t="s">
        <v>94</v>
      </c>
      <c r="J1506" s="127" t="s">
        <v>88</v>
      </c>
      <c r="P1506" s="127" t="s">
        <v>377</v>
      </c>
    </row>
    <row r="1507" spans="1:16" s="127" customFormat="1">
      <c r="A1507" s="127" t="str">
        <f>Arms!$C$30</f>
        <v>CART_036_3</v>
      </c>
      <c r="B1507" s="127">
        <v>3</v>
      </c>
      <c r="C1507" s="127" t="str">
        <f t="shared" si="26"/>
        <v>CART_036_3_3</v>
      </c>
      <c r="D1507" s="133">
        <v>122</v>
      </c>
      <c r="E1507" s="127" t="s">
        <v>260</v>
      </c>
      <c r="F1507" s="130">
        <v>1.0065442244160201</v>
      </c>
      <c r="G1507" s="130">
        <v>1.0065442244160201</v>
      </c>
      <c r="H1507" s="124" t="s">
        <v>376</v>
      </c>
      <c r="I1507" s="127" t="s">
        <v>94</v>
      </c>
      <c r="J1507" s="127" t="s">
        <v>88</v>
      </c>
      <c r="P1507" s="127" t="s">
        <v>377</v>
      </c>
    </row>
    <row r="1508" spans="1:16" s="127" customFormat="1">
      <c r="A1508" s="127" t="str">
        <f>Arms!$C$30</f>
        <v>CART_036_3</v>
      </c>
      <c r="B1508" s="127">
        <v>3</v>
      </c>
      <c r="C1508" s="127" t="str">
        <f t="shared" si="26"/>
        <v>CART_036_3_3</v>
      </c>
      <c r="D1508" s="133">
        <v>150.80000000000001</v>
      </c>
      <c r="E1508" s="127" t="s">
        <v>260</v>
      </c>
      <c r="F1508" s="130">
        <v>10.264349818121399</v>
      </c>
      <c r="G1508" s="130">
        <v>10.264349818121399</v>
      </c>
      <c r="H1508" s="124" t="s">
        <v>376</v>
      </c>
      <c r="I1508" s="127" t="s">
        <v>94</v>
      </c>
      <c r="J1508" s="127" t="s">
        <v>88</v>
      </c>
      <c r="P1508" s="127" t="s">
        <v>377</v>
      </c>
    </row>
    <row r="1509" spans="1:16" s="141" customFormat="1">
      <c r="A1509" s="141" t="str">
        <f>Arms!$C$33</f>
        <v>CART_028_1</v>
      </c>
      <c r="B1509" s="141">
        <v>1</v>
      </c>
      <c r="C1509" s="141" t="str">
        <f t="shared" si="26"/>
        <v>CART_028_1_1</v>
      </c>
      <c r="D1509" s="146">
        <v>0.11111111111111099</v>
      </c>
      <c r="E1509" s="141" t="s">
        <v>256</v>
      </c>
      <c r="F1509" s="144">
        <v>717.84574159567501</v>
      </c>
      <c r="G1509" s="144">
        <v>717.84574159567501</v>
      </c>
      <c r="H1509" s="139" t="s">
        <v>262</v>
      </c>
      <c r="I1509" s="141" t="s">
        <v>94</v>
      </c>
      <c r="J1509" s="141" t="s">
        <v>88</v>
      </c>
      <c r="P1509" s="141" t="s">
        <v>401</v>
      </c>
    </row>
    <row r="1510" spans="1:16" s="141" customFormat="1">
      <c r="A1510" s="141" t="str">
        <f>Arms!$C$33</f>
        <v>CART_028_1</v>
      </c>
      <c r="B1510" s="141">
        <v>1</v>
      </c>
      <c r="C1510" s="141" t="str">
        <f t="shared" si="26"/>
        <v>CART_028_1_1</v>
      </c>
      <c r="D1510" s="146">
        <v>0.22222222222222299</v>
      </c>
      <c r="E1510" s="141" t="s">
        <v>256</v>
      </c>
      <c r="F1510" s="144">
        <v>8065.1933988936498</v>
      </c>
      <c r="H1510" s="139" t="s">
        <v>262</v>
      </c>
      <c r="I1510" s="141" t="s">
        <v>94</v>
      </c>
      <c r="J1510" s="141" t="s">
        <v>88</v>
      </c>
      <c r="P1510" s="141" t="s">
        <v>401</v>
      </c>
    </row>
    <row r="1511" spans="1:16" s="141" customFormat="1">
      <c r="A1511" s="141" t="str">
        <f>Arms!$C$33</f>
        <v>CART_028_1</v>
      </c>
      <c r="B1511" s="141">
        <v>1</v>
      </c>
      <c r="C1511" s="141" t="str">
        <f t="shared" si="26"/>
        <v>CART_028_1_1</v>
      </c>
      <c r="D1511" s="146">
        <v>0.5</v>
      </c>
      <c r="E1511" s="141" t="s">
        <v>256</v>
      </c>
      <c r="F1511" s="144">
        <v>890053.971544125</v>
      </c>
      <c r="H1511" s="139" t="s">
        <v>262</v>
      </c>
      <c r="I1511" s="141" t="s">
        <v>94</v>
      </c>
      <c r="J1511" s="141" t="s">
        <v>88</v>
      </c>
      <c r="P1511" s="141" t="s">
        <v>401</v>
      </c>
    </row>
    <row r="1512" spans="1:16" s="141" customFormat="1">
      <c r="A1512" s="141" t="str">
        <f>Arms!$C$33</f>
        <v>CART_028_1</v>
      </c>
      <c r="B1512" s="141">
        <v>1</v>
      </c>
      <c r="C1512" s="141" t="str">
        <f t="shared" si="26"/>
        <v>CART_028_1_1</v>
      </c>
      <c r="D1512" s="146">
        <v>0.72222222222222199</v>
      </c>
      <c r="E1512" s="141" t="s">
        <v>256</v>
      </c>
      <c r="F1512" s="144">
        <v>12623.1375667556</v>
      </c>
      <c r="H1512" s="139" t="s">
        <v>262</v>
      </c>
      <c r="I1512" s="141" t="s">
        <v>94</v>
      </c>
      <c r="J1512" s="141" t="s">
        <v>88</v>
      </c>
      <c r="P1512" s="141" t="s">
        <v>401</v>
      </c>
    </row>
    <row r="1513" spans="1:16" s="141" customFormat="1">
      <c r="A1513" s="141" t="str">
        <f>Arms!$C$33</f>
        <v>CART_028_1</v>
      </c>
      <c r="B1513" s="141">
        <v>1</v>
      </c>
      <c r="C1513" s="141" t="str">
        <f t="shared" si="26"/>
        <v>CART_028_1_1</v>
      </c>
      <c r="D1513" s="146">
        <v>1.05555555555555</v>
      </c>
      <c r="E1513" s="141" t="s">
        <v>256</v>
      </c>
      <c r="F1513" s="144">
        <v>9225.3009930195003</v>
      </c>
      <c r="H1513" s="139" t="s">
        <v>262</v>
      </c>
      <c r="I1513" s="141" t="s">
        <v>94</v>
      </c>
      <c r="J1513" s="141" t="s">
        <v>88</v>
      </c>
      <c r="P1513" s="141" t="s">
        <v>401</v>
      </c>
    </row>
    <row r="1514" spans="1:16" s="141" customFormat="1">
      <c r="A1514" s="141" t="str">
        <f>Arms!$C$33</f>
        <v>CART_028_1</v>
      </c>
      <c r="B1514" s="141">
        <v>1</v>
      </c>
      <c r="C1514" s="141" t="str">
        <f t="shared" si="26"/>
        <v>CART_028_1_1</v>
      </c>
      <c r="D1514" s="147">
        <v>3</v>
      </c>
      <c r="E1514" s="141" t="s">
        <v>256</v>
      </c>
      <c r="F1514" s="144">
        <v>4118.9449936288702</v>
      </c>
      <c r="H1514" s="139" t="s">
        <v>262</v>
      </c>
      <c r="I1514" s="141" t="s">
        <v>94</v>
      </c>
      <c r="J1514" s="141" t="s">
        <v>88</v>
      </c>
      <c r="P1514" s="141" t="s">
        <v>401</v>
      </c>
    </row>
    <row r="1515" spans="1:16" s="141" customFormat="1">
      <c r="A1515" s="141" t="str">
        <f>Arms!$C$33</f>
        <v>CART_028_1</v>
      </c>
      <c r="B1515" s="141">
        <v>1</v>
      </c>
      <c r="C1515" s="141" t="str">
        <f t="shared" si="26"/>
        <v>CART_028_1_1</v>
      </c>
      <c r="D1515" s="147">
        <v>9</v>
      </c>
      <c r="E1515" s="141" t="s">
        <v>256</v>
      </c>
      <c r="F1515" s="144">
        <v>1344.01671302556</v>
      </c>
      <c r="H1515" s="139" t="s">
        <v>262</v>
      </c>
      <c r="I1515" s="141" t="s">
        <v>94</v>
      </c>
      <c r="J1515" s="141" t="s">
        <v>88</v>
      </c>
      <c r="P1515" s="141" t="s">
        <v>401</v>
      </c>
    </row>
    <row r="1516" spans="1:16" s="141" customFormat="1">
      <c r="A1516" s="141" t="str">
        <f>Arms!$C$33</f>
        <v>CART_028_1</v>
      </c>
      <c r="B1516" s="141">
        <v>1</v>
      </c>
      <c r="C1516" s="141" t="str">
        <f t="shared" si="26"/>
        <v>CART_028_1_1</v>
      </c>
      <c r="D1516" s="147">
        <v>12</v>
      </c>
      <c r="E1516" s="141" t="s">
        <v>256</v>
      </c>
      <c r="F1516" s="144">
        <v>686.39778833196794</v>
      </c>
      <c r="G1516" s="144">
        <v>686.39778833196794</v>
      </c>
      <c r="H1516" s="139" t="s">
        <v>262</v>
      </c>
      <c r="I1516" s="141" t="s">
        <v>94</v>
      </c>
      <c r="J1516" s="141" t="s">
        <v>88</v>
      </c>
      <c r="P1516" s="141" t="s">
        <v>401</v>
      </c>
    </row>
    <row r="1517" spans="1:16" s="141" customFormat="1">
      <c r="A1517" s="141" t="str">
        <f>Arms!$C$33</f>
        <v>CART_028_1</v>
      </c>
      <c r="B1517" s="141">
        <v>1</v>
      </c>
      <c r="C1517" s="141" t="str">
        <f t="shared" si="26"/>
        <v>CART_028_1_1</v>
      </c>
      <c r="D1517" s="147">
        <v>15.0555555555555</v>
      </c>
      <c r="E1517" s="141" t="s">
        <v>256</v>
      </c>
      <c r="F1517" s="144">
        <v>656.32753184511796</v>
      </c>
      <c r="G1517" s="144">
        <v>656.32753184511796</v>
      </c>
      <c r="H1517" s="139" t="s">
        <v>262</v>
      </c>
      <c r="I1517" s="141" t="s">
        <v>94</v>
      </c>
      <c r="J1517" s="141" t="s">
        <v>88</v>
      </c>
      <c r="P1517" s="141" t="s">
        <v>401</v>
      </c>
    </row>
    <row r="1518" spans="1:16" s="141" customFormat="1">
      <c r="A1518" s="141" t="str">
        <f>Arms!$C$33</f>
        <v>CART_028_1</v>
      </c>
      <c r="B1518" s="141">
        <v>2</v>
      </c>
      <c r="C1518" s="141" t="str">
        <f t="shared" si="26"/>
        <v>CART_028_1_2</v>
      </c>
      <c r="D1518" s="146">
        <v>0.111111111111156</v>
      </c>
      <c r="E1518" s="141" t="s">
        <v>256</v>
      </c>
      <c r="F1518" s="144">
        <v>939.20986580138594</v>
      </c>
      <c r="G1518" s="144">
        <v>939.20986580138594</v>
      </c>
      <c r="H1518" s="139" t="s">
        <v>262</v>
      </c>
      <c r="I1518" s="141" t="s">
        <v>94</v>
      </c>
      <c r="J1518" s="141" t="s">
        <v>88</v>
      </c>
      <c r="P1518" s="141" t="s">
        <v>401</v>
      </c>
    </row>
    <row r="1519" spans="1:16" s="141" customFormat="1">
      <c r="A1519" s="141" t="str">
        <f>Arms!$C$33</f>
        <v>CART_028_1</v>
      </c>
      <c r="B1519" s="141">
        <v>2</v>
      </c>
      <c r="C1519" s="141" t="str">
        <f t="shared" ref="C1519:C1540" si="27">CONCATENATE(A1519, "_", B1519)</f>
        <v>CART_028_1_2</v>
      </c>
      <c r="D1519" s="146">
        <v>0.15555555555560099</v>
      </c>
      <c r="E1519" s="141" t="s">
        <v>256</v>
      </c>
      <c r="F1519" s="144">
        <v>2631.6823212408199</v>
      </c>
      <c r="H1519" s="139" t="s">
        <v>262</v>
      </c>
      <c r="I1519" s="141" t="s">
        <v>94</v>
      </c>
      <c r="J1519" s="141" t="s">
        <v>88</v>
      </c>
      <c r="P1519" s="141" t="s">
        <v>401</v>
      </c>
    </row>
    <row r="1520" spans="1:16" s="141" customFormat="1">
      <c r="A1520" s="141" t="str">
        <f>Arms!$C$33</f>
        <v>CART_028_1</v>
      </c>
      <c r="B1520" s="141">
        <v>2</v>
      </c>
      <c r="C1520" s="141" t="str">
        <f t="shared" si="27"/>
        <v>CART_028_1_2</v>
      </c>
      <c r="D1520" s="146">
        <v>0.28888888888893399</v>
      </c>
      <c r="E1520" s="141" t="s">
        <v>256</v>
      </c>
      <c r="F1520" s="144">
        <v>4307.6582905790301</v>
      </c>
      <c r="H1520" s="139" t="s">
        <v>262</v>
      </c>
      <c r="I1520" s="141" t="s">
        <v>94</v>
      </c>
      <c r="J1520" s="141" t="s">
        <v>88</v>
      </c>
      <c r="P1520" s="141" t="s">
        <v>401</v>
      </c>
    </row>
    <row r="1521" spans="1:16" s="141" customFormat="1">
      <c r="A1521" s="141" t="str">
        <f>Arms!$C$33</f>
        <v>CART_028_1</v>
      </c>
      <c r="B1521" s="141">
        <v>2</v>
      </c>
      <c r="C1521" s="141" t="str">
        <f t="shared" si="27"/>
        <v>CART_028_1_2</v>
      </c>
      <c r="D1521" s="146">
        <v>0.51111111111115504</v>
      </c>
      <c r="E1521" s="141" t="s">
        <v>256</v>
      </c>
      <c r="F1521" s="144">
        <v>86644.937076312402</v>
      </c>
      <c r="H1521" s="139" t="s">
        <v>262</v>
      </c>
      <c r="I1521" s="141" t="s">
        <v>94</v>
      </c>
      <c r="J1521" s="141" t="s">
        <v>88</v>
      </c>
      <c r="P1521" s="141" t="s">
        <v>401</v>
      </c>
    </row>
    <row r="1522" spans="1:16" s="141" customFormat="1">
      <c r="A1522" s="141" t="str">
        <f>Arms!$C$33</f>
        <v>CART_028_1</v>
      </c>
      <c r="B1522" s="141">
        <v>2</v>
      </c>
      <c r="C1522" s="141" t="str">
        <f t="shared" si="27"/>
        <v>CART_028_1_2</v>
      </c>
      <c r="D1522" s="146">
        <v>0.73333333333338002</v>
      </c>
      <c r="E1522" s="141" t="s">
        <v>256</v>
      </c>
      <c r="F1522" s="144">
        <v>17272.455625004201</v>
      </c>
      <c r="H1522" s="139" t="s">
        <v>262</v>
      </c>
      <c r="I1522" s="141" t="s">
        <v>94</v>
      </c>
      <c r="J1522" s="141" t="s">
        <v>88</v>
      </c>
      <c r="P1522" s="141" t="s">
        <v>401</v>
      </c>
    </row>
    <row r="1523" spans="1:16" s="141" customFormat="1">
      <c r="A1523" s="141" t="str">
        <f>Arms!$C$33</f>
        <v>CART_028_1</v>
      </c>
      <c r="B1523" s="141">
        <v>2</v>
      </c>
      <c r="C1523" s="141" t="str">
        <f t="shared" si="27"/>
        <v>CART_028_1_2</v>
      </c>
      <c r="D1523" s="147">
        <v>1.00000000000004</v>
      </c>
      <c r="E1523" s="141" t="s">
        <v>256</v>
      </c>
      <c r="F1523" s="144">
        <v>10552.2799271597</v>
      </c>
      <c r="H1523" s="139" t="s">
        <v>262</v>
      </c>
      <c r="I1523" s="141" t="s">
        <v>94</v>
      </c>
      <c r="J1523" s="141" t="s">
        <v>88</v>
      </c>
      <c r="P1523" s="141" t="s">
        <v>401</v>
      </c>
    </row>
    <row r="1524" spans="1:16" s="141" customFormat="1">
      <c r="A1524" s="141" t="str">
        <f>Arms!$C$33</f>
        <v>CART_028_1</v>
      </c>
      <c r="B1524" s="141">
        <v>2</v>
      </c>
      <c r="C1524" s="141" t="str">
        <f t="shared" si="27"/>
        <v>CART_028_1_2</v>
      </c>
      <c r="D1524" s="147">
        <v>2.0222222222222701</v>
      </c>
      <c r="E1524" s="141" t="s">
        <v>256</v>
      </c>
      <c r="F1524" s="144">
        <v>7050.9726035797603</v>
      </c>
      <c r="H1524" s="139" t="s">
        <v>262</v>
      </c>
      <c r="I1524" s="141" t="s">
        <v>94</v>
      </c>
      <c r="J1524" s="141" t="s">
        <v>88</v>
      </c>
      <c r="P1524" s="141" t="s">
        <v>401</v>
      </c>
    </row>
    <row r="1525" spans="1:16" s="141" customFormat="1">
      <c r="A1525" s="141" t="str">
        <f>Arms!$C$33</f>
        <v>CART_028_1</v>
      </c>
      <c r="B1525" s="141">
        <v>2</v>
      </c>
      <c r="C1525" s="141" t="str">
        <f t="shared" si="27"/>
        <v>CART_028_1_2</v>
      </c>
      <c r="D1525" s="147">
        <v>3.00000000000004</v>
      </c>
      <c r="E1525" s="141" t="s">
        <v>256</v>
      </c>
      <c r="F1525" s="144">
        <v>3600.9760546737998</v>
      </c>
      <c r="H1525" s="139" t="s">
        <v>262</v>
      </c>
      <c r="I1525" s="141" t="s">
        <v>94</v>
      </c>
      <c r="J1525" s="141" t="s">
        <v>88</v>
      </c>
      <c r="P1525" s="141" t="s">
        <v>401</v>
      </c>
    </row>
    <row r="1526" spans="1:16" s="141" customFormat="1">
      <c r="A1526" s="141" t="str">
        <f>Arms!$C$33</f>
        <v>CART_028_1</v>
      </c>
      <c r="B1526" s="141">
        <v>2</v>
      </c>
      <c r="C1526" s="141" t="str">
        <f t="shared" si="27"/>
        <v>CART_028_1_2</v>
      </c>
      <c r="D1526" s="147">
        <v>6.0222222222222701</v>
      </c>
      <c r="E1526" s="141" t="s">
        <v>256</v>
      </c>
      <c r="F1526" s="144">
        <v>1681.4382932144399</v>
      </c>
      <c r="H1526" s="139" t="s">
        <v>262</v>
      </c>
      <c r="I1526" s="141" t="s">
        <v>94</v>
      </c>
      <c r="J1526" s="141" t="s">
        <v>88</v>
      </c>
      <c r="P1526" s="141" t="s">
        <v>401</v>
      </c>
    </row>
    <row r="1527" spans="1:16" s="141" customFormat="1">
      <c r="A1527" s="141" t="str">
        <f>Arms!$C$33</f>
        <v>CART_028_1</v>
      </c>
      <c r="B1527" s="141">
        <v>2</v>
      </c>
      <c r="C1527" s="141" t="str">
        <f t="shared" si="27"/>
        <v>CART_028_1_2</v>
      </c>
      <c r="D1527" s="147">
        <v>9.0000000000000497</v>
      </c>
      <c r="E1527" s="141" t="s">
        <v>256</v>
      </c>
      <c r="F1527" s="144">
        <v>1537.3417727354599</v>
      </c>
      <c r="H1527" s="139" t="s">
        <v>262</v>
      </c>
      <c r="I1527" s="141" t="s">
        <v>94</v>
      </c>
      <c r="J1527" s="141" t="s">
        <v>88</v>
      </c>
      <c r="P1527" s="141" t="s">
        <v>401</v>
      </c>
    </row>
    <row r="1528" spans="1:16" s="141" customFormat="1">
      <c r="A1528" s="141" t="str">
        <f>Arms!$C$33</f>
        <v>CART_028_1</v>
      </c>
      <c r="B1528" s="141">
        <v>2</v>
      </c>
      <c r="C1528" s="141" t="str">
        <f t="shared" si="27"/>
        <v>CART_028_1_2</v>
      </c>
      <c r="D1528" s="147">
        <v>12.022222222222201</v>
      </c>
      <c r="E1528" s="141" t="s">
        <v>256</v>
      </c>
      <c r="F1528" s="144">
        <v>1175.00282430878</v>
      </c>
      <c r="H1528" s="139" t="s">
        <v>262</v>
      </c>
      <c r="I1528" s="141" t="s">
        <v>94</v>
      </c>
      <c r="J1528" s="141" t="s">
        <v>88</v>
      </c>
      <c r="P1528" s="141" t="s">
        <v>401</v>
      </c>
    </row>
    <row r="1529" spans="1:16" s="141" customFormat="1">
      <c r="A1529" s="141" t="str">
        <f>Arms!$C$34</f>
        <v>CART_028_2</v>
      </c>
      <c r="B1529" s="141">
        <v>1</v>
      </c>
      <c r="C1529" s="141" t="str">
        <f t="shared" si="27"/>
        <v>CART_028_2_1</v>
      </c>
      <c r="D1529" s="146">
        <v>8.3179297597133897E-2</v>
      </c>
      <c r="E1529" s="141" t="s">
        <v>256</v>
      </c>
      <c r="F1529" s="144">
        <v>2011.41620879741</v>
      </c>
      <c r="H1529" s="139" t="s">
        <v>262</v>
      </c>
      <c r="I1529" s="141" t="s">
        <v>94</v>
      </c>
      <c r="J1529" s="141" t="s">
        <v>88</v>
      </c>
      <c r="P1529" s="141" t="s">
        <v>401</v>
      </c>
    </row>
    <row r="1530" spans="1:16" s="141" customFormat="1">
      <c r="A1530" s="141" t="str">
        <f>Arms!$C$34</f>
        <v>CART_028_2</v>
      </c>
      <c r="B1530" s="141">
        <v>1</v>
      </c>
      <c r="C1530" s="141" t="str">
        <f t="shared" si="27"/>
        <v>CART_028_2_1</v>
      </c>
      <c r="D1530" s="146">
        <v>0.36044362292059801</v>
      </c>
      <c r="E1530" s="141" t="s">
        <v>256</v>
      </c>
      <c r="F1530" s="144">
        <v>3148.1431692803199</v>
      </c>
      <c r="H1530" s="139" t="s">
        <v>262</v>
      </c>
      <c r="I1530" s="141" t="s">
        <v>94</v>
      </c>
      <c r="J1530" s="141" t="s">
        <v>88</v>
      </c>
      <c r="P1530" s="141" t="s">
        <v>401</v>
      </c>
    </row>
    <row r="1531" spans="1:16" s="141" customFormat="1">
      <c r="A1531" s="141" t="str">
        <f>Arms!$C$34</f>
        <v>CART_028_2</v>
      </c>
      <c r="B1531" s="141">
        <v>1</v>
      </c>
      <c r="C1531" s="141" t="str">
        <f t="shared" si="27"/>
        <v>CART_028_2_1</v>
      </c>
      <c r="D1531" s="146">
        <v>0.47134935304999398</v>
      </c>
      <c r="E1531" s="141" t="s">
        <v>256</v>
      </c>
      <c r="F1531" s="144">
        <v>7374.0194732963901</v>
      </c>
      <c r="H1531" s="139" t="s">
        <v>262</v>
      </c>
      <c r="I1531" s="141" t="s">
        <v>94</v>
      </c>
      <c r="J1531" s="141" t="s">
        <v>88</v>
      </c>
      <c r="P1531" s="141" t="s">
        <v>401</v>
      </c>
    </row>
    <row r="1532" spans="1:16" s="141" customFormat="1">
      <c r="A1532" s="141" t="str">
        <f>Arms!$C$34</f>
        <v>CART_028_2</v>
      </c>
      <c r="B1532" s="141">
        <v>1</v>
      </c>
      <c r="C1532" s="141" t="str">
        <f t="shared" si="27"/>
        <v>CART_028_2_1</v>
      </c>
      <c r="D1532" s="146">
        <v>0.69316081330877199</v>
      </c>
      <c r="E1532" s="141" t="s">
        <v>256</v>
      </c>
      <c r="F1532" s="144">
        <v>27033.7700147424</v>
      </c>
      <c r="H1532" s="139" t="s">
        <v>262</v>
      </c>
      <c r="I1532" s="141" t="s">
        <v>94</v>
      </c>
      <c r="J1532" s="141" t="s">
        <v>88</v>
      </c>
      <c r="P1532" s="141" t="s">
        <v>401</v>
      </c>
    </row>
    <row r="1533" spans="1:16" s="141" customFormat="1">
      <c r="A1533" s="141" t="str">
        <f>Arms!$C$34</f>
        <v>CART_028_2</v>
      </c>
      <c r="B1533" s="141">
        <v>1</v>
      </c>
      <c r="C1533" s="141" t="str">
        <f t="shared" si="27"/>
        <v>CART_028_2_1</v>
      </c>
      <c r="D1533" s="147">
        <v>2.0240295748614199</v>
      </c>
      <c r="E1533" s="141" t="s">
        <v>256</v>
      </c>
      <c r="F1533" s="144">
        <v>6164.2929310600703</v>
      </c>
      <c r="H1533" s="139" t="s">
        <v>262</v>
      </c>
      <c r="I1533" s="141" t="s">
        <v>94</v>
      </c>
      <c r="J1533" s="141" t="s">
        <v>88</v>
      </c>
      <c r="P1533" s="141" t="s">
        <v>401</v>
      </c>
    </row>
    <row r="1534" spans="1:16" s="141" customFormat="1">
      <c r="A1534" s="141" t="str">
        <f>Arms!$C$34</f>
        <v>CART_028_2</v>
      </c>
      <c r="B1534" s="141">
        <v>1</v>
      </c>
      <c r="C1534" s="141" t="str">
        <f t="shared" si="27"/>
        <v>CART_028_2_1</v>
      </c>
      <c r="D1534" s="147">
        <v>3.02218114602592</v>
      </c>
      <c r="E1534" s="141" t="s">
        <v>256</v>
      </c>
      <c r="F1534" s="144">
        <v>3765.9581227925</v>
      </c>
      <c r="H1534" s="139" t="s">
        <v>262</v>
      </c>
      <c r="I1534" s="141" t="s">
        <v>94</v>
      </c>
      <c r="J1534" s="141" t="s">
        <v>88</v>
      </c>
      <c r="P1534" s="141" t="s">
        <v>401</v>
      </c>
    </row>
    <row r="1535" spans="1:16" s="141" customFormat="1">
      <c r="A1535" s="141" t="str">
        <f>Arms!$C$34</f>
        <v>CART_028_2</v>
      </c>
      <c r="B1535" s="141">
        <v>1</v>
      </c>
      <c r="C1535" s="141" t="str">
        <f t="shared" si="27"/>
        <v>CART_028_2_1</v>
      </c>
      <c r="D1535" s="147">
        <v>5.0739371534195996</v>
      </c>
      <c r="E1535" s="141" t="s">
        <v>256</v>
      </c>
      <c r="F1535" s="144">
        <v>1681.4382932144399</v>
      </c>
      <c r="H1535" s="139" t="s">
        <v>262</v>
      </c>
      <c r="I1535" s="141" t="s">
        <v>94</v>
      </c>
      <c r="J1535" s="141" t="s">
        <v>88</v>
      </c>
      <c r="P1535" s="141" t="s">
        <v>401</v>
      </c>
    </row>
    <row r="1536" spans="1:16" s="141" customFormat="1">
      <c r="A1536" s="141" t="str">
        <f>Arms!$C$34</f>
        <v>CART_028_2</v>
      </c>
      <c r="B1536" s="141">
        <v>1</v>
      </c>
      <c r="C1536" s="141" t="str">
        <f t="shared" si="27"/>
        <v>CART_028_2_1</v>
      </c>
      <c r="D1536" s="147">
        <v>5.9611829944546999</v>
      </c>
      <c r="E1536" s="141" t="s">
        <v>256</v>
      </c>
      <c r="F1536" s="144">
        <v>1285.1369672421299</v>
      </c>
      <c r="H1536" s="139" t="s">
        <v>262</v>
      </c>
      <c r="I1536" s="141" t="s">
        <v>94</v>
      </c>
      <c r="J1536" s="141" t="s">
        <v>88</v>
      </c>
      <c r="P1536" s="141" t="s">
        <v>401</v>
      </c>
    </row>
    <row r="1537" spans="1:16" s="141" customFormat="1">
      <c r="A1537" s="141" t="str">
        <f>Arms!$C$34</f>
        <v>CART_028_2</v>
      </c>
      <c r="B1537" s="141">
        <v>1</v>
      </c>
      <c r="C1537" s="141" t="str">
        <f t="shared" si="27"/>
        <v>CART_028_2_1</v>
      </c>
      <c r="D1537" s="147">
        <v>9.0110905730128792</v>
      </c>
      <c r="E1537" s="141" t="s">
        <v>256</v>
      </c>
      <c r="F1537" s="144">
        <v>939.20986580138594</v>
      </c>
      <c r="H1537" s="139" t="s">
        <v>262</v>
      </c>
      <c r="I1537" s="141" t="s">
        <v>94</v>
      </c>
      <c r="J1537" s="141" t="s">
        <v>88</v>
      </c>
      <c r="P1537" s="141" t="s">
        <v>401</v>
      </c>
    </row>
    <row r="1538" spans="1:16" s="141" customFormat="1">
      <c r="A1538" s="141" t="str">
        <f>Arms!$C$34</f>
        <v>CART_028_2</v>
      </c>
      <c r="B1538" s="141">
        <v>1</v>
      </c>
      <c r="C1538" s="141" t="str">
        <f t="shared" si="27"/>
        <v>CART_028_2_1</v>
      </c>
      <c r="D1538" s="147">
        <v>14.999999999999799</v>
      </c>
      <c r="E1538" s="141" t="s">
        <v>256</v>
      </c>
      <c r="F1538" s="144">
        <v>627.57461690649995</v>
      </c>
      <c r="G1538" s="144">
        <v>627.57461690649995</v>
      </c>
      <c r="H1538" s="139" t="s">
        <v>262</v>
      </c>
      <c r="I1538" s="141" t="s">
        <v>94</v>
      </c>
      <c r="J1538" s="141" t="s">
        <v>88</v>
      </c>
      <c r="P1538" s="141" t="s">
        <v>401</v>
      </c>
    </row>
    <row r="1539" spans="1:16" s="141" customFormat="1">
      <c r="A1539" s="141" t="str">
        <f>Arms!$C$34</f>
        <v>CART_028_2</v>
      </c>
      <c r="B1539" s="141">
        <v>2</v>
      </c>
      <c r="C1539" s="141" t="str">
        <f t="shared" si="27"/>
        <v>CART_028_2_2</v>
      </c>
      <c r="D1539" s="146">
        <v>8.8888888888860096E-2</v>
      </c>
      <c r="E1539" s="141" t="s">
        <v>256</v>
      </c>
      <c r="F1539" s="144">
        <v>2199.94818136392</v>
      </c>
      <c r="H1539" s="139" t="s">
        <v>262</v>
      </c>
      <c r="I1539" s="141" t="s">
        <v>94</v>
      </c>
      <c r="J1539" s="141" t="s">
        <v>88</v>
      </c>
      <c r="P1539" s="141" t="s">
        <v>401</v>
      </c>
    </row>
    <row r="1540" spans="1:16" s="141" customFormat="1">
      <c r="A1540" s="141" t="str">
        <f>Arms!$C$34</f>
        <v>CART_028_2</v>
      </c>
      <c r="B1540" s="141">
        <v>2</v>
      </c>
      <c r="C1540" s="141" t="str">
        <f t="shared" si="27"/>
        <v>CART_028_2_2</v>
      </c>
      <c r="D1540" s="146">
        <v>0.18888888888885799</v>
      </c>
      <c r="E1540" s="141" t="s">
        <v>256</v>
      </c>
      <c r="F1540" s="144">
        <v>3938.4989978533899</v>
      </c>
      <c r="H1540" s="139" t="s">
        <v>262</v>
      </c>
      <c r="I1540" s="141" t="s">
        <v>94</v>
      </c>
      <c r="J1540" s="141" t="s">
        <v>88</v>
      </c>
      <c r="P1540" s="141" t="s">
        <v>401</v>
      </c>
    </row>
    <row r="1541" spans="1:16" s="141" customFormat="1">
      <c r="A1541" s="141" t="str">
        <f>Arms!$C$34</f>
        <v>CART_028_2</v>
      </c>
      <c r="B1541" s="141">
        <v>2</v>
      </c>
      <c r="C1541" s="141" t="str">
        <f t="shared" ref="C1541:C1546" si="28">CONCATENATE(A1541, "_", B1541)</f>
        <v>CART_028_2_2</v>
      </c>
      <c r="D1541" s="146">
        <v>0.49999999999996197</v>
      </c>
      <c r="E1541" s="141" t="s">
        <v>256</v>
      </c>
      <c r="F1541" s="144">
        <v>650473.44561557705</v>
      </c>
      <c r="H1541" s="139" t="s">
        <v>262</v>
      </c>
      <c r="I1541" s="141" t="s">
        <v>94</v>
      </c>
      <c r="J1541" s="141" t="s">
        <v>88</v>
      </c>
      <c r="P1541" s="141" t="s">
        <v>401</v>
      </c>
    </row>
    <row r="1542" spans="1:16" s="141" customFormat="1">
      <c r="A1542" s="141" t="str">
        <f>Arms!$C$34</f>
        <v>CART_028_2</v>
      </c>
      <c r="B1542" s="141">
        <v>2</v>
      </c>
      <c r="C1542" s="141" t="str">
        <f t="shared" si="28"/>
        <v>CART_028_2_2</v>
      </c>
      <c r="D1542" s="146">
        <v>0.69999999999995799</v>
      </c>
      <c r="E1542" s="141" t="s">
        <v>256</v>
      </c>
      <c r="F1542" s="144">
        <v>22598.8116800139</v>
      </c>
      <c r="H1542" s="139" t="s">
        <v>262</v>
      </c>
      <c r="I1542" s="141" t="s">
        <v>94</v>
      </c>
      <c r="J1542" s="141" t="s">
        <v>88</v>
      </c>
      <c r="P1542" s="141" t="s">
        <v>401</v>
      </c>
    </row>
    <row r="1543" spans="1:16" s="141" customFormat="1">
      <c r="A1543" s="141" t="str">
        <f>Arms!$C$34</f>
        <v>CART_028_2</v>
      </c>
      <c r="B1543" s="141">
        <v>2</v>
      </c>
      <c r="C1543" s="141" t="str">
        <f t="shared" si="28"/>
        <v>CART_028_2_2</v>
      </c>
      <c r="D1543" s="147">
        <v>0.99999999999995304</v>
      </c>
      <c r="E1543" s="141" t="s">
        <v>256</v>
      </c>
      <c r="F1543" s="144">
        <v>3765.9581227925</v>
      </c>
      <c r="H1543" s="139" t="s">
        <v>262</v>
      </c>
      <c r="I1543" s="141" t="s">
        <v>94</v>
      </c>
      <c r="J1543" s="141" t="s">
        <v>88</v>
      </c>
      <c r="P1543" s="141" t="s">
        <v>401</v>
      </c>
    </row>
    <row r="1544" spans="1:16" s="141" customFormat="1">
      <c r="A1544" s="141" t="str">
        <f>Arms!$C$34</f>
        <v>CART_028_2</v>
      </c>
      <c r="B1544" s="141">
        <v>2</v>
      </c>
      <c r="C1544" s="141" t="str">
        <f t="shared" si="28"/>
        <v>CART_028_2_2</v>
      </c>
      <c r="D1544" s="147">
        <v>2.9999999999999098</v>
      </c>
      <c r="E1544" s="141" t="s">
        <v>256</v>
      </c>
      <c r="F1544" s="144">
        <v>3600.9760546737998</v>
      </c>
      <c r="H1544" s="139" t="s">
        <v>262</v>
      </c>
      <c r="I1544" s="141" t="s">
        <v>94</v>
      </c>
      <c r="J1544" s="141" t="s">
        <v>88</v>
      </c>
      <c r="P1544" s="141" t="s">
        <v>401</v>
      </c>
    </row>
    <row r="1545" spans="1:16" s="141" customFormat="1">
      <c r="A1545" s="141" t="str">
        <f>Arms!$C$35</f>
        <v>CART_028_3</v>
      </c>
      <c r="B1545" s="141">
        <v>1</v>
      </c>
      <c r="C1545" s="141" t="str">
        <f t="shared" si="28"/>
        <v>CART_028_3_1</v>
      </c>
      <c r="D1545" s="146">
        <v>0.166051660516605</v>
      </c>
      <c r="E1545" s="141" t="s">
        <v>256</v>
      </c>
      <c r="F1545" s="144">
        <v>79219.607226146996</v>
      </c>
      <c r="H1545" s="139" t="s">
        <v>262</v>
      </c>
      <c r="I1545" s="141" t="s">
        <v>94</v>
      </c>
      <c r="J1545" s="141" t="s">
        <v>88</v>
      </c>
      <c r="P1545" s="141" t="s">
        <v>401</v>
      </c>
    </row>
    <row r="1546" spans="1:16" s="141" customFormat="1">
      <c r="A1546" s="141" t="str">
        <f>Arms!$C$35</f>
        <v>CART_028_3</v>
      </c>
      <c r="B1546" s="141">
        <v>1</v>
      </c>
      <c r="C1546" s="141" t="str">
        <f t="shared" si="28"/>
        <v>CART_028_3_1</v>
      </c>
      <c r="D1546" s="146">
        <v>0.332103321033209</v>
      </c>
      <c r="E1546" s="141" t="s">
        <v>256</v>
      </c>
      <c r="F1546" s="144">
        <v>265536.67550038698</v>
      </c>
      <c r="H1546" s="139" t="s">
        <v>262</v>
      </c>
      <c r="I1546" s="141" t="s">
        <v>94</v>
      </c>
      <c r="J1546" s="141" t="s">
        <v>88</v>
      </c>
      <c r="P1546" s="141" t="s">
        <v>401</v>
      </c>
    </row>
    <row r="1547" spans="1:16" s="141" customFormat="1">
      <c r="A1547" s="141" t="str">
        <f>Arms!$C$35</f>
        <v>CART_028_3</v>
      </c>
      <c r="B1547" s="141">
        <v>1</v>
      </c>
      <c r="C1547" s="141" t="str">
        <f t="shared" ref="C1547:C1558" si="29">CONCATENATE(A1547, "_", B1547)</f>
        <v>CART_028_3_1</v>
      </c>
      <c r="D1547" s="146">
        <v>0.49815498154981502</v>
      </c>
      <c r="E1547" s="141" t="s">
        <v>256</v>
      </c>
      <c r="F1547" s="144">
        <v>680275.49169546505</v>
      </c>
      <c r="H1547" s="139" t="s">
        <v>262</v>
      </c>
      <c r="I1547" s="141" t="s">
        <v>94</v>
      </c>
      <c r="J1547" s="141" t="s">
        <v>88</v>
      </c>
      <c r="P1547" s="141" t="s">
        <v>401</v>
      </c>
    </row>
    <row r="1548" spans="1:16" s="141" customFormat="1">
      <c r="A1548" s="141" t="str">
        <f>Arms!$C$35</f>
        <v>CART_028_3</v>
      </c>
      <c r="B1548" s="141">
        <v>1</v>
      </c>
      <c r="C1548" s="141" t="str">
        <f t="shared" si="29"/>
        <v>CART_028_3_1</v>
      </c>
      <c r="D1548" s="146">
        <v>0.71955719557195597</v>
      </c>
      <c r="E1548" s="141" t="s">
        <v>256</v>
      </c>
      <c r="F1548" s="144">
        <v>242780.61531454901</v>
      </c>
      <c r="H1548" s="139" t="s">
        <v>262</v>
      </c>
      <c r="I1548" s="141" t="s">
        <v>94</v>
      </c>
      <c r="J1548" s="141" t="s">
        <v>88</v>
      </c>
      <c r="P1548" s="141" t="s">
        <v>401</v>
      </c>
    </row>
    <row r="1549" spans="1:16" s="141" customFormat="1">
      <c r="A1549" s="141" t="str">
        <f>Arms!$C$35</f>
        <v>CART_028_3</v>
      </c>
      <c r="B1549" s="141">
        <v>1</v>
      </c>
      <c r="C1549" s="141" t="str">
        <f t="shared" si="29"/>
        <v>CART_028_3_1</v>
      </c>
      <c r="D1549" s="147">
        <v>1.05166051660516</v>
      </c>
      <c r="E1549" s="141" t="s">
        <v>256</v>
      </c>
      <c r="F1549" s="144">
        <v>185559.199483943</v>
      </c>
      <c r="H1549" s="139" t="s">
        <v>262</v>
      </c>
      <c r="I1549" s="141" t="s">
        <v>94</v>
      </c>
      <c r="J1549" s="141" t="s">
        <v>88</v>
      </c>
      <c r="P1549" s="141" t="s">
        <v>401</v>
      </c>
    </row>
    <row r="1550" spans="1:16" s="141" customFormat="1">
      <c r="A1550" s="141" t="str">
        <f>Arms!$C$35</f>
        <v>CART_028_3</v>
      </c>
      <c r="B1550" s="141">
        <v>1</v>
      </c>
      <c r="C1550" s="141" t="str">
        <f t="shared" si="29"/>
        <v>CART_028_3_1</v>
      </c>
      <c r="D1550" s="147">
        <v>2.04797047970479</v>
      </c>
      <c r="E1550" s="141" t="s">
        <v>256</v>
      </c>
      <c r="F1550" s="144">
        <v>162224.607296206</v>
      </c>
      <c r="H1550" s="139" t="s">
        <v>262</v>
      </c>
      <c r="I1550" s="141" t="s">
        <v>94</v>
      </c>
      <c r="J1550" s="141" t="s">
        <v>88</v>
      </c>
      <c r="P1550" s="141" t="s">
        <v>401</v>
      </c>
    </row>
    <row r="1551" spans="1:16" s="141" customFormat="1">
      <c r="A1551" s="141" t="str">
        <f>Arms!$C$35</f>
        <v>CART_028_3</v>
      </c>
      <c r="B1551" s="141">
        <v>1</v>
      </c>
      <c r="C1551" s="141" t="str">
        <f t="shared" si="29"/>
        <v>CART_028_3_1</v>
      </c>
      <c r="D1551" s="147">
        <v>2.9889298892988898</v>
      </c>
      <c r="E1551" s="141" t="s">
        <v>256</v>
      </c>
      <c r="F1551" s="144">
        <v>19756.9474342791</v>
      </c>
      <c r="H1551" s="139" t="s">
        <v>262</v>
      </c>
      <c r="I1551" s="141" t="s">
        <v>94</v>
      </c>
      <c r="J1551" s="141" t="s">
        <v>88</v>
      </c>
      <c r="P1551" s="141" t="s">
        <v>401</v>
      </c>
    </row>
    <row r="1552" spans="1:16" s="141" customFormat="1">
      <c r="A1552" s="141" t="str">
        <f>Arms!$C$35</f>
        <v>CART_028_3</v>
      </c>
      <c r="B1552" s="141">
        <v>1</v>
      </c>
      <c r="C1552" s="141" t="str">
        <f t="shared" si="29"/>
        <v>CART_028_3_1</v>
      </c>
      <c r="D1552" s="147">
        <v>3.9852398523985202</v>
      </c>
      <c r="E1552" s="141" t="s">
        <v>256</v>
      </c>
      <c r="F1552" s="144">
        <v>7050.9726035797803</v>
      </c>
      <c r="H1552" s="139" t="s">
        <v>262</v>
      </c>
      <c r="I1552" s="141" t="s">
        <v>94</v>
      </c>
      <c r="J1552" s="141" t="s">
        <v>88</v>
      </c>
      <c r="P1552" s="141" t="s">
        <v>401</v>
      </c>
    </row>
    <row r="1553" spans="1:16" s="141" customFormat="1">
      <c r="A1553" s="141" t="str">
        <f>Arms!$C$35</f>
        <v>CART_028_3</v>
      </c>
      <c r="B1553" s="141">
        <v>1</v>
      </c>
      <c r="C1553" s="141" t="str">
        <f t="shared" si="29"/>
        <v>CART_028_3_1</v>
      </c>
      <c r="D1553" s="147">
        <v>6.0332103321033204</v>
      </c>
      <c r="E1553" s="141" t="s">
        <v>256</v>
      </c>
      <c r="F1553" s="144">
        <v>2199.94818136393</v>
      </c>
      <c r="H1553" s="139" t="s">
        <v>262</v>
      </c>
      <c r="I1553" s="141" t="s">
        <v>94</v>
      </c>
      <c r="J1553" s="141" t="s">
        <v>88</v>
      </c>
      <c r="P1553" s="141" t="s">
        <v>401</v>
      </c>
    </row>
    <row r="1554" spans="1:16" s="141" customFormat="1">
      <c r="A1554" s="141" t="str">
        <f>Arms!$C$35</f>
        <v>CART_028_3</v>
      </c>
      <c r="B1554" s="141">
        <v>1</v>
      </c>
      <c r="C1554" s="141" t="str">
        <f t="shared" si="29"/>
        <v>CART_028_3_1</v>
      </c>
      <c r="D1554" s="147">
        <v>8.9667896678966699</v>
      </c>
      <c r="E1554" s="141" t="s">
        <v>256</v>
      </c>
      <c r="F1554" s="144">
        <v>2103.5711137277499</v>
      </c>
      <c r="H1554" s="139" t="s">
        <v>262</v>
      </c>
      <c r="I1554" s="141" t="s">
        <v>94</v>
      </c>
      <c r="J1554" s="141" t="s">
        <v>88</v>
      </c>
      <c r="P1554" s="141" t="s">
        <v>401</v>
      </c>
    </row>
    <row r="1555" spans="1:16" s="141" customFormat="1">
      <c r="A1555" s="141" t="str">
        <f>Arms!$C$35</f>
        <v>CART_028_3</v>
      </c>
      <c r="B1555" s="141">
        <v>1</v>
      </c>
      <c r="C1555" s="141" t="str">
        <f t="shared" si="29"/>
        <v>CART_028_3_1</v>
      </c>
      <c r="D1555" s="147">
        <v>12.0110701107011</v>
      </c>
      <c r="E1555" s="141" t="s">
        <v>256</v>
      </c>
      <c r="F1555" s="144">
        <v>1469.99269003162</v>
      </c>
      <c r="H1555" s="139" t="s">
        <v>262</v>
      </c>
      <c r="I1555" s="141" t="s">
        <v>94</v>
      </c>
      <c r="J1555" s="141" t="s">
        <v>88</v>
      </c>
      <c r="P1555" s="141" t="s">
        <v>401</v>
      </c>
    </row>
    <row r="1556" spans="1:16" s="141" customFormat="1">
      <c r="A1556" s="141" t="str">
        <f>Arms!$C$35</f>
        <v>CART_028_3</v>
      </c>
      <c r="B1556" s="141">
        <v>1</v>
      </c>
      <c r="C1556" s="141" t="str">
        <f t="shared" si="29"/>
        <v>CART_028_3_1</v>
      </c>
      <c r="D1556" s="147">
        <v>15</v>
      </c>
      <c r="E1556" s="141" t="s">
        <v>256</v>
      </c>
      <c r="F1556" s="144">
        <v>898.06421813218105</v>
      </c>
      <c r="G1556" s="144">
        <v>898.06421813218105</v>
      </c>
      <c r="H1556" s="139" t="s">
        <v>262</v>
      </c>
      <c r="I1556" s="141" t="s">
        <v>94</v>
      </c>
      <c r="J1556" s="141" t="s">
        <v>88</v>
      </c>
      <c r="P1556" s="141" t="s">
        <v>401</v>
      </c>
    </row>
    <row r="1557" spans="1:16" s="141" customFormat="1">
      <c r="A1557" s="141" t="str">
        <f>Arms!$C$35</f>
        <v>CART_028_3</v>
      </c>
      <c r="B1557" s="141">
        <v>2</v>
      </c>
      <c r="C1557" s="141" t="str">
        <f t="shared" si="29"/>
        <v>CART_028_3_2</v>
      </c>
      <c r="D1557" s="146">
        <v>0.107407407407412</v>
      </c>
      <c r="E1557" s="141" t="s">
        <v>256</v>
      </c>
      <c r="F1557" s="144">
        <v>15792.234337232499</v>
      </c>
      <c r="H1557" s="139" t="s">
        <v>262</v>
      </c>
      <c r="I1557" s="141" t="s">
        <v>94</v>
      </c>
      <c r="J1557" s="141" t="s">
        <v>88</v>
      </c>
      <c r="P1557" s="141" t="s">
        <v>401</v>
      </c>
    </row>
    <row r="1558" spans="1:16" s="141" customFormat="1">
      <c r="A1558" s="141" t="str">
        <f>Arms!$C$35</f>
        <v>CART_028_3</v>
      </c>
      <c r="B1558" s="141">
        <v>2</v>
      </c>
      <c r="C1558" s="141" t="str">
        <f t="shared" si="29"/>
        <v>CART_028_3_2</v>
      </c>
      <c r="D1558" s="146">
        <v>0.20370370370370799</v>
      </c>
      <c r="E1558" s="141" t="s">
        <v>256</v>
      </c>
      <c r="F1558" s="144">
        <v>24717.019997644798</v>
      </c>
      <c r="H1558" s="139" t="s">
        <v>262</v>
      </c>
      <c r="I1558" s="141" t="s">
        <v>94</v>
      </c>
      <c r="J1558" s="141" t="s">
        <v>88</v>
      </c>
      <c r="P1558" s="141" t="s">
        <v>401</v>
      </c>
    </row>
    <row r="1559" spans="1:16" s="141" customFormat="1">
      <c r="A1559" s="141" t="str">
        <f>Arms!$C$35</f>
        <v>CART_028_3</v>
      </c>
      <c r="B1559" s="141">
        <v>2</v>
      </c>
      <c r="C1559" s="141" t="str">
        <f t="shared" ref="C1559:C1565" si="30">CONCATENATE(A1559, "_", B1559)</f>
        <v>CART_028_3_2</v>
      </c>
      <c r="D1559" s="146">
        <v>0.30000000000000399</v>
      </c>
      <c r="E1559" s="141" t="s">
        <v>256</v>
      </c>
      <c r="F1559" s="144">
        <v>475382.07454650599</v>
      </c>
      <c r="H1559" s="139" t="s">
        <v>262</v>
      </c>
      <c r="I1559" s="141" t="s">
        <v>94</v>
      </c>
      <c r="J1559" s="141" t="s">
        <v>88</v>
      </c>
      <c r="P1559" s="141" t="s">
        <v>401</v>
      </c>
    </row>
    <row r="1560" spans="1:16" s="141" customFormat="1">
      <c r="A1560" s="141" t="str">
        <f>Arms!$C$35</f>
        <v>CART_028_3</v>
      </c>
      <c r="B1560" s="141">
        <v>2</v>
      </c>
      <c r="C1560" s="141" t="str">
        <f t="shared" si="30"/>
        <v>CART_028_3_2</v>
      </c>
      <c r="D1560" s="146">
        <v>0.50740740740741197</v>
      </c>
      <c r="E1560" s="141" t="s">
        <v>256</v>
      </c>
      <c r="F1560" s="144">
        <v>434642.60577345098</v>
      </c>
      <c r="H1560" s="139" t="s">
        <v>262</v>
      </c>
      <c r="I1560" s="141" t="s">
        <v>94</v>
      </c>
      <c r="J1560" s="141" t="s">
        <v>88</v>
      </c>
      <c r="P1560" s="141" t="s">
        <v>401</v>
      </c>
    </row>
    <row r="1561" spans="1:16" s="141" customFormat="1">
      <c r="A1561" s="141" t="str">
        <f>Arms!$C$35</f>
        <v>CART_028_3</v>
      </c>
      <c r="B1561" s="141">
        <v>2</v>
      </c>
      <c r="C1561" s="141" t="str">
        <f t="shared" si="30"/>
        <v>CART_028_3_2</v>
      </c>
      <c r="D1561" s="146">
        <v>0.70000000000000395</v>
      </c>
      <c r="E1561" s="141" t="s">
        <v>256</v>
      </c>
      <c r="F1561" s="144">
        <v>317647.56119036599</v>
      </c>
      <c r="H1561" s="139" t="s">
        <v>262</v>
      </c>
      <c r="I1561" s="141" t="s">
        <v>94</v>
      </c>
      <c r="J1561" s="141" t="s">
        <v>88</v>
      </c>
      <c r="P1561" s="141" t="s">
        <v>401</v>
      </c>
    </row>
    <row r="1562" spans="1:16" s="141" customFormat="1">
      <c r="A1562" s="141" t="str">
        <f>Arms!$C$35</f>
        <v>CART_028_3</v>
      </c>
      <c r="B1562" s="141">
        <v>2</v>
      </c>
      <c r="C1562" s="141" t="str">
        <f t="shared" si="30"/>
        <v>CART_028_3_2</v>
      </c>
      <c r="D1562" s="147">
        <v>1.0037037037037</v>
      </c>
      <c r="E1562" s="141" t="s">
        <v>256</v>
      </c>
      <c r="F1562" s="144">
        <v>14438.865600617401</v>
      </c>
      <c r="H1562" s="139" t="s">
        <v>262</v>
      </c>
      <c r="I1562" s="141" t="s">
        <v>94</v>
      </c>
      <c r="J1562" s="141" t="s">
        <v>88</v>
      </c>
      <c r="P1562" s="141" t="s">
        <v>401</v>
      </c>
    </row>
    <row r="1563" spans="1:16" s="141" customFormat="1">
      <c r="A1563" s="141" t="str">
        <f>Arms!$C$35</f>
        <v>CART_028_3</v>
      </c>
      <c r="B1563" s="141">
        <v>2</v>
      </c>
      <c r="C1563" s="141" t="str">
        <f t="shared" si="30"/>
        <v>CART_028_3_2</v>
      </c>
      <c r="D1563" s="147">
        <v>1.99629629629629</v>
      </c>
      <c r="E1563" s="141" t="s">
        <v>256</v>
      </c>
      <c r="F1563" s="144">
        <v>8065.1933988936598</v>
      </c>
      <c r="H1563" s="139" t="s">
        <v>262</v>
      </c>
      <c r="I1563" s="141" t="s">
        <v>94</v>
      </c>
      <c r="J1563" s="141" t="s">
        <v>88</v>
      </c>
      <c r="P1563" s="141" t="s">
        <v>401</v>
      </c>
    </row>
    <row r="1564" spans="1:16" s="141" customFormat="1">
      <c r="A1564" s="141" t="str">
        <f>Arms!$C$35</f>
        <v>CART_028_3</v>
      </c>
      <c r="B1564" s="141">
        <v>3</v>
      </c>
      <c r="C1564" s="141" t="str">
        <f t="shared" si="30"/>
        <v>CART_028_3_3</v>
      </c>
      <c r="D1564" s="146">
        <v>0.117863720073682</v>
      </c>
      <c r="E1564" s="141" t="s">
        <v>256</v>
      </c>
      <c r="F1564" s="144">
        <v>1175.00282430878</v>
      </c>
      <c r="H1564" s="139" t="s">
        <v>262</v>
      </c>
      <c r="I1564" s="141" t="s">
        <v>94</v>
      </c>
      <c r="J1564" s="141" t="s">
        <v>88</v>
      </c>
      <c r="P1564" s="141" t="s">
        <v>401</v>
      </c>
    </row>
    <row r="1565" spans="1:16" s="141" customFormat="1">
      <c r="A1565" s="141" t="str">
        <f>Arms!$C$35</f>
        <v>CART_028_3</v>
      </c>
      <c r="B1565" s="141">
        <v>3</v>
      </c>
      <c r="C1565" s="141" t="str">
        <f t="shared" si="30"/>
        <v>CART_028_3_3</v>
      </c>
      <c r="D1565" s="146">
        <v>0.20626151012892799</v>
      </c>
      <c r="E1565" s="141" t="s">
        <v>256</v>
      </c>
      <c r="F1565" s="144">
        <v>15100.3956613314</v>
      </c>
      <c r="H1565" s="139" t="s">
        <v>262</v>
      </c>
      <c r="I1565" s="141" t="s">
        <v>94</v>
      </c>
      <c r="J1565" s="141" t="s">
        <v>88</v>
      </c>
      <c r="P1565" s="141" t="s">
        <v>401</v>
      </c>
    </row>
    <row r="1566" spans="1:16" s="141" customFormat="1">
      <c r="A1566" s="141" t="str">
        <f>Arms!$C$35</f>
        <v>CART_028_3</v>
      </c>
      <c r="B1566" s="141">
        <v>3</v>
      </c>
      <c r="C1566" s="141" t="str">
        <f t="shared" ref="C1566:C1574" si="31">CONCATENATE(A1566, "_", B1566)</f>
        <v>CART_028_3_3</v>
      </c>
      <c r="D1566" s="146">
        <v>0.30939226519338198</v>
      </c>
      <c r="E1566" s="141" t="s">
        <v>256</v>
      </c>
      <c r="F1566" s="144">
        <v>594728.93179343501</v>
      </c>
      <c r="H1566" s="139" t="s">
        <v>262</v>
      </c>
      <c r="I1566" s="141" t="s">
        <v>94</v>
      </c>
      <c r="J1566" s="141" t="s">
        <v>88</v>
      </c>
      <c r="P1566" s="141" t="s">
        <v>401</v>
      </c>
    </row>
    <row r="1567" spans="1:16" s="141" customFormat="1">
      <c r="A1567" s="141" t="str">
        <f>Arms!$C$35</f>
        <v>CART_028_3</v>
      </c>
      <c r="B1567" s="141">
        <v>3</v>
      </c>
      <c r="C1567" s="141" t="str">
        <f t="shared" si="31"/>
        <v>CART_028_3_3</v>
      </c>
      <c r="D1567" s="146">
        <v>0.53038674033150102</v>
      </c>
      <c r="E1567" s="141" t="s">
        <v>256</v>
      </c>
      <c r="F1567" s="144">
        <v>82849.127233300896</v>
      </c>
      <c r="H1567" s="139" t="s">
        <v>262</v>
      </c>
      <c r="I1567" s="141" t="s">
        <v>94</v>
      </c>
      <c r="J1567" s="141" t="s">
        <v>88</v>
      </c>
      <c r="P1567" s="141" t="s">
        <v>401</v>
      </c>
    </row>
    <row r="1568" spans="1:16" s="141" customFormat="1">
      <c r="A1568" s="141" t="str">
        <f>Arms!$C$35</f>
        <v>CART_028_3</v>
      </c>
      <c r="B1568" s="141">
        <v>3</v>
      </c>
      <c r="C1568" s="141" t="str">
        <f t="shared" si="31"/>
        <v>CART_028_3_3</v>
      </c>
      <c r="D1568" s="146">
        <v>0.70718232044199603</v>
      </c>
      <c r="E1568" s="141" t="s">
        <v>256</v>
      </c>
      <c r="F1568" s="144">
        <v>33820.722370641801</v>
      </c>
      <c r="H1568" s="139" t="s">
        <v>262</v>
      </c>
      <c r="I1568" s="141" t="s">
        <v>94</v>
      </c>
      <c r="J1568" s="141" t="s">
        <v>88</v>
      </c>
      <c r="P1568" s="141" t="s">
        <v>401</v>
      </c>
    </row>
    <row r="1569" spans="1:16" s="141" customFormat="1">
      <c r="A1569" s="141" t="str">
        <f>Arms!$C$35</f>
        <v>CART_028_3</v>
      </c>
      <c r="B1569" s="141">
        <v>3</v>
      </c>
      <c r="C1569" s="141" t="str">
        <f t="shared" si="31"/>
        <v>CART_028_3_3</v>
      </c>
      <c r="D1569" s="147">
        <v>1.00184162062615</v>
      </c>
      <c r="E1569" s="141" t="s">
        <v>256</v>
      </c>
      <c r="F1569" s="144">
        <v>15100.3956613314</v>
      </c>
      <c r="H1569" s="139" t="s">
        <v>262</v>
      </c>
      <c r="I1569" s="141" t="s">
        <v>94</v>
      </c>
      <c r="J1569" s="141" t="s">
        <v>88</v>
      </c>
      <c r="P1569" s="141" t="s">
        <v>401</v>
      </c>
    </row>
    <row r="1570" spans="1:16" s="141" customFormat="1">
      <c r="A1570" s="141" t="str">
        <f>Arms!$C$35</f>
        <v>CART_028_3</v>
      </c>
      <c r="B1570" s="141">
        <v>3</v>
      </c>
      <c r="C1570" s="141" t="str">
        <f t="shared" si="31"/>
        <v>CART_028_3_3</v>
      </c>
      <c r="D1570" s="147">
        <v>2.0184162062614899</v>
      </c>
      <c r="E1570" s="141" t="s">
        <v>256</v>
      </c>
      <c r="F1570" s="144">
        <v>11541.355256790701</v>
      </c>
      <c r="H1570" s="139" t="s">
        <v>262</v>
      </c>
      <c r="I1570" s="141" t="s">
        <v>94</v>
      </c>
      <c r="J1570" s="141" t="s">
        <v>88</v>
      </c>
      <c r="P1570" s="141" t="s">
        <v>401</v>
      </c>
    </row>
    <row r="1571" spans="1:16" s="141" customFormat="1">
      <c r="A1571" s="141" t="str">
        <f>Arms!$C$35</f>
        <v>CART_028_3</v>
      </c>
      <c r="B1571" s="141">
        <v>3</v>
      </c>
      <c r="C1571" s="141" t="str">
        <f t="shared" si="31"/>
        <v>CART_028_3_3</v>
      </c>
      <c r="D1571" s="147">
        <v>2.9907918968692</v>
      </c>
      <c r="E1571" s="141" t="s">
        <v>256</v>
      </c>
      <c r="F1571" s="144">
        <v>11541.355256790701</v>
      </c>
      <c r="H1571" s="139" t="s">
        <v>262</v>
      </c>
      <c r="I1571" s="141" t="s">
        <v>94</v>
      </c>
      <c r="J1571" s="141" t="s">
        <v>88</v>
      </c>
      <c r="P1571" s="141" t="s">
        <v>401</v>
      </c>
    </row>
    <row r="1572" spans="1:16" s="141" customFormat="1">
      <c r="A1572" s="141" t="str">
        <f>Arms!$C$35</f>
        <v>CART_028_3</v>
      </c>
      <c r="B1572" s="141">
        <v>3</v>
      </c>
      <c r="C1572" s="141" t="str">
        <f t="shared" si="31"/>
        <v>CART_028_3_3</v>
      </c>
      <c r="D1572" s="147">
        <v>3.9779005524861302</v>
      </c>
      <c r="E1572" s="141" t="s">
        <v>256</v>
      </c>
      <c r="F1572" s="144">
        <v>8821.1517201865699</v>
      </c>
      <c r="H1572" s="139" t="s">
        <v>262</v>
      </c>
      <c r="I1572" s="141" t="s">
        <v>94</v>
      </c>
      <c r="J1572" s="141" t="s">
        <v>88</v>
      </c>
      <c r="P1572" s="141" t="s">
        <v>401</v>
      </c>
    </row>
    <row r="1573" spans="1:16" s="141" customFormat="1">
      <c r="A1573" s="141" t="str">
        <f>Arms!$C$36</f>
        <v>CART_028_4</v>
      </c>
      <c r="B1573" s="141">
        <v>1</v>
      </c>
      <c r="C1573" s="141" t="str">
        <f t="shared" si="31"/>
        <v>CART_028_4_1</v>
      </c>
      <c r="D1573" s="146">
        <v>9.9999999999994302E-2</v>
      </c>
      <c r="E1573" s="141" t="s">
        <v>256</v>
      </c>
      <c r="F1573" s="144">
        <v>30242.671703095199</v>
      </c>
      <c r="H1573" s="139" t="s">
        <v>262</v>
      </c>
      <c r="I1573" s="141" t="s">
        <v>94</v>
      </c>
      <c r="J1573" s="141" t="s">
        <v>88</v>
      </c>
      <c r="P1573" s="141" t="s">
        <v>401</v>
      </c>
    </row>
    <row r="1574" spans="1:16" s="141" customFormat="1">
      <c r="A1574" s="141" t="str">
        <f>Arms!$C$36</f>
        <v>CART_028_4</v>
      </c>
      <c r="B1574" s="141">
        <v>1</v>
      </c>
      <c r="C1574" s="141" t="str">
        <f t="shared" si="31"/>
        <v>CART_028_4_1</v>
      </c>
      <c r="D1574" s="146">
        <v>0.19999999999999499</v>
      </c>
      <c r="E1574" s="141" t="s">
        <v>256</v>
      </c>
      <c r="F1574" s="144">
        <v>126117.453700126</v>
      </c>
      <c r="H1574" s="139" t="s">
        <v>262</v>
      </c>
      <c r="I1574" s="141" t="s">
        <v>94</v>
      </c>
      <c r="J1574" s="141" t="s">
        <v>88</v>
      </c>
      <c r="P1574" s="141" t="s">
        <v>401</v>
      </c>
    </row>
    <row r="1575" spans="1:16" s="141" customFormat="1">
      <c r="A1575" s="141" t="str">
        <f>Arms!$C$36</f>
        <v>CART_028_4</v>
      </c>
      <c r="B1575" s="141">
        <v>1</v>
      </c>
      <c r="C1575" s="141" t="str">
        <f t="shared" ref="C1575:C1591" si="32">CONCATENATE(A1575, "_", B1575)</f>
        <v>CART_028_4_1</v>
      </c>
      <c r="D1575" s="146">
        <v>0.266666666666658</v>
      </c>
      <c r="E1575" s="141" t="s">
        <v>256</v>
      </c>
      <c r="F1575" s="144">
        <v>859228.20975680603</v>
      </c>
      <c r="H1575" s="139" t="s">
        <v>262</v>
      </c>
      <c r="I1575" s="141" t="s">
        <v>94</v>
      </c>
      <c r="J1575" s="141" t="s">
        <v>88</v>
      </c>
      <c r="P1575" s="141" t="s">
        <v>401</v>
      </c>
    </row>
    <row r="1576" spans="1:16" s="141" customFormat="1">
      <c r="A1576" s="141" t="str">
        <f>Arms!$C$36</f>
        <v>CART_028_4</v>
      </c>
      <c r="B1576" s="141">
        <v>1</v>
      </c>
      <c r="C1576" s="141" t="str">
        <f t="shared" si="32"/>
        <v>CART_028_4_1</v>
      </c>
      <c r="D1576" s="146">
        <v>0.49999999999999201</v>
      </c>
      <c r="E1576" s="141" t="s">
        <v>256</v>
      </c>
      <c r="F1576" s="144">
        <v>1027135.8957979</v>
      </c>
      <c r="H1576" s="139" t="s">
        <v>262</v>
      </c>
      <c r="I1576" s="141" t="s">
        <v>94</v>
      </c>
      <c r="J1576" s="141" t="s">
        <v>88</v>
      </c>
      <c r="P1576" s="141" t="s">
        <v>401</v>
      </c>
    </row>
    <row r="1577" spans="1:16" s="141" customFormat="1">
      <c r="A1577" s="141" t="str">
        <f>Arms!$C$36</f>
        <v>CART_028_4</v>
      </c>
      <c r="B1577" s="141">
        <v>1</v>
      </c>
      <c r="C1577" s="141" t="str">
        <f t="shared" si="32"/>
        <v>CART_028_4_1</v>
      </c>
      <c r="D1577" s="146">
        <v>0.69999999999999496</v>
      </c>
      <c r="E1577" s="141" t="s">
        <v>256</v>
      </c>
      <c r="F1577" s="144">
        <v>821729.128754923</v>
      </c>
      <c r="H1577" s="139" t="s">
        <v>262</v>
      </c>
      <c r="I1577" s="141" t="s">
        <v>94</v>
      </c>
      <c r="J1577" s="141" t="s">
        <v>88</v>
      </c>
      <c r="P1577" s="141" t="s">
        <v>401</v>
      </c>
    </row>
    <row r="1578" spans="1:16" s="141" customFormat="1">
      <c r="A1578" s="141" t="str">
        <f>Arms!$C$36</f>
        <v>CART_028_4</v>
      </c>
      <c r="B1578" s="141">
        <v>1</v>
      </c>
      <c r="C1578" s="141" t="str">
        <f t="shared" si="32"/>
        <v>CART_028_4_1</v>
      </c>
      <c r="D1578" s="147">
        <v>0.99999999999999201</v>
      </c>
      <c r="E1578" s="141" t="s">
        <v>256</v>
      </c>
      <c r="F1578" s="144">
        <v>751569.23157202394</v>
      </c>
      <c r="H1578" s="139" t="s">
        <v>262</v>
      </c>
      <c r="I1578" s="141" t="s">
        <v>94</v>
      </c>
      <c r="J1578" s="141" t="s">
        <v>88</v>
      </c>
      <c r="P1578" s="141" t="s">
        <v>401</v>
      </c>
    </row>
    <row r="1579" spans="1:16" s="141" customFormat="1">
      <c r="A1579" s="141" t="str">
        <f>Arms!$C$36</f>
        <v>CART_028_4</v>
      </c>
      <c r="B1579" s="141">
        <v>1</v>
      </c>
      <c r="C1579" s="141" t="str">
        <f t="shared" si="32"/>
        <v>CART_028_4_1</v>
      </c>
      <c r="D1579" s="147">
        <v>2</v>
      </c>
      <c r="E1579" s="141" t="s">
        <v>256</v>
      </c>
      <c r="F1579" s="144">
        <v>281586.87175056298</v>
      </c>
      <c r="H1579" s="139" t="s">
        <v>262</v>
      </c>
      <c r="I1579" s="141" t="s">
        <v>94</v>
      </c>
      <c r="J1579" s="141" t="s">
        <v>88</v>
      </c>
      <c r="P1579" s="141" t="s">
        <v>401</v>
      </c>
    </row>
    <row r="1580" spans="1:16" s="141" customFormat="1">
      <c r="A1580" s="141" t="str">
        <f>Arms!$C$36</f>
        <v>CART_028_4</v>
      </c>
      <c r="B1580" s="141">
        <v>1</v>
      </c>
      <c r="C1580" s="141" t="str">
        <f t="shared" si="32"/>
        <v>CART_028_4_1</v>
      </c>
      <c r="D1580" s="147">
        <v>3</v>
      </c>
      <c r="E1580" s="141" t="s">
        <v>256</v>
      </c>
      <c r="F1580" s="144">
        <v>27660.527949178999</v>
      </c>
      <c r="H1580" s="139" t="s">
        <v>262</v>
      </c>
      <c r="I1580" s="141" t="s">
        <v>94</v>
      </c>
      <c r="J1580" s="141" t="s">
        <v>88</v>
      </c>
      <c r="P1580" s="141" t="s">
        <v>401</v>
      </c>
    </row>
    <row r="1581" spans="1:16" s="141" customFormat="1">
      <c r="A1581" s="141" t="str">
        <f>Arms!$C$36</f>
        <v>CART_028_4</v>
      </c>
      <c r="B1581" s="141">
        <v>1</v>
      </c>
      <c r="C1581" s="141" t="str">
        <f t="shared" si="32"/>
        <v>CART_028_4_1</v>
      </c>
      <c r="D1581" s="147">
        <v>3.9666666666666601</v>
      </c>
      <c r="E1581" s="141" t="s">
        <v>256</v>
      </c>
      <c r="F1581" s="144">
        <v>23138.8134792415</v>
      </c>
      <c r="H1581" s="139" t="s">
        <v>262</v>
      </c>
      <c r="I1581" s="141" t="s">
        <v>94</v>
      </c>
      <c r="J1581" s="141" t="s">
        <v>88</v>
      </c>
      <c r="P1581" s="141" t="s">
        <v>401</v>
      </c>
    </row>
    <row r="1582" spans="1:16" s="141" customFormat="1">
      <c r="A1582" s="141" t="str">
        <f>Arms!$C$36</f>
        <v>CART_028_4</v>
      </c>
      <c r="B1582" s="141">
        <v>1</v>
      </c>
      <c r="C1582" s="141" t="str">
        <f t="shared" si="32"/>
        <v>CART_028_4_1</v>
      </c>
      <c r="D1582" s="147">
        <v>5</v>
      </c>
      <c r="E1582" s="141" t="s">
        <v>256</v>
      </c>
      <c r="F1582" s="144">
        <v>11847.955404866399</v>
      </c>
      <c r="H1582" s="139" t="s">
        <v>262</v>
      </c>
      <c r="I1582" s="141" t="s">
        <v>94</v>
      </c>
      <c r="J1582" s="141" t="s">
        <v>88</v>
      </c>
      <c r="P1582" s="141" t="s">
        <v>401</v>
      </c>
    </row>
    <row r="1583" spans="1:16" s="141" customFormat="1">
      <c r="A1583" s="141" t="str">
        <f>Arms!$C$36</f>
        <v>CART_028_4</v>
      </c>
      <c r="B1583" s="141">
        <v>1</v>
      </c>
      <c r="C1583" s="141" t="str">
        <f t="shared" si="32"/>
        <v>CART_028_4_1</v>
      </c>
      <c r="D1583" s="147">
        <v>6</v>
      </c>
      <c r="E1583" s="141" t="s">
        <v>256</v>
      </c>
      <c r="F1583" s="144">
        <v>1521.1447491689</v>
      </c>
      <c r="H1583" s="139" t="s">
        <v>262</v>
      </c>
      <c r="I1583" s="141" t="s">
        <v>94</v>
      </c>
      <c r="J1583" s="141" t="s">
        <v>88</v>
      </c>
      <c r="P1583" s="141" t="s">
        <v>401</v>
      </c>
    </row>
    <row r="1584" spans="1:16" s="141" customFormat="1">
      <c r="A1584" s="141" t="str">
        <f>Arms!$C$36</f>
        <v>CART_028_4</v>
      </c>
      <c r="B1584" s="141">
        <v>1</v>
      </c>
      <c r="C1584" s="141" t="str">
        <f t="shared" si="32"/>
        <v>CART_028_4_1</v>
      </c>
      <c r="D1584" s="147">
        <v>9</v>
      </c>
      <c r="E1584" s="141" t="s">
        <v>256</v>
      </c>
      <c r="F1584" s="144">
        <v>712.38239504196895</v>
      </c>
      <c r="G1584" s="144">
        <v>712.38239504196895</v>
      </c>
      <c r="H1584" s="139" t="s">
        <v>262</v>
      </c>
      <c r="I1584" s="141" t="s">
        <v>94</v>
      </c>
      <c r="J1584" s="141" t="s">
        <v>88</v>
      </c>
      <c r="P1584" s="141" t="s">
        <v>401</v>
      </c>
    </row>
    <row r="1585" spans="1:16" s="141" customFormat="1">
      <c r="A1585" s="141" t="str">
        <f>Arms!$C$36</f>
        <v>CART_028_4</v>
      </c>
      <c r="B1585" s="141">
        <v>2</v>
      </c>
      <c r="C1585" s="141" t="str">
        <f t="shared" si="32"/>
        <v>CART_028_4_2</v>
      </c>
      <c r="D1585" s="146">
        <v>9.7794117647058795E-2</v>
      </c>
      <c r="E1585" s="141" t="s">
        <v>256</v>
      </c>
      <c r="F1585" s="144">
        <v>11534.3894025886</v>
      </c>
      <c r="H1585" s="139" t="s">
        <v>262</v>
      </c>
      <c r="I1585" s="141" t="s">
        <v>94</v>
      </c>
      <c r="J1585" s="141" t="s">
        <v>88</v>
      </c>
      <c r="P1585" s="141" t="s">
        <v>401</v>
      </c>
    </row>
    <row r="1586" spans="1:16" s="141" customFormat="1">
      <c r="A1586" s="141" t="str">
        <f>Arms!$C$36</f>
        <v>CART_028_4</v>
      </c>
      <c r="B1586" s="141">
        <v>2</v>
      </c>
      <c r="C1586" s="141" t="str">
        <f t="shared" si="32"/>
        <v>CART_028_4_2</v>
      </c>
      <c r="D1586" s="146">
        <v>0.19558823529411701</v>
      </c>
      <c r="E1586" s="141" t="s">
        <v>256</v>
      </c>
      <c r="F1586" s="144">
        <v>25056.5822795026</v>
      </c>
      <c r="H1586" s="139" t="s">
        <v>262</v>
      </c>
      <c r="I1586" s="141" t="s">
        <v>94</v>
      </c>
      <c r="J1586" s="141" t="s">
        <v>88</v>
      </c>
      <c r="P1586" s="141" t="s">
        <v>401</v>
      </c>
    </row>
    <row r="1587" spans="1:16" s="141" customFormat="1">
      <c r="A1587" s="141" t="str">
        <f>Arms!$C$36</f>
        <v>CART_028_4</v>
      </c>
      <c r="B1587" s="141">
        <v>2</v>
      </c>
      <c r="C1587" s="141" t="str">
        <f t="shared" si="32"/>
        <v>CART_028_4_2</v>
      </c>
      <c r="D1587" s="146">
        <v>0.29852941176470499</v>
      </c>
      <c r="E1587" s="141" t="s">
        <v>256</v>
      </c>
      <c r="F1587" s="144">
        <v>61625.068126629398</v>
      </c>
      <c r="H1587" s="139" t="s">
        <v>262</v>
      </c>
      <c r="I1587" s="141" t="s">
        <v>94</v>
      </c>
      <c r="J1587" s="141" t="s">
        <v>88</v>
      </c>
      <c r="P1587" s="141" t="s">
        <v>401</v>
      </c>
    </row>
    <row r="1588" spans="1:16" s="141" customFormat="1">
      <c r="A1588" s="141" t="str">
        <f>Arms!$C$36</f>
        <v>CART_028_4</v>
      </c>
      <c r="B1588" s="141">
        <v>2</v>
      </c>
      <c r="C1588" s="141" t="str">
        <f t="shared" si="32"/>
        <v>CART_028_4_2</v>
      </c>
      <c r="D1588" s="146">
        <v>0.499264705882353</v>
      </c>
      <c r="E1588" s="141" t="s">
        <v>256</v>
      </c>
      <c r="F1588" s="144">
        <v>171593.70350332701</v>
      </c>
      <c r="H1588" s="139" t="s">
        <v>262</v>
      </c>
      <c r="I1588" s="141" t="s">
        <v>94</v>
      </c>
      <c r="J1588" s="141" t="s">
        <v>88</v>
      </c>
      <c r="P1588" s="141" t="s">
        <v>401</v>
      </c>
    </row>
    <row r="1589" spans="1:16" s="141" customFormat="1">
      <c r="A1589" s="141" t="str">
        <f>Arms!$C$36</f>
        <v>CART_028_4</v>
      </c>
      <c r="B1589" s="141">
        <v>2</v>
      </c>
      <c r="C1589" s="141" t="str">
        <f t="shared" si="32"/>
        <v>CART_028_4_2</v>
      </c>
      <c r="D1589" s="146">
        <v>0.7</v>
      </c>
      <c r="E1589" s="141" t="s">
        <v>256</v>
      </c>
      <c r="F1589" s="144">
        <v>18950.821123952199</v>
      </c>
      <c r="H1589" s="139" t="s">
        <v>262</v>
      </c>
      <c r="I1589" s="141" t="s">
        <v>94</v>
      </c>
      <c r="J1589" s="141" t="s">
        <v>88</v>
      </c>
      <c r="P1589" s="141" t="s">
        <v>401</v>
      </c>
    </row>
    <row r="1590" spans="1:16" s="141" customFormat="1">
      <c r="A1590" s="141" t="str">
        <f>Arms!$C$36</f>
        <v>CART_028_4</v>
      </c>
      <c r="B1590" s="141">
        <v>3</v>
      </c>
      <c r="C1590" s="141" t="str">
        <f t="shared" si="32"/>
        <v>CART_028_4_3</v>
      </c>
      <c r="D1590" s="146">
        <v>0.10422794117647</v>
      </c>
      <c r="E1590" s="141" t="s">
        <v>256</v>
      </c>
      <c r="F1590" s="144">
        <v>4407.6271722640904</v>
      </c>
      <c r="H1590" s="139" t="s">
        <v>262</v>
      </c>
      <c r="I1590" s="141" t="s">
        <v>94</v>
      </c>
      <c r="J1590" s="141" t="s">
        <v>88</v>
      </c>
      <c r="P1590" s="141" t="s">
        <v>401</v>
      </c>
    </row>
    <row r="1591" spans="1:16" s="141" customFormat="1">
      <c r="A1591" s="141" t="str">
        <f>Arms!$C$36</f>
        <v>CART_028_4</v>
      </c>
      <c r="B1591" s="141">
        <v>3</v>
      </c>
      <c r="C1591" s="141" t="str">
        <f t="shared" si="32"/>
        <v>CART_028_4_3</v>
      </c>
      <c r="D1591" s="146">
        <v>0.199448529411764</v>
      </c>
      <c r="E1591" s="141" t="s">
        <v>256</v>
      </c>
      <c r="F1591" s="144">
        <v>4689.8508333639602</v>
      </c>
      <c r="H1591" s="139" t="s">
        <v>262</v>
      </c>
      <c r="I1591" s="141" t="s">
        <v>94</v>
      </c>
      <c r="J1591" s="141" t="s">
        <v>88</v>
      </c>
      <c r="P1591" s="141" t="s">
        <v>401</v>
      </c>
    </row>
    <row r="1592" spans="1:16" s="141" customFormat="1">
      <c r="A1592" s="141" t="str">
        <f>Arms!$C$36</f>
        <v>CART_028_4</v>
      </c>
      <c r="B1592" s="141">
        <v>3</v>
      </c>
      <c r="C1592" s="141" t="str">
        <f t="shared" ref="C1592:C1596" si="33">CONCATENATE(A1592, "_", B1592)</f>
        <v>CART_028_4_3</v>
      </c>
      <c r="D1592" s="146">
        <v>0.30238970588235198</v>
      </c>
      <c r="E1592" s="141" t="s">
        <v>256</v>
      </c>
      <c r="F1592" s="144">
        <v>5477.0218612157396</v>
      </c>
      <c r="H1592" s="139" t="s">
        <v>262</v>
      </c>
      <c r="I1592" s="141" t="s">
        <v>94</v>
      </c>
      <c r="J1592" s="141" t="s">
        <v>88</v>
      </c>
      <c r="P1592" s="141" t="s">
        <v>401</v>
      </c>
    </row>
    <row r="1593" spans="1:16" s="141" customFormat="1">
      <c r="A1593" s="141" t="str">
        <f>Arms!$C$36</f>
        <v>CART_028_4</v>
      </c>
      <c r="B1593" s="141">
        <v>3</v>
      </c>
      <c r="C1593" s="141" t="str">
        <f t="shared" si="33"/>
        <v>CART_028_4_3</v>
      </c>
      <c r="D1593" s="146">
        <v>0.50312499999999905</v>
      </c>
      <c r="E1593" s="141" t="s">
        <v>256</v>
      </c>
      <c r="F1593" s="144">
        <v>26660.973964459601</v>
      </c>
      <c r="H1593" s="139" t="s">
        <v>262</v>
      </c>
      <c r="I1593" s="141" t="s">
        <v>94</v>
      </c>
      <c r="J1593" s="141" t="s">
        <v>88</v>
      </c>
      <c r="P1593" s="141" t="s">
        <v>401</v>
      </c>
    </row>
    <row r="1594" spans="1:16" s="141" customFormat="1">
      <c r="A1594" s="141" t="str">
        <f>Arms!$C$36</f>
        <v>CART_028_4</v>
      </c>
      <c r="B1594" s="141">
        <v>3</v>
      </c>
      <c r="C1594" s="141" t="str">
        <f t="shared" si="33"/>
        <v>CART_028_4_3</v>
      </c>
      <c r="D1594" s="147">
        <v>1.0101102941176401</v>
      </c>
      <c r="E1594" s="141" t="s">
        <v>256</v>
      </c>
      <c r="F1594" s="144">
        <v>4990.1454863540202</v>
      </c>
      <c r="H1594" s="139" t="s">
        <v>262</v>
      </c>
      <c r="I1594" s="141" t="s">
        <v>94</v>
      </c>
      <c r="J1594" s="141" t="s">
        <v>88</v>
      </c>
      <c r="P1594" s="141" t="s">
        <v>401</v>
      </c>
    </row>
    <row r="1595" spans="1:16" s="141" customFormat="1">
      <c r="A1595" s="141" t="str">
        <f>Arms!$C$37</f>
        <v>CART_028_5</v>
      </c>
      <c r="B1595" s="141">
        <v>1</v>
      </c>
      <c r="C1595" s="141" t="str">
        <f t="shared" si="33"/>
        <v>CART_028_5_1</v>
      </c>
      <c r="D1595" s="146">
        <v>0.11568123393315199</v>
      </c>
      <c r="E1595" s="141" t="s">
        <v>256</v>
      </c>
      <c r="F1595" s="144">
        <v>1355.42493764082</v>
      </c>
      <c r="H1595" s="139" t="s">
        <v>262</v>
      </c>
      <c r="I1595" s="141" t="s">
        <v>94</v>
      </c>
      <c r="J1595" s="141" t="s">
        <v>88</v>
      </c>
      <c r="P1595" s="141" t="s">
        <v>401</v>
      </c>
    </row>
    <row r="1596" spans="1:16" s="141" customFormat="1">
      <c r="A1596" s="141" t="str">
        <f>Arms!$C$37</f>
        <v>CART_028_5</v>
      </c>
      <c r="B1596" s="141">
        <v>1</v>
      </c>
      <c r="C1596" s="141" t="str">
        <f t="shared" si="33"/>
        <v>CART_028_5_1</v>
      </c>
      <c r="D1596" s="146">
        <v>0.192802056555265</v>
      </c>
      <c r="E1596" s="141" t="s">
        <v>256</v>
      </c>
      <c r="F1596" s="144">
        <v>56146.946890238702</v>
      </c>
      <c r="H1596" s="139" t="s">
        <v>262</v>
      </c>
      <c r="I1596" s="141" t="s">
        <v>94</v>
      </c>
      <c r="J1596" s="141" t="s">
        <v>88</v>
      </c>
      <c r="P1596" s="141" t="s">
        <v>401</v>
      </c>
    </row>
    <row r="1597" spans="1:16" s="141" customFormat="1">
      <c r="A1597" s="141" t="str">
        <f>Arms!$C$37</f>
        <v>CART_028_5</v>
      </c>
      <c r="B1597" s="141">
        <v>1</v>
      </c>
      <c r="C1597" s="141" t="str">
        <f t="shared" ref="C1597:C1660" si="34">CONCATENATE(A1597, "_", B1597)</f>
        <v>CART_028_5_1</v>
      </c>
      <c r="D1597" s="146">
        <v>0.42416452442159103</v>
      </c>
      <c r="E1597" s="141" t="s">
        <v>256</v>
      </c>
      <c r="F1597" s="144">
        <v>67637.676346599706</v>
      </c>
      <c r="H1597" s="139" t="s">
        <v>262</v>
      </c>
      <c r="I1597" s="141" t="s">
        <v>94</v>
      </c>
      <c r="J1597" s="141" t="s">
        <v>88</v>
      </c>
      <c r="P1597" s="141" t="s">
        <v>401</v>
      </c>
    </row>
    <row r="1598" spans="1:16" s="141" customFormat="1">
      <c r="A1598" s="141" t="str">
        <f>Arms!$C$37</f>
        <v>CART_028_5</v>
      </c>
      <c r="B1598" s="141">
        <v>1</v>
      </c>
      <c r="C1598" s="141" t="str">
        <f t="shared" si="34"/>
        <v>CART_028_5_1</v>
      </c>
      <c r="D1598" s="146">
        <v>0.69408740359896304</v>
      </c>
      <c r="E1598" s="141" t="s">
        <v>256</v>
      </c>
      <c r="F1598" s="144">
        <v>672191.87925302098</v>
      </c>
      <c r="H1598" s="139" t="s">
        <v>262</v>
      </c>
      <c r="I1598" s="141" t="s">
        <v>94</v>
      </c>
      <c r="J1598" s="141" t="s">
        <v>88</v>
      </c>
      <c r="P1598" s="141" t="s">
        <v>401</v>
      </c>
    </row>
    <row r="1599" spans="1:16" s="141" customFormat="1">
      <c r="A1599" s="141" t="str">
        <f>Arms!$C$37</f>
        <v>CART_028_5</v>
      </c>
      <c r="B1599" s="141">
        <v>1</v>
      </c>
      <c r="C1599" s="141" t="str">
        <f t="shared" si="34"/>
        <v>CART_028_5_1</v>
      </c>
      <c r="D1599" s="147">
        <v>1.0025706940874</v>
      </c>
      <c r="E1599" s="141" t="s">
        <v>256</v>
      </c>
      <c r="F1599" s="144">
        <v>25056.5822795026</v>
      </c>
      <c r="H1599" s="139" t="s">
        <v>262</v>
      </c>
      <c r="I1599" s="141" t="s">
        <v>94</v>
      </c>
      <c r="J1599" s="141" t="s">
        <v>88</v>
      </c>
      <c r="P1599" s="141" t="s">
        <v>401</v>
      </c>
    </row>
    <row r="1600" spans="1:16" s="141" customFormat="1">
      <c r="A1600" s="141" t="str">
        <f>Arms!$C$37</f>
        <v>CART_028_5</v>
      </c>
      <c r="B1600" s="141">
        <v>1</v>
      </c>
      <c r="C1600" s="141" t="str">
        <f t="shared" si="34"/>
        <v>CART_028_5_1</v>
      </c>
      <c r="D1600" s="147">
        <v>2.9691516709511498</v>
      </c>
      <c r="E1600" s="141" t="s">
        <v>256</v>
      </c>
      <c r="F1600" s="144">
        <v>11897.9379074358</v>
      </c>
      <c r="H1600" s="139" t="s">
        <v>262</v>
      </c>
      <c r="I1600" s="141" t="s">
        <v>94</v>
      </c>
      <c r="J1600" s="141" t="s">
        <v>88</v>
      </c>
      <c r="P1600" s="141" t="s">
        <v>401</v>
      </c>
    </row>
    <row r="1601" spans="1:16" s="141" customFormat="1">
      <c r="A1601" s="141" t="str">
        <f>Arms!$C$37</f>
        <v>CART_028_5</v>
      </c>
      <c r="B1601" s="141">
        <v>1</v>
      </c>
      <c r="C1601" s="141" t="str">
        <f t="shared" si="34"/>
        <v>CART_028_5_1</v>
      </c>
      <c r="D1601" s="147">
        <v>4.0102827763496096</v>
      </c>
      <c r="E1601" s="141" t="s">
        <v>256</v>
      </c>
      <c r="F1601" s="144">
        <v>4407.6271722640904</v>
      </c>
      <c r="H1601" s="139" t="s">
        <v>262</v>
      </c>
      <c r="I1601" s="141" t="s">
        <v>94</v>
      </c>
      <c r="J1601" s="141" t="s">
        <v>88</v>
      </c>
      <c r="P1601" s="141" t="s">
        <v>401</v>
      </c>
    </row>
    <row r="1602" spans="1:16" s="141" customFormat="1">
      <c r="A1602" s="141" t="str">
        <f>Arms!$C$37</f>
        <v>CART_028_5</v>
      </c>
      <c r="B1602" s="141">
        <v>1</v>
      </c>
      <c r="C1602" s="141" t="str">
        <f t="shared" si="34"/>
        <v>CART_028_5_1</v>
      </c>
      <c r="D1602" s="147">
        <v>5.01285347043701</v>
      </c>
      <c r="E1602" s="141" t="s">
        <v>256</v>
      </c>
      <c r="F1602" s="144">
        <v>5649.6502543765801</v>
      </c>
      <c r="H1602" s="139" t="s">
        <v>262</v>
      </c>
      <c r="I1602" s="141" t="s">
        <v>94</v>
      </c>
      <c r="J1602" s="141" t="s">
        <v>88</v>
      </c>
      <c r="P1602" s="141" t="s">
        <v>401</v>
      </c>
    </row>
    <row r="1603" spans="1:16" s="141" customFormat="1">
      <c r="A1603" s="141" t="str">
        <f>Arms!$C$37</f>
        <v>CART_028_5</v>
      </c>
      <c r="B1603" s="141">
        <v>1</v>
      </c>
      <c r="C1603" s="141" t="str">
        <f t="shared" si="34"/>
        <v>CART_028_5_1</v>
      </c>
      <c r="D1603" s="147">
        <v>6.0154241645244202</v>
      </c>
      <c r="E1603" s="141" t="s">
        <v>256</v>
      </c>
      <c r="F1603" s="144">
        <v>2158.89641885943</v>
      </c>
      <c r="H1603" s="139" t="s">
        <v>262</v>
      </c>
      <c r="I1603" s="141" t="s">
        <v>94</v>
      </c>
      <c r="J1603" s="141" t="s">
        <v>88</v>
      </c>
      <c r="P1603" s="141" t="s">
        <v>401</v>
      </c>
    </row>
    <row r="1604" spans="1:16" s="141" customFormat="1">
      <c r="A1604" s="141" t="str">
        <f>Arms!$C$37</f>
        <v>CART_028_5</v>
      </c>
      <c r="B1604" s="141">
        <v>1</v>
      </c>
      <c r="C1604" s="141" t="str">
        <f t="shared" si="34"/>
        <v>CART_028_5_1</v>
      </c>
      <c r="D1604" s="147">
        <v>8.9845758354755798</v>
      </c>
      <c r="E1604" s="141" t="s">
        <v>256</v>
      </c>
      <c r="F1604" s="144">
        <v>1792.1290191885901</v>
      </c>
      <c r="H1604" s="139" t="s">
        <v>262</v>
      </c>
      <c r="I1604" s="141" t="s">
        <v>94</v>
      </c>
      <c r="J1604" s="141" t="s">
        <v>88</v>
      </c>
      <c r="P1604" s="141" t="s">
        <v>401</v>
      </c>
    </row>
    <row r="1605" spans="1:16" s="141" customFormat="1">
      <c r="A1605" s="141" t="str">
        <f>Arms!$C$37</f>
        <v>CART_028_5</v>
      </c>
      <c r="B1605" s="141">
        <v>1</v>
      </c>
      <c r="C1605" s="141" t="str">
        <f t="shared" si="34"/>
        <v>CART_028_5_1</v>
      </c>
      <c r="D1605" s="147">
        <v>11.9922879177377</v>
      </c>
      <c r="E1605" s="141" t="s">
        <v>256</v>
      </c>
      <c r="F1605" s="144">
        <v>1442.2138091348199</v>
      </c>
      <c r="H1605" s="139" t="s">
        <v>262</v>
      </c>
      <c r="I1605" s="141" t="s">
        <v>94</v>
      </c>
      <c r="J1605" s="141" t="s">
        <v>88</v>
      </c>
      <c r="P1605" s="141" t="s">
        <v>401</v>
      </c>
    </row>
    <row r="1606" spans="1:16" s="141" customFormat="1">
      <c r="A1606" s="141" t="str">
        <f>Arms!$C$37</f>
        <v>CART_028_5</v>
      </c>
      <c r="B1606" s="141">
        <v>1</v>
      </c>
      <c r="C1606" s="141" t="str">
        <f t="shared" si="34"/>
        <v>CART_028_5_1</v>
      </c>
      <c r="D1606" s="147">
        <v>15.077120822622099</v>
      </c>
      <c r="E1606" s="141" t="s">
        <v>256</v>
      </c>
      <c r="F1606" s="144">
        <v>993.81279127399398</v>
      </c>
      <c r="G1606" s="144">
        <v>993.81279127399398</v>
      </c>
      <c r="H1606" s="139" t="s">
        <v>262</v>
      </c>
      <c r="I1606" s="141" t="s">
        <v>94</v>
      </c>
      <c r="J1606" s="141" t="s">
        <v>88</v>
      </c>
      <c r="P1606" s="141" t="s">
        <v>401</v>
      </c>
    </row>
    <row r="1607" spans="1:16" s="141" customFormat="1">
      <c r="A1607" s="141" t="str">
        <f>Arms!$C$37</f>
        <v>CART_028_5</v>
      </c>
      <c r="B1607" s="141">
        <v>2</v>
      </c>
      <c r="C1607" s="141" t="str">
        <f t="shared" si="34"/>
        <v>CART_028_5_2</v>
      </c>
      <c r="D1607" s="146">
        <v>9.2544987146517599E-2</v>
      </c>
      <c r="E1607" s="141" t="s">
        <v>256</v>
      </c>
      <c r="F1607" s="144">
        <v>5649.6502543765801</v>
      </c>
      <c r="H1607" s="139" t="s">
        <v>262</v>
      </c>
      <c r="I1607" s="141" t="s">
        <v>94</v>
      </c>
      <c r="J1607" s="141" t="s">
        <v>88</v>
      </c>
      <c r="P1607" s="141" t="s">
        <v>401</v>
      </c>
    </row>
    <row r="1608" spans="1:16" s="141" customFormat="1">
      <c r="A1608" s="141" t="str">
        <f>Arms!$C$37</f>
        <v>CART_028_5</v>
      </c>
      <c r="B1608" s="141">
        <v>2</v>
      </c>
      <c r="C1608" s="141" t="str">
        <f t="shared" si="34"/>
        <v>CART_028_5_2</v>
      </c>
      <c r="D1608" s="146">
        <v>0.277634961439574</v>
      </c>
      <c r="E1608" s="141" t="s">
        <v>256</v>
      </c>
      <c r="F1608" s="144">
        <v>631741.02913753199</v>
      </c>
      <c r="H1608" s="139" t="s">
        <v>262</v>
      </c>
      <c r="I1608" s="141" t="s">
        <v>94</v>
      </c>
      <c r="J1608" s="141" t="s">
        <v>88</v>
      </c>
      <c r="P1608" s="141" t="s">
        <v>401</v>
      </c>
    </row>
    <row r="1609" spans="1:16" s="141" customFormat="1">
      <c r="A1609" s="141" t="str">
        <f>Arms!$C$37</f>
        <v>CART_028_5</v>
      </c>
      <c r="B1609" s="141">
        <v>2</v>
      </c>
      <c r="C1609" s="141" t="str">
        <f t="shared" si="34"/>
        <v>CART_028_5_2</v>
      </c>
      <c r="D1609" s="146">
        <v>0.493573264781481</v>
      </c>
      <c r="E1609" s="141" t="s">
        <v>256</v>
      </c>
      <c r="F1609" s="144">
        <v>241406.703785789</v>
      </c>
      <c r="H1609" s="139" t="s">
        <v>262</v>
      </c>
      <c r="I1609" s="141" t="s">
        <v>94</v>
      </c>
      <c r="J1609" s="141" t="s">
        <v>88</v>
      </c>
      <c r="P1609" s="141" t="s">
        <v>401</v>
      </c>
    </row>
    <row r="1610" spans="1:16" s="141" customFormat="1">
      <c r="A1610" s="141" t="str">
        <f>Arms!$C$37</f>
        <v>CART_028_5</v>
      </c>
      <c r="B1610" s="141">
        <v>2</v>
      </c>
      <c r="C1610" s="141" t="str">
        <f t="shared" si="34"/>
        <v>CART_028_5_2</v>
      </c>
      <c r="D1610" s="146">
        <v>0.67866323907453796</v>
      </c>
      <c r="E1610" s="141" t="s">
        <v>256</v>
      </c>
      <c r="F1610" s="144">
        <v>121970.09701981999</v>
      </c>
      <c r="H1610" s="139" t="s">
        <v>262</v>
      </c>
      <c r="I1610" s="141" t="s">
        <v>94</v>
      </c>
      <c r="J1610" s="141" t="s">
        <v>88</v>
      </c>
      <c r="P1610" s="141" t="s">
        <v>401</v>
      </c>
    </row>
    <row r="1611" spans="1:16" s="141" customFormat="1">
      <c r="A1611" s="141" t="str">
        <f>Arms!$C$37</f>
        <v>CART_028_5</v>
      </c>
      <c r="B1611" s="141">
        <v>2</v>
      </c>
      <c r="C1611" s="141" t="str">
        <f t="shared" si="34"/>
        <v>CART_028_5_2</v>
      </c>
      <c r="D1611" s="147">
        <v>0.95629820051411896</v>
      </c>
      <c r="E1611" s="141" t="s">
        <v>256</v>
      </c>
      <c r="F1611" s="144">
        <v>42465.118957719198</v>
      </c>
      <c r="H1611" s="139" t="s">
        <v>262</v>
      </c>
      <c r="I1611" s="141" t="s">
        <v>94</v>
      </c>
      <c r="J1611" s="141" t="s">
        <v>88</v>
      </c>
      <c r="P1611" s="141" t="s">
        <v>401</v>
      </c>
    </row>
    <row r="1612" spans="1:16" s="141" customFormat="1">
      <c r="A1612" s="141" t="str">
        <f>Arms!$C$37</f>
        <v>CART_028_5</v>
      </c>
      <c r="B1612" s="141">
        <v>2</v>
      </c>
      <c r="C1612" s="141" t="str">
        <f t="shared" si="34"/>
        <v>CART_028_5_2</v>
      </c>
      <c r="D1612" s="147">
        <v>2.0051413881747902</v>
      </c>
      <c r="E1612" s="141" t="s">
        <v>256</v>
      </c>
      <c r="F1612" s="144">
        <v>9876.6386409981606</v>
      </c>
      <c r="H1612" s="139" t="s">
        <v>262</v>
      </c>
      <c r="I1612" s="141" t="s">
        <v>94</v>
      </c>
      <c r="J1612" s="141" t="s">
        <v>88</v>
      </c>
      <c r="P1612" s="141" t="s">
        <v>401</v>
      </c>
    </row>
    <row r="1613" spans="1:16" s="141" customFormat="1">
      <c r="A1613" s="141" t="str">
        <f>Arms!$C$37</f>
        <v>CART_028_5</v>
      </c>
      <c r="B1613" s="141">
        <v>2</v>
      </c>
      <c r="C1613" s="141" t="str">
        <f t="shared" si="34"/>
        <v>CART_028_5_2</v>
      </c>
      <c r="D1613" s="147">
        <v>4.9974293059125898</v>
      </c>
      <c r="E1613" s="141" t="s">
        <v>256</v>
      </c>
      <c r="F1613" s="144">
        <v>9574.8521264957799</v>
      </c>
      <c r="H1613" s="139" t="s">
        <v>262</v>
      </c>
      <c r="I1613" s="141" t="s">
        <v>94</v>
      </c>
      <c r="J1613" s="141" t="s">
        <v>88</v>
      </c>
      <c r="P1613" s="141" t="s">
        <v>401</v>
      </c>
    </row>
    <row r="1614" spans="1:16" s="141" customFormat="1">
      <c r="A1614" s="141" t="str">
        <f>Arms!$C$37</f>
        <v>CART_028_5</v>
      </c>
      <c r="B1614" s="141">
        <v>2</v>
      </c>
      <c r="C1614" s="141" t="str">
        <f t="shared" si="34"/>
        <v>CART_028_5_2</v>
      </c>
      <c r="D1614" s="147">
        <v>5.9845758354755798</v>
      </c>
      <c r="E1614" s="141" t="s">
        <v>256</v>
      </c>
      <c r="F1614" s="144">
        <v>4837.6686500611804</v>
      </c>
      <c r="H1614" s="139" t="s">
        <v>262</v>
      </c>
      <c r="I1614" s="141" t="s">
        <v>94</v>
      </c>
      <c r="J1614" s="141" t="s">
        <v>88</v>
      </c>
      <c r="P1614" s="141" t="s">
        <v>401</v>
      </c>
    </row>
    <row r="1615" spans="1:16" s="141" customFormat="1">
      <c r="A1615" s="141" t="str">
        <f>Arms!$C$37</f>
        <v>CART_028_5</v>
      </c>
      <c r="B1615" s="141">
        <v>2</v>
      </c>
      <c r="C1615" s="141" t="str">
        <f t="shared" si="34"/>
        <v>CART_028_5_2</v>
      </c>
      <c r="D1615" s="147">
        <v>9.0077120822622092</v>
      </c>
      <c r="E1615" s="141" t="s">
        <v>256</v>
      </c>
      <c r="F1615" s="144">
        <v>1398.1461162236501</v>
      </c>
      <c r="H1615" s="139" t="s">
        <v>262</v>
      </c>
      <c r="I1615" s="141" t="s">
        <v>94</v>
      </c>
      <c r="J1615" s="141" t="s">
        <v>88</v>
      </c>
      <c r="P1615" s="141" t="s">
        <v>401</v>
      </c>
    </row>
    <row r="1616" spans="1:16" s="141" customFormat="1">
      <c r="A1616" s="141" t="str">
        <f>Arms!$C$37</f>
        <v>CART_028_5</v>
      </c>
      <c r="B1616" s="141">
        <v>2</v>
      </c>
      <c r="C1616" s="141" t="str">
        <f t="shared" si="34"/>
        <v>CART_028_5_2</v>
      </c>
      <c r="D1616" s="147">
        <v>12.0308483290488</v>
      </c>
      <c r="E1616" s="141" t="s">
        <v>256</v>
      </c>
      <c r="F1616" s="144">
        <v>643.61378444789705</v>
      </c>
      <c r="G1616" s="144">
        <v>643.61378444789705</v>
      </c>
      <c r="H1616" s="139" t="s">
        <v>262</v>
      </c>
      <c r="I1616" s="141" t="s">
        <v>94</v>
      </c>
      <c r="J1616" s="141" t="s">
        <v>88</v>
      </c>
      <c r="P1616" s="141" t="s">
        <v>401</v>
      </c>
    </row>
    <row r="1617" spans="1:16" s="141" customFormat="1">
      <c r="A1617" s="141" t="str">
        <f>Arms!$C$37</f>
        <v>CART_028_5</v>
      </c>
      <c r="B1617" s="141">
        <v>3</v>
      </c>
      <c r="C1617" s="141" t="str">
        <f t="shared" si="34"/>
        <v>CART_028_5_3</v>
      </c>
      <c r="D1617" s="146">
        <v>0.138461538461538</v>
      </c>
      <c r="E1617" s="141" t="s">
        <v>256</v>
      </c>
      <c r="F1617" s="144">
        <v>3660.3103958500101</v>
      </c>
      <c r="H1617" s="139" t="s">
        <v>262</v>
      </c>
      <c r="I1617" s="141" t="s">
        <v>94</v>
      </c>
      <c r="J1617" s="141" t="s">
        <v>88</v>
      </c>
      <c r="P1617" s="141" t="s">
        <v>401</v>
      </c>
    </row>
    <row r="1618" spans="1:16" s="141" customFormat="1">
      <c r="A1618" s="141" t="str">
        <f>Arms!$C$37</f>
        <v>CART_028_5</v>
      </c>
      <c r="B1618" s="141">
        <v>3</v>
      </c>
      <c r="C1618" s="141" t="str">
        <f t="shared" si="34"/>
        <v>CART_028_5_3</v>
      </c>
      <c r="D1618" s="146">
        <v>0.22153846153846099</v>
      </c>
      <c r="E1618" s="141" t="s">
        <v>256</v>
      </c>
      <c r="F1618" s="144">
        <v>647254.261604895</v>
      </c>
      <c r="H1618" s="139" t="s">
        <v>262</v>
      </c>
      <c r="I1618" s="141" t="s">
        <v>94</v>
      </c>
      <c r="J1618" s="141" t="s">
        <v>88</v>
      </c>
      <c r="P1618" s="141" t="s">
        <v>401</v>
      </c>
    </row>
    <row r="1619" spans="1:16" s="141" customFormat="1">
      <c r="A1619" s="141" t="str">
        <f>Arms!$C$37</f>
        <v>CART_028_5</v>
      </c>
      <c r="B1619" s="141">
        <v>3</v>
      </c>
      <c r="C1619" s="141" t="str">
        <f t="shared" si="34"/>
        <v>CART_028_5_3</v>
      </c>
      <c r="D1619" s="146">
        <v>0.49846153846153801</v>
      </c>
      <c r="E1619" s="141" t="s">
        <v>256</v>
      </c>
      <c r="F1619" s="144">
        <v>149932.49410308601</v>
      </c>
      <c r="H1619" s="139" t="s">
        <v>262</v>
      </c>
      <c r="I1619" s="141" t="s">
        <v>94</v>
      </c>
      <c r="J1619" s="141" t="s">
        <v>88</v>
      </c>
      <c r="P1619" s="141" t="s">
        <v>401</v>
      </c>
    </row>
    <row r="1620" spans="1:16" s="141" customFormat="1">
      <c r="A1620" s="141" t="str">
        <f>Arms!$C$37</f>
        <v>CART_028_5</v>
      </c>
      <c r="B1620" s="141">
        <v>3</v>
      </c>
      <c r="C1620" s="141" t="str">
        <f t="shared" si="34"/>
        <v>CART_028_5_3</v>
      </c>
      <c r="D1620" s="147">
        <v>1.0523076923076899</v>
      </c>
      <c r="E1620" s="141" t="s">
        <v>256</v>
      </c>
      <c r="F1620" s="144">
        <v>14659.655970563301</v>
      </c>
      <c r="H1620" s="139" t="s">
        <v>262</v>
      </c>
      <c r="I1620" s="141" t="s">
        <v>94</v>
      </c>
      <c r="J1620" s="141" t="s">
        <v>88</v>
      </c>
      <c r="P1620" s="141" t="s">
        <v>401</v>
      </c>
    </row>
    <row r="1621" spans="1:16" s="141" customFormat="1">
      <c r="A1621" s="141" t="str">
        <f>Arms!$C$37</f>
        <v>CART_028_5</v>
      </c>
      <c r="B1621" s="141">
        <v>3</v>
      </c>
      <c r="C1621" s="141" t="str">
        <f t="shared" si="34"/>
        <v>CART_028_5_3</v>
      </c>
      <c r="D1621" s="147">
        <v>2.02153846153846</v>
      </c>
      <c r="E1621" s="141" t="s">
        <v>256</v>
      </c>
      <c r="F1621" s="144">
        <v>9347.2538886315397</v>
      </c>
      <c r="H1621" s="139" t="s">
        <v>262</v>
      </c>
      <c r="I1621" s="141" t="s">
        <v>94</v>
      </c>
      <c r="J1621" s="141" t="s">
        <v>88</v>
      </c>
      <c r="P1621" s="141" t="s">
        <v>401</v>
      </c>
    </row>
    <row r="1622" spans="1:16" s="141" customFormat="1">
      <c r="A1622" s="141" t="str">
        <f>Arms!$C$37</f>
        <v>CART_028_5</v>
      </c>
      <c r="B1622" s="141">
        <v>3</v>
      </c>
      <c r="C1622" s="141" t="str">
        <f t="shared" si="34"/>
        <v>CART_028_5_3</v>
      </c>
      <c r="D1622" s="147">
        <v>6.0646153846153803</v>
      </c>
      <c r="E1622" s="141" t="s">
        <v>256</v>
      </c>
      <c r="F1622" s="144">
        <v>1604.02719225846</v>
      </c>
      <c r="H1622" s="139" t="s">
        <v>262</v>
      </c>
      <c r="I1622" s="141" t="s">
        <v>94</v>
      </c>
      <c r="J1622" s="141" t="s">
        <v>88</v>
      </c>
      <c r="P1622" s="141" t="s">
        <v>401</v>
      </c>
    </row>
    <row r="1623" spans="1:16" s="141" customFormat="1">
      <c r="A1623" s="141" t="str">
        <f>Arms!$C$37</f>
        <v>CART_028_5</v>
      </c>
      <c r="B1623" s="141">
        <v>3</v>
      </c>
      <c r="C1623" s="141" t="str">
        <f t="shared" si="34"/>
        <v>CART_028_5_3</v>
      </c>
      <c r="D1623" s="147">
        <v>8.9723076923076892</v>
      </c>
      <c r="E1623" s="141" t="s">
        <v>256</v>
      </c>
      <c r="F1623" s="144">
        <v>1544.98789628738</v>
      </c>
      <c r="H1623" s="139" t="s">
        <v>262</v>
      </c>
      <c r="I1623" s="141" t="s">
        <v>94</v>
      </c>
      <c r="J1623" s="141" t="s">
        <v>88</v>
      </c>
      <c r="P1623" s="141" t="s">
        <v>401</v>
      </c>
    </row>
    <row r="1624" spans="1:16" s="141" customFormat="1">
      <c r="A1624" s="141" t="str">
        <f>Arms!$C$37</f>
        <v>CART_028_5</v>
      </c>
      <c r="B1624" s="141">
        <v>4</v>
      </c>
      <c r="C1624" s="141" t="str">
        <f t="shared" si="34"/>
        <v>CART_028_5_4</v>
      </c>
      <c r="D1624" s="146">
        <v>9.7072419106314797E-2</v>
      </c>
      <c r="E1624" s="141" t="s">
        <v>256</v>
      </c>
      <c r="F1624" s="144">
        <v>4909.7220963682203</v>
      </c>
      <c r="H1624" s="139" t="s">
        <v>262</v>
      </c>
      <c r="I1624" s="141" t="s">
        <v>94</v>
      </c>
      <c r="J1624" s="141" t="s">
        <v>88</v>
      </c>
      <c r="P1624" s="141" t="s">
        <v>401</v>
      </c>
    </row>
    <row r="1625" spans="1:16" s="141" customFormat="1">
      <c r="A1625" s="141" t="str">
        <f>Arms!$C$37</f>
        <v>CART_028_5</v>
      </c>
      <c r="B1625" s="141">
        <v>4</v>
      </c>
      <c r="C1625" s="141" t="str">
        <f t="shared" si="34"/>
        <v>CART_028_5_4</v>
      </c>
      <c r="D1625" s="146">
        <v>0.20801232665639399</v>
      </c>
      <c r="E1625" s="141" t="s">
        <v>256</v>
      </c>
      <c r="F1625" s="144">
        <v>10000</v>
      </c>
      <c r="H1625" s="139" t="s">
        <v>262</v>
      </c>
      <c r="I1625" s="141" t="s">
        <v>94</v>
      </c>
      <c r="J1625" s="141" t="s">
        <v>88</v>
      </c>
      <c r="P1625" s="141" t="s">
        <v>401</v>
      </c>
    </row>
    <row r="1626" spans="1:16" s="141" customFormat="1">
      <c r="A1626" s="141" t="str">
        <f>Arms!$C$37</f>
        <v>CART_028_5</v>
      </c>
      <c r="B1626" s="141">
        <v>4</v>
      </c>
      <c r="C1626" s="141" t="str">
        <f t="shared" si="34"/>
        <v>CART_028_5_4</v>
      </c>
      <c r="D1626" s="146">
        <v>0.26348228043143002</v>
      </c>
      <c r="E1626" s="141" t="s">
        <v>256</v>
      </c>
      <c r="F1626" s="144">
        <v>25497.879539629201</v>
      </c>
      <c r="H1626" s="139" t="s">
        <v>262</v>
      </c>
      <c r="I1626" s="141" t="s">
        <v>94</v>
      </c>
      <c r="J1626" s="141" t="s">
        <v>88</v>
      </c>
      <c r="P1626" s="141" t="s">
        <v>401</v>
      </c>
    </row>
    <row r="1627" spans="1:16" s="141" customFormat="1">
      <c r="A1627" s="141" t="str">
        <f>Arms!$C$37</f>
        <v>CART_028_5</v>
      </c>
      <c r="B1627" s="141">
        <v>4</v>
      </c>
      <c r="C1627" s="141" t="str">
        <f t="shared" si="34"/>
        <v>CART_028_5_4</v>
      </c>
      <c r="D1627" s="146">
        <v>0.51309707241910696</v>
      </c>
      <c r="E1627" s="141" t="s">
        <v>256</v>
      </c>
      <c r="F1627" s="144">
        <v>798801.78080156306</v>
      </c>
      <c r="H1627" s="139" t="s">
        <v>262</v>
      </c>
      <c r="I1627" s="141" t="s">
        <v>94</v>
      </c>
      <c r="J1627" s="141" t="s">
        <v>88</v>
      </c>
      <c r="P1627" s="141" t="s">
        <v>401</v>
      </c>
    </row>
    <row r="1628" spans="1:16" s="141" customFormat="1">
      <c r="A1628" s="141" t="str">
        <f>Arms!$C$37</f>
        <v>CART_028_5</v>
      </c>
      <c r="B1628" s="141">
        <v>4</v>
      </c>
      <c r="C1628" s="141" t="str">
        <f t="shared" si="34"/>
        <v>CART_028_5_4</v>
      </c>
      <c r="D1628" s="147">
        <v>0.98459167950694104</v>
      </c>
      <c r="E1628" s="141" t="s">
        <v>256</v>
      </c>
      <c r="F1628" s="144">
        <v>24560.8788241732</v>
      </c>
      <c r="H1628" s="139" t="s">
        <v>262</v>
      </c>
      <c r="I1628" s="141" t="s">
        <v>94</v>
      </c>
      <c r="J1628" s="141" t="s">
        <v>88</v>
      </c>
      <c r="P1628" s="141" t="s">
        <v>401</v>
      </c>
    </row>
    <row r="1629" spans="1:16" s="141" customFormat="1">
      <c r="A1629" s="141" t="str">
        <f>Arms!$C$37</f>
        <v>CART_028_5</v>
      </c>
      <c r="B1629" s="141">
        <v>4</v>
      </c>
      <c r="C1629" s="141" t="str">
        <f t="shared" si="34"/>
        <v>CART_028_5_4</v>
      </c>
      <c r="D1629" s="147">
        <v>2.01078582434516</v>
      </c>
      <c r="E1629" s="141" t="s">
        <v>256</v>
      </c>
      <c r="F1629" s="144">
        <v>12518.750258625199</v>
      </c>
      <c r="H1629" s="139" t="s">
        <v>262</v>
      </c>
      <c r="I1629" s="141" t="s">
        <v>94</v>
      </c>
      <c r="J1629" s="141" t="s">
        <v>88</v>
      </c>
      <c r="P1629" s="141" t="s">
        <v>401</v>
      </c>
    </row>
    <row r="1630" spans="1:16" s="141" customFormat="1">
      <c r="A1630" s="141" t="str">
        <f>Arms!$C$37</f>
        <v>CART_028_5</v>
      </c>
      <c r="B1630" s="141">
        <v>4</v>
      </c>
      <c r="C1630" s="141" t="str">
        <f t="shared" si="34"/>
        <v>CART_028_5_4</v>
      </c>
      <c r="D1630" s="147">
        <v>4.9784283513097503</v>
      </c>
      <c r="E1630" s="141" t="s">
        <v>256</v>
      </c>
      <c r="F1630" s="144">
        <v>2799.9770492313801</v>
      </c>
      <c r="H1630" s="139" t="s">
        <v>262</v>
      </c>
      <c r="I1630" s="141" t="s">
        <v>94</v>
      </c>
      <c r="J1630" s="141" t="s">
        <v>88</v>
      </c>
      <c r="P1630" s="141" t="s">
        <v>401</v>
      </c>
    </row>
    <row r="1631" spans="1:16" s="141" customFormat="1">
      <c r="A1631" s="141" t="str">
        <f>Arms!$C$37</f>
        <v>CART_028_5</v>
      </c>
      <c r="B1631" s="141">
        <v>4</v>
      </c>
      <c r="C1631" s="141" t="str">
        <f t="shared" si="34"/>
        <v>CART_028_5_4</v>
      </c>
      <c r="D1631" s="147">
        <v>9.0000000000000906</v>
      </c>
      <c r="E1631" s="141" t="s">
        <v>256</v>
      </c>
      <c r="F1631" s="144">
        <v>1427.15631880041</v>
      </c>
      <c r="H1631" s="139" t="s">
        <v>262</v>
      </c>
      <c r="I1631" s="141" t="s">
        <v>94</v>
      </c>
      <c r="J1631" s="141" t="s">
        <v>88</v>
      </c>
      <c r="P1631" s="141" t="s">
        <v>401</v>
      </c>
    </row>
    <row r="1632" spans="1:16" s="141" customFormat="1">
      <c r="A1632" s="141" t="str">
        <f>Arms!$C$37</f>
        <v>CART_028_5</v>
      </c>
      <c r="B1632" s="141">
        <v>5</v>
      </c>
      <c r="C1632" s="141" t="str">
        <f t="shared" si="34"/>
        <v>CART_028_5_5</v>
      </c>
      <c r="D1632" s="146">
        <v>0.111111111111174</v>
      </c>
      <c r="E1632" s="141" t="s">
        <v>256</v>
      </c>
      <c r="F1632" s="144">
        <v>1427.15631880041</v>
      </c>
      <c r="H1632" s="139" t="s">
        <v>262</v>
      </c>
      <c r="I1632" s="141" t="s">
        <v>94</v>
      </c>
      <c r="J1632" s="141" t="s">
        <v>88</v>
      </c>
      <c r="P1632" s="141" t="s">
        <v>401</v>
      </c>
    </row>
    <row r="1633" spans="1:16" s="141" customFormat="1">
      <c r="A1633" s="141" t="str">
        <f>Arms!$C$37</f>
        <v>CART_028_5</v>
      </c>
      <c r="B1633" s="141">
        <v>5</v>
      </c>
      <c r="C1633" s="141" t="str">
        <f t="shared" si="34"/>
        <v>CART_028_5_5</v>
      </c>
      <c r="D1633" s="146">
        <v>0.203703703703769</v>
      </c>
      <c r="E1633" s="141" t="s">
        <v>256</v>
      </c>
      <c r="F1633" s="144">
        <v>30747.150813218301</v>
      </c>
      <c r="H1633" s="139" t="s">
        <v>262</v>
      </c>
      <c r="I1633" s="141" t="s">
        <v>94</v>
      </c>
      <c r="J1633" s="141" t="s">
        <v>88</v>
      </c>
      <c r="P1633" s="141" t="s">
        <v>401</v>
      </c>
    </row>
    <row r="1634" spans="1:16" s="141" customFormat="1">
      <c r="A1634" s="141" t="str">
        <f>Arms!$C$37</f>
        <v>CART_028_5</v>
      </c>
      <c r="B1634" s="141">
        <v>5</v>
      </c>
      <c r="C1634" s="141" t="str">
        <f t="shared" si="34"/>
        <v>CART_028_5_5</v>
      </c>
      <c r="D1634" s="146">
        <v>0.50000000000006695</v>
      </c>
      <c r="E1634" s="141" t="s">
        <v>256</v>
      </c>
      <c r="F1634" s="144">
        <v>687698.97016638296</v>
      </c>
      <c r="H1634" s="139" t="s">
        <v>262</v>
      </c>
      <c r="I1634" s="141" t="s">
        <v>94</v>
      </c>
      <c r="J1634" s="141" t="s">
        <v>88</v>
      </c>
      <c r="P1634" s="141" t="s">
        <v>401</v>
      </c>
    </row>
    <row r="1635" spans="1:16" s="141" customFormat="1">
      <c r="A1635" s="141" t="str">
        <f>Arms!$C$37</f>
        <v>CART_028_5</v>
      </c>
      <c r="B1635" s="141">
        <v>5</v>
      </c>
      <c r="C1635" s="141" t="str">
        <f t="shared" si="34"/>
        <v>CART_028_5_5</v>
      </c>
      <c r="D1635" s="147">
        <v>1.00000000000006</v>
      </c>
      <c r="E1635" s="141" t="s">
        <v>256</v>
      </c>
      <c r="F1635" s="144">
        <v>153812.584600389</v>
      </c>
      <c r="H1635" s="139" t="s">
        <v>262</v>
      </c>
      <c r="I1635" s="141" t="s">
        <v>94</v>
      </c>
      <c r="J1635" s="141" t="s">
        <v>88</v>
      </c>
      <c r="P1635" s="141" t="s">
        <v>401</v>
      </c>
    </row>
    <row r="1636" spans="1:16" s="141" customFormat="1">
      <c r="A1636" s="141" t="str">
        <f>Arms!$C$37</f>
        <v>CART_028_5</v>
      </c>
      <c r="B1636" s="141">
        <v>5</v>
      </c>
      <c r="C1636" s="141" t="str">
        <f t="shared" si="34"/>
        <v>CART_028_5_5</v>
      </c>
      <c r="D1636" s="147">
        <v>2.0000000000000702</v>
      </c>
      <c r="E1636" s="141" t="s">
        <v>256</v>
      </c>
      <c r="F1636" s="144">
        <v>14006.8817881786</v>
      </c>
      <c r="H1636" s="139" t="s">
        <v>262</v>
      </c>
      <c r="I1636" s="141" t="s">
        <v>94</v>
      </c>
      <c r="J1636" s="141" t="s">
        <v>88</v>
      </c>
      <c r="P1636" s="141" t="s">
        <v>401</v>
      </c>
    </row>
    <row r="1637" spans="1:16" s="141" customFormat="1">
      <c r="A1637" s="141" t="str">
        <f>Arms!$C$37</f>
        <v>CART_028_5</v>
      </c>
      <c r="B1637" s="141">
        <v>5</v>
      </c>
      <c r="C1637" s="141" t="str">
        <f t="shared" si="34"/>
        <v>CART_028_5_5</v>
      </c>
      <c r="D1637" s="147">
        <v>4.0000000000000799</v>
      </c>
      <c r="E1637" s="141" t="s">
        <v>256</v>
      </c>
      <c r="F1637" s="144">
        <v>11615.5733170329</v>
      </c>
      <c r="H1637" s="139" t="s">
        <v>262</v>
      </c>
      <c r="I1637" s="141" t="s">
        <v>94</v>
      </c>
      <c r="J1637" s="141" t="s">
        <v>88</v>
      </c>
      <c r="P1637" s="141" t="s">
        <v>401</v>
      </c>
    </row>
    <row r="1638" spans="1:16" s="141" customFormat="1">
      <c r="A1638" s="141" t="str">
        <f>Arms!$C$37</f>
        <v>CART_028_5</v>
      </c>
      <c r="B1638" s="141">
        <v>5</v>
      </c>
      <c r="C1638" s="141" t="str">
        <f t="shared" si="34"/>
        <v>CART_028_5_5</v>
      </c>
      <c r="D1638" s="147">
        <v>6.0185185185186096</v>
      </c>
      <c r="E1638" s="141" t="s">
        <v>256</v>
      </c>
      <c r="F1638" s="144">
        <v>1374.71091879353</v>
      </c>
      <c r="H1638" s="139" t="s">
        <v>262</v>
      </c>
      <c r="I1638" s="141" t="s">
        <v>94</v>
      </c>
      <c r="J1638" s="141" t="s">
        <v>88</v>
      </c>
      <c r="P1638" s="141" t="s">
        <v>401</v>
      </c>
    </row>
    <row r="1639" spans="1:16" s="141" customFormat="1">
      <c r="A1639" s="141" t="str">
        <f>Arms!$C$37</f>
        <v>CART_028_5</v>
      </c>
      <c r="B1639" s="141">
        <v>6</v>
      </c>
      <c r="C1639" s="141" t="str">
        <f t="shared" si="34"/>
        <v>CART_028_5_6</v>
      </c>
      <c r="D1639" s="146">
        <v>9.2735703245878598E-2</v>
      </c>
      <c r="E1639" s="141" t="s">
        <v>256</v>
      </c>
      <c r="F1639" s="144">
        <v>766.90268758036302</v>
      </c>
      <c r="G1639" s="144">
        <v>766.90268758036302</v>
      </c>
      <c r="H1639" s="139" t="s">
        <v>262</v>
      </c>
      <c r="I1639" s="141" t="s">
        <v>94</v>
      </c>
      <c r="J1639" s="141" t="s">
        <v>88</v>
      </c>
      <c r="P1639" s="141" t="s">
        <v>401</v>
      </c>
    </row>
    <row r="1640" spans="1:16" s="141" customFormat="1">
      <c r="A1640" s="141" t="str">
        <f>Arms!$C$37</f>
        <v>CART_028_5</v>
      </c>
      <c r="B1640" s="141">
        <v>6</v>
      </c>
      <c r="C1640" s="141" t="str">
        <f t="shared" si="34"/>
        <v>CART_028_5_6</v>
      </c>
      <c r="D1640" s="146">
        <v>0.16692426584247799</v>
      </c>
      <c r="E1640" s="141" t="s">
        <v>256</v>
      </c>
      <c r="F1640" s="144">
        <v>40319.903175369203</v>
      </c>
      <c r="H1640" s="139" t="s">
        <v>262</v>
      </c>
      <c r="I1640" s="141" t="s">
        <v>94</v>
      </c>
      <c r="J1640" s="141" t="s">
        <v>88</v>
      </c>
      <c r="P1640" s="141" t="s">
        <v>401</v>
      </c>
    </row>
    <row r="1641" spans="1:16" s="141" customFormat="1">
      <c r="A1641" s="141" t="str">
        <f>Arms!$C$37</f>
        <v>CART_028_5</v>
      </c>
      <c r="B1641" s="141">
        <v>6</v>
      </c>
      <c r="C1641" s="141" t="str">
        <f t="shared" si="34"/>
        <v>CART_028_5_6</v>
      </c>
      <c r="D1641" s="146">
        <v>0.29675425038652697</v>
      </c>
      <c r="E1641" s="141" t="s">
        <v>256</v>
      </c>
      <c r="F1641" s="144">
        <v>315047.92486187699</v>
      </c>
      <c r="H1641" s="139" t="s">
        <v>262</v>
      </c>
      <c r="I1641" s="141" t="s">
        <v>94</v>
      </c>
      <c r="J1641" s="141" t="s">
        <v>88</v>
      </c>
      <c r="P1641" s="141" t="s">
        <v>401</v>
      </c>
    </row>
    <row r="1642" spans="1:16" s="141" customFormat="1">
      <c r="A1642" s="141" t="str">
        <f>Arms!$C$37</f>
        <v>CART_028_5</v>
      </c>
      <c r="B1642" s="141">
        <v>6</v>
      </c>
      <c r="C1642" s="141" t="str">
        <f t="shared" si="34"/>
        <v>CART_028_5_6</v>
      </c>
      <c r="D1642" s="146">
        <v>0.48222565687802899</v>
      </c>
      <c r="E1642" s="141" t="s">
        <v>256</v>
      </c>
      <c r="F1642" s="144">
        <v>744308.95946499496</v>
      </c>
      <c r="H1642" s="139" t="s">
        <v>262</v>
      </c>
      <c r="I1642" s="141" t="s">
        <v>94</v>
      </c>
      <c r="J1642" s="141" t="s">
        <v>88</v>
      </c>
      <c r="P1642" s="141" t="s">
        <v>401</v>
      </c>
    </row>
    <row r="1643" spans="1:16" s="141" customFormat="1">
      <c r="A1643" s="141" t="str">
        <f>Arms!$C$37</f>
        <v>CART_028_5</v>
      </c>
      <c r="B1643" s="141">
        <v>6</v>
      </c>
      <c r="C1643" s="141" t="str">
        <f t="shared" si="34"/>
        <v>CART_028_5_6</v>
      </c>
      <c r="D1643" s="147">
        <v>0.98299845440507705</v>
      </c>
      <c r="E1643" s="141" t="s">
        <v>256</v>
      </c>
      <c r="F1643" s="144">
        <v>281627.671653962</v>
      </c>
      <c r="H1643" s="139" t="s">
        <v>262</v>
      </c>
      <c r="I1643" s="141" t="s">
        <v>94</v>
      </c>
      <c r="J1643" s="141" t="s">
        <v>88</v>
      </c>
      <c r="P1643" s="141" t="s">
        <v>401</v>
      </c>
    </row>
    <row r="1644" spans="1:16" s="141" customFormat="1">
      <c r="A1644" s="141" t="str">
        <f>Arms!$C$37</f>
        <v>CART_028_5</v>
      </c>
      <c r="B1644" s="141">
        <v>6</v>
      </c>
      <c r="C1644" s="141" t="str">
        <f t="shared" si="34"/>
        <v>CART_028_5_6</v>
      </c>
      <c r="D1644" s="147">
        <v>1.98454404945917</v>
      </c>
      <c r="E1644" s="141" t="s">
        <v>256</v>
      </c>
      <c r="F1644" s="144">
        <v>23891.683519665301</v>
      </c>
      <c r="H1644" s="139" t="s">
        <v>262</v>
      </c>
      <c r="I1644" s="141" t="s">
        <v>94</v>
      </c>
      <c r="J1644" s="141" t="s">
        <v>88</v>
      </c>
      <c r="P1644" s="141" t="s">
        <v>401</v>
      </c>
    </row>
    <row r="1645" spans="1:16" s="141" customFormat="1">
      <c r="A1645" s="141" t="str">
        <f>Arms!$C$37</f>
        <v>CART_028_5</v>
      </c>
      <c r="B1645" s="141">
        <v>6</v>
      </c>
      <c r="C1645" s="141" t="str">
        <f t="shared" si="34"/>
        <v>CART_028_5_6</v>
      </c>
      <c r="D1645" s="147">
        <v>6.0092735703247202</v>
      </c>
      <c r="E1645" s="141" t="s">
        <v>256</v>
      </c>
      <c r="F1645" s="144">
        <v>2536.4177235842099</v>
      </c>
      <c r="H1645" s="139" t="s">
        <v>262</v>
      </c>
      <c r="I1645" s="141" t="s">
        <v>94</v>
      </c>
      <c r="J1645" s="141" t="s">
        <v>88</v>
      </c>
      <c r="P1645" s="141" t="s">
        <v>401</v>
      </c>
    </row>
    <row r="1646" spans="1:16" s="141" customFormat="1">
      <c r="A1646" s="141" t="str">
        <f>Arms!$C$37</f>
        <v>CART_028_5</v>
      </c>
      <c r="B1646" s="141">
        <v>7</v>
      </c>
      <c r="C1646" s="141" t="str">
        <f t="shared" si="34"/>
        <v>CART_028_5_7</v>
      </c>
      <c r="D1646" s="146">
        <v>6.6666666666640201E-2</v>
      </c>
      <c r="E1646" s="141" t="s">
        <v>256</v>
      </c>
      <c r="F1646" s="144">
        <v>1134.19440350275</v>
      </c>
      <c r="H1646" s="139" t="s">
        <v>262</v>
      </c>
      <c r="I1646" s="141" t="s">
        <v>94</v>
      </c>
      <c r="J1646" s="141" t="s">
        <v>88</v>
      </c>
      <c r="P1646" s="141" t="s">
        <v>401</v>
      </c>
    </row>
    <row r="1647" spans="1:16" s="141" customFormat="1">
      <c r="A1647" s="141" t="str">
        <f>Arms!$C$37</f>
        <v>CART_028_5</v>
      </c>
      <c r="B1647" s="141">
        <v>7</v>
      </c>
      <c r="C1647" s="141" t="str">
        <f t="shared" si="34"/>
        <v>CART_028_5_7</v>
      </c>
      <c r="D1647" s="146">
        <v>0.199999999999974</v>
      </c>
      <c r="E1647" s="141" t="s">
        <v>256</v>
      </c>
      <c r="F1647" s="144">
        <v>10746.078283213101</v>
      </c>
      <c r="H1647" s="139" t="s">
        <v>262</v>
      </c>
      <c r="I1647" s="141" t="s">
        <v>94</v>
      </c>
      <c r="J1647" s="141" t="s">
        <v>88</v>
      </c>
      <c r="P1647" s="141" t="s">
        <v>401</v>
      </c>
    </row>
    <row r="1648" spans="1:16" s="141" customFormat="1">
      <c r="A1648" s="141" t="str">
        <f>Arms!$C$37</f>
        <v>CART_028_5</v>
      </c>
      <c r="B1648" s="141">
        <v>7</v>
      </c>
      <c r="C1648" s="141" t="str">
        <f t="shared" si="34"/>
        <v>CART_028_5_7</v>
      </c>
      <c r="D1648" s="146">
        <v>0.31111111111108503</v>
      </c>
      <c r="E1648" s="141" t="s">
        <v>256</v>
      </c>
      <c r="F1648" s="144">
        <v>133352.143216333</v>
      </c>
      <c r="H1648" s="139" t="s">
        <v>262</v>
      </c>
      <c r="I1648" s="141" t="s">
        <v>94</v>
      </c>
      <c r="J1648" s="141" t="s">
        <v>88</v>
      </c>
      <c r="P1648" s="141" t="s">
        <v>401</v>
      </c>
    </row>
    <row r="1649" spans="1:16" s="141" customFormat="1">
      <c r="A1649" s="141" t="str">
        <f>Arms!$C$37</f>
        <v>CART_028_5</v>
      </c>
      <c r="B1649" s="141">
        <v>7</v>
      </c>
      <c r="C1649" s="141" t="str">
        <f t="shared" si="34"/>
        <v>CART_028_5_7</v>
      </c>
      <c r="D1649" s="146">
        <v>0.51111111111108598</v>
      </c>
      <c r="E1649" s="141" t="s">
        <v>256</v>
      </c>
      <c r="F1649" s="144">
        <v>469758.88167065301</v>
      </c>
      <c r="H1649" s="139" t="s">
        <v>262</v>
      </c>
      <c r="I1649" s="141" t="s">
        <v>94</v>
      </c>
      <c r="J1649" s="141" t="s">
        <v>88</v>
      </c>
      <c r="P1649" s="141" t="s">
        <v>401</v>
      </c>
    </row>
    <row r="1650" spans="1:16" s="141" customFormat="1">
      <c r="A1650" s="141" t="str">
        <f>Arms!$C$37</f>
        <v>CART_028_5</v>
      </c>
      <c r="B1650" s="141">
        <v>7</v>
      </c>
      <c r="C1650" s="141" t="str">
        <f t="shared" si="34"/>
        <v>CART_028_5_7</v>
      </c>
      <c r="D1650" s="147">
        <v>1.0222222222221999</v>
      </c>
      <c r="E1650" s="141" t="s">
        <v>256</v>
      </c>
      <c r="F1650" s="144">
        <v>127487.836177098</v>
      </c>
      <c r="H1650" s="139" t="s">
        <v>262</v>
      </c>
      <c r="I1650" s="141" t="s">
        <v>94</v>
      </c>
      <c r="J1650" s="141" t="s">
        <v>88</v>
      </c>
      <c r="P1650" s="141" t="s">
        <v>401</v>
      </c>
    </row>
    <row r="1651" spans="1:16" s="141" customFormat="1">
      <c r="A1651" s="141" t="str">
        <f>Arms!$C$37</f>
        <v>CART_028_5</v>
      </c>
      <c r="B1651" s="141">
        <v>7</v>
      </c>
      <c r="C1651" s="141" t="str">
        <f t="shared" si="34"/>
        <v>CART_028_5_7</v>
      </c>
      <c r="D1651" s="147">
        <v>1.99999999999998</v>
      </c>
      <c r="E1651" s="141" t="s">
        <v>256</v>
      </c>
      <c r="F1651" s="144">
        <v>13455.6985809995</v>
      </c>
      <c r="H1651" s="139" t="s">
        <v>262</v>
      </c>
      <c r="I1651" s="141" t="s">
        <v>94</v>
      </c>
      <c r="J1651" s="141" t="s">
        <v>88</v>
      </c>
      <c r="P1651" s="141" t="s">
        <v>401</v>
      </c>
    </row>
    <row r="1652" spans="1:16" s="141" customFormat="1">
      <c r="A1652" s="141" t="str">
        <f>Arms!$C$37</f>
        <v>CART_028_5</v>
      </c>
      <c r="B1652" s="141">
        <v>7</v>
      </c>
      <c r="C1652" s="141" t="str">
        <f t="shared" si="34"/>
        <v>CART_028_5_7</v>
      </c>
      <c r="D1652" s="147">
        <v>4.0222222222222097</v>
      </c>
      <c r="E1652" s="141" t="s">
        <v>256</v>
      </c>
      <c r="F1652" s="144">
        <v>6264.3353665688501</v>
      </c>
      <c r="H1652" s="139" t="s">
        <v>262</v>
      </c>
      <c r="I1652" s="141" t="s">
        <v>94</v>
      </c>
      <c r="J1652" s="141" t="s">
        <v>88</v>
      </c>
      <c r="P1652" s="141" t="s">
        <v>401</v>
      </c>
    </row>
    <row r="1653" spans="1:16" s="141" customFormat="1">
      <c r="A1653" s="141" t="str">
        <f>Arms!$C$37</f>
        <v>CART_028_5</v>
      </c>
      <c r="B1653" s="141">
        <v>7</v>
      </c>
      <c r="C1653" s="141" t="str">
        <f t="shared" si="34"/>
        <v>CART_028_5_7</v>
      </c>
      <c r="D1653" s="147">
        <v>5.9777777777777699</v>
      </c>
      <c r="E1653" s="141" t="s">
        <v>256</v>
      </c>
      <c r="F1653" s="144">
        <v>1700.0776188228699</v>
      </c>
      <c r="H1653" s="139" t="s">
        <v>262</v>
      </c>
      <c r="I1653" s="141" t="s">
        <v>94</v>
      </c>
      <c r="J1653" s="141" t="s">
        <v>88</v>
      </c>
      <c r="P1653" s="141" t="s">
        <v>401</v>
      </c>
    </row>
    <row r="1654" spans="1:16" s="141" customFormat="1">
      <c r="A1654" s="141" t="str">
        <f>Arms!$C$37</f>
        <v>CART_028_5</v>
      </c>
      <c r="B1654" s="141">
        <v>8</v>
      </c>
      <c r="C1654" s="141" t="str">
        <f t="shared" si="34"/>
        <v>CART_028_5_8</v>
      </c>
      <c r="D1654" s="146">
        <v>9.9815157116447395E-2</v>
      </c>
      <c r="E1654" s="141" t="s">
        <v>256</v>
      </c>
      <c r="F1654" s="144">
        <v>5809.4170314305502</v>
      </c>
      <c r="H1654" s="139" t="s">
        <v>262</v>
      </c>
      <c r="I1654" s="141" t="s">
        <v>94</v>
      </c>
      <c r="J1654" s="141" t="s">
        <v>88</v>
      </c>
      <c r="P1654" s="141" t="s">
        <v>401</v>
      </c>
    </row>
    <row r="1655" spans="1:16" s="141" customFormat="1">
      <c r="A1655" s="141" t="str">
        <f>Arms!$C$37</f>
        <v>CART_028_5</v>
      </c>
      <c r="B1655" s="141">
        <v>8</v>
      </c>
      <c r="C1655" s="141" t="str">
        <f t="shared" si="34"/>
        <v>CART_028_5_8</v>
      </c>
      <c r="D1655" s="146">
        <v>0.17744916820702</v>
      </c>
      <c r="E1655" s="141" t="s">
        <v>256</v>
      </c>
      <c r="F1655" s="144">
        <v>71738.201955353099</v>
      </c>
      <c r="H1655" s="139" t="s">
        <v>262</v>
      </c>
      <c r="I1655" s="141" t="s">
        <v>94</v>
      </c>
      <c r="J1655" s="141" t="s">
        <v>88</v>
      </c>
      <c r="P1655" s="141" t="s">
        <v>401</v>
      </c>
    </row>
    <row r="1656" spans="1:16" s="141" customFormat="1">
      <c r="A1656" s="141" t="str">
        <f>Arms!$C$37</f>
        <v>CART_028_5</v>
      </c>
      <c r="B1656" s="141">
        <v>8</v>
      </c>
      <c r="C1656" s="141" t="str">
        <f t="shared" si="34"/>
        <v>CART_028_5_8</v>
      </c>
      <c r="D1656" s="146">
        <v>0.31053604436228999</v>
      </c>
      <c r="E1656" s="141" t="s">
        <v>256</v>
      </c>
      <c r="F1656" s="144">
        <v>102729.673171293</v>
      </c>
      <c r="H1656" s="139" t="s">
        <v>262</v>
      </c>
      <c r="I1656" s="141" t="s">
        <v>94</v>
      </c>
      <c r="J1656" s="141" t="s">
        <v>88</v>
      </c>
      <c r="P1656" s="141" t="s">
        <v>401</v>
      </c>
    </row>
    <row r="1657" spans="1:16" s="141" customFormat="1">
      <c r="A1657" s="141" t="str">
        <f>Arms!$C$37</f>
        <v>CART_028_5</v>
      </c>
      <c r="B1657" s="141">
        <v>8</v>
      </c>
      <c r="C1657" s="141" t="str">
        <f t="shared" si="34"/>
        <v>CART_028_5_8</v>
      </c>
      <c r="D1657" s="146">
        <v>0.51016635859519399</v>
      </c>
      <c r="E1657" s="141" t="s">
        <v>256</v>
      </c>
      <c r="F1657" s="144">
        <v>565505.25783760299</v>
      </c>
      <c r="H1657" s="139" t="s">
        <v>262</v>
      </c>
      <c r="I1657" s="141" t="s">
        <v>94</v>
      </c>
      <c r="J1657" s="141" t="s">
        <v>88</v>
      </c>
      <c r="P1657" s="141" t="s">
        <v>401</v>
      </c>
    </row>
    <row r="1658" spans="1:16" s="141" customFormat="1">
      <c r="A1658" s="141" t="str">
        <f>Arms!$C$37</f>
        <v>CART_028_5</v>
      </c>
      <c r="B1658" s="141">
        <v>8</v>
      </c>
      <c r="C1658" s="141" t="str">
        <f t="shared" si="34"/>
        <v>CART_028_5_8</v>
      </c>
      <c r="D1658" s="146">
        <v>0.709796672828098</v>
      </c>
      <c r="E1658" s="141" t="s">
        <v>256</v>
      </c>
      <c r="F1658" s="144">
        <v>128576.557370353</v>
      </c>
      <c r="H1658" s="139" t="s">
        <v>262</v>
      </c>
      <c r="I1658" s="141" t="s">
        <v>94</v>
      </c>
      <c r="J1658" s="141" t="s">
        <v>88</v>
      </c>
      <c r="P1658" s="141" t="s">
        <v>401</v>
      </c>
    </row>
    <row r="1659" spans="1:16" s="141" customFormat="1">
      <c r="A1659" s="141" t="str">
        <f>Arms!$C$37</f>
        <v>CART_028_5</v>
      </c>
      <c r="B1659" s="141">
        <v>8</v>
      </c>
      <c r="C1659" s="141" t="str">
        <f t="shared" si="34"/>
        <v>CART_028_5_8</v>
      </c>
      <c r="D1659" s="147">
        <v>1.02033271719039</v>
      </c>
      <c r="E1659" s="141" t="s">
        <v>256</v>
      </c>
      <c r="F1659" s="144">
        <v>6355.0490715978203</v>
      </c>
      <c r="H1659" s="139" t="s">
        <v>262</v>
      </c>
      <c r="I1659" s="141" t="s">
        <v>94</v>
      </c>
      <c r="J1659" s="141" t="s">
        <v>88</v>
      </c>
      <c r="P1659" s="141" t="s">
        <v>401</v>
      </c>
    </row>
    <row r="1660" spans="1:16" s="141" customFormat="1">
      <c r="A1660" s="141" t="str">
        <f>Arms!$C$37</f>
        <v>CART_028_5</v>
      </c>
      <c r="B1660" s="141">
        <v>8</v>
      </c>
      <c r="C1660" s="141" t="str">
        <f t="shared" si="34"/>
        <v>CART_028_5_8</v>
      </c>
      <c r="D1660" s="147">
        <v>2.0184842883549101</v>
      </c>
      <c r="E1660" s="141" t="s">
        <v>256</v>
      </c>
      <c r="F1660" s="144">
        <v>6076.1114466504496</v>
      </c>
      <c r="H1660" s="139" t="s">
        <v>262</v>
      </c>
      <c r="I1660" s="141" t="s">
        <v>94</v>
      </c>
      <c r="J1660" s="141" t="s">
        <v>88</v>
      </c>
      <c r="P1660" s="141" t="s">
        <v>401</v>
      </c>
    </row>
    <row r="1661" spans="1:16" s="141" customFormat="1">
      <c r="A1661" s="141" t="str">
        <f>Arms!$C$37</f>
        <v>CART_028_5</v>
      </c>
      <c r="B1661" s="141">
        <v>8</v>
      </c>
      <c r="C1661" s="141" t="str">
        <f t="shared" ref="C1661:C1676" si="35">CONCATENATE(A1661, "_", B1661)</f>
        <v>CART_028_5_8</v>
      </c>
      <c r="D1661" s="147">
        <v>5.0129390018484603</v>
      </c>
      <c r="E1661" s="141" t="s">
        <v>256</v>
      </c>
      <c r="F1661" s="144">
        <v>4854.6714567012204</v>
      </c>
      <c r="H1661" s="139" t="s">
        <v>262</v>
      </c>
      <c r="I1661" s="141" t="s">
        <v>94</v>
      </c>
      <c r="J1661" s="141" t="s">
        <v>88</v>
      </c>
      <c r="P1661" s="141" t="s">
        <v>401</v>
      </c>
    </row>
    <row r="1662" spans="1:16" s="141" customFormat="1">
      <c r="A1662" s="141" t="str">
        <f>Arms!$C$37</f>
        <v>CART_028_5</v>
      </c>
      <c r="B1662" s="141">
        <v>9</v>
      </c>
      <c r="C1662" s="141" t="str">
        <f t="shared" si="35"/>
        <v>CART_028_5_9</v>
      </c>
      <c r="D1662" s="146">
        <v>0.103321033210331</v>
      </c>
      <c r="E1662" s="141" t="s">
        <v>256</v>
      </c>
      <c r="F1662" s="144">
        <v>3241.3150637032099</v>
      </c>
      <c r="H1662" s="139" t="s">
        <v>262</v>
      </c>
      <c r="I1662" s="141" t="s">
        <v>94</v>
      </c>
      <c r="J1662" s="141" t="s">
        <v>88</v>
      </c>
      <c r="P1662" s="141" t="s">
        <v>401</v>
      </c>
    </row>
    <row r="1663" spans="1:16" s="141" customFormat="1">
      <c r="A1663" s="141" t="str">
        <f>Arms!$C$37</f>
        <v>CART_028_5</v>
      </c>
      <c r="B1663" s="141">
        <v>9</v>
      </c>
      <c r="C1663" s="141" t="str">
        <f t="shared" si="35"/>
        <v>CART_028_5_9</v>
      </c>
      <c r="D1663" s="146">
        <v>0.20295202952029401</v>
      </c>
      <c r="E1663" s="141" t="s">
        <v>256</v>
      </c>
      <c r="F1663" s="144">
        <v>20414.6303479544</v>
      </c>
      <c r="H1663" s="139" t="s">
        <v>262</v>
      </c>
      <c r="I1663" s="141" t="s">
        <v>94</v>
      </c>
      <c r="J1663" s="141" t="s">
        <v>88</v>
      </c>
      <c r="P1663" s="141" t="s">
        <v>401</v>
      </c>
    </row>
    <row r="1664" spans="1:16" s="141" customFormat="1">
      <c r="A1664" s="141" t="str">
        <f>Arms!$C$37</f>
        <v>CART_028_5</v>
      </c>
      <c r="B1664" s="141">
        <v>9</v>
      </c>
      <c r="C1664" s="141" t="str">
        <f t="shared" si="35"/>
        <v>CART_028_5_9</v>
      </c>
      <c r="D1664" s="146">
        <v>0.30258302583025598</v>
      </c>
      <c r="E1664" s="141" t="s">
        <v>256</v>
      </c>
      <c r="F1664" s="144">
        <v>377570.49620778201</v>
      </c>
      <c r="H1664" s="139" t="s">
        <v>262</v>
      </c>
      <c r="I1664" s="141" t="s">
        <v>94</v>
      </c>
      <c r="J1664" s="141" t="s">
        <v>88</v>
      </c>
      <c r="P1664" s="141" t="s">
        <v>401</v>
      </c>
    </row>
    <row r="1665" spans="1:16" s="141" customFormat="1">
      <c r="A1665" s="141" t="str">
        <f>Arms!$C$37</f>
        <v>CART_028_5</v>
      </c>
      <c r="B1665" s="141">
        <v>9</v>
      </c>
      <c r="C1665" s="141" t="str">
        <f t="shared" si="35"/>
        <v>CART_028_5_9</v>
      </c>
      <c r="D1665" s="146">
        <v>0.50184501845018004</v>
      </c>
      <c r="E1665" s="141" t="s">
        <v>256</v>
      </c>
      <c r="F1665" s="144">
        <v>75031.506208757593</v>
      </c>
      <c r="H1665" s="139" t="s">
        <v>262</v>
      </c>
      <c r="I1665" s="141" t="s">
        <v>94</v>
      </c>
      <c r="J1665" s="141" t="s">
        <v>88</v>
      </c>
      <c r="P1665" s="141" t="s">
        <v>401</v>
      </c>
    </row>
    <row r="1666" spans="1:16" s="141" customFormat="1">
      <c r="A1666" s="141" t="str">
        <f>Arms!$C$37</f>
        <v>CART_028_5</v>
      </c>
      <c r="B1666" s="141">
        <v>10</v>
      </c>
      <c r="C1666" s="141" t="str">
        <f t="shared" si="35"/>
        <v>CART_028_5_10</v>
      </c>
      <c r="D1666" s="146">
        <v>8.9053803339457005E-2</v>
      </c>
      <c r="E1666" s="141" t="s">
        <v>256</v>
      </c>
      <c r="F1666" s="144">
        <v>1808.46430637506</v>
      </c>
      <c r="H1666" s="139" t="s">
        <v>262</v>
      </c>
      <c r="I1666" s="141" t="s">
        <v>94</v>
      </c>
      <c r="J1666" s="141" t="s">
        <v>88</v>
      </c>
      <c r="P1666" s="141" t="s">
        <v>401</v>
      </c>
    </row>
    <row r="1667" spans="1:16" s="141" customFormat="1">
      <c r="A1667" s="141" t="str">
        <f>Arms!$C$37</f>
        <v>CART_028_5</v>
      </c>
      <c r="B1667" s="141">
        <v>10</v>
      </c>
      <c r="C1667" s="141" t="str">
        <f t="shared" si="35"/>
        <v>CART_028_5_10</v>
      </c>
      <c r="D1667" s="146">
        <v>0.19294990723555799</v>
      </c>
      <c r="E1667" s="141" t="s">
        <v>256</v>
      </c>
      <c r="F1667" s="144">
        <v>82078.6149957538</v>
      </c>
      <c r="H1667" s="139" t="s">
        <v>262</v>
      </c>
      <c r="I1667" s="141" t="s">
        <v>94</v>
      </c>
      <c r="J1667" s="141" t="s">
        <v>88</v>
      </c>
      <c r="P1667" s="141" t="s">
        <v>401</v>
      </c>
    </row>
    <row r="1668" spans="1:16" s="141" customFormat="1">
      <c r="A1668" s="141" t="str">
        <f>Arms!$C$37</f>
        <v>CART_028_5</v>
      </c>
      <c r="B1668" s="141">
        <v>10</v>
      </c>
      <c r="C1668" s="141" t="str">
        <f t="shared" si="35"/>
        <v>CART_028_5_10</v>
      </c>
      <c r="D1668" s="146">
        <v>0.31168831168825001</v>
      </c>
      <c r="E1668" s="141" t="s">
        <v>256</v>
      </c>
      <c r="F1668" s="144">
        <v>263665.08987303602</v>
      </c>
      <c r="H1668" s="139" t="s">
        <v>262</v>
      </c>
      <c r="I1668" s="141" t="s">
        <v>94</v>
      </c>
      <c r="J1668" s="141" t="s">
        <v>88</v>
      </c>
      <c r="P1668" s="141" t="s">
        <v>401</v>
      </c>
    </row>
    <row r="1669" spans="1:16" s="141" customFormat="1">
      <c r="A1669" s="141" t="str">
        <f>Arms!$C$37</f>
        <v>CART_028_5</v>
      </c>
      <c r="B1669" s="141">
        <v>10</v>
      </c>
      <c r="C1669" s="141" t="str">
        <f t="shared" si="35"/>
        <v>CART_028_5_10</v>
      </c>
      <c r="D1669" s="146">
        <v>0.48979591836728098</v>
      </c>
      <c r="E1669" s="141" t="s">
        <v>256</v>
      </c>
      <c r="F1669" s="144">
        <v>451825.52327147702</v>
      </c>
      <c r="H1669" s="139" t="s">
        <v>262</v>
      </c>
      <c r="I1669" s="141" t="s">
        <v>94</v>
      </c>
      <c r="J1669" s="141" t="s">
        <v>88</v>
      </c>
      <c r="P1669" s="141" t="s">
        <v>401</v>
      </c>
    </row>
    <row r="1670" spans="1:16" s="141" customFormat="1">
      <c r="A1670" s="141" t="str">
        <f>Arms!$C$37</f>
        <v>CART_028_5</v>
      </c>
      <c r="B1670" s="141">
        <v>10</v>
      </c>
      <c r="C1670" s="141" t="str">
        <f t="shared" si="35"/>
        <v>CART_028_5_10</v>
      </c>
      <c r="D1670" s="146">
        <v>0.68274582560290398</v>
      </c>
      <c r="E1670" s="141" t="s">
        <v>256</v>
      </c>
      <c r="F1670" s="144">
        <v>153863.10873807</v>
      </c>
      <c r="H1670" s="139" t="s">
        <v>262</v>
      </c>
      <c r="I1670" s="141" t="s">
        <v>94</v>
      </c>
      <c r="J1670" s="141" t="s">
        <v>88</v>
      </c>
      <c r="P1670" s="141" t="s">
        <v>401</v>
      </c>
    </row>
    <row r="1671" spans="1:16" s="141" customFormat="1">
      <c r="A1671" s="141" t="str">
        <f>Arms!$C$37</f>
        <v>CART_028_5</v>
      </c>
      <c r="B1671" s="141">
        <v>10</v>
      </c>
      <c r="C1671" s="141" t="str">
        <f t="shared" si="35"/>
        <v>CART_028_5_10</v>
      </c>
      <c r="D1671" s="147">
        <v>0.994434137291211</v>
      </c>
      <c r="E1671" s="141" t="s">
        <v>256</v>
      </c>
      <c r="F1671" s="144">
        <v>93909.505061389704</v>
      </c>
      <c r="H1671" s="139" t="s">
        <v>262</v>
      </c>
      <c r="I1671" s="141" t="s">
        <v>94</v>
      </c>
      <c r="J1671" s="141" t="s">
        <v>88</v>
      </c>
      <c r="P1671" s="141" t="s">
        <v>401</v>
      </c>
    </row>
    <row r="1672" spans="1:16" s="141" customFormat="1">
      <c r="A1672" s="141" t="str">
        <f>Arms!$C$37</f>
        <v>CART_028_5</v>
      </c>
      <c r="B1672" s="141">
        <v>10</v>
      </c>
      <c r="C1672" s="141" t="str">
        <f t="shared" si="35"/>
        <v>CART_028_5_10</v>
      </c>
      <c r="D1672" s="147">
        <v>1.9888682745824799</v>
      </c>
      <c r="E1672" s="141" t="s">
        <v>256</v>
      </c>
      <c r="F1672" s="144">
        <v>8319.1311837732501</v>
      </c>
      <c r="H1672" s="139" t="s">
        <v>262</v>
      </c>
      <c r="I1672" s="141" t="s">
        <v>94</v>
      </c>
      <c r="J1672" s="141" t="s">
        <v>88</v>
      </c>
      <c r="P1672" s="141" t="s">
        <v>401</v>
      </c>
    </row>
    <row r="1673" spans="1:16" s="141" customFormat="1">
      <c r="A1673" s="141" t="str">
        <f>Arms!$C$37</f>
        <v>CART_028_5</v>
      </c>
      <c r="B1673" s="141">
        <v>10</v>
      </c>
      <c r="C1673" s="141" t="str">
        <f t="shared" si="35"/>
        <v>CART_028_5_10</v>
      </c>
      <c r="D1673" s="147">
        <v>2.99814471243034</v>
      </c>
      <c r="E1673" s="141" t="s">
        <v>256</v>
      </c>
      <c r="F1673" s="144">
        <v>7271.0719227592999</v>
      </c>
      <c r="H1673" s="139" t="s">
        <v>262</v>
      </c>
      <c r="I1673" s="141" t="s">
        <v>94</v>
      </c>
      <c r="J1673" s="141" t="s">
        <v>88</v>
      </c>
      <c r="P1673" s="141" t="s">
        <v>401</v>
      </c>
    </row>
    <row r="1674" spans="1:16" s="141" customFormat="1">
      <c r="A1674" s="141" t="str">
        <f>Arms!$C$37</f>
        <v>CART_028_5</v>
      </c>
      <c r="B1674" s="141">
        <v>10</v>
      </c>
      <c r="C1674" s="141" t="str">
        <f t="shared" si="35"/>
        <v>CART_028_5_10</v>
      </c>
      <c r="D1674" s="147">
        <v>4.0222634508347799</v>
      </c>
      <c r="E1674" s="141" t="s">
        <v>256</v>
      </c>
      <c r="F1674" s="144">
        <v>6951.9279617755301</v>
      </c>
      <c r="H1674" s="139" t="s">
        <v>262</v>
      </c>
      <c r="I1674" s="141" t="s">
        <v>94</v>
      </c>
      <c r="J1674" s="141" t="s">
        <v>88</v>
      </c>
      <c r="P1674" s="141" t="s">
        <v>401</v>
      </c>
    </row>
    <row r="1675" spans="1:16" s="159" customFormat="1">
      <c r="A1675" s="159" t="str">
        <f>Arms!$C$39</f>
        <v>CART_007_1</v>
      </c>
      <c r="B1675" s="159">
        <v>1</v>
      </c>
      <c r="C1675" s="159" t="str">
        <f t="shared" si="35"/>
        <v>CART_007_1_1</v>
      </c>
      <c r="D1675" s="163">
        <v>1.6911698385513299E-3</v>
      </c>
      <c r="E1675" s="159" t="s">
        <v>260</v>
      </c>
      <c r="F1675" s="161">
        <v>1.23793632181826</v>
      </c>
      <c r="H1675" s="156" t="s">
        <v>262</v>
      </c>
      <c r="I1675" s="159" t="s">
        <v>94</v>
      </c>
      <c r="J1675" s="159" t="s">
        <v>88</v>
      </c>
      <c r="P1675" s="159" t="s">
        <v>353</v>
      </c>
    </row>
    <row r="1676" spans="1:16" s="159" customFormat="1">
      <c r="A1676" s="159" t="str">
        <f>Arms!$C$39</f>
        <v>CART_007_1</v>
      </c>
      <c r="B1676" s="159">
        <v>1</v>
      </c>
      <c r="C1676" s="159" t="str">
        <f t="shared" si="35"/>
        <v>CART_007_1_1</v>
      </c>
      <c r="D1676" s="163">
        <v>4.8942455127626898</v>
      </c>
      <c r="E1676" s="159" t="s">
        <v>260</v>
      </c>
      <c r="F1676" s="161">
        <v>272.80260665644403</v>
      </c>
      <c r="H1676" s="156" t="s">
        <v>262</v>
      </c>
      <c r="I1676" s="159" t="s">
        <v>94</v>
      </c>
      <c r="J1676" s="159" t="s">
        <v>88</v>
      </c>
      <c r="P1676" s="159" t="s">
        <v>353</v>
      </c>
    </row>
    <row r="1677" spans="1:16" s="159" customFormat="1">
      <c r="A1677" s="159" t="str">
        <f>Arms!$C$39</f>
        <v>CART_007_1</v>
      </c>
      <c r="B1677" s="159">
        <v>1</v>
      </c>
      <c r="C1677" s="159" t="str">
        <f t="shared" ref="C1677:C1687" si="36">CONCATENATE(A1677, "_", B1677)</f>
        <v>CART_007_1_1</v>
      </c>
      <c r="D1677" s="163">
        <v>7.6356318210516703</v>
      </c>
      <c r="E1677" s="159" t="s">
        <v>260</v>
      </c>
      <c r="F1677" s="161">
        <v>174.01461170740501</v>
      </c>
      <c r="H1677" s="156" t="s">
        <v>262</v>
      </c>
      <c r="I1677" s="159" t="s">
        <v>94</v>
      </c>
      <c r="J1677" s="159" t="s">
        <v>88</v>
      </c>
      <c r="P1677" s="159" t="s">
        <v>353</v>
      </c>
    </row>
    <row r="1678" spans="1:16" s="159" customFormat="1">
      <c r="A1678" s="159" t="str">
        <f>Arms!$C$39</f>
        <v>CART_007_1</v>
      </c>
      <c r="B1678" s="159">
        <v>1</v>
      </c>
      <c r="C1678" s="159" t="str">
        <f t="shared" si="36"/>
        <v>CART_007_1_1</v>
      </c>
      <c r="D1678" s="163">
        <v>12.1003201948227</v>
      </c>
      <c r="E1678" s="159" t="s">
        <v>260</v>
      </c>
      <c r="F1678" s="161">
        <v>133.237124560295</v>
      </c>
      <c r="H1678" s="156" t="s">
        <v>262</v>
      </c>
      <c r="I1678" s="159" t="s">
        <v>94</v>
      </c>
      <c r="J1678" s="159" t="s">
        <v>88</v>
      </c>
      <c r="P1678" s="159" t="s">
        <v>353</v>
      </c>
    </row>
    <row r="1679" spans="1:16" s="159" customFormat="1">
      <c r="A1679" s="159" t="str">
        <f>Arms!$C$39</f>
        <v>CART_007_1</v>
      </c>
      <c r="B1679" s="159">
        <v>1</v>
      </c>
      <c r="C1679" s="159" t="str">
        <f t="shared" si="36"/>
        <v>CART_007_1_1</v>
      </c>
      <c r="D1679" s="163">
        <v>18.936028682240401</v>
      </c>
      <c r="E1679" s="159" t="s">
        <v>260</v>
      </c>
      <c r="F1679" s="161">
        <v>23.3043203752141</v>
      </c>
      <c r="H1679" s="156" t="s">
        <v>262</v>
      </c>
      <c r="I1679" s="159" t="s">
        <v>94</v>
      </c>
      <c r="J1679" s="159" t="s">
        <v>88</v>
      </c>
      <c r="P1679" s="159" t="s">
        <v>353</v>
      </c>
    </row>
    <row r="1680" spans="1:16" s="159" customFormat="1">
      <c r="A1680" s="159" t="str">
        <f>Arms!$C$39</f>
        <v>CART_007_1</v>
      </c>
      <c r="B1680" s="159">
        <v>1</v>
      </c>
      <c r="C1680" s="159" t="str">
        <f t="shared" si="36"/>
        <v>CART_007_1_1</v>
      </c>
      <c r="D1680" s="163">
        <v>48.516280328312398</v>
      </c>
      <c r="E1680" s="159" t="s">
        <v>260</v>
      </c>
      <c r="F1680" s="161">
        <v>16.888022007756799</v>
      </c>
      <c r="H1680" s="156" t="s">
        <v>262</v>
      </c>
      <c r="I1680" s="159" t="s">
        <v>94</v>
      </c>
      <c r="J1680" s="159" t="s">
        <v>88</v>
      </c>
      <c r="P1680" s="159" t="s">
        <v>353</v>
      </c>
    </row>
    <row r="1681" spans="1:16" s="159" customFormat="1">
      <c r="A1681" s="159" t="str">
        <f>Arms!$C$39</f>
        <v>CART_007_1</v>
      </c>
      <c r="B1681" s="159">
        <v>1</v>
      </c>
      <c r="C1681" s="159" t="str">
        <f t="shared" si="36"/>
        <v>CART_007_1_1</v>
      </c>
      <c r="D1681" s="163">
        <v>90.408248399025794</v>
      </c>
      <c r="E1681" s="159" t="s">
        <v>260</v>
      </c>
      <c r="F1681" s="161">
        <v>-1.97528637142602</v>
      </c>
      <c r="H1681" s="156" t="s">
        <v>262</v>
      </c>
      <c r="I1681" s="159" t="s">
        <v>94</v>
      </c>
      <c r="J1681" s="159" t="s">
        <v>88</v>
      </c>
      <c r="P1681" s="159" t="s">
        <v>353</v>
      </c>
    </row>
    <row r="1682" spans="1:16" s="159" customFormat="1">
      <c r="A1682" s="159" t="str">
        <f>Arms!$C$39</f>
        <v>CART_007_1</v>
      </c>
      <c r="B1682" s="159">
        <v>1</v>
      </c>
      <c r="C1682" s="159" t="str">
        <f t="shared" si="36"/>
        <v>CART_007_1_1</v>
      </c>
      <c r="D1682" s="163">
        <v>116.301749797059</v>
      </c>
      <c r="E1682" s="159" t="s">
        <v>260</v>
      </c>
      <c r="F1682" s="161">
        <v>0.28073419319923598</v>
      </c>
      <c r="H1682" s="156" t="s">
        <v>262</v>
      </c>
      <c r="I1682" s="159" t="s">
        <v>94</v>
      </c>
      <c r="J1682" s="159" t="s">
        <v>88</v>
      </c>
      <c r="P1682" s="159" t="s">
        <v>353</v>
      </c>
    </row>
    <row r="1683" spans="1:16" s="159" customFormat="1">
      <c r="A1683" s="159" t="str">
        <f>Arms!$C$39</f>
        <v>CART_007_1</v>
      </c>
      <c r="B1683" s="159">
        <v>1</v>
      </c>
      <c r="C1683" s="159" t="str">
        <f t="shared" si="36"/>
        <v>CART_007_1_1</v>
      </c>
      <c r="D1683" s="163">
        <v>146.30310273293</v>
      </c>
      <c r="E1683" s="159" t="s">
        <v>260</v>
      </c>
      <c r="F1683" s="161">
        <v>1.2683773789122399</v>
      </c>
      <c r="H1683" s="156" t="s">
        <v>262</v>
      </c>
      <c r="I1683" s="159" t="s">
        <v>94</v>
      </c>
      <c r="J1683" s="159" t="s">
        <v>88</v>
      </c>
      <c r="P1683" s="159" t="s">
        <v>353</v>
      </c>
    </row>
    <row r="1684" spans="1:16" s="159" customFormat="1">
      <c r="A1684" s="159" t="str">
        <f>Arms!$C$39</f>
        <v>CART_007_1</v>
      </c>
      <c r="B1684" s="159">
        <v>1</v>
      </c>
      <c r="C1684" s="159" t="str">
        <f t="shared" si="36"/>
        <v>CART_007_1_1</v>
      </c>
      <c r="D1684" s="163">
        <v>25.621223054027201</v>
      </c>
      <c r="E1684" s="159" t="s">
        <v>260</v>
      </c>
      <c r="F1684" s="161">
        <v>103.49621177956099</v>
      </c>
      <c r="H1684" s="156" t="s">
        <v>262</v>
      </c>
      <c r="I1684" s="159" t="s">
        <v>94</v>
      </c>
      <c r="J1684" s="159" t="s">
        <v>295</v>
      </c>
      <c r="P1684" s="159" t="s">
        <v>353</v>
      </c>
    </row>
    <row r="1685" spans="1:16" s="159" customFormat="1">
      <c r="A1685" s="159" t="str">
        <f>Arms!$C$39</f>
        <v>CART_007_1</v>
      </c>
      <c r="B1685" s="159">
        <v>1</v>
      </c>
      <c r="C1685" s="159" t="str">
        <f t="shared" si="36"/>
        <v>CART_007_1_1</v>
      </c>
      <c r="D1685" s="163">
        <v>90.007441147289597</v>
      </c>
      <c r="E1685" s="159" t="s">
        <v>260</v>
      </c>
      <c r="F1685" s="161">
        <v>5.4354198610985804</v>
      </c>
      <c r="H1685" s="156" t="s">
        <v>262</v>
      </c>
      <c r="I1685" s="159" t="s">
        <v>94</v>
      </c>
      <c r="J1685" s="159" t="s">
        <v>295</v>
      </c>
      <c r="P1685" s="159" t="s">
        <v>353</v>
      </c>
    </row>
    <row r="1686" spans="1:16" s="159" customFormat="1">
      <c r="A1686" s="159" t="str">
        <f>Arms!$C$39</f>
        <v>CART_007_1</v>
      </c>
      <c r="B1686" s="159">
        <v>2</v>
      </c>
      <c r="C1686" s="159" t="str">
        <f t="shared" si="36"/>
        <v>CART_007_1_2</v>
      </c>
      <c r="D1686" s="163">
        <v>0.79896980160128805</v>
      </c>
      <c r="E1686" s="159" t="s">
        <v>260</v>
      </c>
      <c r="F1686" s="161">
        <v>43.617015254860803</v>
      </c>
      <c r="H1686" s="156" t="s">
        <v>262</v>
      </c>
      <c r="I1686" s="159" t="s">
        <v>94</v>
      </c>
      <c r="J1686" s="159" t="s">
        <v>88</v>
      </c>
      <c r="P1686" s="159" t="s">
        <v>353</v>
      </c>
    </row>
    <row r="1687" spans="1:16" s="159" customFormat="1">
      <c r="A1687" s="159" t="str">
        <f>Arms!$C$39</f>
        <v>CART_007_1</v>
      </c>
      <c r="B1687" s="159">
        <v>2</v>
      </c>
      <c r="C1687" s="159" t="str">
        <f t="shared" si="36"/>
        <v>CART_007_1_2</v>
      </c>
      <c r="D1687" s="163">
        <v>2.5242690968776702</v>
      </c>
      <c r="E1687" s="159" t="s">
        <v>260</v>
      </c>
      <c r="F1687" s="161">
        <v>61.714544476834597</v>
      </c>
      <c r="H1687" s="156" t="s">
        <v>262</v>
      </c>
      <c r="I1687" s="159" t="s">
        <v>94</v>
      </c>
      <c r="J1687" s="159" t="s">
        <v>88</v>
      </c>
      <c r="P1687" s="159" t="s">
        <v>353</v>
      </c>
    </row>
    <row r="1688" spans="1:16" s="159" customFormat="1">
      <c r="A1688" s="159" t="str">
        <f>Arms!$C$39</f>
        <v>CART_007_1</v>
      </c>
      <c r="B1688" s="159">
        <v>2</v>
      </c>
      <c r="C1688" s="159" t="str">
        <f t="shared" ref="C1688:C1695" si="37">CONCATENATE(A1688, "_", B1688)</f>
        <v>CART_007_1_2</v>
      </c>
      <c r="D1688" s="163">
        <v>9.1181048877817794</v>
      </c>
      <c r="E1688" s="159" t="s">
        <v>260</v>
      </c>
      <c r="F1688" s="161">
        <v>159.620751139161</v>
      </c>
      <c r="H1688" s="156" t="s">
        <v>262</v>
      </c>
      <c r="I1688" s="159" t="s">
        <v>94</v>
      </c>
      <c r="J1688" s="159" t="s">
        <v>88</v>
      </c>
      <c r="P1688" s="159" t="s">
        <v>353</v>
      </c>
    </row>
    <row r="1689" spans="1:16" s="159" customFormat="1">
      <c r="A1689" s="159" t="str">
        <f>Arms!$C$39</f>
        <v>CART_007_1</v>
      </c>
      <c r="B1689" s="159">
        <v>2</v>
      </c>
      <c r="C1689" s="159" t="str">
        <f t="shared" si="37"/>
        <v>CART_007_1_2</v>
      </c>
      <c r="D1689" s="163">
        <v>15.4181643223043</v>
      </c>
      <c r="E1689" s="159" t="s">
        <v>260</v>
      </c>
      <c r="F1689" s="161">
        <v>86.335154105227303</v>
      </c>
      <c r="H1689" s="156" t="s">
        <v>262</v>
      </c>
      <c r="I1689" s="159" t="s">
        <v>94</v>
      </c>
      <c r="J1689" s="159" t="s">
        <v>88</v>
      </c>
      <c r="P1689" s="159" t="s">
        <v>353</v>
      </c>
    </row>
    <row r="1690" spans="1:16" s="159" customFormat="1">
      <c r="A1690" s="159" t="str">
        <f>Arms!$C$39</f>
        <v>CART_007_1</v>
      </c>
      <c r="B1690" s="159">
        <v>2</v>
      </c>
      <c r="C1690" s="159" t="str">
        <f t="shared" si="37"/>
        <v>CART_007_1_2</v>
      </c>
      <c r="D1690" s="163">
        <v>27.879036594684301</v>
      </c>
      <c r="E1690" s="159" t="s">
        <v>260</v>
      </c>
      <c r="F1690" s="161">
        <v>106.01986811196301</v>
      </c>
      <c r="H1690" s="156" t="s">
        <v>262</v>
      </c>
      <c r="I1690" s="159" t="s">
        <v>94</v>
      </c>
      <c r="J1690" s="159" t="s">
        <v>88</v>
      </c>
      <c r="P1690" s="159" t="s">
        <v>353</v>
      </c>
    </row>
    <row r="1691" spans="1:16" s="159" customFormat="1">
      <c r="A1691" s="159" t="str">
        <f>Arms!$C$39</f>
        <v>CART_007_1</v>
      </c>
      <c r="B1691" s="159">
        <v>2</v>
      </c>
      <c r="C1691" s="159" t="str">
        <f t="shared" si="37"/>
        <v>CART_007_1_2</v>
      </c>
      <c r="D1691" s="163">
        <v>94.033056915630098</v>
      </c>
      <c r="E1691" s="159" t="s">
        <v>260</v>
      </c>
      <c r="F1691" s="161">
        <v>37.344125887980098</v>
      </c>
      <c r="H1691" s="156" t="s">
        <v>262</v>
      </c>
      <c r="I1691" s="159" t="s">
        <v>94</v>
      </c>
      <c r="J1691" s="159" t="s">
        <v>88</v>
      </c>
      <c r="P1691" s="159" t="s">
        <v>353</v>
      </c>
    </row>
    <row r="1692" spans="1:16" s="159" customFormat="1">
      <c r="A1692" s="159" t="str">
        <f>Arms!$C$39</f>
        <v>CART_007_1</v>
      </c>
      <c r="B1692" s="159">
        <v>2</v>
      </c>
      <c r="C1692" s="159" t="str">
        <f t="shared" si="37"/>
        <v>CART_007_1_2</v>
      </c>
      <c r="D1692" s="163">
        <v>27.072425211557601</v>
      </c>
      <c r="E1692" s="159" t="s">
        <v>260</v>
      </c>
      <c r="F1692" s="161">
        <v>10.551042934367199</v>
      </c>
      <c r="H1692" s="156" t="s">
        <v>262</v>
      </c>
      <c r="I1692" s="159" t="s">
        <v>94</v>
      </c>
      <c r="J1692" s="159" t="s">
        <v>295</v>
      </c>
      <c r="P1692" s="159" t="s">
        <v>353</v>
      </c>
    </row>
    <row r="1693" spans="1:16" s="159" customFormat="1">
      <c r="A1693" s="159" t="str">
        <f>Arms!$C$39</f>
        <v>CART_007_1</v>
      </c>
      <c r="B1693" s="159">
        <v>2</v>
      </c>
      <c r="C1693" s="159" t="str">
        <f t="shared" si="37"/>
        <v>CART_007_1_2</v>
      </c>
      <c r="D1693" s="163">
        <v>93.5355050519332</v>
      </c>
      <c r="E1693" s="159" t="s">
        <v>260</v>
      </c>
      <c r="F1693" s="161">
        <v>16.770724252115599</v>
      </c>
      <c r="H1693" s="156" t="s">
        <v>262</v>
      </c>
      <c r="I1693" s="159" t="s">
        <v>94</v>
      </c>
      <c r="J1693" s="159" t="s">
        <v>295</v>
      </c>
      <c r="P1693" s="159" t="s">
        <v>353</v>
      </c>
    </row>
    <row r="1694" spans="1:16" s="159" customFormat="1">
      <c r="A1694" s="159" t="str">
        <f>Arms!$C$39</f>
        <v>CART_007_1</v>
      </c>
      <c r="B1694" s="159">
        <v>3</v>
      </c>
      <c r="C1694" s="159" t="str">
        <f t="shared" si="37"/>
        <v>CART_007_1_3</v>
      </c>
      <c r="D1694" s="163">
        <v>0</v>
      </c>
      <c r="E1694" s="159" t="s">
        <v>260</v>
      </c>
      <c r="F1694" s="161">
        <v>0</v>
      </c>
      <c r="H1694" s="156" t="s">
        <v>262</v>
      </c>
      <c r="I1694" s="159" t="s">
        <v>94</v>
      </c>
      <c r="J1694" s="159" t="s">
        <v>88</v>
      </c>
      <c r="P1694" s="159" t="s">
        <v>353</v>
      </c>
    </row>
    <row r="1695" spans="1:16" s="159" customFormat="1">
      <c r="A1695" s="159" t="str">
        <f>Arms!$C$39</f>
        <v>CART_007_1</v>
      </c>
      <c r="B1695" s="159">
        <v>3</v>
      </c>
      <c r="C1695" s="159" t="str">
        <f t="shared" si="37"/>
        <v>CART_007_1_3</v>
      </c>
      <c r="D1695" s="163">
        <v>8.9108910891089099</v>
      </c>
      <c r="E1695" s="159" t="s">
        <v>260</v>
      </c>
      <c r="F1695" s="161">
        <v>4000</v>
      </c>
      <c r="H1695" s="156" t="s">
        <v>262</v>
      </c>
      <c r="I1695" s="159" t="s">
        <v>94</v>
      </c>
      <c r="J1695" s="159" t="s">
        <v>88</v>
      </c>
      <c r="P1695" s="159" t="s">
        <v>353</v>
      </c>
    </row>
    <row r="1696" spans="1:16" s="159" customFormat="1">
      <c r="A1696" s="159" t="str">
        <f>Arms!$C$39</f>
        <v>CART_007_1</v>
      </c>
      <c r="B1696" s="159">
        <v>3</v>
      </c>
      <c r="C1696" s="159" t="str">
        <f t="shared" ref="C1696:C1705" si="38">CONCATENATE(A1696, "_", B1696)</f>
        <v>CART_007_1_3</v>
      </c>
      <c r="D1696" s="163">
        <v>15.3465346534653</v>
      </c>
      <c r="E1696" s="159" t="s">
        <v>260</v>
      </c>
      <c r="F1696" s="161">
        <v>127.247669821927</v>
      </c>
      <c r="H1696" s="156" t="s">
        <v>262</v>
      </c>
      <c r="I1696" s="159" t="s">
        <v>94</v>
      </c>
      <c r="J1696" s="159" t="s">
        <v>88</v>
      </c>
      <c r="P1696" s="159" t="s">
        <v>353</v>
      </c>
    </row>
    <row r="1697" spans="1:16" s="159" customFormat="1">
      <c r="A1697" s="159" t="str">
        <f>Arms!$C$39</f>
        <v>CART_007_1</v>
      </c>
      <c r="B1697" s="159">
        <v>3</v>
      </c>
      <c r="C1697" s="159" t="str">
        <f t="shared" si="38"/>
        <v>CART_007_1_3</v>
      </c>
      <c r="D1697" s="163">
        <v>27.722772277227701</v>
      </c>
      <c r="E1697" s="159" t="s">
        <v>260</v>
      </c>
      <c r="F1697" s="161">
        <v>0</v>
      </c>
      <c r="H1697" s="156" t="s">
        <v>262</v>
      </c>
      <c r="I1697" s="159" t="s">
        <v>94</v>
      </c>
      <c r="J1697" s="159" t="s">
        <v>88</v>
      </c>
      <c r="P1697" s="159" t="s">
        <v>353</v>
      </c>
    </row>
    <row r="1698" spans="1:16" s="159" customFormat="1">
      <c r="A1698" s="159" t="str">
        <f>Arms!$C$39</f>
        <v>CART_007_1</v>
      </c>
      <c r="B1698" s="159">
        <v>3</v>
      </c>
      <c r="C1698" s="159" t="str">
        <f t="shared" si="38"/>
        <v>CART_007_1_3</v>
      </c>
      <c r="D1698" s="163">
        <v>42.574257425742502</v>
      </c>
      <c r="E1698" s="159" t="s">
        <v>260</v>
      </c>
      <c r="F1698" s="161">
        <v>21.354223334421199</v>
      </c>
      <c r="H1698" s="156" t="s">
        <v>262</v>
      </c>
      <c r="I1698" s="159" t="s">
        <v>94</v>
      </c>
      <c r="J1698" s="159" t="s">
        <v>88</v>
      </c>
      <c r="P1698" s="159" t="s">
        <v>353</v>
      </c>
    </row>
    <row r="1699" spans="1:16" s="159" customFormat="1">
      <c r="A1699" s="159" t="str">
        <f>Arms!$C$39</f>
        <v>CART_007_1</v>
      </c>
      <c r="B1699" s="159">
        <v>3</v>
      </c>
      <c r="C1699" s="159" t="str">
        <f t="shared" si="38"/>
        <v>CART_007_1_3</v>
      </c>
      <c r="D1699" s="163">
        <v>90.594059405940499</v>
      </c>
      <c r="E1699" s="159" t="s">
        <v>260</v>
      </c>
      <c r="F1699" s="161">
        <v>60.211076052660403</v>
      </c>
      <c r="H1699" s="156" t="s">
        <v>262</v>
      </c>
      <c r="I1699" s="159" t="s">
        <v>94</v>
      </c>
      <c r="J1699" s="159" t="s">
        <v>88</v>
      </c>
      <c r="P1699" s="159" t="s">
        <v>353</v>
      </c>
    </row>
    <row r="1700" spans="1:16" s="159" customFormat="1">
      <c r="A1700" s="159" t="str">
        <f>Arms!$C$39</f>
        <v>CART_007_1</v>
      </c>
      <c r="B1700" s="159">
        <v>3</v>
      </c>
      <c r="C1700" s="159" t="str">
        <f t="shared" si="38"/>
        <v>CART_007_1_3</v>
      </c>
      <c r="D1700" s="163">
        <v>106.435643564356</v>
      </c>
      <c r="E1700" s="159" t="s">
        <v>260</v>
      </c>
      <c r="F1700" s="161">
        <v>29.2097341602291</v>
      </c>
      <c r="H1700" s="156" t="s">
        <v>262</v>
      </c>
      <c r="I1700" s="159" t="s">
        <v>94</v>
      </c>
      <c r="J1700" s="159" t="s">
        <v>88</v>
      </c>
      <c r="P1700" s="159" t="s">
        <v>353</v>
      </c>
    </row>
    <row r="1701" spans="1:16" s="159" customFormat="1">
      <c r="A1701" s="159" t="str">
        <f>Arms!$C$39</f>
        <v>CART_007_1</v>
      </c>
      <c r="B1701" s="159">
        <v>3</v>
      </c>
      <c r="C1701" s="159" t="str">
        <f t="shared" si="38"/>
        <v>CART_007_1_3</v>
      </c>
      <c r="D1701" s="163">
        <v>141.08910891089101</v>
      </c>
      <c r="E1701" s="159" t="s">
        <v>260</v>
      </c>
      <c r="F1701" s="161">
        <v>0</v>
      </c>
      <c r="H1701" s="156" t="s">
        <v>262</v>
      </c>
      <c r="I1701" s="159" t="s">
        <v>94</v>
      </c>
      <c r="J1701" s="159" t="s">
        <v>88</v>
      </c>
      <c r="P1701" s="159" t="s">
        <v>353</v>
      </c>
    </row>
    <row r="1702" spans="1:16" s="159" customFormat="1">
      <c r="A1702" s="159" t="str">
        <f>Arms!$C$39</f>
        <v>CART_007_1</v>
      </c>
      <c r="B1702" s="159">
        <v>3</v>
      </c>
      <c r="C1702" s="159" t="str">
        <f t="shared" si="38"/>
        <v>CART_007_1_3</v>
      </c>
      <c r="D1702" s="163">
        <v>90.594059405940499</v>
      </c>
      <c r="E1702" s="159" t="s">
        <v>260</v>
      </c>
      <c r="F1702" s="161">
        <v>33.837449679034002</v>
      </c>
      <c r="H1702" s="156" t="s">
        <v>262</v>
      </c>
      <c r="I1702" s="159" t="s">
        <v>94</v>
      </c>
      <c r="J1702" s="159" t="s">
        <v>295</v>
      </c>
      <c r="P1702" s="159" t="s">
        <v>353</v>
      </c>
    </row>
    <row r="1703" spans="1:16" s="159" customFormat="1">
      <c r="A1703" s="159" t="str">
        <f>Arms!$C$39</f>
        <v>CART_007_1</v>
      </c>
      <c r="B1703" s="159">
        <v>3</v>
      </c>
      <c r="C1703" s="159" t="str">
        <f t="shared" si="38"/>
        <v>CART_007_1_3</v>
      </c>
      <c r="D1703" s="163">
        <v>106.435643564356</v>
      </c>
      <c r="E1703" s="159" t="s">
        <v>260</v>
      </c>
      <c r="F1703" s="161">
        <v>18.220723171218101</v>
      </c>
      <c r="H1703" s="156" t="s">
        <v>262</v>
      </c>
      <c r="I1703" s="159" t="s">
        <v>94</v>
      </c>
      <c r="J1703" s="159" t="s">
        <v>295</v>
      </c>
      <c r="P1703" s="159" t="s">
        <v>353</v>
      </c>
    </row>
    <row r="1704" spans="1:16" s="159" customFormat="1">
      <c r="A1704" s="159" t="str">
        <f>Arms!$C$39</f>
        <v>CART_007_1</v>
      </c>
      <c r="B1704" s="159">
        <v>4</v>
      </c>
      <c r="C1704" s="159" t="str">
        <f t="shared" si="38"/>
        <v>CART_007_1_4</v>
      </c>
      <c r="D1704" s="163">
        <v>0.24671656776246201</v>
      </c>
      <c r="E1704" s="159" t="s">
        <v>260</v>
      </c>
      <c r="F1704" s="161">
        <v>0</v>
      </c>
      <c r="H1704" s="156" t="s">
        <v>262</v>
      </c>
      <c r="I1704" s="159" t="s">
        <v>94</v>
      </c>
      <c r="J1704" s="159" t="s">
        <v>88</v>
      </c>
      <c r="P1704" s="159" t="s">
        <v>353</v>
      </c>
    </row>
    <row r="1705" spans="1:16" s="159" customFormat="1">
      <c r="A1705" s="159" t="str">
        <f>Arms!$C$39</f>
        <v>CART_007_1</v>
      </c>
      <c r="B1705" s="159">
        <v>4</v>
      </c>
      <c r="C1705" s="159" t="str">
        <f t="shared" si="38"/>
        <v>CART_007_1_4</v>
      </c>
      <c r="D1705" s="163">
        <v>6.0834306050984903</v>
      </c>
      <c r="E1705" s="159" t="s">
        <v>260</v>
      </c>
      <c r="F1705" s="161">
        <v>22.292239753814101</v>
      </c>
      <c r="H1705" s="156" t="s">
        <v>262</v>
      </c>
      <c r="I1705" s="159" t="s">
        <v>94</v>
      </c>
      <c r="J1705" s="159" t="s">
        <v>88</v>
      </c>
      <c r="P1705" s="159" t="s">
        <v>353</v>
      </c>
    </row>
    <row r="1706" spans="1:16" s="159" customFormat="1">
      <c r="A1706" s="159" t="str">
        <f>Arms!$C$39</f>
        <v>CART_007_1</v>
      </c>
      <c r="B1706" s="159">
        <v>4</v>
      </c>
      <c r="C1706" s="159" t="str">
        <f t="shared" ref="C1706:C1715" si="39">CONCATENATE(A1706, "_", B1706)</f>
        <v>CART_007_1_4</v>
      </c>
      <c r="D1706" s="163">
        <v>7.0188720828675102</v>
      </c>
      <c r="E1706" s="159" t="s">
        <v>260</v>
      </c>
      <c r="F1706" s="161">
        <v>36.181831538907403</v>
      </c>
      <c r="H1706" s="156" t="s">
        <v>262</v>
      </c>
      <c r="I1706" s="159" t="s">
        <v>94</v>
      </c>
      <c r="J1706" s="159" t="s">
        <v>88</v>
      </c>
      <c r="P1706" s="159" t="s">
        <v>353</v>
      </c>
    </row>
    <row r="1707" spans="1:16" s="159" customFormat="1">
      <c r="A1707" s="159" t="str">
        <f>Arms!$C$39</f>
        <v>CART_007_1</v>
      </c>
      <c r="B1707" s="159">
        <v>4</v>
      </c>
      <c r="C1707" s="159" t="str">
        <f t="shared" si="39"/>
        <v>CART_007_1_4</v>
      </c>
      <c r="D1707" s="163">
        <v>27.493286207544099</v>
      </c>
      <c r="E1707" s="159" t="s">
        <v>260</v>
      </c>
      <c r="F1707" s="161">
        <v>103.540148070754</v>
      </c>
      <c r="H1707" s="156" t="s">
        <v>262</v>
      </c>
      <c r="I1707" s="159" t="s">
        <v>94</v>
      </c>
      <c r="J1707" s="159" t="s">
        <v>88</v>
      </c>
      <c r="P1707" s="159" t="s">
        <v>353</v>
      </c>
    </row>
    <row r="1708" spans="1:16" s="159" customFormat="1">
      <c r="A1708" s="159" t="str">
        <f>Arms!$C$39</f>
        <v>CART_007_1</v>
      </c>
      <c r="B1708" s="159">
        <v>4</v>
      </c>
      <c r="C1708" s="159" t="str">
        <f t="shared" si="39"/>
        <v>CART_007_1_4</v>
      </c>
      <c r="D1708" s="163">
        <v>55.5075545470132</v>
      </c>
      <c r="E1708" s="159" t="s">
        <v>260</v>
      </c>
      <c r="F1708" s="161">
        <v>0.12897011648135501</v>
      </c>
      <c r="H1708" s="156" t="s">
        <v>262</v>
      </c>
      <c r="I1708" s="159" t="s">
        <v>94</v>
      </c>
      <c r="J1708" s="159" t="s">
        <v>88</v>
      </c>
      <c r="P1708" s="159" t="s">
        <v>353</v>
      </c>
    </row>
    <row r="1709" spans="1:16" s="159" customFormat="1">
      <c r="A1709" s="159" t="str">
        <f>Arms!$C$39</f>
        <v>CART_007_1</v>
      </c>
      <c r="B1709" s="159">
        <v>4</v>
      </c>
      <c r="C1709" s="159" t="str">
        <f t="shared" si="39"/>
        <v>CART_007_1_4</v>
      </c>
      <c r="D1709" s="163">
        <v>90.5413071692697</v>
      </c>
      <c r="E1709" s="159" t="s">
        <v>260</v>
      </c>
      <c r="F1709" s="161">
        <v>0</v>
      </c>
      <c r="H1709" s="156" t="s">
        <v>262</v>
      </c>
      <c r="I1709" s="159" t="s">
        <v>94</v>
      </c>
      <c r="J1709" s="159" t="s">
        <v>88</v>
      </c>
      <c r="P1709" s="159" t="s">
        <v>353</v>
      </c>
    </row>
    <row r="1710" spans="1:16" s="159" customFormat="1">
      <c r="A1710" s="159" t="str">
        <f>Arms!$C$39</f>
        <v>CART_007_1</v>
      </c>
      <c r="B1710" s="159">
        <v>4</v>
      </c>
      <c r="C1710" s="159" t="str">
        <f t="shared" si="39"/>
        <v>CART_007_1_4</v>
      </c>
      <c r="D1710" s="163">
        <v>118.666995894179</v>
      </c>
      <c r="E1710" s="159" t="s">
        <v>260</v>
      </c>
      <c r="F1710" s="161">
        <v>0</v>
      </c>
      <c r="H1710" s="156" t="s">
        <v>262</v>
      </c>
      <c r="I1710" s="159" t="s">
        <v>94</v>
      </c>
      <c r="J1710" s="159" t="s">
        <v>88</v>
      </c>
      <c r="P1710" s="159" t="s">
        <v>353</v>
      </c>
    </row>
    <row r="1711" spans="1:16" s="159" customFormat="1">
      <c r="A1711" s="159" t="str">
        <f>Arms!$C$39</f>
        <v>CART_007_1</v>
      </c>
      <c r="B1711" s="159">
        <v>4</v>
      </c>
      <c r="C1711" s="159" t="str">
        <f t="shared" si="39"/>
        <v>CART_007_1_4</v>
      </c>
      <c r="D1711" s="163">
        <v>144.818952076991</v>
      </c>
      <c r="E1711" s="159" t="s">
        <v>260</v>
      </c>
      <c r="F1711" s="161">
        <v>0</v>
      </c>
      <c r="H1711" s="156" t="s">
        <v>262</v>
      </c>
      <c r="I1711" s="159" t="s">
        <v>94</v>
      </c>
      <c r="J1711" s="159" t="s">
        <v>88</v>
      </c>
      <c r="P1711" s="159" t="s">
        <v>353</v>
      </c>
    </row>
    <row r="1712" spans="1:16" s="159" customFormat="1">
      <c r="A1712" s="159" t="str">
        <f>Arms!$C$39</f>
        <v>CART_007_1</v>
      </c>
      <c r="B1712" s="159">
        <v>4</v>
      </c>
      <c r="C1712" s="159" t="str">
        <f t="shared" si="39"/>
        <v>CART_007_1_4</v>
      </c>
      <c r="D1712" s="163">
        <v>26.7243631080167</v>
      </c>
      <c r="E1712" s="159" t="s">
        <v>260</v>
      </c>
      <c r="F1712" s="161">
        <v>177.98692340970899</v>
      </c>
      <c r="H1712" s="156" t="s">
        <v>262</v>
      </c>
      <c r="I1712" s="159" t="s">
        <v>94</v>
      </c>
      <c r="J1712" s="159" t="s">
        <v>295</v>
      </c>
      <c r="P1712" s="159" t="s">
        <v>353</v>
      </c>
    </row>
    <row r="1713" spans="1:16" s="159" customFormat="1">
      <c r="A1713" s="159" t="str">
        <f>Arms!$C$39</f>
        <v>CART_007_1</v>
      </c>
      <c r="B1713" s="159">
        <v>4</v>
      </c>
      <c r="C1713" s="159" t="str">
        <f t="shared" si="39"/>
        <v>CART_007_1_4</v>
      </c>
      <c r="D1713" s="163">
        <v>90.522941171669501</v>
      </c>
      <c r="E1713" s="159" t="s">
        <v>260</v>
      </c>
      <c r="F1713" s="161">
        <v>4.8600510982867</v>
      </c>
      <c r="H1713" s="156" t="s">
        <v>262</v>
      </c>
      <c r="I1713" s="159" t="s">
        <v>94</v>
      </c>
      <c r="J1713" s="159" t="s">
        <v>295</v>
      </c>
      <c r="P1713" s="159" t="s">
        <v>353</v>
      </c>
    </row>
    <row r="1714" spans="1:16" s="159" customFormat="1">
      <c r="A1714" s="159" t="str">
        <f>Arms!$C$39</f>
        <v>CART_007_1</v>
      </c>
      <c r="B1714" s="159">
        <v>5</v>
      </c>
      <c r="C1714" s="159" t="str">
        <f t="shared" si="39"/>
        <v>CART_007_1_5</v>
      </c>
      <c r="D1714" s="163">
        <v>-0.48608665022895498</v>
      </c>
      <c r="E1714" s="159" t="s">
        <v>260</v>
      </c>
      <c r="F1714" s="161">
        <v>2.1415991546318698</v>
      </c>
      <c r="H1714" s="156" t="s">
        <v>262</v>
      </c>
      <c r="I1714" s="159" t="s">
        <v>94</v>
      </c>
      <c r="J1714" s="159" t="s">
        <v>88</v>
      </c>
      <c r="P1714" s="159" t="s">
        <v>353</v>
      </c>
    </row>
    <row r="1715" spans="1:16" s="159" customFormat="1">
      <c r="A1715" s="159" t="str">
        <f>Arms!$C$39</f>
        <v>CART_007_1</v>
      </c>
      <c r="B1715" s="159">
        <v>5</v>
      </c>
      <c r="C1715" s="159" t="str">
        <f t="shared" si="39"/>
        <v>CART_007_1_5</v>
      </c>
      <c r="D1715" s="163">
        <v>14.0225431489961</v>
      </c>
      <c r="E1715" s="159" t="s">
        <v>260</v>
      </c>
      <c r="F1715" s="161">
        <v>123.212398731948</v>
      </c>
      <c r="H1715" s="156" t="s">
        <v>262</v>
      </c>
      <c r="I1715" s="159" t="s">
        <v>94</v>
      </c>
      <c r="J1715" s="159" t="s">
        <v>88</v>
      </c>
      <c r="P1715" s="159" t="s">
        <v>353</v>
      </c>
    </row>
    <row r="1716" spans="1:16" s="159" customFormat="1">
      <c r="A1716" s="159" t="str">
        <f>Arms!$C$39</f>
        <v>CART_007_1</v>
      </c>
      <c r="B1716" s="159">
        <v>5</v>
      </c>
      <c r="C1716" s="159" t="str">
        <f t="shared" ref="C1716:C1722" si="40">CONCATENATE(A1716, "_", B1716)</f>
        <v>CART_007_1_5</v>
      </c>
      <c r="D1716" s="163">
        <v>27.3370905248327</v>
      </c>
      <c r="E1716" s="159" t="s">
        <v>260</v>
      </c>
      <c r="F1716" s="161">
        <v>3.8746037337091299</v>
      </c>
      <c r="H1716" s="156" t="s">
        <v>262</v>
      </c>
      <c r="I1716" s="159" t="s">
        <v>94</v>
      </c>
      <c r="J1716" s="159" t="s">
        <v>88</v>
      </c>
      <c r="P1716" s="159" t="s">
        <v>353</v>
      </c>
    </row>
    <row r="1717" spans="1:16" s="159" customFormat="1">
      <c r="A1717" s="159" t="str">
        <f>Arms!$C$39</f>
        <v>CART_007_1</v>
      </c>
      <c r="B1717" s="159">
        <v>5</v>
      </c>
      <c r="C1717" s="159" t="str">
        <f t="shared" si="40"/>
        <v>CART_007_1_5</v>
      </c>
      <c r="D1717" s="163">
        <v>69.552659387108093</v>
      </c>
      <c r="E1717" s="159" t="s">
        <v>260</v>
      </c>
      <c r="F1717" s="161">
        <v>3.2758013384995999</v>
      </c>
      <c r="H1717" s="156" t="s">
        <v>262</v>
      </c>
      <c r="I1717" s="159" t="s">
        <v>94</v>
      </c>
      <c r="J1717" s="159" t="s">
        <v>88</v>
      </c>
      <c r="P1717" s="159" t="s">
        <v>353</v>
      </c>
    </row>
    <row r="1718" spans="1:16" s="159" customFormat="1">
      <c r="A1718" s="159" t="str">
        <f>Arms!$C$39</f>
        <v>CART_007_1</v>
      </c>
      <c r="B1718" s="159">
        <v>5</v>
      </c>
      <c r="C1718" s="159" t="str">
        <f t="shared" si="40"/>
        <v>CART_007_1_5</v>
      </c>
      <c r="D1718" s="163">
        <v>27.009510390982701</v>
      </c>
      <c r="E1718" s="159" t="s">
        <v>260</v>
      </c>
      <c r="F1718" s="161">
        <v>37.921803451919899</v>
      </c>
      <c r="H1718" s="156" t="s">
        <v>262</v>
      </c>
      <c r="I1718" s="159" t="s">
        <v>94</v>
      </c>
      <c r="J1718" s="159" t="s">
        <v>295</v>
      </c>
      <c r="P1718" s="159" t="s">
        <v>353</v>
      </c>
    </row>
    <row r="1719" spans="1:16" s="159" customFormat="1">
      <c r="A1719" s="159" t="str">
        <f>Arms!$C$39</f>
        <v>CART_007_1</v>
      </c>
      <c r="B1719" s="159">
        <v>5</v>
      </c>
      <c r="C1719" s="159" t="str">
        <f t="shared" si="40"/>
        <v>CART_007_1_5</v>
      </c>
      <c r="D1719" s="163">
        <v>9.9706818985997998</v>
      </c>
      <c r="E1719" s="159" t="s">
        <v>260</v>
      </c>
      <c r="F1719" s="161">
        <v>2861.0928575039302</v>
      </c>
      <c r="H1719" s="156" t="s">
        <v>262</v>
      </c>
      <c r="I1719" s="159" t="s">
        <v>94</v>
      </c>
      <c r="J1719" s="159" t="s">
        <v>88</v>
      </c>
      <c r="P1719" s="159" t="s">
        <v>353</v>
      </c>
    </row>
    <row r="1720" spans="1:16" s="159" customFormat="1">
      <c r="A1720" s="159" t="str">
        <f>Arms!$C$39</f>
        <v>CART_007_1</v>
      </c>
      <c r="B1720" s="159">
        <v>5</v>
      </c>
      <c r="C1720" s="159" t="str">
        <f t="shared" si="40"/>
        <v>CART_007_1_5</v>
      </c>
      <c r="D1720" s="163">
        <v>22.542081585199298</v>
      </c>
      <c r="E1720" s="159" t="s">
        <v>260</v>
      </c>
      <c r="F1720" s="161">
        <v>171.51089319114899</v>
      </c>
      <c r="H1720" s="156" t="s">
        <v>262</v>
      </c>
      <c r="I1720" s="159" t="s">
        <v>94</v>
      </c>
      <c r="J1720" s="159" t="s">
        <v>88</v>
      </c>
      <c r="P1720" s="159" t="s">
        <v>353</v>
      </c>
    </row>
    <row r="1721" spans="1:16" s="159" customFormat="1">
      <c r="A1721" s="159" t="str">
        <f>Arms!$C$39</f>
        <v>CART_007_1</v>
      </c>
      <c r="B1721" s="159">
        <v>6</v>
      </c>
      <c r="C1721" s="159" t="str">
        <f t="shared" si="40"/>
        <v>CART_007_1_6</v>
      </c>
      <c r="D1721" s="163">
        <v>0.263157894737162</v>
      </c>
      <c r="E1721" s="159" t="s">
        <v>260</v>
      </c>
      <c r="F1721" s="161">
        <v>17.283950617283999</v>
      </c>
      <c r="H1721" s="156" t="s">
        <v>262</v>
      </c>
      <c r="I1721" s="159" t="s">
        <v>94</v>
      </c>
      <c r="J1721" s="159" t="s">
        <v>88</v>
      </c>
      <c r="P1721" s="159" t="s">
        <v>353</v>
      </c>
    </row>
    <row r="1722" spans="1:16" s="159" customFormat="1">
      <c r="A1722" s="159" t="str">
        <f>Arms!$C$39</f>
        <v>CART_007_1</v>
      </c>
      <c r="B1722" s="159">
        <v>6</v>
      </c>
      <c r="C1722" s="159" t="str">
        <f t="shared" si="40"/>
        <v>CART_007_1_6</v>
      </c>
      <c r="D1722" s="163">
        <v>2.89473684210548</v>
      </c>
      <c r="E1722" s="159" t="s">
        <v>260</v>
      </c>
      <c r="F1722" s="161">
        <v>367.81459822395499</v>
      </c>
      <c r="H1722" s="156" t="s">
        <v>262</v>
      </c>
      <c r="I1722" s="159" t="s">
        <v>94</v>
      </c>
      <c r="J1722" s="159" t="s">
        <v>88</v>
      </c>
      <c r="P1722" s="159" t="s">
        <v>353</v>
      </c>
    </row>
    <row r="1723" spans="1:16" s="159" customFormat="1">
      <c r="A1723" s="159" t="str">
        <f>Arms!$C$39</f>
        <v>CART_007_1</v>
      </c>
      <c r="B1723" s="159">
        <v>6</v>
      </c>
      <c r="C1723" s="159" t="str">
        <f t="shared" ref="C1723:C1732" si="41">CONCATENATE(A1723, "_", B1723)</f>
        <v>CART_007_1_6</v>
      </c>
      <c r="D1723" s="163">
        <v>7.6315789473685998</v>
      </c>
      <c r="E1723" s="159" t="s">
        <v>260</v>
      </c>
      <c r="F1723" s="161">
        <v>807.16482564436001</v>
      </c>
      <c r="H1723" s="156" t="s">
        <v>262</v>
      </c>
      <c r="I1723" s="159" t="s">
        <v>94</v>
      </c>
      <c r="J1723" s="159" t="s">
        <v>88</v>
      </c>
      <c r="P1723" s="159" t="s">
        <v>353</v>
      </c>
    </row>
    <row r="1724" spans="1:16" s="159" customFormat="1">
      <c r="A1724" s="159" t="str">
        <f>Arms!$C$39</f>
        <v>CART_007_1</v>
      </c>
      <c r="B1724" s="159">
        <v>6</v>
      </c>
      <c r="C1724" s="159" t="str">
        <f t="shared" si="41"/>
        <v>CART_007_1_6</v>
      </c>
      <c r="D1724" s="163">
        <v>15.5263157894738</v>
      </c>
      <c r="E1724" s="159" t="s">
        <v>260</v>
      </c>
      <c r="F1724" s="161">
        <v>678.50985488412596</v>
      </c>
      <c r="H1724" s="156" t="s">
        <v>262</v>
      </c>
      <c r="I1724" s="159" t="s">
        <v>94</v>
      </c>
      <c r="J1724" s="159" t="s">
        <v>88</v>
      </c>
      <c r="P1724" s="159" t="s">
        <v>353</v>
      </c>
    </row>
    <row r="1725" spans="1:16" s="159" customFormat="1">
      <c r="A1725" s="159" t="str">
        <f>Arms!$C$39</f>
        <v>CART_007_1</v>
      </c>
      <c r="B1725" s="159">
        <v>6</v>
      </c>
      <c r="C1725" s="159" t="str">
        <f t="shared" si="41"/>
        <v>CART_007_1_6</v>
      </c>
      <c r="D1725" s="163">
        <v>28.157894736842302</v>
      </c>
      <c r="E1725" s="159" t="s">
        <v>260</v>
      </c>
      <c r="F1725" s="161">
        <v>347.22980290231698</v>
      </c>
      <c r="H1725" s="156" t="s">
        <v>262</v>
      </c>
      <c r="I1725" s="159" t="s">
        <v>94</v>
      </c>
      <c r="J1725" s="159" t="s">
        <v>88</v>
      </c>
      <c r="P1725" s="159" t="s">
        <v>353</v>
      </c>
    </row>
    <row r="1726" spans="1:16" s="159" customFormat="1">
      <c r="A1726" s="159" t="str">
        <f>Arms!$C$39</f>
        <v>CART_007_1</v>
      </c>
      <c r="B1726" s="159">
        <v>6</v>
      </c>
      <c r="C1726" s="159" t="str">
        <f t="shared" si="41"/>
        <v>CART_007_1_6</v>
      </c>
      <c r="D1726" s="163">
        <v>77.631578947368695</v>
      </c>
      <c r="E1726" s="159" t="s">
        <v>260</v>
      </c>
      <c r="F1726" s="161">
        <v>-5.01624431448999</v>
      </c>
      <c r="H1726" s="156" t="s">
        <v>262</v>
      </c>
      <c r="I1726" s="159" t="s">
        <v>94</v>
      </c>
      <c r="J1726" s="159" t="s">
        <v>88</v>
      </c>
      <c r="P1726" s="159" t="s">
        <v>353</v>
      </c>
    </row>
    <row r="1727" spans="1:16" s="159" customFormat="1">
      <c r="A1727" s="159" t="str">
        <f>Arms!$C$39</f>
        <v>CART_007_1</v>
      </c>
      <c r="B1727" s="159">
        <v>6</v>
      </c>
      <c r="C1727" s="159" t="str">
        <f t="shared" si="41"/>
        <v>CART_007_1_6</v>
      </c>
      <c r="D1727" s="163">
        <v>117.105263157895</v>
      </c>
      <c r="E1727" s="159" t="s">
        <v>260</v>
      </c>
      <c r="F1727" s="161">
        <v>38.128654970760103</v>
      </c>
      <c r="H1727" s="156" t="s">
        <v>262</v>
      </c>
      <c r="I1727" s="159" t="s">
        <v>94</v>
      </c>
      <c r="J1727" s="159" t="s">
        <v>88</v>
      </c>
      <c r="P1727" s="159" t="s">
        <v>353</v>
      </c>
    </row>
    <row r="1728" spans="1:16" s="159" customFormat="1">
      <c r="A1728" s="159" t="str">
        <f>Arms!$C$39</f>
        <v>CART_007_1</v>
      </c>
      <c r="B1728" s="159">
        <v>6</v>
      </c>
      <c r="C1728" s="159" t="str">
        <f t="shared" si="41"/>
        <v>CART_007_1_6</v>
      </c>
      <c r="D1728" s="163">
        <v>156.052631578947</v>
      </c>
      <c r="E1728" s="159" t="s">
        <v>260</v>
      </c>
      <c r="F1728" s="161">
        <v>22.031622265540101</v>
      </c>
      <c r="H1728" s="156" t="s">
        <v>262</v>
      </c>
      <c r="I1728" s="159" t="s">
        <v>94</v>
      </c>
      <c r="J1728" s="159" t="s">
        <v>88</v>
      </c>
      <c r="P1728" s="159" t="s">
        <v>353</v>
      </c>
    </row>
    <row r="1729" spans="1:16" s="159" customFormat="1">
      <c r="A1729" s="159" t="str">
        <f>Arms!$C$39</f>
        <v>CART_007_1</v>
      </c>
      <c r="B1729" s="159">
        <v>6</v>
      </c>
      <c r="C1729" s="159" t="str">
        <f t="shared" si="41"/>
        <v>CART_007_1_6</v>
      </c>
      <c r="D1729" s="163">
        <v>28.684210526316001</v>
      </c>
      <c r="E1729" s="159" t="s">
        <v>260</v>
      </c>
      <c r="F1729" s="161">
        <v>179.31124106562601</v>
      </c>
      <c r="H1729" s="156" t="s">
        <v>262</v>
      </c>
      <c r="I1729" s="159" t="s">
        <v>94</v>
      </c>
      <c r="J1729" s="159" t="s">
        <v>295</v>
      </c>
      <c r="P1729" s="159" t="s">
        <v>353</v>
      </c>
    </row>
    <row r="1730" spans="1:16" s="159" customFormat="1">
      <c r="A1730" s="159" t="str">
        <f>Arms!$C$39</f>
        <v>CART_007_1</v>
      </c>
      <c r="B1730" s="159">
        <v>6</v>
      </c>
      <c r="C1730" s="159" t="str">
        <f t="shared" si="41"/>
        <v>CART_007_1_6</v>
      </c>
      <c r="D1730" s="163">
        <v>78.684210526315994</v>
      </c>
      <c r="E1730" s="159" t="s">
        <v>260</v>
      </c>
      <c r="F1730" s="161">
        <v>39.393545592375602</v>
      </c>
      <c r="H1730" s="156" t="s">
        <v>262</v>
      </c>
      <c r="I1730" s="159" t="s">
        <v>94</v>
      </c>
      <c r="J1730" s="159" t="s">
        <v>295</v>
      </c>
      <c r="P1730" s="159" t="s">
        <v>353</v>
      </c>
    </row>
    <row r="1731" spans="1:16" s="159" customFormat="1">
      <c r="A1731" s="159" t="str">
        <f>Arms!$C$39</f>
        <v>CART_007_1</v>
      </c>
      <c r="B1731" s="159">
        <v>7</v>
      </c>
      <c r="C1731" s="159" t="str">
        <f t="shared" si="41"/>
        <v>CART_007_1_7</v>
      </c>
      <c r="D1731" s="163">
        <v>2.0529470529470601</v>
      </c>
      <c r="E1731" s="159" t="s">
        <v>260</v>
      </c>
      <c r="F1731" s="161">
        <v>0</v>
      </c>
      <c r="H1731" s="156" t="s">
        <v>262</v>
      </c>
      <c r="I1731" s="159" t="s">
        <v>94</v>
      </c>
      <c r="J1731" s="159" t="s">
        <v>88</v>
      </c>
      <c r="P1731" s="159" t="s">
        <v>353</v>
      </c>
    </row>
    <row r="1732" spans="1:16" s="159" customFormat="1">
      <c r="A1732" s="159" t="str">
        <f>Arms!$C$39</f>
        <v>CART_007_1</v>
      </c>
      <c r="B1732" s="159">
        <v>7</v>
      </c>
      <c r="C1732" s="159" t="str">
        <f t="shared" si="41"/>
        <v>CART_007_1_7</v>
      </c>
      <c r="D1732" s="163">
        <v>9.4705294705294492</v>
      </c>
      <c r="E1732" s="159" t="s">
        <v>260</v>
      </c>
      <c r="F1732" s="161">
        <v>4000</v>
      </c>
      <c r="H1732" s="156" t="s">
        <v>262</v>
      </c>
      <c r="I1732" s="159" t="s">
        <v>94</v>
      </c>
      <c r="J1732" s="159" t="s">
        <v>88</v>
      </c>
      <c r="P1732" s="159" t="s">
        <v>353</v>
      </c>
    </row>
    <row r="1733" spans="1:16" s="159" customFormat="1">
      <c r="A1733" s="159" t="str">
        <f>Arms!$C$39</f>
        <v>CART_007_1</v>
      </c>
      <c r="B1733" s="159">
        <v>7</v>
      </c>
      <c r="C1733" s="159" t="str">
        <f t="shared" ref="C1733:C1743" si="42">CONCATENATE(A1733, "_", B1733)</f>
        <v>CART_007_1_7</v>
      </c>
      <c r="D1733" s="163">
        <v>15.8466533466533</v>
      </c>
      <c r="E1733" s="159" t="s">
        <v>260</v>
      </c>
      <c r="F1733" s="161">
        <v>100</v>
      </c>
      <c r="H1733" s="156" t="s">
        <v>262</v>
      </c>
      <c r="I1733" s="159" t="s">
        <v>94</v>
      </c>
      <c r="J1733" s="159" t="s">
        <v>88</v>
      </c>
      <c r="P1733" s="159" t="s">
        <v>353</v>
      </c>
    </row>
    <row r="1734" spans="1:16" s="159" customFormat="1">
      <c r="A1734" s="159" t="str">
        <f>Arms!$C$39</f>
        <v>CART_007_1</v>
      </c>
      <c r="B1734" s="159">
        <v>7</v>
      </c>
      <c r="C1734" s="159" t="str">
        <f t="shared" si="42"/>
        <v>CART_007_1_7</v>
      </c>
      <c r="D1734" s="163">
        <v>29.9400599400599</v>
      </c>
      <c r="E1734" s="159" t="s">
        <v>260</v>
      </c>
      <c r="F1734" s="161">
        <v>63.636363636363903</v>
      </c>
      <c r="H1734" s="156" t="s">
        <v>262</v>
      </c>
      <c r="I1734" s="159" t="s">
        <v>94</v>
      </c>
      <c r="J1734" s="159" t="s">
        <v>88</v>
      </c>
      <c r="P1734" s="159" t="s">
        <v>353</v>
      </c>
    </row>
    <row r="1735" spans="1:16" s="159" customFormat="1">
      <c r="A1735" s="159" t="str">
        <f>Arms!$C$39</f>
        <v>CART_007_1</v>
      </c>
      <c r="B1735" s="159">
        <v>7</v>
      </c>
      <c r="C1735" s="159" t="str">
        <f t="shared" si="42"/>
        <v>CART_007_1_7</v>
      </c>
      <c r="D1735" s="163">
        <v>38.001998001997997</v>
      </c>
      <c r="E1735" s="159" t="s">
        <v>260</v>
      </c>
      <c r="F1735" s="161">
        <v>20</v>
      </c>
      <c r="H1735" s="156" t="s">
        <v>262</v>
      </c>
      <c r="I1735" s="159" t="s">
        <v>94</v>
      </c>
      <c r="J1735" s="159" t="s">
        <v>88</v>
      </c>
      <c r="P1735" s="159" t="s">
        <v>353</v>
      </c>
    </row>
    <row r="1736" spans="1:16" s="159" customFormat="1">
      <c r="A1736" s="159" t="str">
        <f>Arms!$C$39</f>
        <v>CART_007_1</v>
      </c>
      <c r="B1736" s="159">
        <v>7</v>
      </c>
      <c r="C1736" s="159" t="str">
        <f t="shared" si="42"/>
        <v>CART_007_1_7</v>
      </c>
      <c r="D1736" s="163">
        <v>47.809690309690303</v>
      </c>
      <c r="E1736" s="159" t="s">
        <v>260</v>
      </c>
      <c r="F1736" s="161">
        <v>0</v>
      </c>
      <c r="H1736" s="156" t="s">
        <v>262</v>
      </c>
      <c r="I1736" s="159" t="s">
        <v>94</v>
      </c>
      <c r="J1736" s="159" t="s">
        <v>88</v>
      </c>
      <c r="P1736" s="159" t="s">
        <v>353</v>
      </c>
    </row>
    <row r="1737" spans="1:16" s="159" customFormat="1">
      <c r="A1737" s="159" t="str">
        <f>Arms!$C$39</f>
        <v>CART_007_1</v>
      </c>
      <c r="B1737" s="159">
        <v>7</v>
      </c>
      <c r="C1737" s="159" t="str">
        <f t="shared" si="42"/>
        <v>CART_007_1_7</v>
      </c>
      <c r="D1737" s="163">
        <v>82.844655344655294</v>
      </c>
      <c r="E1737" s="159" t="s">
        <v>260</v>
      </c>
      <c r="F1737" s="161">
        <v>1.81818181818198</v>
      </c>
      <c r="H1737" s="156" t="s">
        <v>262</v>
      </c>
      <c r="I1737" s="159" t="s">
        <v>94</v>
      </c>
      <c r="J1737" s="159" t="s">
        <v>88</v>
      </c>
      <c r="P1737" s="159" t="s">
        <v>353</v>
      </c>
    </row>
    <row r="1738" spans="1:16" s="159" customFormat="1">
      <c r="A1738" s="159" t="str">
        <f>Arms!$C$39</f>
        <v>CART_007_1</v>
      </c>
      <c r="B1738" s="159">
        <v>7</v>
      </c>
      <c r="C1738" s="159" t="str">
        <f t="shared" si="42"/>
        <v>CART_007_1_7</v>
      </c>
      <c r="D1738" s="163">
        <v>117.04795204795199</v>
      </c>
      <c r="E1738" s="159" t="s">
        <v>260</v>
      </c>
      <c r="F1738" s="161">
        <v>1.81818181818198</v>
      </c>
      <c r="H1738" s="156" t="s">
        <v>262</v>
      </c>
      <c r="I1738" s="159" t="s">
        <v>94</v>
      </c>
      <c r="J1738" s="159" t="s">
        <v>88</v>
      </c>
      <c r="P1738" s="159" t="s">
        <v>353</v>
      </c>
    </row>
    <row r="1739" spans="1:16" s="159" customFormat="1">
      <c r="A1739" s="159" t="str">
        <f>Arms!$C$39</f>
        <v>CART_007_1</v>
      </c>
      <c r="B1739" s="159">
        <v>7</v>
      </c>
      <c r="C1739" s="159" t="str">
        <f t="shared" si="42"/>
        <v>CART_007_1_7</v>
      </c>
      <c r="D1739" s="163">
        <v>145.88661338661299</v>
      </c>
      <c r="E1739" s="159" t="s">
        <v>260</v>
      </c>
      <c r="F1739" s="161">
        <v>0</v>
      </c>
      <c r="H1739" s="156" t="s">
        <v>262</v>
      </c>
      <c r="I1739" s="159" t="s">
        <v>94</v>
      </c>
      <c r="J1739" s="159" t="s">
        <v>88</v>
      </c>
      <c r="P1739" s="159" t="s">
        <v>353</v>
      </c>
    </row>
    <row r="1740" spans="1:16" s="159" customFormat="1">
      <c r="A1740" s="159" t="str">
        <f>Arms!$C$39</f>
        <v>CART_007_1</v>
      </c>
      <c r="B1740" s="159">
        <v>7</v>
      </c>
      <c r="C1740" s="159" t="str">
        <f t="shared" si="42"/>
        <v>CART_007_1_7</v>
      </c>
      <c r="D1740" s="163">
        <v>29.790209790209801</v>
      </c>
      <c r="E1740" s="159" t="s">
        <v>260</v>
      </c>
      <c r="F1740" s="161">
        <v>27.272727272727401</v>
      </c>
      <c r="H1740" s="156" t="s">
        <v>262</v>
      </c>
      <c r="I1740" s="159" t="s">
        <v>94</v>
      </c>
      <c r="J1740" s="159" t="s">
        <v>295</v>
      </c>
      <c r="P1740" s="159" t="s">
        <v>353</v>
      </c>
    </row>
    <row r="1741" spans="1:16" s="159" customFormat="1">
      <c r="A1741" s="159" t="str">
        <f>Arms!$C$39</f>
        <v>CART_007_1</v>
      </c>
      <c r="B1741" s="159">
        <v>7</v>
      </c>
      <c r="C1741" s="159" t="str">
        <f t="shared" si="42"/>
        <v>CART_007_1_7</v>
      </c>
      <c r="D1741" s="163">
        <v>82.455044955044897</v>
      </c>
      <c r="E1741" s="159" t="s">
        <v>260</v>
      </c>
      <c r="F1741" s="161">
        <v>7.2727272727274697</v>
      </c>
      <c r="H1741" s="156" t="s">
        <v>262</v>
      </c>
      <c r="I1741" s="159" t="s">
        <v>94</v>
      </c>
      <c r="J1741" s="159" t="s">
        <v>295</v>
      </c>
      <c r="P1741" s="159" t="s">
        <v>353</v>
      </c>
    </row>
    <row r="1742" spans="1:16" s="159" customFormat="1">
      <c r="A1742" s="159" t="str">
        <f>Arms!$C$39</f>
        <v>CART_007_1</v>
      </c>
      <c r="B1742" s="159">
        <v>8</v>
      </c>
      <c r="C1742" s="159" t="str">
        <f t="shared" si="42"/>
        <v>CART_007_1_8</v>
      </c>
      <c r="D1742" s="163">
        <v>0.82644628099040995</v>
      </c>
      <c r="E1742" s="159" t="s">
        <v>260</v>
      </c>
      <c r="F1742" s="161">
        <v>0</v>
      </c>
      <c r="H1742" s="156" t="s">
        <v>262</v>
      </c>
      <c r="I1742" s="159" t="s">
        <v>94</v>
      </c>
      <c r="J1742" s="159" t="s">
        <v>88</v>
      </c>
      <c r="P1742" s="159" t="s">
        <v>353</v>
      </c>
    </row>
    <row r="1743" spans="1:16" s="159" customFormat="1">
      <c r="A1743" s="159" t="str">
        <f>Arms!$C$39</f>
        <v>CART_007_1</v>
      </c>
      <c r="B1743" s="159">
        <v>8</v>
      </c>
      <c r="C1743" s="159" t="str">
        <f t="shared" si="42"/>
        <v>CART_007_1_8</v>
      </c>
      <c r="D1743" s="163">
        <v>6.6115702479329999</v>
      </c>
      <c r="E1743" s="159" t="s">
        <v>260</v>
      </c>
      <c r="F1743" s="161">
        <v>8000</v>
      </c>
      <c r="H1743" s="156" t="s">
        <v>262</v>
      </c>
      <c r="I1743" s="159" t="s">
        <v>94</v>
      </c>
      <c r="J1743" s="159" t="s">
        <v>88</v>
      </c>
      <c r="P1743" s="159" t="s">
        <v>353</v>
      </c>
    </row>
    <row r="1744" spans="1:16" s="159" customFormat="1">
      <c r="A1744" s="159" t="str">
        <f>Arms!$C$39</f>
        <v>CART_007_1</v>
      </c>
      <c r="B1744" s="159">
        <v>8</v>
      </c>
      <c r="C1744" s="159" t="str">
        <f t="shared" ref="C1744:C1750" si="43">CONCATENATE(A1744, "_", B1744)</f>
        <v>CART_007_1_8</v>
      </c>
      <c r="D1744" s="163">
        <v>13.6363636363624</v>
      </c>
      <c r="E1744" s="159" t="s">
        <v>260</v>
      </c>
      <c r="F1744" s="161">
        <v>163.80090497737501</v>
      </c>
      <c r="H1744" s="156" t="s">
        <v>262</v>
      </c>
      <c r="I1744" s="159" t="s">
        <v>94</v>
      </c>
      <c r="J1744" s="159" t="s">
        <v>88</v>
      </c>
      <c r="P1744" s="159" t="s">
        <v>353</v>
      </c>
    </row>
    <row r="1745" spans="1:16" s="159" customFormat="1">
      <c r="A1745" s="159" t="str">
        <f>Arms!$C$39</f>
        <v>CART_007_1</v>
      </c>
      <c r="B1745" s="159">
        <v>8</v>
      </c>
      <c r="C1745" s="159" t="str">
        <f t="shared" si="43"/>
        <v>CART_007_1_8</v>
      </c>
      <c r="D1745" s="163">
        <v>27.685950413221601</v>
      </c>
      <c r="E1745" s="159" t="s">
        <v>260</v>
      </c>
      <c r="F1745" s="161">
        <v>0</v>
      </c>
      <c r="H1745" s="156" t="s">
        <v>262</v>
      </c>
      <c r="I1745" s="159" t="s">
        <v>94</v>
      </c>
      <c r="J1745" s="159" t="s">
        <v>88</v>
      </c>
      <c r="P1745" s="159" t="s">
        <v>353</v>
      </c>
    </row>
    <row r="1746" spans="1:16" s="159" customFormat="1">
      <c r="A1746" s="159" t="str">
        <f>Arms!$C$39</f>
        <v>CART_007_1</v>
      </c>
      <c r="B1746" s="159">
        <v>8</v>
      </c>
      <c r="C1746" s="159" t="str">
        <f t="shared" si="43"/>
        <v>CART_007_1_8</v>
      </c>
      <c r="D1746" s="163">
        <v>49.5867768595025</v>
      </c>
      <c r="E1746" s="159" t="s">
        <v>260</v>
      </c>
      <c r="F1746" s="161">
        <v>0</v>
      </c>
      <c r="H1746" s="156" t="s">
        <v>262</v>
      </c>
      <c r="I1746" s="159" t="s">
        <v>94</v>
      </c>
      <c r="J1746" s="159" t="s">
        <v>88</v>
      </c>
      <c r="P1746" s="159" t="s">
        <v>353</v>
      </c>
    </row>
    <row r="1747" spans="1:16" s="159" customFormat="1">
      <c r="A1747" s="159" t="str">
        <f>Arms!$C$39</f>
        <v>CART_007_1</v>
      </c>
      <c r="B1747" s="159">
        <v>8</v>
      </c>
      <c r="C1747" s="159" t="str">
        <f t="shared" si="43"/>
        <v>CART_007_1_8</v>
      </c>
      <c r="D1747" s="163">
        <v>77.272727272725504</v>
      </c>
      <c r="E1747" s="159" t="s">
        <v>260</v>
      </c>
      <c r="F1747" s="161">
        <v>0</v>
      </c>
      <c r="H1747" s="156" t="s">
        <v>262</v>
      </c>
      <c r="I1747" s="159" t="s">
        <v>94</v>
      </c>
      <c r="J1747" s="159" t="s">
        <v>88</v>
      </c>
      <c r="P1747" s="159" t="s">
        <v>353</v>
      </c>
    </row>
    <row r="1748" spans="1:16" s="159" customFormat="1">
      <c r="A1748" s="159" t="str">
        <f>Arms!$C$39</f>
        <v>CART_007_1</v>
      </c>
      <c r="B1748" s="159">
        <v>8</v>
      </c>
      <c r="C1748" s="159" t="str">
        <f t="shared" si="43"/>
        <v>CART_007_1_8</v>
      </c>
      <c r="D1748" s="163">
        <v>40.082644628097597</v>
      </c>
      <c r="E1748" s="159" t="s">
        <v>260</v>
      </c>
      <c r="F1748" s="161">
        <v>8.1447963800906091</v>
      </c>
      <c r="H1748" s="156" t="s">
        <v>262</v>
      </c>
      <c r="I1748" s="159" t="s">
        <v>94</v>
      </c>
      <c r="J1748" s="159" t="s">
        <v>295</v>
      </c>
      <c r="P1748" s="159" t="s">
        <v>353</v>
      </c>
    </row>
    <row r="1749" spans="1:16" s="159" customFormat="1">
      <c r="A1749" s="159" t="str">
        <f>Arms!$C$39</f>
        <v>CART_007_1</v>
      </c>
      <c r="B1749" s="159">
        <v>9</v>
      </c>
      <c r="C1749" s="159" t="str">
        <f t="shared" si="43"/>
        <v>CART_007_1_9</v>
      </c>
      <c r="D1749" s="163">
        <v>1</v>
      </c>
      <c r="E1749" s="159" t="s">
        <v>260</v>
      </c>
      <c r="F1749" s="161">
        <v>1.50128285139726</v>
      </c>
      <c r="H1749" s="156" t="s">
        <v>262</v>
      </c>
      <c r="I1749" s="159" t="s">
        <v>94</v>
      </c>
      <c r="J1749" s="159" t="s">
        <v>88</v>
      </c>
      <c r="P1749" s="159" t="s">
        <v>353</v>
      </c>
    </row>
    <row r="1750" spans="1:16" s="159" customFormat="1">
      <c r="A1750" s="159" t="str">
        <f>Arms!$C$39</f>
        <v>CART_007_1</v>
      </c>
      <c r="B1750" s="159">
        <v>9</v>
      </c>
      <c r="C1750" s="159" t="str">
        <f t="shared" si="43"/>
        <v>CART_007_1_9</v>
      </c>
      <c r="D1750" s="163">
        <v>1.7162471395881</v>
      </c>
      <c r="E1750" s="159" t="s">
        <v>260</v>
      </c>
      <c r="F1750" s="161">
        <v>1.54982317453686</v>
      </c>
      <c r="H1750" s="156" t="s">
        <v>262</v>
      </c>
      <c r="I1750" s="159" t="s">
        <v>94</v>
      </c>
      <c r="J1750" s="159" t="s">
        <v>88</v>
      </c>
      <c r="P1750" s="159" t="s">
        <v>353</v>
      </c>
    </row>
    <row r="1751" spans="1:16" s="159" customFormat="1">
      <c r="A1751" s="159" t="str">
        <f>Arms!$C$39</f>
        <v>CART_007_1</v>
      </c>
      <c r="B1751" s="159">
        <v>9</v>
      </c>
      <c r="C1751" s="159" t="str">
        <f t="shared" ref="C1751:C1759" si="44">CONCATENATE(A1751, "_", B1751)</f>
        <v>CART_007_1_9</v>
      </c>
      <c r="D1751" s="163">
        <v>7.8947368421052699</v>
      </c>
      <c r="E1751" s="159" t="s">
        <v>260</v>
      </c>
      <c r="F1751" s="161">
        <v>160.76555023923399</v>
      </c>
      <c r="H1751" s="156" t="s">
        <v>262</v>
      </c>
      <c r="I1751" s="159" t="s">
        <v>94</v>
      </c>
      <c r="J1751" s="159" t="s">
        <v>88</v>
      </c>
      <c r="P1751" s="159" t="s">
        <v>353</v>
      </c>
    </row>
    <row r="1752" spans="1:16" s="159" customFormat="1">
      <c r="A1752" s="159" t="str">
        <f>Arms!$C$39</f>
        <v>CART_007_1</v>
      </c>
      <c r="B1752" s="159">
        <v>9</v>
      </c>
      <c r="C1752" s="159" t="str">
        <f t="shared" si="44"/>
        <v>CART_007_1_9</v>
      </c>
      <c r="D1752" s="163">
        <v>14.073226544622401</v>
      </c>
      <c r="E1752" s="159" t="s">
        <v>260</v>
      </c>
      <c r="F1752" s="161">
        <v>3200</v>
      </c>
      <c r="H1752" s="156" t="s">
        <v>262</v>
      </c>
      <c r="I1752" s="159" t="s">
        <v>94</v>
      </c>
      <c r="J1752" s="159" t="s">
        <v>88</v>
      </c>
      <c r="P1752" s="159" t="s">
        <v>353</v>
      </c>
    </row>
    <row r="1753" spans="1:16" s="159" customFormat="1">
      <c r="A1753" s="159" t="str">
        <f>Arms!$C$39</f>
        <v>CART_007_1</v>
      </c>
      <c r="B1753" s="159">
        <v>9</v>
      </c>
      <c r="C1753" s="159" t="str">
        <f t="shared" si="44"/>
        <v>CART_007_1_9</v>
      </c>
      <c r="D1753" s="163">
        <v>33.295194508009097</v>
      </c>
      <c r="E1753" s="159" t="s">
        <v>260</v>
      </c>
      <c r="F1753" s="161">
        <v>0.67263019208076003</v>
      </c>
      <c r="H1753" s="156" t="s">
        <v>262</v>
      </c>
      <c r="I1753" s="159" t="s">
        <v>94</v>
      </c>
      <c r="J1753" s="159" t="s">
        <v>88</v>
      </c>
      <c r="P1753" s="159" t="s">
        <v>353</v>
      </c>
    </row>
    <row r="1754" spans="1:16" s="159" customFormat="1">
      <c r="A1754" s="159" t="str">
        <f>Arms!$C$39</f>
        <v>CART_007_1</v>
      </c>
      <c r="B1754" s="159">
        <v>9</v>
      </c>
      <c r="C1754" s="159" t="str">
        <f t="shared" si="44"/>
        <v>CART_007_1_9</v>
      </c>
      <c r="D1754" s="163">
        <v>82.723112128146397</v>
      </c>
      <c r="E1754" s="159" t="s">
        <v>260</v>
      </c>
      <c r="F1754" s="161">
        <v>3.1863254975382902</v>
      </c>
      <c r="H1754" s="156" t="s">
        <v>262</v>
      </c>
      <c r="I1754" s="159" t="s">
        <v>94</v>
      </c>
      <c r="J1754" s="159" t="s">
        <v>88</v>
      </c>
      <c r="P1754" s="159" t="s">
        <v>353</v>
      </c>
    </row>
    <row r="1755" spans="1:16" s="159" customFormat="1">
      <c r="A1755" s="159" t="str">
        <f>Arms!$C$39</f>
        <v>CART_007_1</v>
      </c>
      <c r="B1755" s="159">
        <v>9</v>
      </c>
      <c r="C1755" s="159" t="str">
        <f t="shared" si="44"/>
        <v>CART_007_1_9</v>
      </c>
      <c r="D1755" s="163">
        <v>109.83981693363801</v>
      </c>
      <c r="E1755" s="159" t="s">
        <v>260</v>
      </c>
      <c r="F1755" s="161">
        <v>3.7341377158309101</v>
      </c>
      <c r="H1755" s="156" t="s">
        <v>262</v>
      </c>
      <c r="I1755" s="159" t="s">
        <v>94</v>
      </c>
      <c r="J1755" s="159" t="s">
        <v>88</v>
      </c>
      <c r="P1755" s="159" t="s">
        <v>353</v>
      </c>
    </row>
    <row r="1756" spans="1:16" s="159" customFormat="1">
      <c r="A1756" s="159" t="str">
        <f>Arms!$C$39</f>
        <v>CART_007_1</v>
      </c>
      <c r="B1756" s="159">
        <v>9</v>
      </c>
      <c r="C1756" s="159" t="str">
        <f t="shared" si="44"/>
        <v>CART_007_1_9</v>
      </c>
      <c r="D1756" s="163">
        <v>33.295194508009097</v>
      </c>
      <c r="E1756" s="159" t="s">
        <v>260</v>
      </c>
      <c r="F1756" s="161">
        <v>23.3999029193537</v>
      </c>
      <c r="H1756" s="156" t="s">
        <v>262</v>
      </c>
      <c r="I1756" s="159" t="s">
        <v>94</v>
      </c>
      <c r="J1756" s="159" t="s">
        <v>295</v>
      </c>
      <c r="P1756" s="159" t="s">
        <v>353</v>
      </c>
    </row>
    <row r="1757" spans="1:16" s="159" customFormat="1">
      <c r="A1757" s="159" t="str">
        <f>Arms!$C$39</f>
        <v>CART_007_1</v>
      </c>
      <c r="B1757" s="159">
        <v>9</v>
      </c>
      <c r="C1757" s="159" t="str">
        <f t="shared" si="44"/>
        <v>CART_007_1_9</v>
      </c>
      <c r="D1757" s="163">
        <v>82.379862700228799</v>
      </c>
      <c r="E1757" s="159" t="s">
        <v>260</v>
      </c>
      <c r="F1757" s="161">
        <v>10.7551487414189</v>
      </c>
      <c r="H1757" s="156" t="s">
        <v>262</v>
      </c>
      <c r="I1757" s="159" t="s">
        <v>94</v>
      </c>
      <c r="J1757" s="159" t="s">
        <v>295</v>
      </c>
      <c r="P1757" s="159" t="s">
        <v>353</v>
      </c>
    </row>
    <row r="1758" spans="1:16" s="159" customFormat="1">
      <c r="A1758" s="159" t="str">
        <f>Arms!$C$39</f>
        <v>CART_007_1</v>
      </c>
      <c r="B1758" s="159">
        <v>10</v>
      </c>
      <c r="C1758" s="159" t="str">
        <f t="shared" si="44"/>
        <v>CART_007_1_10</v>
      </c>
      <c r="D1758" s="163">
        <v>1.20129350089433</v>
      </c>
      <c r="E1758" s="159" t="s">
        <v>260</v>
      </c>
      <c r="F1758" s="161">
        <v>2.2640594629478898</v>
      </c>
      <c r="H1758" s="156" t="s">
        <v>262</v>
      </c>
      <c r="I1758" s="159" t="s">
        <v>94</v>
      </c>
      <c r="J1758" s="159" t="s">
        <v>88</v>
      </c>
      <c r="P1758" s="159" t="s">
        <v>353</v>
      </c>
    </row>
    <row r="1759" spans="1:16" s="159" customFormat="1">
      <c r="A1759" s="159" t="str">
        <f>Arms!$C$39</f>
        <v>CART_007_1</v>
      </c>
      <c r="B1759" s="159">
        <v>10</v>
      </c>
      <c r="C1759" s="159" t="str">
        <f t="shared" si="44"/>
        <v>CART_007_1_10</v>
      </c>
      <c r="D1759" s="163">
        <v>35.653092410855699</v>
      </c>
      <c r="E1759" s="159" t="s">
        <v>260</v>
      </c>
      <c r="F1759" s="161">
        <v>196.02945441794699</v>
      </c>
      <c r="H1759" s="156" t="s">
        <v>262</v>
      </c>
      <c r="I1759" s="159" t="s">
        <v>94</v>
      </c>
      <c r="J1759" s="159" t="s">
        <v>88</v>
      </c>
      <c r="P1759" s="159" t="s">
        <v>353</v>
      </c>
    </row>
    <row r="1760" spans="1:16" s="159" customFormat="1">
      <c r="A1760" s="159" t="str">
        <f>Arms!$C$39</f>
        <v>CART_007_1</v>
      </c>
      <c r="B1760" s="159">
        <v>10</v>
      </c>
      <c r="C1760" s="159" t="str">
        <f t="shared" ref="C1760:C1768" si="45">CONCATENATE(A1760, "_", B1760)</f>
        <v>CART_007_1_10</v>
      </c>
      <c r="D1760" s="163">
        <v>70.847745247855897</v>
      </c>
      <c r="E1760" s="159" t="s">
        <v>260</v>
      </c>
      <c r="F1760" s="161">
        <v>56.4577642521039</v>
      </c>
      <c r="H1760" s="156" t="s">
        <v>262</v>
      </c>
      <c r="I1760" s="159" t="s">
        <v>94</v>
      </c>
      <c r="J1760" s="159" t="s">
        <v>88</v>
      </c>
      <c r="P1760" s="159" t="s">
        <v>353</v>
      </c>
    </row>
    <row r="1761" spans="1:16" s="159" customFormat="1">
      <c r="A1761" s="159" t="str">
        <f>Arms!$C$39</f>
        <v>CART_007_1</v>
      </c>
      <c r="B1761" s="159">
        <v>10</v>
      </c>
      <c r="C1761" s="159" t="str">
        <f t="shared" si="45"/>
        <v>CART_007_1_10</v>
      </c>
      <c r="D1761" s="163">
        <v>120.53454314050499</v>
      </c>
      <c r="E1761" s="159" t="s">
        <v>260</v>
      </c>
      <c r="F1761" s="161">
        <v>24.388639010221102</v>
      </c>
      <c r="H1761" s="156" t="s">
        <v>262</v>
      </c>
      <c r="I1761" s="159" t="s">
        <v>94</v>
      </c>
      <c r="J1761" s="159" t="s">
        <v>88</v>
      </c>
      <c r="P1761" s="159" t="s">
        <v>353</v>
      </c>
    </row>
    <row r="1762" spans="1:16" s="159" customFormat="1">
      <c r="A1762" s="159" t="str">
        <f>Arms!$C$39</f>
        <v>CART_007_1</v>
      </c>
      <c r="B1762" s="159">
        <v>10</v>
      </c>
      <c r="C1762" s="159" t="str">
        <f t="shared" si="45"/>
        <v>CART_007_1_10</v>
      </c>
      <c r="D1762" s="163">
        <v>148.29805931575899</v>
      </c>
      <c r="E1762" s="159" t="s">
        <v>260</v>
      </c>
      <c r="F1762" s="161">
        <v>15.157510140649199</v>
      </c>
      <c r="H1762" s="156" t="s">
        <v>262</v>
      </c>
      <c r="I1762" s="159" t="s">
        <v>94</v>
      </c>
      <c r="J1762" s="159" t="s">
        <v>88</v>
      </c>
      <c r="P1762" s="159" t="s">
        <v>353</v>
      </c>
    </row>
    <row r="1763" spans="1:16" s="159" customFormat="1">
      <c r="A1763" s="159" t="str">
        <f>Arms!$C$39</f>
        <v>CART_007_1</v>
      </c>
      <c r="B1763" s="159">
        <v>10</v>
      </c>
      <c r="C1763" s="159" t="str">
        <f t="shared" si="45"/>
        <v>CART_007_1_10</v>
      </c>
      <c r="D1763" s="163">
        <v>35.598547192436598</v>
      </c>
      <c r="E1763" s="159" t="s">
        <v>260</v>
      </c>
      <c r="F1763" s="161">
        <v>132.39336626248499</v>
      </c>
      <c r="H1763" s="156" t="s">
        <v>262</v>
      </c>
      <c r="I1763" s="159" t="s">
        <v>94</v>
      </c>
      <c r="J1763" s="159" t="s">
        <v>295</v>
      </c>
      <c r="P1763" s="159" t="s">
        <v>353</v>
      </c>
    </row>
    <row r="1764" spans="1:16" s="159" customFormat="1">
      <c r="A1764" s="159" t="str">
        <f>Arms!$C$39</f>
        <v>CART_007_1</v>
      </c>
      <c r="B1764" s="159">
        <v>10</v>
      </c>
      <c r="C1764" s="159" t="str">
        <f t="shared" si="45"/>
        <v>CART_007_1_10</v>
      </c>
      <c r="D1764" s="163">
        <v>71.551638304595997</v>
      </c>
      <c r="E1764" s="159" t="s">
        <v>260</v>
      </c>
      <c r="F1764" s="161">
        <v>77.666330448786994</v>
      </c>
      <c r="H1764" s="156" t="s">
        <v>262</v>
      </c>
      <c r="I1764" s="159" t="s">
        <v>94</v>
      </c>
      <c r="J1764" s="159" t="s">
        <v>295</v>
      </c>
      <c r="P1764" s="159" t="s">
        <v>353</v>
      </c>
    </row>
    <row r="1765" spans="1:16" s="159" customFormat="1">
      <c r="A1765" s="159" t="str">
        <f>Arms!$C$39</f>
        <v>CART_007_1</v>
      </c>
      <c r="B1765" s="159">
        <v>10</v>
      </c>
      <c r="C1765" s="159" t="str">
        <f t="shared" si="45"/>
        <v>CART_007_1_10</v>
      </c>
      <c r="D1765" s="163">
        <v>9.5913194488791707</v>
      </c>
      <c r="E1765" s="159" t="s">
        <v>260</v>
      </c>
      <c r="F1765" s="161">
        <v>12426.544762682801</v>
      </c>
      <c r="H1765" s="156" t="s">
        <v>262</v>
      </c>
      <c r="I1765" s="159" t="s">
        <v>94</v>
      </c>
      <c r="J1765" s="159" t="s">
        <v>88</v>
      </c>
      <c r="P1765" s="159" t="s">
        <v>353</v>
      </c>
    </row>
    <row r="1766" spans="1:16" s="159" customFormat="1">
      <c r="A1766" s="159" t="str">
        <f>Arms!$C$39</f>
        <v>CART_007_1</v>
      </c>
      <c r="B1766" s="159">
        <v>10</v>
      </c>
      <c r="C1766" s="159" t="str">
        <f t="shared" si="45"/>
        <v>CART_007_1_10</v>
      </c>
      <c r="D1766" s="163">
        <v>15.5807464916432</v>
      </c>
      <c r="E1766" s="159" t="s">
        <v>260</v>
      </c>
      <c r="F1766" s="161">
        <v>1809.7889239331701</v>
      </c>
      <c r="H1766" s="156" t="s">
        <v>262</v>
      </c>
      <c r="I1766" s="159" t="s">
        <v>94</v>
      </c>
      <c r="J1766" s="159" t="s">
        <v>88</v>
      </c>
      <c r="P1766" s="159" t="s">
        <v>353</v>
      </c>
    </row>
    <row r="1767" spans="1:16" s="168" customFormat="1">
      <c r="A1767" s="168" t="str">
        <f>Arms!$C$40</f>
        <v>CART_012_1</v>
      </c>
      <c r="B1767" s="168">
        <v>1</v>
      </c>
      <c r="C1767" s="168" t="str">
        <f t="shared" si="45"/>
        <v>CART_012_1_1</v>
      </c>
      <c r="D1767" s="172">
        <v>0</v>
      </c>
      <c r="E1767" s="168" t="s">
        <v>363</v>
      </c>
      <c r="F1767" s="171">
        <v>1.0275305200740701</v>
      </c>
      <c r="H1767" s="166" t="s">
        <v>262</v>
      </c>
      <c r="I1767" s="168" t="s">
        <v>94</v>
      </c>
      <c r="J1767" s="168" t="s">
        <v>88</v>
      </c>
      <c r="P1767" s="168" t="s">
        <v>419</v>
      </c>
    </row>
    <row r="1768" spans="1:16" s="168" customFormat="1">
      <c r="A1768" s="168" t="str">
        <f>Arms!$C$40</f>
        <v>CART_012_1</v>
      </c>
      <c r="B1768" s="168">
        <v>1</v>
      </c>
      <c r="C1768" s="168" t="str">
        <f t="shared" si="45"/>
        <v>CART_012_1_1</v>
      </c>
      <c r="D1768" s="172">
        <v>1.97268588770864</v>
      </c>
      <c r="E1768" s="168" t="s">
        <v>363</v>
      </c>
      <c r="F1768" s="171">
        <v>19.803767878343301</v>
      </c>
      <c r="H1768" s="166" t="s">
        <v>262</v>
      </c>
      <c r="I1768" s="168" t="s">
        <v>94</v>
      </c>
      <c r="J1768" s="168" t="s">
        <v>88</v>
      </c>
      <c r="P1768" s="168" t="s">
        <v>419</v>
      </c>
    </row>
    <row r="1769" spans="1:16" s="168" customFormat="1">
      <c r="A1769" s="168" t="str">
        <f>Arms!$C$40</f>
        <v>CART_012_1</v>
      </c>
      <c r="B1769" s="168">
        <v>1</v>
      </c>
      <c r="C1769" s="168" t="str">
        <f t="shared" ref="C1769:C1774" si="46">CONCATENATE(A1769, "_", B1769)</f>
        <v>CART_012_1_1</v>
      </c>
      <c r="D1769" s="172">
        <v>4.0242792109256396</v>
      </c>
      <c r="E1769" s="168" t="s">
        <v>363</v>
      </c>
      <c r="F1769" s="171">
        <v>3.7185341597079602</v>
      </c>
      <c r="H1769" s="166" t="s">
        <v>262</v>
      </c>
      <c r="I1769" s="168" t="s">
        <v>94</v>
      </c>
      <c r="J1769" s="168" t="s">
        <v>88</v>
      </c>
      <c r="P1769" s="168" t="s">
        <v>419</v>
      </c>
    </row>
    <row r="1770" spans="1:16" s="168" customFormat="1">
      <c r="A1770" s="168" t="str">
        <f>Arms!$C$40</f>
        <v>CART_012_1</v>
      </c>
      <c r="B1770" s="168">
        <v>1</v>
      </c>
      <c r="C1770" s="168" t="str">
        <f t="shared" si="46"/>
        <v>CART_012_1_1</v>
      </c>
      <c r="D1770" s="172">
        <v>5.9969650986342904</v>
      </c>
      <c r="E1770" s="168" t="s">
        <v>363</v>
      </c>
      <c r="F1770" s="171">
        <v>1.1782405448172499</v>
      </c>
      <c r="H1770" s="166" t="s">
        <v>262</v>
      </c>
      <c r="I1770" s="168" t="s">
        <v>94</v>
      </c>
      <c r="J1770" s="168" t="s">
        <v>88</v>
      </c>
      <c r="P1770" s="168" t="s">
        <v>419</v>
      </c>
    </row>
    <row r="1771" spans="1:16" s="168" customFormat="1">
      <c r="A1771" s="168" t="str">
        <f>Arms!$C$40</f>
        <v>CART_012_1</v>
      </c>
      <c r="B1771" s="168">
        <v>1</v>
      </c>
      <c r="C1771" s="168" t="str">
        <f t="shared" si="46"/>
        <v>CART_012_1_1</v>
      </c>
      <c r="D1771" s="172">
        <v>12.7040971168437</v>
      </c>
      <c r="E1771" s="168" t="s">
        <v>363</v>
      </c>
      <c r="F1771" s="171">
        <v>1.0407519189252701</v>
      </c>
      <c r="H1771" s="166" t="s">
        <v>262</v>
      </c>
      <c r="I1771" s="168" t="s">
        <v>94</v>
      </c>
      <c r="J1771" s="168" t="s">
        <v>88</v>
      </c>
      <c r="P1771" s="168" t="s">
        <v>419</v>
      </c>
    </row>
    <row r="1772" spans="1:16" s="168" customFormat="1">
      <c r="A1772" s="168" t="str">
        <f>Arms!$C$40</f>
        <v>CART_012_1</v>
      </c>
      <c r="B1772" s="168">
        <v>1</v>
      </c>
      <c r="C1772" s="168" t="str">
        <f t="shared" si="46"/>
        <v>CART_012_1_1</v>
      </c>
      <c r="D1772" s="172">
        <v>25.487101669195699</v>
      </c>
      <c r="E1772" s="168" t="s">
        <v>363</v>
      </c>
      <c r="F1772" s="171">
        <v>1.0270002787088</v>
      </c>
      <c r="H1772" s="166" t="s">
        <v>262</v>
      </c>
      <c r="I1772" s="168" t="s">
        <v>94</v>
      </c>
      <c r="J1772" s="168" t="s">
        <v>88</v>
      </c>
      <c r="P1772" s="168" t="s">
        <v>419</v>
      </c>
    </row>
    <row r="1773" spans="1:16" s="168" customFormat="1">
      <c r="A1773" s="168" t="str">
        <f>Arms!$C$40</f>
        <v>CART_012_1</v>
      </c>
      <c r="B1773" s="168">
        <v>2</v>
      </c>
      <c r="C1773" s="168" t="str">
        <f t="shared" si="46"/>
        <v>CART_012_1_2</v>
      </c>
      <c r="D1773" s="172">
        <v>-3.9453717754174202E-2</v>
      </c>
      <c r="E1773" s="168" t="s">
        <v>363</v>
      </c>
      <c r="F1773" s="171">
        <v>1.0274897225591</v>
      </c>
      <c r="H1773" s="166" t="s">
        <v>262</v>
      </c>
      <c r="I1773" s="168" t="s">
        <v>94</v>
      </c>
      <c r="J1773" s="168" t="s">
        <v>88</v>
      </c>
      <c r="P1773" s="168" t="s">
        <v>419</v>
      </c>
    </row>
    <row r="1774" spans="1:16" s="168" customFormat="1">
      <c r="A1774" s="168" t="str">
        <f>Arms!$C$40</f>
        <v>CART_012_1</v>
      </c>
      <c r="B1774" s="168">
        <v>2</v>
      </c>
      <c r="C1774" s="168" t="str">
        <f t="shared" si="46"/>
        <v>CART_012_1_2</v>
      </c>
      <c r="D1774" s="172">
        <v>1.0257966616084899</v>
      </c>
      <c r="E1774" s="168" t="s">
        <v>363</v>
      </c>
      <c r="F1774" s="171">
        <v>361.15831111476399</v>
      </c>
      <c r="H1774" s="166" t="s">
        <v>262</v>
      </c>
      <c r="I1774" s="168" t="s">
        <v>94</v>
      </c>
      <c r="J1774" s="168" t="s">
        <v>88</v>
      </c>
      <c r="P1774" s="168" t="s">
        <v>419</v>
      </c>
    </row>
    <row r="1775" spans="1:16" s="168" customFormat="1">
      <c r="A1775" s="168" t="str">
        <f>Arms!$C$40</f>
        <v>CART_012_1</v>
      </c>
      <c r="B1775" s="168">
        <v>2</v>
      </c>
      <c r="C1775" s="168" t="str">
        <f t="shared" ref="C1775:C1780" si="47">CONCATENATE(A1775, "_", B1775)</f>
        <v>CART_012_1_2</v>
      </c>
      <c r="D1775" s="172">
        <v>1.97268588770864</v>
      </c>
      <c r="E1775" s="168" t="s">
        <v>363</v>
      </c>
      <c r="F1775" s="171">
        <v>2856.5296506511199</v>
      </c>
      <c r="H1775" s="166" t="s">
        <v>262</v>
      </c>
      <c r="I1775" s="168" t="s">
        <v>94</v>
      </c>
      <c r="J1775" s="168" t="s">
        <v>88</v>
      </c>
      <c r="P1775" s="168" t="s">
        <v>419</v>
      </c>
    </row>
    <row r="1776" spans="1:16" s="168" customFormat="1">
      <c r="A1776" s="168" t="str">
        <f>Arms!$C$40</f>
        <v>CART_012_1</v>
      </c>
      <c r="B1776" s="168">
        <v>2</v>
      </c>
      <c r="C1776" s="168" t="str">
        <f t="shared" si="47"/>
        <v>CART_012_1_2</v>
      </c>
      <c r="D1776" s="172">
        <v>3.9453717754172901</v>
      </c>
      <c r="E1776" s="168" t="s">
        <v>363</v>
      </c>
      <c r="F1776" s="171">
        <v>19.843122577683001</v>
      </c>
      <c r="H1776" s="166" t="s">
        <v>262</v>
      </c>
      <c r="I1776" s="168" t="s">
        <v>94</v>
      </c>
      <c r="J1776" s="168" t="s">
        <v>88</v>
      </c>
      <c r="P1776" s="168" t="s">
        <v>419</v>
      </c>
    </row>
    <row r="1777" spans="1:16" s="168" customFormat="1">
      <c r="A1777" s="168" t="str">
        <f>Arms!$C$40</f>
        <v>CART_012_1</v>
      </c>
      <c r="B1777" s="168">
        <v>2</v>
      </c>
      <c r="C1777" s="168" t="str">
        <f t="shared" si="47"/>
        <v>CART_012_1_2</v>
      </c>
      <c r="D1777" s="172">
        <v>5.8786039453717702</v>
      </c>
      <c r="E1777" s="168" t="s">
        <v>363</v>
      </c>
      <c r="F1777" s="171">
        <v>5.3736965837675301</v>
      </c>
      <c r="H1777" s="166" t="s">
        <v>262</v>
      </c>
      <c r="I1777" s="168" t="s">
        <v>94</v>
      </c>
      <c r="J1777" s="168" t="s">
        <v>88</v>
      </c>
      <c r="P1777" s="168" t="s">
        <v>419</v>
      </c>
    </row>
    <row r="1778" spans="1:16" s="168" customFormat="1">
      <c r="A1778" s="168" t="str">
        <f>Arms!$C$40</f>
        <v>CART_012_1</v>
      </c>
      <c r="B1778" s="168">
        <v>2</v>
      </c>
      <c r="C1778" s="168" t="str">
        <f t="shared" si="47"/>
        <v>CART_012_1_2</v>
      </c>
      <c r="D1778" s="172">
        <v>12.664643399089501</v>
      </c>
      <c r="E1778" s="168" t="s">
        <v>363</v>
      </c>
      <c r="F1778" s="171">
        <v>2.9639811073855298</v>
      </c>
      <c r="H1778" s="166" t="s">
        <v>262</v>
      </c>
      <c r="I1778" s="168" t="s">
        <v>94</v>
      </c>
      <c r="J1778" s="168" t="s">
        <v>88</v>
      </c>
      <c r="P1778" s="168" t="s">
        <v>419</v>
      </c>
    </row>
    <row r="1779" spans="1:16" s="168" customFormat="1">
      <c r="A1779" s="168" t="str">
        <f>Arms!$C$40</f>
        <v>CART_012_1</v>
      </c>
      <c r="B1779" s="168">
        <v>3</v>
      </c>
      <c r="C1779" s="168" t="str">
        <f t="shared" si="47"/>
        <v>CART_012_1_3</v>
      </c>
      <c r="D1779" s="172">
        <v>-3.9453717754174202E-2</v>
      </c>
      <c r="E1779" s="168" t="s">
        <v>363</v>
      </c>
      <c r="F1779" s="171">
        <v>1.0274897225591</v>
      </c>
      <c r="H1779" s="166" t="s">
        <v>262</v>
      </c>
      <c r="I1779" s="168" t="s">
        <v>94</v>
      </c>
      <c r="J1779" s="168" t="s">
        <v>88</v>
      </c>
      <c r="P1779" s="168" t="s">
        <v>419</v>
      </c>
    </row>
    <row r="1780" spans="1:16" s="168" customFormat="1">
      <c r="A1780" s="168" t="str">
        <f>Arms!$C$40</f>
        <v>CART_012_1</v>
      </c>
      <c r="B1780" s="168">
        <v>3</v>
      </c>
      <c r="C1780" s="168" t="str">
        <f t="shared" si="47"/>
        <v>CART_012_1_3</v>
      </c>
      <c r="D1780" s="172">
        <v>0.94688922610015003</v>
      </c>
      <c r="E1780" s="168" t="s">
        <v>363</v>
      </c>
      <c r="F1780" s="171">
        <v>13.0161129242746</v>
      </c>
      <c r="H1780" s="166" t="s">
        <v>262</v>
      </c>
      <c r="I1780" s="168" t="s">
        <v>94</v>
      </c>
      <c r="J1780" s="168" t="s">
        <v>88</v>
      </c>
      <c r="P1780" s="168" t="s">
        <v>419</v>
      </c>
    </row>
    <row r="1781" spans="1:16" s="168" customFormat="1">
      <c r="A1781" s="168" t="str">
        <f>Arms!$C$40</f>
        <v>CART_012_1</v>
      </c>
      <c r="B1781" s="168">
        <v>3</v>
      </c>
      <c r="C1781" s="168" t="str">
        <f t="shared" ref="C1781:C1787" si="48">CONCATENATE(A1781, "_", B1781)</f>
        <v>CART_012_1_3</v>
      </c>
      <c r="D1781" s="172">
        <v>1.97268588770864</v>
      </c>
      <c r="E1781" s="168" t="s">
        <v>363</v>
      </c>
      <c r="F1781" s="171">
        <v>7.72070427749318</v>
      </c>
      <c r="H1781" s="166" t="s">
        <v>262</v>
      </c>
      <c r="I1781" s="168" t="s">
        <v>94</v>
      </c>
      <c r="J1781" s="168" t="s">
        <v>88</v>
      </c>
      <c r="P1781" s="168" t="s">
        <v>419</v>
      </c>
    </row>
    <row r="1782" spans="1:16" s="168" customFormat="1">
      <c r="A1782" s="168" t="str">
        <f>Arms!$C$40</f>
        <v>CART_012_1</v>
      </c>
      <c r="B1782" s="168">
        <v>3</v>
      </c>
      <c r="C1782" s="168" t="str">
        <f t="shared" si="48"/>
        <v>CART_012_1_3</v>
      </c>
      <c r="D1782" s="172">
        <v>4.1031866464339801</v>
      </c>
      <c r="E1782" s="168" t="s">
        <v>363</v>
      </c>
      <c r="F1782" s="171">
        <v>3.3492820157413901</v>
      </c>
      <c r="H1782" s="166" t="s">
        <v>262</v>
      </c>
      <c r="I1782" s="168" t="s">
        <v>94</v>
      </c>
      <c r="J1782" s="168" t="s">
        <v>88</v>
      </c>
      <c r="P1782" s="168" t="s">
        <v>419</v>
      </c>
    </row>
    <row r="1783" spans="1:16" s="168" customFormat="1">
      <c r="A1783" s="168" t="str">
        <f>Arms!$C$40</f>
        <v>CART_012_1</v>
      </c>
      <c r="B1783" s="168">
        <v>3</v>
      </c>
      <c r="C1783" s="168" t="str">
        <f t="shared" si="48"/>
        <v>CART_012_1_3</v>
      </c>
      <c r="D1783" s="172">
        <v>5.8786039453717702</v>
      </c>
      <c r="E1783" s="168" t="s">
        <v>363</v>
      </c>
      <c r="F1783" s="171">
        <v>4.7147097253048598</v>
      </c>
      <c r="H1783" s="166" t="s">
        <v>262</v>
      </c>
      <c r="I1783" s="168" t="s">
        <v>94</v>
      </c>
      <c r="J1783" s="168" t="s">
        <v>88</v>
      </c>
      <c r="P1783" s="168" t="s">
        <v>419</v>
      </c>
    </row>
    <row r="1784" spans="1:16" s="168" customFormat="1">
      <c r="A1784" s="168" t="str">
        <f>Arms!$C$40</f>
        <v>CART_012_1</v>
      </c>
      <c r="B1784" s="168">
        <v>3</v>
      </c>
      <c r="C1784" s="168" t="str">
        <f t="shared" si="48"/>
        <v>CART_012_1_3</v>
      </c>
      <c r="D1784" s="172">
        <v>12.664643399089501</v>
      </c>
      <c r="E1784" s="168" t="s">
        <v>363</v>
      </c>
      <c r="F1784" s="171">
        <v>3.29101586989289</v>
      </c>
      <c r="H1784" s="166" t="s">
        <v>262</v>
      </c>
      <c r="I1784" s="168" t="s">
        <v>94</v>
      </c>
      <c r="J1784" s="168" t="s">
        <v>88</v>
      </c>
      <c r="P1784" s="168" t="s">
        <v>419</v>
      </c>
    </row>
    <row r="1785" spans="1:16" s="168" customFormat="1">
      <c r="A1785" s="168" t="str">
        <f>Arms!$C$40</f>
        <v>CART_012_1</v>
      </c>
      <c r="B1785" s="168">
        <v>3</v>
      </c>
      <c r="C1785" s="168" t="str">
        <f t="shared" si="48"/>
        <v>CART_012_1_3</v>
      </c>
      <c r="D1785" s="172">
        <v>25.6449165402124</v>
      </c>
      <c r="E1785" s="168" t="s">
        <v>363</v>
      </c>
      <c r="F1785" s="171">
        <v>5.4816621310966598</v>
      </c>
      <c r="H1785" s="166" t="s">
        <v>262</v>
      </c>
      <c r="I1785" s="168" t="s">
        <v>94</v>
      </c>
      <c r="J1785" s="168" t="s">
        <v>88</v>
      </c>
      <c r="P1785" s="168" t="s">
        <v>419</v>
      </c>
    </row>
    <row r="1786" spans="1:16" s="168" customFormat="1">
      <c r="A1786" s="168" t="str">
        <f>Arms!$C$40</f>
        <v>CART_012_1</v>
      </c>
      <c r="B1786" s="168">
        <v>4</v>
      </c>
      <c r="C1786" s="168" t="str">
        <f t="shared" si="48"/>
        <v>CART_012_1_4</v>
      </c>
      <c r="D1786" s="172">
        <v>-3.9453717754174202E-2</v>
      </c>
      <c r="E1786" s="168" t="s">
        <v>363</v>
      </c>
      <c r="F1786" s="171">
        <v>1.0274897225591</v>
      </c>
      <c r="H1786" s="166" t="s">
        <v>262</v>
      </c>
      <c r="I1786" s="168" t="s">
        <v>94</v>
      </c>
      <c r="J1786" s="168" t="s">
        <v>88</v>
      </c>
      <c r="P1786" s="168" t="s">
        <v>419</v>
      </c>
    </row>
    <row r="1787" spans="1:16" s="168" customFormat="1">
      <c r="A1787" s="168" t="str">
        <f>Arms!$C$40</f>
        <v>CART_012_1</v>
      </c>
      <c r="B1787" s="168">
        <v>4</v>
      </c>
      <c r="C1787" s="168" t="str">
        <f t="shared" si="48"/>
        <v>CART_012_1_4</v>
      </c>
      <c r="D1787" s="172">
        <v>1.0257966616084899</v>
      </c>
      <c r="E1787" s="168" t="s">
        <v>363</v>
      </c>
      <c r="F1787" s="171">
        <v>54.892851976389402</v>
      </c>
      <c r="H1787" s="166" t="s">
        <v>262</v>
      </c>
      <c r="I1787" s="168" t="s">
        <v>94</v>
      </c>
      <c r="J1787" s="168" t="s">
        <v>88</v>
      </c>
      <c r="P1787" s="168" t="s">
        <v>419</v>
      </c>
    </row>
    <row r="1788" spans="1:16" s="168" customFormat="1">
      <c r="A1788" s="168" t="str">
        <f>Arms!$C$40</f>
        <v>CART_012_1</v>
      </c>
      <c r="B1788" s="168">
        <v>4</v>
      </c>
      <c r="C1788" s="168" t="str">
        <f t="shared" ref="C1788:C1792" si="49">CONCATENATE(A1788, "_", B1788)</f>
        <v>CART_012_1_4</v>
      </c>
      <c r="D1788" s="172">
        <v>1.97268588770864</v>
      </c>
      <c r="E1788" s="168" t="s">
        <v>363</v>
      </c>
      <c r="F1788" s="171">
        <v>57.897114296604599</v>
      </c>
      <c r="H1788" s="166" t="s">
        <v>262</v>
      </c>
      <c r="I1788" s="168" t="s">
        <v>94</v>
      </c>
      <c r="J1788" s="168" t="s">
        <v>88</v>
      </c>
      <c r="P1788" s="168" t="s">
        <v>419</v>
      </c>
    </row>
    <row r="1789" spans="1:16" s="168" customFormat="1">
      <c r="A1789" s="168" t="str">
        <f>Arms!$C$40</f>
        <v>CART_012_1</v>
      </c>
      <c r="B1789" s="168">
        <v>4</v>
      </c>
      <c r="C1789" s="168" t="str">
        <f t="shared" si="49"/>
        <v>CART_012_1_4</v>
      </c>
      <c r="D1789" s="172">
        <v>3.9059180576631198</v>
      </c>
      <c r="E1789" s="168" t="s">
        <v>363</v>
      </c>
      <c r="F1789" s="171">
        <v>25.776807903064</v>
      </c>
      <c r="H1789" s="166" t="s">
        <v>262</v>
      </c>
      <c r="I1789" s="168" t="s">
        <v>94</v>
      </c>
      <c r="J1789" s="168" t="s">
        <v>88</v>
      </c>
      <c r="P1789" s="168" t="s">
        <v>419</v>
      </c>
    </row>
    <row r="1790" spans="1:16" s="168" customFormat="1">
      <c r="A1790" s="168" t="str">
        <f>Arms!$C$40</f>
        <v>CART_012_1</v>
      </c>
      <c r="B1790" s="168">
        <v>4</v>
      </c>
      <c r="C1790" s="168" t="str">
        <f t="shared" si="49"/>
        <v>CART_012_1_4</v>
      </c>
      <c r="D1790" s="172">
        <v>5.9180576631259401</v>
      </c>
      <c r="E1790" s="168" t="s">
        <v>363</v>
      </c>
      <c r="F1790" s="171">
        <v>6.8008486850621601</v>
      </c>
      <c r="H1790" s="166" t="s">
        <v>262</v>
      </c>
      <c r="I1790" s="168" t="s">
        <v>94</v>
      </c>
      <c r="J1790" s="168" t="s">
        <v>88</v>
      </c>
      <c r="P1790" s="168" t="s">
        <v>419</v>
      </c>
    </row>
    <row r="1791" spans="1:16" s="168" customFormat="1">
      <c r="A1791" s="168" t="str">
        <f>Arms!$C$40</f>
        <v>CART_012_1</v>
      </c>
      <c r="B1791" s="168">
        <v>5</v>
      </c>
      <c r="C1791" s="168" t="str">
        <f t="shared" si="49"/>
        <v>CART_012_1_5</v>
      </c>
      <c r="D1791" s="172">
        <v>-3.9453717754174202E-2</v>
      </c>
      <c r="E1791" s="168" t="s">
        <v>363</v>
      </c>
      <c r="F1791" s="171">
        <v>1.05472957246796</v>
      </c>
      <c r="H1791" s="166" t="s">
        <v>262</v>
      </c>
      <c r="I1791" s="168" t="s">
        <v>94</v>
      </c>
      <c r="J1791" s="168" t="s">
        <v>88</v>
      </c>
      <c r="P1791" s="168" t="s">
        <v>419</v>
      </c>
    </row>
    <row r="1792" spans="1:16" s="168" customFormat="1">
      <c r="A1792" s="168" t="str">
        <f>Arms!$C$40</f>
        <v>CART_012_1</v>
      </c>
      <c r="B1792" s="168">
        <v>5</v>
      </c>
      <c r="C1792" s="168" t="str">
        <f t="shared" si="49"/>
        <v>CART_012_1_5</v>
      </c>
      <c r="D1792" s="172">
        <v>0.98634294385432297</v>
      </c>
      <c r="E1792" s="168" t="s">
        <v>363</v>
      </c>
      <c r="F1792" s="171">
        <v>713.07451491434301</v>
      </c>
      <c r="H1792" s="166" t="s">
        <v>262</v>
      </c>
      <c r="I1792" s="168" t="s">
        <v>94</v>
      </c>
      <c r="J1792" s="168" t="s">
        <v>88</v>
      </c>
      <c r="P1792" s="168" t="s">
        <v>419</v>
      </c>
    </row>
    <row r="1793" spans="1:17" s="168" customFormat="1">
      <c r="A1793" s="168" t="str">
        <f>Arms!$C$40</f>
        <v>CART_012_1</v>
      </c>
      <c r="B1793" s="168">
        <v>5</v>
      </c>
      <c r="C1793" s="168" t="str">
        <f t="shared" ref="C1793:C1797" si="50">CONCATENATE(A1793, "_", B1793)</f>
        <v>CART_012_1_5</v>
      </c>
      <c r="D1793" s="172">
        <v>1.9332321699544699</v>
      </c>
      <c r="E1793" s="168" t="s">
        <v>363</v>
      </c>
      <c r="F1793" s="171">
        <v>535.24025057715698</v>
      </c>
      <c r="H1793" s="166" t="s">
        <v>262</v>
      </c>
      <c r="I1793" s="168" t="s">
        <v>94</v>
      </c>
      <c r="J1793" s="168" t="s">
        <v>88</v>
      </c>
      <c r="P1793" s="168" t="s">
        <v>419</v>
      </c>
    </row>
    <row r="1794" spans="1:17" s="168" customFormat="1">
      <c r="A1794" s="168" t="str">
        <f>Arms!$C$40</f>
        <v>CART_012_1</v>
      </c>
      <c r="B1794" s="168">
        <v>5</v>
      </c>
      <c r="C1794" s="168" t="str">
        <f t="shared" si="50"/>
        <v>CART_012_1_5</v>
      </c>
      <c r="D1794" s="172">
        <v>4.0637329286798103</v>
      </c>
      <c r="E1794" s="168" t="s">
        <v>363</v>
      </c>
      <c r="F1794" s="171">
        <v>483.08703575977302</v>
      </c>
      <c r="H1794" s="166" t="s">
        <v>262</v>
      </c>
      <c r="I1794" s="168" t="s">
        <v>94</v>
      </c>
      <c r="J1794" s="168" t="s">
        <v>88</v>
      </c>
      <c r="P1794" s="168" t="s">
        <v>419</v>
      </c>
    </row>
    <row r="1795" spans="1:17" s="168" customFormat="1">
      <c r="A1795" s="168" t="str">
        <f>Arms!$C$40</f>
        <v>CART_012_1</v>
      </c>
      <c r="B1795" s="168">
        <v>5</v>
      </c>
      <c r="C1795" s="168" t="str">
        <f t="shared" si="50"/>
        <v>CART_012_1_5</v>
      </c>
      <c r="D1795" s="172">
        <v>6.0364188163884602</v>
      </c>
      <c r="E1795" s="168" t="s">
        <v>363</v>
      </c>
      <c r="F1795" s="171">
        <v>174.46397068865201</v>
      </c>
      <c r="H1795" s="166" t="s">
        <v>262</v>
      </c>
      <c r="I1795" s="168" t="s">
        <v>94</v>
      </c>
      <c r="J1795" s="168" t="s">
        <v>88</v>
      </c>
      <c r="P1795" s="168" t="s">
        <v>419</v>
      </c>
    </row>
    <row r="1796" spans="1:17" s="168" customFormat="1">
      <c r="A1796" s="168" t="str">
        <f>Arms!$C$40</f>
        <v>CART_012_1</v>
      </c>
      <c r="B1796" s="168">
        <v>6</v>
      </c>
      <c r="C1796" s="168" t="str">
        <f t="shared" si="50"/>
        <v>CART_012_1_6</v>
      </c>
      <c r="D1796" s="172">
        <v>-3.9453717754174202E-2</v>
      </c>
      <c r="E1796" s="168" t="s">
        <v>363</v>
      </c>
      <c r="F1796" s="171">
        <v>1.05472957246796</v>
      </c>
      <c r="H1796" s="166" t="s">
        <v>262</v>
      </c>
      <c r="I1796" s="168" t="s">
        <v>94</v>
      </c>
      <c r="J1796" s="168" t="s">
        <v>88</v>
      </c>
      <c r="P1796" s="168" t="s">
        <v>419</v>
      </c>
    </row>
    <row r="1797" spans="1:17" s="168" customFormat="1">
      <c r="A1797" s="168" t="str">
        <f>Arms!$C$40</f>
        <v>CART_012_1</v>
      </c>
      <c r="B1797" s="168">
        <v>6</v>
      </c>
      <c r="C1797" s="168" t="str">
        <f t="shared" si="50"/>
        <v>CART_012_1_6</v>
      </c>
      <c r="D1797" s="172">
        <v>0.98634294385432297</v>
      </c>
      <c r="E1797" s="168" t="s">
        <v>363</v>
      </c>
      <c r="F1797" s="171">
        <v>8.7911159069138094</v>
      </c>
      <c r="H1797" s="166" t="s">
        <v>262</v>
      </c>
      <c r="I1797" s="168" t="s">
        <v>94</v>
      </c>
      <c r="J1797" s="168" t="s">
        <v>88</v>
      </c>
      <c r="P1797" s="168" t="s">
        <v>419</v>
      </c>
    </row>
    <row r="1798" spans="1:17" s="168" customFormat="1">
      <c r="A1798" s="168" t="str">
        <f>Arms!$C$40</f>
        <v>CART_012_1</v>
      </c>
      <c r="B1798" s="168">
        <v>6</v>
      </c>
      <c r="C1798" s="168" t="str">
        <f t="shared" ref="C1798:C1801" si="51">CONCATENATE(A1798, "_", B1798)</f>
        <v>CART_012_1_6</v>
      </c>
      <c r="D1798" s="172">
        <v>2.0121396054628198</v>
      </c>
      <c r="E1798" s="168" t="s">
        <v>363</v>
      </c>
      <c r="F1798" s="171">
        <v>10.569094921037699</v>
      </c>
      <c r="H1798" s="166" t="s">
        <v>262</v>
      </c>
      <c r="I1798" s="168" t="s">
        <v>94</v>
      </c>
      <c r="J1798" s="168" t="s">
        <v>88</v>
      </c>
      <c r="P1798" s="168" t="s">
        <v>419</v>
      </c>
    </row>
    <row r="1799" spans="1:17" s="168" customFormat="1">
      <c r="A1799" s="168" t="str">
        <f>Arms!$C$40</f>
        <v>CART_012_1</v>
      </c>
      <c r="B1799" s="168">
        <v>6</v>
      </c>
      <c r="C1799" s="168" t="str">
        <f t="shared" si="51"/>
        <v>CART_012_1_6</v>
      </c>
      <c r="D1799" s="172">
        <v>5.9969650986342904</v>
      </c>
      <c r="E1799" s="168" t="s">
        <v>363</v>
      </c>
      <c r="F1799" s="171">
        <v>1.1782405448172499</v>
      </c>
      <c r="H1799" s="166" t="s">
        <v>262</v>
      </c>
      <c r="I1799" s="168" t="s">
        <v>94</v>
      </c>
      <c r="J1799" s="168" t="s">
        <v>88</v>
      </c>
      <c r="P1799" s="168" t="s">
        <v>419</v>
      </c>
    </row>
    <row r="1800" spans="1:17" s="168" customFormat="1">
      <c r="A1800" s="168" t="str">
        <f>Arms!$C$40</f>
        <v>CART_012_1</v>
      </c>
      <c r="B1800" s="168">
        <v>7</v>
      </c>
      <c r="C1800" s="168" t="str">
        <f t="shared" si="51"/>
        <v>CART_012_1_7</v>
      </c>
      <c r="D1800" s="172">
        <v>-3.9453717754174202E-2</v>
      </c>
      <c r="E1800" s="168" t="s">
        <v>363</v>
      </c>
      <c r="F1800" s="171">
        <v>1.05472957246796</v>
      </c>
      <c r="H1800" s="166" t="s">
        <v>262</v>
      </c>
      <c r="I1800" s="168" t="s">
        <v>94</v>
      </c>
      <c r="J1800" s="168" t="s">
        <v>88</v>
      </c>
      <c r="P1800" s="168" t="s">
        <v>419</v>
      </c>
    </row>
    <row r="1801" spans="1:17" s="168" customFormat="1">
      <c r="A1801" s="168" t="str">
        <f>Arms!$C$40</f>
        <v>CART_012_1</v>
      </c>
      <c r="B1801" s="168">
        <v>7</v>
      </c>
      <c r="C1801" s="168" t="str">
        <f t="shared" si="51"/>
        <v>CART_012_1_7</v>
      </c>
      <c r="D1801" s="172">
        <v>0.94688922610015003</v>
      </c>
      <c r="E1801" s="168" t="s">
        <v>363</v>
      </c>
      <c r="F1801" s="171">
        <v>42.251773610717798</v>
      </c>
      <c r="H1801" s="166" t="s">
        <v>262</v>
      </c>
      <c r="I1801" s="168" t="s">
        <v>94</v>
      </c>
      <c r="J1801" s="168" t="s">
        <v>88</v>
      </c>
      <c r="P1801" s="168" t="s">
        <v>419</v>
      </c>
    </row>
    <row r="1802" spans="1:17" s="168" customFormat="1">
      <c r="A1802" s="168" t="str">
        <f>Arms!$C$40</f>
        <v>CART_012_1</v>
      </c>
      <c r="B1802" s="168">
        <v>7</v>
      </c>
      <c r="C1802" s="168" t="str">
        <f t="shared" ref="C1802:C1865" si="52">CONCATENATE(A1802, "_", B1802)</f>
        <v>CART_012_1_7</v>
      </c>
      <c r="D1802" s="172">
        <v>2.0121396054628198</v>
      </c>
      <c r="E1802" s="168" t="s">
        <v>363</v>
      </c>
      <c r="F1802" s="171">
        <v>12.6935545250213</v>
      </c>
      <c r="H1802" s="166" t="s">
        <v>262</v>
      </c>
      <c r="I1802" s="168" t="s">
        <v>94</v>
      </c>
      <c r="J1802" s="168" t="s">
        <v>88</v>
      </c>
      <c r="P1802" s="168" t="s">
        <v>419</v>
      </c>
    </row>
    <row r="1803" spans="1:17" s="168" customFormat="1">
      <c r="A1803" s="168" t="str">
        <f>Arms!$C$40</f>
        <v>CART_012_1</v>
      </c>
      <c r="B1803" s="168">
        <v>7</v>
      </c>
      <c r="C1803" s="168" t="str">
        <f t="shared" si="52"/>
        <v>CART_012_1_7</v>
      </c>
      <c r="D1803" s="172">
        <v>3.9848254931714702</v>
      </c>
      <c r="E1803" s="168" t="s">
        <v>363</v>
      </c>
      <c r="F1803" s="171">
        <v>13.0559680045954</v>
      </c>
      <c r="H1803" s="166" t="s">
        <v>262</v>
      </c>
      <c r="I1803" s="168" t="s">
        <v>94</v>
      </c>
      <c r="J1803" s="168" t="s">
        <v>88</v>
      </c>
      <c r="P1803" s="168" t="s">
        <v>419</v>
      </c>
    </row>
    <row r="1804" spans="1:17" s="168" customFormat="1">
      <c r="A1804" s="168" t="str">
        <f>Arms!$C$40</f>
        <v>CART_012_1</v>
      </c>
      <c r="B1804" s="168">
        <v>7</v>
      </c>
      <c r="C1804" s="168" t="str">
        <f t="shared" si="52"/>
        <v>CART_012_1_7</v>
      </c>
      <c r="D1804" s="172">
        <v>5.9575113808801099</v>
      </c>
      <c r="E1804" s="168" t="s">
        <v>363</v>
      </c>
      <c r="F1804" s="171">
        <v>27.2178040539041</v>
      </c>
      <c r="H1804" s="166" t="s">
        <v>262</v>
      </c>
      <c r="I1804" s="168" t="s">
        <v>94</v>
      </c>
      <c r="J1804" s="168" t="s">
        <v>88</v>
      </c>
      <c r="P1804" s="168" t="s">
        <v>419</v>
      </c>
    </row>
    <row r="1805" spans="1:17" s="168" customFormat="1">
      <c r="A1805" s="168" t="str">
        <f>Arms!$C$40</f>
        <v>CART_012_1</v>
      </c>
      <c r="B1805" s="168">
        <v>2</v>
      </c>
      <c r="C1805" s="168" t="str">
        <f t="shared" si="52"/>
        <v>CART_012_1_2</v>
      </c>
      <c r="D1805" s="172">
        <v>0</v>
      </c>
      <c r="E1805" s="168" t="s">
        <v>363</v>
      </c>
      <c r="F1805" s="171">
        <v>1.8878365568402999</v>
      </c>
      <c r="H1805" s="166" t="s">
        <v>262</v>
      </c>
      <c r="I1805" s="168" t="s">
        <v>94</v>
      </c>
      <c r="J1805" s="168" t="s">
        <v>504</v>
      </c>
      <c r="P1805" s="168" t="s">
        <v>423</v>
      </c>
      <c r="Q1805" s="168" t="s">
        <v>424</v>
      </c>
    </row>
    <row r="1806" spans="1:17" s="168" customFormat="1">
      <c r="A1806" s="168" t="str">
        <f>Arms!$C$40</f>
        <v>CART_012_1</v>
      </c>
      <c r="B1806" s="168">
        <v>2</v>
      </c>
      <c r="C1806" s="168" t="str">
        <f t="shared" si="52"/>
        <v>CART_012_1_2</v>
      </c>
      <c r="D1806" s="172">
        <v>0.99363057324840798</v>
      </c>
      <c r="E1806" s="168" t="s">
        <v>363</v>
      </c>
      <c r="F1806" s="171">
        <v>21.2035947642885</v>
      </c>
      <c r="H1806" s="166" t="s">
        <v>262</v>
      </c>
      <c r="I1806" s="168" t="s">
        <v>94</v>
      </c>
      <c r="J1806" s="168" t="s">
        <v>504</v>
      </c>
      <c r="P1806" s="168" t="s">
        <v>423</v>
      </c>
    </row>
    <row r="1807" spans="1:17" s="168" customFormat="1">
      <c r="A1807" s="168" t="str">
        <f>Arms!$C$40</f>
        <v>CART_012_1</v>
      </c>
      <c r="B1807" s="168">
        <v>2</v>
      </c>
      <c r="C1807" s="168" t="str">
        <f t="shared" si="52"/>
        <v>CART_012_1_2</v>
      </c>
      <c r="D1807" s="172">
        <v>1.98726114649681</v>
      </c>
      <c r="E1807" s="168" t="s">
        <v>363</v>
      </c>
      <c r="F1807" s="171">
        <v>16.923362099077401</v>
      </c>
      <c r="H1807" s="166" t="s">
        <v>262</v>
      </c>
      <c r="I1807" s="168" t="s">
        <v>94</v>
      </c>
      <c r="J1807" s="168" t="s">
        <v>504</v>
      </c>
      <c r="P1807" s="168" t="s">
        <v>423</v>
      </c>
    </row>
    <row r="1808" spans="1:17" s="168" customFormat="1">
      <c r="A1808" s="168" t="str">
        <f>Arms!$C$40</f>
        <v>CART_012_1</v>
      </c>
      <c r="B1808" s="168">
        <v>2</v>
      </c>
      <c r="C1808" s="168" t="str">
        <f t="shared" si="52"/>
        <v>CART_012_1_2</v>
      </c>
      <c r="D1808" s="172">
        <v>3.9745222929936301</v>
      </c>
      <c r="E1808" s="168" t="s">
        <v>363</v>
      </c>
      <c r="F1808" s="171">
        <v>1.0207093126214699</v>
      </c>
      <c r="H1808" s="166" t="s">
        <v>262</v>
      </c>
      <c r="I1808" s="168" t="s">
        <v>94</v>
      </c>
      <c r="J1808" s="168" t="s">
        <v>504</v>
      </c>
      <c r="P1808" s="168" t="s">
        <v>423</v>
      </c>
    </row>
    <row r="1809" spans="1:17" s="168" customFormat="1">
      <c r="A1809" s="168" t="str">
        <f>Arms!$C$40</f>
        <v>CART_012_1</v>
      </c>
      <c r="B1809" s="168">
        <v>2</v>
      </c>
      <c r="C1809" s="168" t="str">
        <f t="shared" si="52"/>
        <v>CART_012_1_2</v>
      </c>
      <c r="D1809" s="172">
        <v>6.04458598726114</v>
      </c>
      <c r="E1809" s="168" t="s">
        <v>363</v>
      </c>
      <c r="F1809" s="171">
        <v>2.0075696576503299</v>
      </c>
      <c r="H1809" s="166" t="s">
        <v>262</v>
      </c>
      <c r="I1809" s="168" t="s">
        <v>94</v>
      </c>
      <c r="J1809" s="168" t="s">
        <v>504</v>
      </c>
      <c r="P1809" s="168" t="s">
        <v>423</v>
      </c>
    </row>
    <row r="1810" spans="1:17" s="168" customFormat="1">
      <c r="A1810" s="168" t="str">
        <f>Arms!$C$40</f>
        <v>CART_012_1</v>
      </c>
      <c r="B1810" s="168">
        <v>2</v>
      </c>
      <c r="C1810" s="168" t="str">
        <f t="shared" si="52"/>
        <v>CART_012_1_2</v>
      </c>
      <c r="D1810" s="172">
        <v>12.875796178343901</v>
      </c>
      <c r="E1810" s="168" t="s">
        <v>363</v>
      </c>
      <c r="F1810" s="171">
        <v>1.8878365568402999</v>
      </c>
      <c r="H1810" s="166" t="s">
        <v>262</v>
      </c>
      <c r="I1810" s="168" t="s">
        <v>94</v>
      </c>
      <c r="J1810" s="168" t="s">
        <v>504</v>
      </c>
      <c r="P1810" s="168" t="s">
        <v>423</v>
      </c>
    </row>
    <row r="1811" spans="1:17" s="168" customFormat="1">
      <c r="A1811" s="168" t="str">
        <f>Arms!$C$40</f>
        <v>CART_012_1</v>
      </c>
      <c r="B1811" s="168">
        <v>2</v>
      </c>
      <c r="C1811" s="168" t="str">
        <f t="shared" si="52"/>
        <v>CART_012_1_2</v>
      </c>
      <c r="D1811" s="172">
        <v>22.398089171974501</v>
      </c>
      <c r="E1811" s="168" t="s">
        <v>363</v>
      </c>
      <c r="F1811" s="171">
        <v>1</v>
      </c>
      <c r="H1811" s="166" t="s">
        <v>262</v>
      </c>
      <c r="I1811" s="168" t="s">
        <v>94</v>
      </c>
      <c r="J1811" s="168" t="s">
        <v>504</v>
      </c>
      <c r="P1811" s="168" t="s">
        <v>423</v>
      </c>
    </row>
    <row r="1812" spans="1:17" s="168" customFormat="1">
      <c r="A1812" s="168" t="str">
        <f>Arms!$C$40</f>
        <v>CART_012_1</v>
      </c>
      <c r="B1812" s="168">
        <v>3</v>
      </c>
      <c r="C1812" s="168" t="str">
        <f t="shared" si="52"/>
        <v>CART_012_1_3</v>
      </c>
      <c r="D1812" s="172">
        <v>1.0350318471337501</v>
      </c>
      <c r="E1812" s="168" t="s">
        <v>363</v>
      </c>
      <c r="F1812" s="171">
        <v>111.55209855984801</v>
      </c>
      <c r="H1812" s="166" t="s">
        <v>262</v>
      </c>
      <c r="I1812" s="168" t="s">
        <v>94</v>
      </c>
      <c r="J1812" s="168" t="s">
        <v>504</v>
      </c>
      <c r="P1812" s="168" t="s">
        <v>423</v>
      </c>
      <c r="Q1812" s="168" t="s">
        <v>424</v>
      </c>
    </row>
    <row r="1813" spans="1:17" s="168" customFormat="1">
      <c r="A1813" s="168" t="str">
        <f>Arms!$C$40</f>
        <v>CART_012_1</v>
      </c>
      <c r="B1813" s="168">
        <v>3</v>
      </c>
      <c r="C1813" s="168" t="str">
        <f t="shared" si="52"/>
        <v>CART_012_1_3</v>
      </c>
      <c r="D1813" s="172">
        <v>1.98726114649681</v>
      </c>
      <c r="E1813" s="168" t="s">
        <v>363</v>
      </c>
      <c r="F1813" s="171">
        <v>6.7281114222990697</v>
      </c>
      <c r="H1813" s="166" t="s">
        <v>262</v>
      </c>
      <c r="I1813" s="168" t="s">
        <v>94</v>
      </c>
      <c r="J1813" s="168" t="s">
        <v>504</v>
      </c>
      <c r="P1813" s="168" t="s">
        <v>423</v>
      </c>
    </row>
    <row r="1814" spans="1:17" s="168" customFormat="1">
      <c r="A1814" s="168" t="str">
        <f>Arms!$C$40</f>
        <v>CART_012_1</v>
      </c>
      <c r="B1814" s="168">
        <v>3</v>
      </c>
      <c r="C1814" s="168" t="str">
        <f t="shared" si="52"/>
        <v>CART_012_1_3</v>
      </c>
      <c r="D1814" s="172">
        <v>3.9745222929936301</v>
      </c>
      <c r="E1814" s="168" t="s">
        <v>363</v>
      </c>
      <c r="F1814" s="171">
        <v>7.45424325174488</v>
      </c>
      <c r="H1814" s="166" t="s">
        <v>262</v>
      </c>
      <c r="I1814" s="168" t="s">
        <v>94</v>
      </c>
      <c r="J1814" s="168" t="s">
        <v>504</v>
      </c>
      <c r="P1814" s="168" t="s">
        <v>423</v>
      </c>
    </row>
    <row r="1815" spans="1:17" s="168" customFormat="1">
      <c r="A1815" s="168" t="str">
        <f>Arms!$C$40</f>
        <v>CART_012_1</v>
      </c>
      <c r="B1815" s="168">
        <v>3</v>
      </c>
      <c r="C1815" s="168" t="str">
        <f t="shared" si="52"/>
        <v>CART_012_1_3</v>
      </c>
      <c r="D1815" s="172">
        <v>12.7515923566878</v>
      </c>
      <c r="E1815" s="168" t="s">
        <v>363</v>
      </c>
      <c r="F1815" s="171">
        <v>1.8495339794557</v>
      </c>
      <c r="H1815" s="166" t="s">
        <v>262</v>
      </c>
      <c r="I1815" s="168" t="s">
        <v>94</v>
      </c>
      <c r="J1815" s="168" t="s">
        <v>504</v>
      </c>
      <c r="P1815" s="168" t="s">
        <v>423</v>
      </c>
    </row>
    <row r="1816" spans="1:17" s="168" customFormat="1">
      <c r="A1816" s="168" t="str">
        <f>Arms!$C$40</f>
        <v>CART_012_1</v>
      </c>
      <c r="B1816" s="168">
        <v>3</v>
      </c>
      <c r="C1816" s="168" t="str">
        <f t="shared" si="52"/>
        <v>CART_012_1_3</v>
      </c>
      <c r="D1816" s="172">
        <v>0</v>
      </c>
      <c r="E1816" s="168" t="s">
        <v>363</v>
      </c>
      <c r="F1816" s="171">
        <v>5.2609993635478496</v>
      </c>
      <c r="H1816" s="166" t="s">
        <v>262</v>
      </c>
      <c r="I1816" s="168" t="s">
        <v>94</v>
      </c>
      <c r="J1816" s="168" t="s">
        <v>504</v>
      </c>
      <c r="P1816" s="168" t="s">
        <v>423</v>
      </c>
      <c r="Q1816" s="168" t="s">
        <v>425</v>
      </c>
    </row>
    <row r="1817" spans="1:17" s="168" customFormat="1">
      <c r="A1817" s="168" t="str">
        <f>Arms!$C$40</f>
        <v>CART_012_1</v>
      </c>
      <c r="B1817" s="168">
        <v>3</v>
      </c>
      <c r="C1817" s="168" t="str">
        <f t="shared" si="52"/>
        <v>CART_012_1_3</v>
      </c>
      <c r="D1817" s="172">
        <v>0.99363057324840798</v>
      </c>
      <c r="E1817" s="168" t="s">
        <v>363</v>
      </c>
      <c r="F1817" s="171">
        <v>126.15085772388299</v>
      </c>
      <c r="H1817" s="166" t="s">
        <v>262</v>
      </c>
      <c r="I1817" s="168" t="s">
        <v>94</v>
      </c>
      <c r="J1817" s="168" t="s">
        <v>504</v>
      </c>
      <c r="P1817" s="168" t="s">
        <v>423</v>
      </c>
    </row>
    <row r="1818" spans="1:17" s="168" customFormat="1">
      <c r="A1818" s="168" t="str">
        <f>Arms!$C$40</f>
        <v>CART_012_1</v>
      </c>
      <c r="B1818" s="168">
        <v>3</v>
      </c>
      <c r="C1818" s="168" t="str">
        <f t="shared" si="52"/>
        <v>CART_012_1_3</v>
      </c>
      <c r="D1818" s="172">
        <v>2.0286624203821599</v>
      </c>
      <c r="E1818" s="168" t="s">
        <v>363</v>
      </c>
      <c r="F1818" s="171">
        <v>9.7303970887765807</v>
      </c>
      <c r="H1818" s="166" t="s">
        <v>262</v>
      </c>
      <c r="I1818" s="168" t="s">
        <v>94</v>
      </c>
      <c r="J1818" s="168" t="s">
        <v>504</v>
      </c>
      <c r="P1818" s="168" t="s">
        <v>423</v>
      </c>
    </row>
    <row r="1819" spans="1:17" s="168" customFormat="1">
      <c r="A1819" s="168" t="str">
        <f>Arms!$C$40</f>
        <v>CART_012_1</v>
      </c>
      <c r="B1819" s="168">
        <v>3</v>
      </c>
      <c r="C1819" s="168" t="str">
        <f t="shared" si="52"/>
        <v>CART_012_1_3</v>
      </c>
      <c r="D1819" s="172">
        <v>4.0159235668789801</v>
      </c>
      <c r="E1819" s="168" t="s">
        <v>363</v>
      </c>
      <c r="F1819" s="171">
        <v>2.13489664437048</v>
      </c>
      <c r="H1819" s="166" t="s">
        <v>262</v>
      </c>
      <c r="I1819" s="168" t="s">
        <v>94</v>
      </c>
      <c r="J1819" s="168" t="s">
        <v>504</v>
      </c>
      <c r="P1819" s="168" t="s">
        <v>423</v>
      </c>
    </row>
    <row r="1820" spans="1:17" s="168" customFormat="1">
      <c r="A1820" s="168" t="str">
        <f>Arms!$C$40</f>
        <v>CART_012_1</v>
      </c>
      <c r="B1820" s="168">
        <v>3</v>
      </c>
      <c r="C1820" s="168" t="str">
        <f t="shared" si="52"/>
        <v>CART_012_1_3</v>
      </c>
      <c r="D1820" s="172">
        <v>6.0031847133757896</v>
      </c>
      <c r="E1820" s="168" t="s">
        <v>363</v>
      </c>
      <c r="F1820" s="171">
        <v>3.1514928088160299</v>
      </c>
      <c r="H1820" s="166" t="s">
        <v>262</v>
      </c>
      <c r="I1820" s="168" t="s">
        <v>94</v>
      </c>
      <c r="J1820" s="168" t="s">
        <v>504</v>
      </c>
      <c r="P1820" s="168" t="s">
        <v>423</v>
      </c>
    </row>
    <row r="1821" spans="1:17" s="168" customFormat="1">
      <c r="A1821" s="168" t="str">
        <f>Arms!$C$40</f>
        <v>CART_012_1</v>
      </c>
      <c r="B1821" s="168">
        <v>3</v>
      </c>
      <c r="C1821" s="168" t="str">
        <f t="shared" si="52"/>
        <v>CART_012_1_3</v>
      </c>
      <c r="D1821" s="172">
        <v>12.8343949044586</v>
      </c>
      <c r="E1821" s="168" t="s">
        <v>363</v>
      </c>
      <c r="F1821" s="171">
        <v>2.0075696576503299</v>
      </c>
      <c r="H1821" s="166" t="s">
        <v>262</v>
      </c>
      <c r="I1821" s="168" t="s">
        <v>94</v>
      </c>
      <c r="J1821" s="168" t="s">
        <v>504</v>
      </c>
      <c r="P1821" s="168" t="s">
        <v>423</v>
      </c>
    </row>
    <row r="1822" spans="1:17" s="168" customFormat="1">
      <c r="A1822" s="168" t="str">
        <f>Arms!$C$40</f>
        <v>CART_012_1</v>
      </c>
      <c r="B1822" s="168">
        <v>6</v>
      </c>
      <c r="C1822" s="168" t="str">
        <f t="shared" si="52"/>
        <v>CART_012_1_6</v>
      </c>
      <c r="D1822" s="172">
        <v>0</v>
      </c>
      <c r="E1822" s="168" t="s">
        <v>363</v>
      </c>
      <c r="F1822" s="171">
        <v>4.11380141706882</v>
      </c>
      <c r="H1822" s="166" t="s">
        <v>262</v>
      </c>
      <c r="I1822" s="168" t="s">
        <v>94</v>
      </c>
      <c r="J1822" s="168" t="s">
        <v>504</v>
      </c>
      <c r="P1822" s="168" t="s">
        <v>423</v>
      </c>
      <c r="Q1822" s="168" t="s">
        <v>424</v>
      </c>
    </row>
    <row r="1823" spans="1:17" s="168" customFormat="1">
      <c r="A1823" s="168" t="str">
        <f>Arms!$C$40</f>
        <v>CART_012_1</v>
      </c>
      <c r="B1823" s="168">
        <v>6</v>
      </c>
      <c r="C1823" s="168" t="str">
        <f t="shared" si="52"/>
        <v>CART_012_1_6</v>
      </c>
      <c r="D1823" s="172">
        <v>0.99363057324840798</v>
      </c>
      <c r="E1823" s="168" t="s">
        <v>363</v>
      </c>
      <c r="F1823" s="171">
        <v>33.285508259232401</v>
      </c>
      <c r="H1823" s="166" t="s">
        <v>262</v>
      </c>
      <c r="I1823" s="168" t="s">
        <v>94</v>
      </c>
      <c r="J1823" s="168" t="s">
        <v>504</v>
      </c>
      <c r="P1823" s="168" t="s">
        <v>423</v>
      </c>
    </row>
    <row r="1824" spans="1:17" s="168" customFormat="1">
      <c r="A1824" s="168" t="str">
        <f>Arms!$C$40</f>
        <v>CART_012_1</v>
      </c>
      <c r="B1824" s="168">
        <v>6</v>
      </c>
      <c r="C1824" s="168" t="str">
        <f t="shared" si="52"/>
        <v>CART_012_1_6</v>
      </c>
      <c r="D1824" s="172">
        <v>1.94585987261146</v>
      </c>
      <c r="E1824" s="168" t="s">
        <v>363</v>
      </c>
      <c r="F1824" s="171">
        <v>6.19847517902343</v>
      </c>
      <c r="H1824" s="166" t="s">
        <v>262</v>
      </c>
      <c r="I1824" s="168" t="s">
        <v>94</v>
      </c>
      <c r="J1824" s="168" t="s">
        <v>504</v>
      </c>
      <c r="P1824" s="168" t="s">
        <v>423</v>
      </c>
    </row>
    <row r="1825" spans="1:17" s="168" customFormat="1">
      <c r="A1825" s="168" t="str">
        <f>Arms!$C$40</f>
        <v>CART_012_1</v>
      </c>
      <c r="B1825" s="168">
        <v>6</v>
      </c>
      <c r="C1825" s="168" t="str">
        <f t="shared" si="52"/>
        <v>CART_012_1_6</v>
      </c>
      <c r="D1825" s="172">
        <v>3.9745222929936301</v>
      </c>
      <c r="E1825" s="168" t="s">
        <v>363</v>
      </c>
      <c r="F1825" s="171">
        <v>3.0249079699069901</v>
      </c>
      <c r="H1825" s="166" t="s">
        <v>262</v>
      </c>
      <c r="I1825" s="168" t="s">
        <v>94</v>
      </c>
      <c r="J1825" s="168" t="s">
        <v>504</v>
      </c>
      <c r="P1825" s="168" t="s">
        <v>423</v>
      </c>
    </row>
    <row r="1826" spans="1:17" s="168" customFormat="1">
      <c r="A1826" s="168" t="str">
        <f>Arms!$C$40</f>
        <v>CART_012_1</v>
      </c>
      <c r="B1826" s="168">
        <v>6</v>
      </c>
      <c r="C1826" s="168" t="str">
        <f t="shared" si="52"/>
        <v>CART_012_1_6</v>
      </c>
      <c r="D1826" s="172">
        <v>6.0031847133757896</v>
      </c>
      <c r="E1826" s="168" t="s">
        <v>363</v>
      </c>
      <c r="F1826" s="171">
        <v>3.2833749068817202</v>
      </c>
      <c r="H1826" s="166" t="s">
        <v>262</v>
      </c>
      <c r="I1826" s="168" t="s">
        <v>94</v>
      </c>
      <c r="J1826" s="168" t="s">
        <v>504</v>
      </c>
      <c r="P1826" s="168" t="s">
        <v>423</v>
      </c>
    </row>
    <row r="1827" spans="1:17" s="168" customFormat="1">
      <c r="A1827" s="168" t="str">
        <f>Arms!$C$40</f>
        <v>CART_012_1</v>
      </c>
      <c r="B1827" s="168">
        <v>6</v>
      </c>
      <c r="C1827" s="168" t="str">
        <f t="shared" si="52"/>
        <v>CART_012_1_6</v>
      </c>
      <c r="D1827" s="172">
        <v>12.8343949044586</v>
      </c>
      <c r="E1827" s="168" t="s">
        <v>363</v>
      </c>
      <c r="F1827" s="171">
        <v>2.3173154822054198</v>
      </c>
      <c r="H1827" s="166" t="s">
        <v>262</v>
      </c>
      <c r="I1827" s="168" t="s">
        <v>94</v>
      </c>
      <c r="J1827" s="168" t="s">
        <v>504</v>
      </c>
      <c r="P1827" s="168" t="s">
        <v>423</v>
      </c>
    </row>
    <row r="1828" spans="1:17" s="175" customFormat="1">
      <c r="A1828" s="175" t="str">
        <f>Arms!$C$41</f>
        <v>CART_015_1</v>
      </c>
      <c r="B1828" s="175">
        <v>1</v>
      </c>
      <c r="C1828" s="175" t="str">
        <f t="shared" si="52"/>
        <v>CART_015_1_1</v>
      </c>
      <c r="D1828" s="180">
        <v>1.95410463895237</v>
      </c>
      <c r="E1828" s="175" t="s">
        <v>260</v>
      </c>
      <c r="F1828" s="179">
        <v>981.81943896976998</v>
      </c>
      <c r="H1828" s="174" t="s">
        <v>262</v>
      </c>
      <c r="I1828" s="175" t="s">
        <v>94</v>
      </c>
      <c r="J1828" s="175" t="s">
        <v>88</v>
      </c>
      <c r="P1828" s="175" t="s">
        <v>328</v>
      </c>
    </row>
    <row r="1829" spans="1:17" s="175" customFormat="1">
      <c r="A1829" s="175" t="str">
        <f>Arms!$C$41</f>
        <v>CART_015_1</v>
      </c>
      <c r="B1829" s="175">
        <v>1</v>
      </c>
      <c r="C1829" s="175" t="str">
        <f t="shared" si="52"/>
        <v>CART_015_1_1</v>
      </c>
      <c r="D1829" s="180">
        <v>3.0231638767064002</v>
      </c>
      <c r="E1829" s="175" t="s">
        <v>260</v>
      </c>
      <c r="F1829" s="179">
        <v>670.44565445511296</v>
      </c>
      <c r="H1829" s="174" t="s">
        <v>262</v>
      </c>
      <c r="I1829" s="175" t="s">
        <v>94</v>
      </c>
      <c r="J1829" s="175" t="s">
        <v>88</v>
      </c>
      <c r="P1829" s="175" t="s">
        <v>328</v>
      </c>
    </row>
    <row r="1830" spans="1:17" s="175" customFormat="1">
      <c r="A1830" s="175" t="str">
        <f>Arms!$C$41</f>
        <v>CART_015_1</v>
      </c>
      <c r="B1830" s="175">
        <v>1</v>
      </c>
      <c r="C1830" s="175" t="str">
        <f t="shared" si="52"/>
        <v>CART_015_1_1</v>
      </c>
      <c r="D1830" s="180">
        <v>3.97047377849157</v>
      </c>
      <c r="E1830" s="175" t="s">
        <v>260</v>
      </c>
      <c r="F1830" s="179">
        <v>675.03852087801204</v>
      </c>
      <c r="H1830" s="174" t="s">
        <v>262</v>
      </c>
      <c r="I1830" s="175" t="s">
        <v>94</v>
      </c>
      <c r="J1830" s="175" t="s">
        <v>88</v>
      </c>
      <c r="P1830" s="175" t="s">
        <v>328</v>
      </c>
    </row>
    <row r="1831" spans="1:17" s="175" customFormat="1">
      <c r="A1831" s="175" t="str">
        <f>Arms!$C$41</f>
        <v>CART_015_1</v>
      </c>
      <c r="B1831" s="175">
        <v>1</v>
      </c>
      <c r="C1831" s="175" t="str">
        <f t="shared" si="52"/>
        <v>CART_015_1_1</v>
      </c>
      <c r="D1831" s="180">
        <v>4.8961022916795303</v>
      </c>
      <c r="E1831" s="175" t="s">
        <v>260</v>
      </c>
      <c r="F1831" s="179">
        <v>8527.4115138236793</v>
      </c>
      <c r="H1831" s="174" t="s">
        <v>262</v>
      </c>
      <c r="I1831" s="175" t="s">
        <v>94</v>
      </c>
      <c r="J1831" s="175" t="s">
        <v>88</v>
      </c>
      <c r="P1831" s="175" t="s">
        <v>328</v>
      </c>
    </row>
    <row r="1832" spans="1:17" s="175" customFormat="1">
      <c r="A1832" s="175" t="str">
        <f>Arms!$C$41</f>
        <v>CART_015_1</v>
      </c>
      <c r="B1832" s="175">
        <v>1</v>
      </c>
      <c r="C1832" s="175" t="str">
        <f t="shared" si="52"/>
        <v>CART_015_1_1</v>
      </c>
      <c r="D1832" s="180">
        <v>5.9462598060411302</v>
      </c>
      <c r="E1832" s="175" t="s">
        <v>260</v>
      </c>
      <c r="F1832" s="179">
        <v>52824.633662753797</v>
      </c>
      <c r="H1832" s="174" t="s">
        <v>262</v>
      </c>
      <c r="I1832" s="175" t="s">
        <v>94</v>
      </c>
      <c r="J1832" s="175" t="s">
        <v>88</v>
      </c>
      <c r="P1832" s="175" t="s">
        <v>328</v>
      </c>
    </row>
    <row r="1833" spans="1:17" s="175" customFormat="1">
      <c r="A1833" s="175" t="str">
        <f>Arms!$C$41</f>
        <v>CART_015_1</v>
      </c>
      <c r="B1833" s="175">
        <v>1</v>
      </c>
      <c r="C1833" s="175" t="str">
        <f t="shared" si="52"/>
        <v>CART_015_1_1</v>
      </c>
      <c r="D1833" s="180">
        <v>6.7657051084069399</v>
      </c>
      <c r="E1833" s="175" t="s">
        <v>260</v>
      </c>
      <c r="F1833" s="179">
        <v>160056.93914181</v>
      </c>
      <c r="H1833" s="174" t="s">
        <v>262</v>
      </c>
      <c r="I1833" s="175" t="s">
        <v>94</v>
      </c>
      <c r="J1833" s="175" t="s">
        <v>88</v>
      </c>
      <c r="P1833" s="175" t="s">
        <v>328</v>
      </c>
    </row>
    <row r="1834" spans="1:17" s="175" customFormat="1">
      <c r="A1834" s="175" t="str">
        <f>Arms!$C$41</f>
        <v>CART_015_1</v>
      </c>
      <c r="B1834" s="175">
        <v>1</v>
      </c>
      <c r="C1834" s="175" t="str">
        <f t="shared" si="52"/>
        <v>CART_015_1_1</v>
      </c>
      <c r="D1834" s="180">
        <v>7.8375440113657397</v>
      </c>
      <c r="E1834" s="175" t="s">
        <v>260</v>
      </c>
      <c r="F1834" s="179">
        <v>79026.016497990204</v>
      </c>
      <c r="H1834" s="174" t="s">
        <v>262</v>
      </c>
      <c r="I1834" s="175" t="s">
        <v>94</v>
      </c>
      <c r="J1834" s="175" t="s">
        <v>88</v>
      </c>
      <c r="P1834" s="175" t="s">
        <v>328</v>
      </c>
    </row>
    <row r="1835" spans="1:17" s="175" customFormat="1">
      <c r="A1835" s="175" t="str">
        <f>Arms!$C$41</f>
        <v>CART_015_1</v>
      </c>
      <c r="B1835" s="175">
        <v>1</v>
      </c>
      <c r="C1835" s="175" t="str">
        <f t="shared" si="52"/>
        <v>CART_015_1_1</v>
      </c>
      <c r="D1835" s="180">
        <v>8.7981963061338</v>
      </c>
      <c r="E1835" s="175" t="s">
        <v>260</v>
      </c>
      <c r="F1835" s="179">
        <v>16777.2389192095</v>
      </c>
      <c r="H1835" s="174" t="s">
        <v>262</v>
      </c>
      <c r="I1835" s="175" t="s">
        <v>94</v>
      </c>
      <c r="J1835" s="175" t="s">
        <v>88</v>
      </c>
      <c r="P1835" s="175" t="s">
        <v>328</v>
      </c>
    </row>
    <row r="1836" spans="1:17" s="175" customFormat="1">
      <c r="A1836" s="175" t="str">
        <f>Arms!$C$41</f>
        <v>CART_015_1</v>
      </c>
      <c r="B1836" s="175">
        <v>1</v>
      </c>
      <c r="C1836" s="175" t="str">
        <f t="shared" si="52"/>
        <v>CART_015_1_1</v>
      </c>
      <c r="D1836" s="180">
        <v>35.392617132850603</v>
      </c>
      <c r="E1836" s="175" t="s">
        <v>260</v>
      </c>
      <c r="F1836" s="179">
        <v>11851.605178805499</v>
      </c>
      <c r="H1836" s="174" t="s">
        <v>262</v>
      </c>
      <c r="I1836" s="175" t="s">
        <v>94</v>
      </c>
      <c r="J1836" s="175" t="s">
        <v>88</v>
      </c>
      <c r="P1836" s="175" t="s">
        <v>328</v>
      </c>
    </row>
    <row r="1837" spans="1:17" s="175" customFormat="1">
      <c r="A1837" s="175" t="str">
        <f>Arms!$C$41</f>
        <v>CART_015_1</v>
      </c>
      <c r="B1837" s="175">
        <v>1</v>
      </c>
      <c r="C1837" s="175" t="str">
        <f t="shared" si="52"/>
        <v>CART_015_1_1</v>
      </c>
      <c r="D1837" s="180">
        <v>70.719147219622002</v>
      </c>
      <c r="E1837" s="175" t="s">
        <v>260</v>
      </c>
      <c r="F1837" s="179">
        <v>1401.80464299045</v>
      </c>
      <c r="H1837" s="174" t="s">
        <v>262</v>
      </c>
      <c r="I1837" s="175" t="s">
        <v>94</v>
      </c>
      <c r="J1837" s="175" t="s">
        <v>88</v>
      </c>
      <c r="P1837" s="175" t="s">
        <v>328</v>
      </c>
    </row>
    <row r="1838" spans="1:17" s="175" customFormat="1">
      <c r="A1838" s="175" t="str">
        <f>Arms!$C$41</f>
        <v>CART_015_1</v>
      </c>
      <c r="B1838" s="175">
        <v>1</v>
      </c>
      <c r="C1838" s="175" t="str">
        <f t="shared" si="52"/>
        <v>CART_015_1_1</v>
      </c>
      <c r="D1838" s="180">
        <v>79.603992687509702</v>
      </c>
      <c r="E1838" s="175" t="s">
        <v>260</v>
      </c>
      <c r="F1838" s="179">
        <v>497.28912517346498</v>
      </c>
      <c r="H1838" s="174" t="s">
        <v>262</v>
      </c>
      <c r="I1838" s="175" t="s">
        <v>94</v>
      </c>
      <c r="J1838" s="175" t="s">
        <v>88</v>
      </c>
      <c r="P1838" s="175" t="s">
        <v>328</v>
      </c>
      <c r="Q1838" s="175" t="s">
        <v>432</v>
      </c>
    </row>
    <row r="1839" spans="1:17" s="175" customFormat="1">
      <c r="A1839" s="175" t="str">
        <f>Arms!$C$41</f>
        <v>CART_015_1</v>
      </c>
      <c r="B1839" s="175">
        <v>1</v>
      </c>
      <c r="C1839" s="175" t="str">
        <f t="shared" si="52"/>
        <v>CART_015_1_1</v>
      </c>
      <c r="D1839" s="180">
        <v>99.769982748704507</v>
      </c>
      <c r="E1839" s="175" t="s">
        <v>260</v>
      </c>
      <c r="F1839" s="179">
        <v>9239.2078224614597</v>
      </c>
      <c r="H1839" s="174" t="s">
        <v>262</v>
      </c>
      <c r="I1839" s="175" t="s">
        <v>94</v>
      </c>
      <c r="J1839" s="175" t="s">
        <v>88</v>
      </c>
      <c r="P1839" s="175" t="s">
        <v>328</v>
      </c>
    </row>
    <row r="1840" spans="1:17" s="175" customFormat="1">
      <c r="A1840" s="175" t="str">
        <f>Arms!$C$41</f>
        <v>CART_015_1</v>
      </c>
      <c r="B1840" s="175">
        <v>1</v>
      </c>
      <c r="C1840" s="175" t="str">
        <f t="shared" si="52"/>
        <v>CART_015_1_1</v>
      </c>
      <c r="D1840" s="180">
        <v>126.376455846127</v>
      </c>
      <c r="E1840" s="175" t="s">
        <v>260</v>
      </c>
      <c r="F1840" s="179">
        <v>649.49954902749596</v>
      </c>
      <c r="H1840" s="174" t="s">
        <v>262</v>
      </c>
      <c r="I1840" s="175" t="s">
        <v>94</v>
      </c>
      <c r="J1840" s="175" t="s">
        <v>88</v>
      </c>
      <c r="P1840" s="175" t="s">
        <v>328</v>
      </c>
    </row>
    <row r="1841" spans="1:16" s="175" customFormat="1">
      <c r="A1841" s="175" t="str">
        <f>Arms!$C$41</f>
        <v>CART_015_1</v>
      </c>
      <c r="B1841" s="175">
        <v>1</v>
      </c>
      <c r="C1841" s="175" t="str">
        <f t="shared" si="52"/>
        <v>CART_015_1_1</v>
      </c>
      <c r="D1841" s="180">
        <v>190.87741282088501</v>
      </c>
      <c r="E1841" s="175" t="s">
        <v>260</v>
      </c>
      <c r="F1841" s="179">
        <v>157.544361678732</v>
      </c>
      <c r="H1841" s="174" t="s">
        <v>262</v>
      </c>
      <c r="I1841" s="175" t="s">
        <v>94</v>
      </c>
      <c r="J1841" s="175" t="s">
        <v>88</v>
      </c>
      <c r="P1841" s="175" t="s">
        <v>328</v>
      </c>
    </row>
    <row r="1842" spans="1:16" s="175" customFormat="1">
      <c r="A1842" s="175" t="str">
        <f>Arms!$C$41</f>
        <v>CART_015_1</v>
      </c>
      <c r="B1842" s="175">
        <v>1</v>
      </c>
      <c r="C1842" s="175" t="str">
        <f t="shared" si="52"/>
        <v>CART_015_1_1</v>
      </c>
      <c r="D1842" s="180">
        <v>212.58829486838201</v>
      </c>
      <c r="E1842" s="175" t="s">
        <v>260</v>
      </c>
      <c r="F1842" s="179">
        <v>1344.3404459736901</v>
      </c>
      <c r="H1842" s="174" t="s">
        <v>262</v>
      </c>
      <c r="I1842" s="175" t="s">
        <v>94</v>
      </c>
      <c r="J1842" s="175" t="s">
        <v>88</v>
      </c>
      <c r="P1842" s="175" t="s">
        <v>328</v>
      </c>
    </row>
    <row r="1843" spans="1:16" s="175" customFormat="1">
      <c r="A1843" s="175" t="str">
        <f>Arms!$C$41</f>
        <v>CART_015_1</v>
      </c>
      <c r="B1843" s="175">
        <v>1</v>
      </c>
      <c r="C1843" s="175" t="str">
        <f t="shared" si="52"/>
        <v>CART_015_1_1</v>
      </c>
      <c r="D1843" s="180">
        <v>281.38061847175601</v>
      </c>
      <c r="E1843" s="175" t="s">
        <v>260</v>
      </c>
      <c r="F1843" s="179">
        <v>809.09903317278099</v>
      </c>
      <c r="H1843" s="174" t="s">
        <v>262</v>
      </c>
      <c r="I1843" s="175" t="s">
        <v>94</v>
      </c>
      <c r="J1843" s="175" t="s">
        <v>88</v>
      </c>
      <c r="P1843" s="175" t="s">
        <v>328</v>
      </c>
    </row>
    <row r="1844" spans="1:16" s="175" customFormat="1">
      <c r="A1844" s="175" t="str">
        <f>Arms!$C$41</f>
        <v>CART_015_1</v>
      </c>
      <c r="B1844" s="175">
        <v>1</v>
      </c>
      <c r="C1844" s="175" t="str">
        <f t="shared" si="52"/>
        <v>CART_015_1_1</v>
      </c>
      <c r="D1844" s="180">
        <v>372.21340107970599</v>
      </c>
      <c r="E1844" s="175" t="s">
        <v>260</v>
      </c>
      <c r="F1844" s="179">
        <v>184.718772148932</v>
      </c>
      <c r="H1844" s="174" t="s">
        <v>262</v>
      </c>
      <c r="I1844" s="175" t="s">
        <v>94</v>
      </c>
      <c r="J1844" s="175" t="s">
        <v>88</v>
      </c>
      <c r="P1844" s="175" t="s">
        <v>328</v>
      </c>
    </row>
    <row r="1845" spans="1:16" s="175" customFormat="1">
      <c r="A1845" s="175" t="str">
        <f>Arms!$C$41</f>
        <v>CART_015_1</v>
      </c>
      <c r="B1845" s="175">
        <v>1</v>
      </c>
      <c r="C1845" s="175" t="str">
        <f t="shared" si="52"/>
        <v>CART_015_1_1</v>
      </c>
      <c r="D1845" s="180">
        <v>440.96452756344598</v>
      </c>
      <c r="E1845" s="175" t="s">
        <v>260</v>
      </c>
      <c r="F1845" s="179">
        <v>164.06450538321201</v>
      </c>
      <c r="H1845" s="174" t="s">
        <v>262</v>
      </c>
      <c r="I1845" s="175" t="s">
        <v>94</v>
      </c>
      <c r="J1845" s="175" t="s">
        <v>88</v>
      </c>
      <c r="P1845" s="175" t="s">
        <v>328</v>
      </c>
    </row>
    <row r="1846" spans="1:16" s="175" customFormat="1">
      <c r="A1846" s="175" t="str">
        <f>Arms!$C$41</f>
        <v>CART_015_1</v>
      </c>
      <c r="B1846" s="175">
        <v>2</v>
      </c>
      <c r="C1846" s="175" t="str">
        <f t="shared" si="52"/>
        <v>CART_015_1_2</v>
      </c>
      <c r="D1846" s="180">
        <v>2.10816909884133</v>
      </c>
      <c r="E1846" s="175" t="s">
        <v>260</v>
      </c>
      <c r="F1846" s="179">
        <v>905.99023000375905</v>
      </c>
      <c r="H1846" s="174" t="s">
        <v>262</v>
      </c>
      <c r="I1846" s="175" t="s">
        <v>94</v>
      </c>
      <c r="J1846" s="175" t="s">
        <v>88</v>
      </c>
      <c r="P1846" s="175" t="s">
        <v>328</v>
      </c>
    </row>
    <row r="1847" spans="1:16" s="175" customFormat="1">
      <c r="A1847" s="175" t="str">
        <f>Arms!$C$41</f>
        <v>CART_015_1</v>
      </c>
      <c r="B1847" s="175">
        <v>2</v>
      </c>
      <c r="C1847" s="175" t="str">
        <f t="shared" si="52"/>
        <v>CART_015_1_2</v>
      </c>
      <c r="D1847" s="180">
        <v>3.1251418958652599</v>
      </c>
      <c r="E1847" s="175" t="s">
        <v>260</v>
      </c>
      <c r="F1847" s="179">
        <v>1306.6410481641601</v>
      </c>
      <c r="H1847" s="174" t="s">
        <v>262</v>
      </c>
      <c r="I1847" s="175" t="s">
        <v>94</v>
      </c>
      <c r="J1847" s="175" t="s">
        <v>88</v>
      </c>
      <c r="P1847" s="175" t="s">
        <v>328</v>
      </c>
    </row>
    <row r="1848" spans="1:16" s="175" customFormat="1">
      <c r="A1848" s="175" t="str">
        <f>Arms!$C$41</f>
        <v>CART_015_1</v>
      </c>
      <c r="B1848" s="175">
        <v>2</v>
      </c>
      <c r="C1848" s="175" t="str">
        <f t="shared" si="52"/>
        <v>CART_015_1_2</v>
      </c>
      <c r="D1848" s="180">
        <v>4.1502386585880302</v>
      </c>
      <c r="E1848" s="175" t="s">
        <v>260</v>
      </c>
      <c r="F1848" s="179">
        <v>3664.7233409732598</v>
      </c>
      <c r="H1848" s="174" t="s">
        <v>262</v>
      </c>
      <c r="I1848" s="175" t="s">
        <v>94</v>
      </c>
      <c r="J1848" s="175" t="s">
        <v>88</v>
      </c>
      <c r="P1848" s="175" t="s">
        <v>328</v>
      </c>
    </row>
    <row r="1849" spans="1:16" s="175" customFormat="1">
      <c r="A1849" s="175" t="str">
        <f>Arms!$C$41</f>
        <v>CART_015_1</v>
      </c>
      <c r="B1849" s="175">
        <v>2</v>
      </c>
      <c r="C1849" s="175" t="str">
        <f t="shared" si="52"/>
        <v>CART_015_1_2</v>
      </c>
      <c r="D1849" s="180">
        <v>5.1864135563546503</v>
      </c>
      <c r="E1849" s="175" t="s">
        <v>260</v>
      </c>
      <c r="F1849" s="179">
        <v>25457.4756514115</v>
      </c>
      <c r="H1849" s="174" t="s">
        <v>262</v>
      </c>
      <c r="I1849" s="175" t="s">
        <v>94</v>
      </c>
      <c r="J1849" s="175" t="s">
        <v>88</v>
      </c>
      <c r="P1849" s="175" t="s">
        <v>328</v>
      </c>
    </row>
    <row r="1850" spans="1:16" s="175" customFormat="1">
      <c r="A1850" s="175" t="str">
        <f>Arms!$C$41</f>
        <v>CART_015_1</v>
      </c>
      <c r="B1850" s="175">
        <v>2</v>
      </c>
      <c r="C1850" s="175" t="str">
        <f t="shared" si="52"/>
        <v>CART_015_1_2</v>
      </c>
      <c r="D1850" s="180">
        <v>6.2100332344048796</v>
      </c>
      <c r="E1850" s="175" t="s">
        <v>260</v>
      </c>
      <c r="F1850" s="179">
        <v>63267.6448021994</v>
      </c>
      <c r="H1850" s="174" t="s">
        <v>262</v>
      </c>
      <c r="I1850" s="175" t="s">
        <v>94</v>
      </c>
      <c r="J1850" s="175" t="s">
        <v>88</v>
      </c>
      <c r="P1850" s="175" t="s">
        <v>328</v>
      </c>
    </row>
    <row r="1851" spans="1:16" s="175" customFormat="1">
      <c r="A1851" s="175" t="str">
        <f>Arms!$C$41</f>
        <v>CART_015_1</v>
      </c>
      <c r="B1851" s="175">
        <v>2</v>
      </c>
      <c r="C1851" s="175" t="str">
        <f t="shared" si="52"/>
        <v>CART_015_1_2</v>
      </c>
      <c r="D1851" s="180">
        <v>7.1174555848842598</v>
      </c>
      <c r="E1851" s="175" t="s">
        <v>260</v>
      </c>
      <c r="F1851" s="179">
        <v>116168.25415159699</v>
      </c>
      <c r="H1851" s="174" t="s">
        <v>262</v>
      </c>
      <c r="I1851" s="175" t="s">
        <v>94</v>
      </c>
      <c r="J1851" s="175" t="s">
        <v>88</v>
      </c>
      <c r="P1851" s="175" t="s">
        <v>328</v>
      </c>
    </row>
    <row r="1852" spans="1:16" s="175" customFormat="1">
      <c r="A1852" s="175" t="str">
        <f>Arms!$C$41</f>
        <v>CART_015_1</v>
      </c>
      <c r="B1852" s="175">
        <v>2</v>
      </c>
      <c r="C1852" s="175" t="str">
        <f t="shared" si="52"/>
        <v>CART_015_1_2</v>
      </c>
      <c r="D1852" s="180">
        <v>8.2528413364878599</v>
      </c>
      <c r="E1852" s="175" t="s">
        <v>260</v>
      </c>
      <c r="F1852" s="179">
        <v>271868.33701813099</v>
      </c>
      <c r="H1852" s="174" t="s">
        <v>262</v>
      </c>
      <c r="I1852" s="175" t="s">
        <v>94</v>
      </c>
      <c r="J1852" s="175" t="s">
        <v>88</v>
      </c>
      <c r="P1852" s="175" t="s">
        <v>328</v>
      </c>
    </row>
    <row r="1853" spans="1:16" s="175" customFormat="1">
      <c r="A1853" s="175" t="str">
        <f>Arms!$C$41</f>
        <v>CART_015_1</v>
      </c>
      <c r="B1853" s="175">
        <v>2</v>
      </c>
      <c r="C1853" s="175" t="str">
        <f t="shared" si="52"/>
        <v>CART_015_1_2</v>
      </c>
      <c r="D1853" s="180">
        <v>9.2720297605205797</v>
      </c>
      <c r="E1853" s="175" t="s">
        <v>260</v>
      </c>
      <c r="F1853" s="179">
        <v>470077.28194319701</v>
      </c>
      <c r="H1853" s="174" t="s">
        <v>262</v>
      </c>
      <c r="I1853" s="175" t="s">
        <v>94</v>
      </c>
      <c r="J1853" s="175" t="s">
        <v>88</v>
      </c>
      <c r="P1853" s="175" t="s">
        <v>328</v>
      </c>
    </row>
    <row r="1854" spans="1:16" s="175" customFormat="1">
      <c r="A1854" s="175" t="str">
        <f>Arms!$C$41</f>
        <v>CART_015_1</v>
      </c>
      <c r="B1854" s="175">
        <v>2</v>
      </c>
      <c r="C1854" s="175" t="str">
        <f t="shared" si="52"/>
        <v>CART_015_1_2</v>
      </c>
      <c r="D1854" s="180">
        <v>10.1750208569824</v>
      </c>
      <c r="E1854" s="175" t="s">
        <v>260</v>
      </c>
      <c r="F1854" s="179">
        <v>600508.77696637099</v>
      </c>
      <c r="H1854" s="174" t="s">
        <v>262</v>
      </c>
      <c r="I1854" s="175" t="s">
        <v>94</v>
      </c>
      <c r="J1854" s="175" t="s">
        <v>88</v>
      </c>
      <c r="P1854" s="175" t="s">
        <v>328</v>
      </c>
    </row>
    <row r="1855" spans="1:16" s="175" customFormat="1">
      <c r="A1855" s="175" t="str">
        <f>Arms!$C$41</f>
        <v>CART_015_1</v>
      </c>
      <c r="B1855" s="175">
        <v>2</v>
      </c>
      <c r="C1855" s="175" t="str">
        <f t="shared" si="52"/>
        <v>CART_015_1_2</v>
      </c>
      <c r="D1855" s="180">
        <v>11.1809155189625</v>
      </c>
      <c r="E1855" s="175" t="s">
        <v>260</v>
      </c>
      <c r="F1855" s="179">
        <v>349673.64162394201</v>
      </c>
      <c r="H1855" s="174" t="s">
        <v>262</v>
      </c>
      <c r="I1855" s="175" t="s">
        <v>94</v>
      </c>
      <c r="J1855" s="175" t="s">
        <v>88</v>
      </c>
      <c r="P1855" s="175" t="s">
        <v>328</v>
      </c>
    </row>
    <row r="1856" spans="1:16" s="175" customFormat="1">
      <c r="A1856" s="175" t="str">
        <f>Arms!$C$41</f>
        <v>CART_015_1</v>
      </c>
      <c r="B1856" s="175">
        <v>2</v>
      </c>
      <c r="C1856" s="175" t="str">
        <f t="shared" si="52"/>
        <v>CART_015_1_2</v>
      </c>
      <c r="D1856" s="180">
        <v>41.358097200630702</v>
      </c>
      <c r="E1856" s="175" t="s">
        <v>260</v>
      </c>
      <c r="F1856" s="179">
        <v>3457.8975857793298</v>
      </c>
      <c r="H1856" s="174" t="s">
        <v>262</v>
      </c>
      <c r="I1856" s="175" t="s">
        <v>94</v>
      </c>
      <c r="J1856" s="175" t="s">
        <v>88</v>
      </c>
      <c r="P1856" s="175" t="s">
        <v>328</v>
      </c>
    </row>
    <row r="1857" spans="1:17" s="175" customFormat="1">
      <c r="A1857" s="175" t="str">
        <f>Arms!$C$41</f>
        <v>CART_015_1</v>
      </c>
      <c r="B1857" s="175">
        <v>2</v>
      </c>
      <c r="C1857" s="175" t="str">
        <f t="shared" si="52"/>
        <v>CART_015_1_2</v>
      </c>
      <c r="D1857" s="180">
        <v>111.910954789375</v>
      </c>
      <c r="E1857" s="175" t="s">
        <v>260</v>
      </c>
      <c r="F1857" s="179">
        <v>3465.2807189887299</v>
      </c>
      <c r="H1857" s="174" t="s">
        <v>262</v>
      </c>
      <c r="I1857" s="175" t="s">
        <v>94</v>
      </c>
      <c r="J1857" s="175" t="s">
        <v>88</v>
      </c>
      <c r="P1857" s="175" t="s">
        <v>328</v>
      </c>
      <c r="Q1857" s="175" t="s">
        <v>432</v>
      </c>
    </row>
    <row r="1858" spans="1:17" s="175" customFormat="1">
      <c r="A1858" s="175" t="str">
        <f>Arms!$C$41</f>
        <v>CART_015_1</v>
      </c>
      <c r="B1858" s="175">
        <v>2</v>
      </c>
      <c r="C1858" s="175" t="str">
        <f t="shared" si="52"/>
        <v>CART_015_1_2</v>
      </c>
      <c r="D1858" s="180">
        <v>164.159403411846</v>
      </c>
      <c r="E1858" s="175" t="s">
        <v>260</v>
      </c>
      <c r="F1858" s="179">
        <v>4695.8630842811699</v>
      </c>
      <c r="H1858" s="174" t="s">
        <v>262</v>
      </c>
      <c r="I1858" s="175" t="s">
        <v>94</v>
      </c>
      <c r="J1858" s="175" t="s">
        <v>88</v>
      </c>
      <c r="P1858" s="175" t="s">
        <v>328</v>
      </c>
    </row>
    <row r="1859" spans="1:17" s="175" customFormat="1">
      <c r="A1859" s="175" t="str">
        <f>Arms!$C$41</f>
        <v>CART_015_1</v>
      </c>
      <c r="B1859" s="175">
        <v>2</v>
      </c>
      <c r="C1859" s="175" t="str">
        <f t="shared" si="52"/>
        <v>CART_015_1_2</v>
      </c>
      <c r="D1859" s="180">
        <v>243.99535509679799</v>
      </c>
      <c r="E1859" s="175" t="s">
        <v>260</v>
      </c>
      <c r="F1859" s="179">
        <v>5995.0998808570002</v>
      </c>
      <c r="H1859" s="174" t="s">
        <v>262</v>
      </c>
      <c r="I1859" s="175" t="s">
        <v>94</v>
      </c>
      <c r="J1859" s="175" t="s">
        <v>88</v>
      </c>
      <c r="P1859" s="175" t="s">
        <v>328</v>
      </c>
    </row>
    <row r="1860" spans="1:17" s="175" customFormat="1">
      <c r="A1860" s="175" t="str">
        <f>Arms!$C$41</f>
        <v>CART_015_1</v>
      </c>
      <c r="B1860" s="175">
        <v>2</v>
      </c>
      <c r="C1860" s="175" t="str">
        <f t="shared" si="52"/>
        <v>CART_015_1_2</v>
      </c>
      <c r="D1860" s="180">
        <v>353.17742926086601</v>
      </c>
      <c r="E1860" s="175" t="s">
        <v>260</v>
      </c>
      <c r="F1860" s="179">
        <v>141.65148538187401</v>
      </c>
      <c r="H1860" s="174" t="s">
        <v>262</v>
      </c>
      <c r="I1860" s="175" t="s">
        <v>94</v>
      </c>
      <c r="J1860" s="175" t="s">
        <v>88</v>
      </c>
      <c r="P1860" s="175" t="s">
        <v>328</v>
      </c>
    </row>
    <row r="1861" spans="1:17" s="175" customFormat="1">
      <c r="A1861" s="175" t="str">
        <f>Arms!$C$41</f>
        <v>CART_015_1</v>
      </c>
      <c r="B1861" s="175">
        <v>2</v>
      </c>
      <c r="C1861" s="175" t="str">
        <f t="shared" si="52"/>
        <v>CART_015_1_2</v>
      </c>
      <c r="D1861" s="180">
        <v>439.28937008533597</v>
      </c>
      <c r="E1861" s="175" t="s">
        <v>260</v>
      </c>
      <c r="F1861" s="179">
        <v>276.17983643858298</v>
      </c>
      <c r="H1861" s="174" t="s">
        <v>262</v>
      </c>
      <c r="I1861" s="175" t="s">
        <v>94</v>
      </c>
      <c r="J1861" s="175" t="s">
        <v>88</v>
      </c>
      <c r="P1861" s="175" t="s">
        <v>328</v>
      </c>
    </row>
    <row r="1862" spans="1:17" s="175" customFormat="1">
      <c r="A1862" s="175" t="str">
        <f>Arms!$C$41</f>
        <v>CART_015_1</v>
      </c>
      <c r="B1862" s="175">
        <v>2</v>
      </c>
      <c r="C1862" s="175" t="str">
        <f t="shared" si="52"/>
        <v>CART_015_1_2</v>
      </c>
      <c r="D1862" s="180">
        <v>531.87866868481797</v>
      </c>
      <c r="E1862" s="175" t="s">
        <v>260</v>
      </c>
      <c r="F1862" s="179">
        <v>1505.34949703903</v>
      </c>
      <c r="H1862" s="174" t="s">
        <v>262</v>
      </c>
      <c r="I1862" s="175" t="s">
        <v>94</v>
      </c>
      <c r="J1862" s="175" t="s">
        <v>88</v>
      </c>
      <c r="P1862" s="175" t="s">
        <v>328</v>
      </c>
    </row>
    <row r="1863" spans="1:17" s="175" customFormat="1">
      <c r="A1863" s="175" t="str">
        <f>Arms!$C$41</f>
        <v>CART_015_1</v>
      </c>
      <c r="B1863" s="175">
        <v>2</v>
      </c>
      <c r="C1863" s="175" t="str">
        <f t="shared" si="52"/>
        <v>CART_015_1_2</v>
      </c>
      <c r="D1863" s="180">
        <v>611.13065132684096</v>
      </c>
      <c r="E1863" s="175" t="s">
        <v>260</v>
      </c>
      <c r="F1863" s="179">
        <v>332.83018546322</v>
      </c>
      <c r="H1863" s="174" t="s">
        <v>262</v>
      </c>
      <c r="I1863" s="175" t="s">
        <v>94</v>
      </c>
      <c r="J1863" s="175" t="s">
        <v>88</v>
      </c>
      <c r="P1863" s="175" t="s">
        <v>328</v>
      </c>
    </row>
    <row r="1864" spans="1:17" s="175" customFormat="1">
      <c r="A1864" s="175" t="str">
        <f>Arms!$C$41</f>
        <v>CART_015_1</v>
      </c>
      <c r="B1864" s="175">
        <v>2</v>
      </c>
      <c r="C1864" s="175" t="str">
        <f t="shared" si="52"/>
        <v>CART_015_1_2</v>
      </c>
      <c r="D1864" s="180">
        <v>854.14903292711699</v>
      </c>
      <c r="E1864" s="175" t="s">
        <v>260</v>
      </c>
      <c r="F1864" s="179">
        <v>2619.34264559963</v>
      </c>
      <c r="H1864" s="174" t="s">
        <v>262</v>
      </c>
      <c r="I1864" s="175" t="s">
        <v>94</v>
      </c>
      <c r="J1864" s="175" t="s">
        <v>88</v>
      </c>
      <c r="P1864" s="175" t="s">
        <v>328</v>
      </c>
    </row>
    <row r="1865" spans="1:17" s="175" customFormat="1">
      <c r="A1865" s="175" t="str">
        <f>Arms!$C$41</f>
        <v>CART_015_1</v>
      </c>
      <c r="B1865" s="175">
        <v>2</v>
      </c>
      <c r="C1865" s="175" t="str">
        <f t="shared" si="52"/>
        <v>CART_015_1_2</v>
      </c>
      <c r="D1865" s="180">
        <v>1046.93936454769</v>
      </c>
      <c r="E1865" s="175" t="s">
        <v>260</v>
      </c>
      <c r="F1865" s="179">
        <v>655.82013612215201</v>
      </c>
      <c r="H1865" s="174" t="s">
        <v>262</v>
      </c>
      <c r="I1865" s="175" t="s">
        <v>94</v>
      </c>
      <c r="J1865" s="175" t="s">
        <v>88</v>
      </c>
      <c r="P1865" s="175" t="s">
        <v>328</v>
      </c>
    </row>
    <row r="1866" spans="1:17" s="175" customFormat="1">
      <c r="A1866" s="175" t="str">
        <f>Arms!$C$41</f>
        <v>CART_015_1</v>
      </c>
      <c r="B1866" s="175">
        <v>3</v>
      </c>
      <c r="C1866" s="175" t="str">
        <f t="shared" ref="C1866:C1929" si="53">CONCATENATE(A1866, "_", B1866)</f>
        <v>CART_015_1_3</v>
      </c>
      <c r="D1866" s="180">
        <v>2.17283856740932</v>
      </c>
      <c r="E1866" s="175" t="s">
        <v>260</v>
      </c>
      <c r="F1866" s="179">
        <v>3568.6627927797299</v>
      </c>
      <c r="H1866" s="174" t="s">
        <v>262</v>
      </c>
      <c r="I1866" s="175" t="s">
        <v>94</v>
      </c>
      <c r="J1866" s="175" t="s">
        <v>88</v>
      </c>
      <c r="P1866" s="175" t="s">
        <v>328</v>
      </c>
    </row>
    <row r="1867" spans="1:17" s="175" customFormat="1">
      <c r="A1867" s="175" t="str">
        <f>Arms!$C$41</f>
        <v>CART_015_1</v>
      </c>
      <c r="B1867" s="175">
        <v>3</v>
      </c>
      <c r="C1867" s="175" t="str">
        <f t="shared" si="53"/>
        <v>CART_015_1_3</v>
      </c>
      <c r="D1867" s="180">
        <v>3.1918485286289999</v>
      </c>
      <c r="E1867" s="175" t="s">
        <v>260</v>
      </c>
      <c r="F1867" s="179">
        <v>1448.1857572236599</v>
      </c>
      <c r="H1867" s="174" t="s">
        <v>262</v>
      </c>
      <c r="I1867" s="175" t="s">
        <v>94</v>
      </c>
      <c r="J1867" s="175" t="s">
        <v>88</v>
      </c>
      <c r="P1867" s="175" t="s">
        <v>328</v>
      </c>
    </row>
    <row r="1868" spans="1:17" s="175" customFormat="1">
      <c r="A1868" s="175" t="str">
        <f>Arms!$C$41</f>
        <v>CART_015_1</v>
      </c>
      <c r="B1868" s="175">
        <v>3</v>
      </c>
      <c r="C1868" s="175" t="str">
        <f t="shared" si="53"/>
        <v>CART_015_1_3</v>
      </c>
      <c r="D1868" s="180">
        <v>4.14447570526956</v>
      </c>
      <c r="E1868" s="175" t="s">
        <v>260</v>
      </c>
      <c r="F1868" s="179">
        <v>4414.6260779961503</v>
      </c>
      <c r="H1868" s="174" t="s">
        <v>262</v>
      </c>
      <c r="I1868" s="175" t="s">
        <v>94</v>
      </c>
      <c r="J1868" s="175" t="s">
        <v>88</v>
      </c>
      <c r="P1868" s="175" t="s">
        <v>328</v>
      </c>
    </row>
    <row r="1869" spans="1:17" s="175" customFormat="1">
      <c r="A1869" s="175" t="str">
        <f>Arms!$C$41</f>
        <v>CART_015_1</v>
      </c>
      <c r="B1869" s="175">
        <v>3</v>
      </c>
      <c r="C1869" s="175" t="str">
        <f t="shared" si="53"/>
        <v>CART_015_1_3</v>
      </c>
      <c r="D1869" s="180">
        <v>5.1792259143791304</v>
      </c>
      <c r="E1869" s="175" t="s">
        <v>260</v>
      </c>
      <c r="F1869" s="179">
        <v>5713.4787429461403</v>
      </c>
      <c r="H1869" s="174" t="s">
        <v>262</v>
      </c>
      <c r="I1869" s="175" t="s">
        <v>94</v>
      </c>
      <c r="J1869" s="175" t="s">
        <v>88</v>
      </c>
      <c r="P1869" s="175" t="s">
        <v>328</v>
      </c>
    </row>
    <row r="1870" spans="1:17" s="175" customFormat="1">
      <c r="A1870" s="175" t="str">
        <f>Arms!$C$41</f>
        <v>CART_015_1</v>
      </c>
      <c r="B1870" s="175">
        <v>3</v>
      </c>
      <c r="C1870" s="175" t="str">
        <f t="shared" si="53"/>
        <v>CART_015_1_3</v>
      </c>
      <c r="D1870" s="180">
        <v>6.2235571439434203</v>
      </c>
      <c r="E1870" s="175" t="s">
        <v>260</v>
      </c>
      <c r="F1870" s="179">
        <v>14979.5912190737</v>
      </c>
      <c r="H1870" s="174" t="s">
        <v>262</v>
      </c>
      <c r="I1870" s="175" t="s">
        <v>94</v>
      </c>
      <c r="J1870" s="175" t="s">
        <v>88</v>
      </c>
      <c r="P1870" s="175" t="s">
        <v>328</v>
      </c>
    </row>
    <row r="1871" spans="1:17" s="175" customFormat="1">
      <c r="A1871" s="175" t="str">
        <f>Arms!$C$41</f>
        <v>CART_015_1</v>
      </c>
      <c r="B1871" s="175">
        <v>3</v>
      </c>
      <c r="C1871" s="175" t="str">
        <f t="shared" si="53"/>
        <v>CART_015_1_3</v>
      </c>
      <c r="D1871" s="180">
        <v>7.1645502243175399</v>
      </c>
      <c r="E1871" s="175" t="s">
        <v>260</v>
      </c>
      <c r="F1871" s="179">
        <v>19376.642828798202</v>
      </c>
      <c r="H1871" s="174" t="s">
        <v>262</v>
      </c>
      <c r="I1871" s="175" t="s">
        <v>94</v>
      </c>
      <c r="J1871" s="175" t="s">
        <v>88</v>
      </c>
      <c r="P1871" s="175" t="s">
        <v>328</v>
      </c>
    </row>
    <row r="1872" spans="1:17" s="175" customFormat="1">
      <c r="A1872" s="175" t="str">
        <f>Arms!$C$41</f>
        <v>CART_015_1</v>
      </c>
      <c r="B1872" s="175">
        <v>3</v>
      </c>
      <c r="C1872" s="175" t="str">
        <f t="shared" si="53"/>
        <v>CART_015_1_3</v>
      </c>
      <c r="D1872" s="180">
        <v>8.1876663371606693</v>
      </c>
      <c r="E1872" s="175" t="s">
        <v>260</v>
      </c>
      <c r="F1872" s="179">
        <v>10641.2867176573</v>
      </c>
      <c r="H1872" s="174" t="s">
        <v>262</v>
      </c>
      <c r="I1872" s="175" t="s">
        <v>94</v>
      </c>
      <c r="J1872" s="175" t="s">
        <v>88</v>
      </c>
      <c r="P1872" s="175" t="s">
        <v>328</v>
      </c>
    </row>
    <row r="1873" spans="1:17" s="175" customFormat="1">
      <c r="A1873" s="175" t="str">
        <f>Arms!$C$41</f>
        <v>CART_015_1</v>
      </c>
      <c r="B1873" s="175">
        <v>3</v>
      </c>
      <c r="C1873" s="175" t="str">
        <f t="shared" si="53"/>
        <v>CART_015_1_3</v>
      </c>
      <c r="D1873" s="180">
        <v>9.2319975667249601</v>
      </c>
      <c r="E1873" s="175" t="s">
        <v>260</v>
      </c>
      <c r="F1873" s="179">
        <v>27899.311828588601</v>
      </c>
      <c r="H1873" s="174" t="s">
        <v>262</v>
      </c>
      <c r="I1873" s="175" t="s">
        <v>94</v>
      </c>
      <c r="J1873" s="175" t="s">
        <v>88</v>
      </c>
      <c r="P1873" s="175" t="s">
        <v>328</v>
      </c>
    </row>
    <row r="1874" spans="1:17" s="175" customFormat="1">
      <c r="A1874" s="175" t="str">
        <f>Arms!$C$41</f>
        <v>CART_015_1</v>
      </c>
      <c r="B1874" s="175">
        <v>3</v>
      </c>
      <c r="C1874" s="175" t="str">
        <f t="shared" si="53"/>
        <v>CART_015_1_3</v>
      </c>
      <c r="D1874" s="180">
        <v>38.991034958355598</v>
      </c>
      <c r="E1874" s="175" t="s">
        <v>260</v>
      </c>
      <c r="F1874" s="179">
        <v>212.75339802952399</v>
      </c>
      <c r="H1874" s="174" t="s">
        <v>262</v>
      </c>
      <c r="I1874" s="175" t="s">
        <v>94</v>
      </c>
      <c r="J1874" s="175" t="s">
        <v>88</v>
      </c>
      <c r="P1874" s="175" t="s">
        <v>328</v>
      </c>
    </row>
    <row r="1875" spans="1:17" s="175" customFormat="1">
      <c r="A1875" s="175" t="str">
        <f>Arms!$C$41</f>
        <v>CART_015_1</v>
      </c>
      <c r="B1875" s="175">
        <v>3</v>
      </c>
      <c r="C1875" s="175" t="str">
        <f t="shared" si="53"/>
        <v>CART_015_1_3</v>
      </c>
      <c r="D1875" s="180">
        <v>72.873587608082502</v>
      </c>
      <c r="E1875" s="175" t="s">
        <v>260</v>
      </c>
      <c r="F1875" s="179">
        <v>10873.5016165205</v>
      </c>
      <c r="H1875" s="174" t="s">
        <v>262</v>
      </c>
      <c r="I1875" s="175" t="s">
        <v>94</v>
      </c>
      <c r="J1875" s="175" t="s">
        <v>88</v>
      </c>
      <c r="P1875" s="175" t="s">
        <v>328</v>
      </c>
      <c r="Q1875" s="175" t="s">
        <v>432</v>
      </c>
    </row>
    <row r="1876" spans="1:17" s="175" customFormat="1">
      <c r="A1876" s="175" t="str">
        <f>Arms!$C$41</f>
        <v>CART_015_1</v>
      </c>
      <c r="B1876" s="175">
        <v>3</v>
      </c>
      <c r="C1876" s="175" t="str">
        <f t="shared" si="53"/>
        <v>CART_015_1_3</v>
      </c>
      <c r="D1876" s="180">
        <v>104.990716672853</v>
      </c>
      <c r="E1876" s="175" t="s">
        <v>260</v>
      </c>
      <c r="F1876" s="179">
        <v>2934.0392339427899</v>
      </c>
      <c r="H1876" s="174" t="s">
        <v>262</v>
      </c>
      <c r="I1876" s="175" t="s">
        <v>94</v>
      </c>
      <c r="J1876" s="175" t="s">
        <v>88</v>
      </c>
      <c r="P1876" s="175" t="s">
        <v>328</v>
      </c>
    </row>
    <row r="1877" spans="1:17" s="175" customFormat="1">
      <c r="A1877" s="175" t="str">
        <f>Arms!$C$41</f>
        <v>CART_015_1</v>
      </c>
      <c r="B1877" s="175">
        <v>3</v>
      </c>
      <c r="C1877" s="175" t="str">
        <f t="shared" si="53"/>
        <v>CART_015_1_3</v>
      </c>
      <c r="D1877" s="180">
        <v>184.570579810087</v>
      </c>
      <c r="E1877" s="175" t="s">
        <v>260</v>
      </c>
      <c r="F1877" s="179">
        <v>13350.2489388387</v>
      </c>
      <c r="H1877" s="174" t="s">
        <v>262</v>
      </c>
      <c r="I1877" s="175" t="s">
        <v>94</v>
      </c>
      <c r="J1877" s="175" t="s">
        <v>88</v>
      </c>
      <c r="P1877" s="175" t="s">
        <v>328</v>
      </c>
    </row>
    <row r="1878" spans="1:17" s="175" customFormat="1">
      <c r="A1878" s="175" t="str">
        <f>Arms!$C$41</f>
        <v>CART_015_1</v>
      </c>
      <c r="B1878" s="175">
        <v>3</v>
      </c>
      <c r="C1878" s="175" t="str">
        <f t="shared" si="53"/>
        <v>CART_015_1_3</v>
      </c>
      <c r="D1878" s="180">
        <v>280.92196700440098</v>
      </c>
      <c r="E1878" s="175" t="s">
        <v>260</v>
      </c>
      <c r="F1878" s="179">
        <v>262.28825551994601</v>
      </c>
      <c r="H1878" s="174" t="s">
        <v>262</v>
      </c>
      <c r="I1878" s="175" t="s">
        <v>94</v>
      </c>
      <c r="J1878" s="175" t="s">
        <v>88</v>
      </c>
      <c r="P1878" s="175" t="s">
        <v>328</v>
      </c>
    </row>
    <row r="1879" spans="1:17" s="175" customFormat="1">
      <c r="A1879" s="175" t="str">
        <f>Arms!$C$41</f>
        <v>CART_015_1</v>
      </c>
      <c r="B1879" s="175">
        <v>3</v>
      </c>
      <c r="C1879" s="175" t="str">
        <f t="shared" si="53"/>
        <v>CART_015_1_3</v>
      </c>
      <c r="D1879" s="180">
        <v>463.33775396530501</v>
      </c>
      <c r="E1879" s="175" t="s">
        <v>260</v>
      </c>
      <c r="F1879" s="179">
        <v>5434.3051836326304</v>
      </c>
      <c r="H1879" s="174" t="s">
        <v>262</v>
      </c>
      <c r="I1879" s="175" t="s">
        <v>94</v>
      </c>
      <c r="J1879" s="175" t="s">
        <v>88</v>
      </c>
      <c r="P1879" s="175" t="s">
        <v>328</v>
      </c>
    </row>
    <row r="1880" spans="1:17" s="175" customFormat="1">
      <c r="A1880" s="175" t="str">
        <f>Arms!$C$41</f>
        <v>CART_015_1</v>
      </c>
      <c r="B1880" s="175">
        <v>3</v>
      </c>
      <c r="C1880" s="175" t="str">
        <f t="shared" si="53"/>
        <v>CART_015_1_3</v>
      </c>
      <c r="D1880" s="180">
        <v>553.06880271603404</v>
      </c>
      <c r="E1880" s="175" t="s">
        <v>260</v>
      </c>
      <c r="F1880" s="179">
        <v>307.74918581537901</v>
      </c>
      <c r="H1880" s="174" t="s">
        <v>262</v>
      </c>
      <c r="I1880" s="175" t="s">
        <v>94</v>
      </c>
      <c r="J1880" s="175" t="s">
        <v>88</v>
      </c>
      <c r="P1880" s="175" t="s">
        <v>328</v>
      </c>
    </row>
    <row r="1881" spans="1:17" s="175" customFormat="1">
      <c r="A1881" s="175" t="str">
        <f>Arms!$C$41</f>
        <v>CART_015_1</v>
      </c>
      <c r="B1881" s="175">
        <v>3</v>
      </c>
      <c r="C1881" s="175" t="str">
        <f t="shared" si="53"/>
        <v>CART_015_1_3</v>
      </c>
      <c r="D1881" s="180">
        <v>723.50007957137302</v>
      </c>
      <c r="E1881" s="175" t="s">
        <v>260</v>
      </c>
      <c r="F1881" s="179">
        <v>2210.77251172561</v>
      </c>
      <c r="H1881" s="174" t="s">
        <v>262</v>
      </c>
      <c r="I1881" s="175" t="s">
        <v>94</v>
      </c>
      <c r="J1881" s="175" t="s">
        <v>88</v>
      </c>
      <c r="P1881" s="175" t="s">
        <v>328</v>
      </c>
    </row>
    <row r="1882" spans="1:17" s="175" customFormat="1">
      <c r="A1882" s="175" t="str">
        <f>Arms!$C$41</f>
        <v>CART_015_1</v>
      </c>
      <c r="B1882" s="175">
        <v>3</v>
      </c>
      <c r="C1882" s="175" t="str">
        <f t="shared" si="53"/>
        <v>CART_015_1_3</v>
      </c>
      <c r="D1882" s="180">
        <v>824.07829823351301</v>
      </c>
      <c r="E1882" s="175" t="s">
        <v>260</v>
      </c>
      <c r="F1882" s="179">
        <v>12315.3321706962</v>
      </c>
      <c r="H1882" s="174" t="s">
        <v>262</v>
      </c>
      <c r="I1882" s="175" t="s">
        <v>94</v>
      </c>
      <c r="J1882" s="175" t="s">
        <v>88</v>
      </c>
      <c r="P1882" s="175" t="s">
        <v>328</v>
      </c>
    </row>
    <row r="1883" spans="1:17" s="175" customFormat="1">
      <c r="A1883" s="175" t="str">
        <f>Arms!$C$41</f>
        <v>CART_015_1</v>
      </c>
      <c r="B1883" s="175">
        <v>3</v>
      </c>
      <c r="C1883" s="175" t="str">
        <f t="shared" si="53"/>
        <v>CART_015_1_3</v>
      </c>
      <c r="D1883" s="180">
        <v>892.94679327356403</v>
      </c>
      <c r="E1883" s="175" t="s">
        <v>260</v>
      </c>
      <c r="F1883" s="179">
        <v>852.716628045314</v>
      </c>
      <c r="H1883" s="174" t="s">
        <v>262</v>
      </c>
      <c r="I1883" s="175" t="s">
        <v>94</v>
      </c>
      <c r="J1883" s="175" t="s">
        <v>88</v>
      </c>
      <c r="P1883" s="175" t="s">
        <v>328</v>
      </c>
    </row>
    <row r="1884" spans="1:17" s="175" customFormat="1">
      <c r="A1884" s="175" t="str">
        <f>Arms!$C$41</f>
        <v>CART_015_1</v>
      </c>
      <c r="B1884" s="175">
        <v>3</v>
      </c>
      <c r="C1884" s="175" t="str">
        <f t="shared" si="53"/>
        <v>CART_015_1_3</v>
      </c>
      <c r="D1884" s="180">
        <v>960.72887379979602</v>
      </c>
      <c r="E1884" s="175" t="s">
        <v>260</v>
      </c>
      <c r="F1884" s="179">
        <v>2342.5486047550098</v>
      </c>
      <c r="H1884" s="174" t="s">
        <v>262</v>
      </c>
      <c r="I1884" s="175" t="s">
        <v>94</v>
      </c>
      <c r="J1884" s="175" t="s">
        <v>88</v>
      </c>
      <c r="P1884" s="175" t="s">
        <v>328</v>
      </c>
    </row>
    <row r="1885" spans="1:17" s="175" customFormat="1">
      <c r="A1885" s="175" t="str">
        <f>Arms!$C$41</f>
        <v>CART_015_1</v>
      </c>
      <c r="B1885" s="175">
        <v>4</v>
      </c>
      <c r="C1885" s="175" t="str">
        <f t="shared" si="53"/>
        <v>CART_015_1_4</v>
      </c>
      <c r="D1885" s="180">
        <v>2.0877482807635901</v>
      </c>
      <c r="E1885" s="175" t="s">
        <v>260</v>
      </c>
      <c r="F1885" s="179">
        <v>1361.2175581327001</v>
      </c>
      <c r="H1885" s="174" t="s">
        <v>262</v>
      </c>
      <c r="I1885" s="175" t="s">
        <v>94</v>
      </c>
      <c r="J1885" s="175" t="s">
        <v>88</v>
      </c>
      <c r="P1885" s="175" t="s">
        <v>328</v>
      </c>
    </row>
    <row r="1886" spans="1:17" s="175" customFormat="1">
      <c r="A1886" s="175" t="str">
        <f>Arms!$C$41</f>
        <v>CART_015_1</v>
      </c>
      <c r="B1886" s="175">
        <v>4</v>
      </c>
      <c r="C1886" s="175" t="str">
        <f t="shared" si="53"/>
        <v>CART_015_1_4</v>
      </c>
      <c r="D1886" s="180">
        <v>3.1181374620613802</v>
      </c>
      <c r="E1886" s="175" t="s">
        <v>260</v>
      </c>
      <c r="F1886" s="179">
        <v>579.31968178371505</v>
      </c>
      <c r="H1886" s="174" t="s">
        <v>262</v>
      </c>
      <c r="I1886" s="175" t="s">
        <v>94</v>
      </c>
      <c r="J1886" s="175" t="s">
        <v>88</v>
      </c>
      <c r="P1886" s="175" t="s">
        <v>328</v>
      </c>
    </row>
    <row r="1887" spans="1:17" s="175" customFormat="1">
      <c r="A1887" s="175" t="str">
        <f>Arms!$C$41</f>
        <v>CART_015_1</v>
      </c>
      <c r="B1887" s="175">
        <v>4</v>
      </c>
      <c r="C1887" s="175" t="str">
        <f t="shared" si="53"/>
        <v>CART_015_1_4</v>
      </c>
      <c r="D1887" s="180">
        <v>4.1955511160627301</v>
      </c>
      <c r="E1887" s="175" t="s">
        <v>260</v>
      </c>
      <c r="F1887" s="179">
        <v>7603.5661189905904</v>
      </c>
      <c r="H1887" s="174" t="s">
        <v>262</v>
      </c>
      <c r="I1887" s="175" t="s">
        <v>94</v>
      </c>
      <c r="J1887" s="175" t="s">
        <v>88</v>
      </c>
      <c r="P1887" s="175" t="s">
        <v>328</v>
      </c>
    </row>
    <row r="1888" spans="1:17" s="175" customFormat="1">
      <c r="A1888" s="175" t="str">
        <f>Arms!$C$41</f>
        <v>CART_015_1</v>
      </c>
      <c r="B1888" s="175">
        <v>4</v>
      </c>
      <c r="C1888" s="175" t="str">
        <f t="shared" si="53"/>
        <v>CART_015_1_4</v>
      </c>
      <c r="D1888" s="180">
        <v>5.2307810519035298</v>
      </c>
      <c r="E1888" s="175" t="s">
        <v>260</v>
      </c>
      <c r="F1888" s="179">
        <v>4605.7316285450797</v>
      </c>
      <c r="H1888" s="174" t="s">
        <v>262</v>
      </c>
      <c r="I1888" s="175" t="s">
        <v>94</v>
      </c>
      <c r="J1888" s="175" t="s">
        <v>88</v>
      </c>
      <c r="P1888" s="175" t="s">
        <v>328</v>
      </c>
    </row>
    <row r="1889" spans="1:17" s="175" customFormat="1">
      <c r="A1889" s="175" t="str">
        <f>Arms!$C$41</f>
        <v>CART_015_1</v>
      </c>
      <c r="B1889" s="175">
        <v>4</v>
      </c>
      <c r="C1889" s="175" t="str">
        <f t="shared" si="53"/>
        <v>CART_015_1_4</v>
      </c>
      <c r="D1889" s="180">
        <v>6.27016020592405</v>
      </c>
      <c r="E1889" s="175" t="s">
        <v>260</v>
      </c>
      <c r="F1889" s="179">
        <v>3775.4770885743301</v>
      </c>
      <c r="H1889" s="174" t="s">
        <v>262</v>
      </c>
      <c r="I1889" s="175" t="s">
        <v>94</v>
      </c>
      <c r="J1889" s="175" t="s">
        <v>88</v>
      </c>
      <c r="P1889" s="175" t="s">
        <v>328</v>
      </c>
    </row>
    <row r="1890" spans="1:17" s="175" customFormat="1">
      <c r="A1890" s="175" t="str">
        <f>Arms!$C$41</f>
        <v>CART_015_1</v>
      </c>
      <c r="B1890" s="175">
        <v>4</v>
      </c>
      <c r="C1890" s="175" t="str">
        <f t="shared" si="53"/>
        <v>CART_015_1_4</v>
      </c>
      <c r="D1890" s="180">
        <v>7.1484113872987196</v>
      </c>
      <c r="E1890" s="175" t="s">
        <v>260</v>
      </c>
      <c r="F1890" s="179">
        <v>24448.8957828805</v>
      </c>
      <c r="H1890" s="174" t="s">
        <v>262</v>
      </c>
      <c r="I1890" s="175" t="s">
        <v>94</v>
      </c>
      <c r="J1890" s="175" t="s">
        <v>88</v>
      </c>
      <c r="P1890" s="175" t="s">
        <v>328</v>
      </c>
    </row>
    <row r="1891" spans="1:17" s="175" customFormat="1">
      <c r="A1891" s="175" t="str">
        <f>Arms!$C$41</f>
        <v>CART_015_1</v>
      </c>
      <c r="B1891" s="175">
        <v>4</v>
      </c>
      <c r="C1891" s="175" t="str">
        <f t="shared" si="53"/>
        <v>CART_015_1_4</v>
      </c>
      <c r="D1891" s="180">
        <v>8.2756156594566903</v>
      </c>
      <c r="E1891" s="175" t="s">
        <v>260</v>
      </c>
      <c r="F1891" s="179">
        <v>12107.6874358935</v>
      </c>
      <c r="H1891" s="174" t="s">
        <v>262</v>
      </c>
      <c r="I1891" s="175" t="s">
        <v>94</v>
      </c>
      <c r="J1891" s="175" t="s">
        <v>88</v>
      </c>
      <c r="P1891" s="175" t="s">
        <v>328</v>
      </c>
    </row>
    <row r="1892" spans="1:17" s="175" customFormat="1">
      <c r="A1892" s="175" t="str">
        <f>Arms!$C$41</f>
        <v>CART_015_1</v>
      </c>
      <c r="B1892" s="175">
        <v>4</v>
      </c>
      <c r="C1892" s="175" t="str">
        <f t="shared" si="53"/>
        <v>CART_015_1_4</v>
      </c>
      <c r="D1892" s="180">
        <v>9.3156863498405293</v>
      </c>
      <c r="E1892" s="175" t="s">
        <v>260</v>
      </c>
      <c r="F1892" s="179">
        <v>10438.379043584901</v>
      </c>
      <c r="H1892" s="174" t="s">
        <v>262</v>
      </c>
      <c r="I1892" s="175" t="s">
        <v>94</v>
      </c>
      <c r="J1892" s="175" t="s">
        <v>88</v>
      </c>
      <c r="P1892" s="175" t="s">
        <v>328</v>
      </c>
    </row>
    <row r="1893" spans="1:17" s="175" customFormat="1">
      <c r="A1893" s="175" t="str">
        <f>Arms!$C$41</f>
        <v>CART_015_1</v>
      </c>
      <c r="B1893" s="175">
        <v>4</v>
      </c>
      <c r="C1893" s="175" t="str">
        <f t="shared" si="53"/>
        <v>CART_015_1_4</v>
      </c>
      <c r="D1893" s="180">
        <v>15.1612432287064</v>
      </c>
      <c r="E1893" s="175" t="s">
        <v>260</v>
      </c>
      <c r="F1893" s="179">
        <v>1342.5616182066599</v>
      </c>
      <c r="H1893" s="174" t="s">
        <v>262</v>
      </c>
      <c r="I1893" s="175" t="s">
        <v>94</v>
      </c>
      <c r="J1893" s="175" t="s">
        <v>88</v>
      </c>
      <c r="P1893" s="175" t="s">
        <v>328</v>
      </c>
    </row>
    <row r="1894" spans="1:17" s="175" customFormat="1">
      <c r="A1894" s="175" t="str">
        <f>Arms!$C$41</f>
        <v>CART_015_1</v>
      </c>
      <c r="B1894" s="175">
        <v>4</v>
      </c>
      <c r="C1894" s="175" t="str">
        <f t="shared" si="53"/>
        <v>CART_015_1_4</v>
      </c>
      <c r="D1894" s="180">
        <v>22.295899421782899</v>
      </c>
      <c r="E1894" s="175" t="s">
        <v>260</v>
      </c>
      <c r="F1894" s="179">
        <v>1955.0937047223999</v>
      </c>
      <c r="H1894" s="174" t="s">
        <v>262</v>
      </c>
      <c r="I1894" s="175" t="s">
        <v>94</v>
      </c>
      <c r="J1894" s="175" t="s">
        <v>88</v>
      </c>
      <c r="P1894" s="175" t="s">
        <v>328</v>
      </c>
    </row>
    <row r="1895" spans="1:17" s="175" customFormat="1">
      <c r="A1895" s="175" t="str">
        <f>Arms!$C$41</f>
        <v>CART_015_1</v>
      </c>
      <c r="B1895" s="175">
        <v>4</v>
      </c>
      <c r="C1895" s="175" t="str">
        <f t="shared" si="53"/>
        <v>CART_015_1_4</v>
      </c>
      <c r="D1895" s="180">
        <v>31.9378282319257</v>
      </c>
      <c r="E1895" s="175" t="s">
        <v>260</v>
      </c>
      <c r="F1895" s="179">
        <v>5361.1226427872998</v>
      </c>
      <c r="H1895" s="174" t="s">
        <v>262</v>
      </c>
      <c r="I1895" s="175" t="s">
        <v>94</v>
      </c>
      <c r="J1895" s="175" t="s">
        <v>88</v>
      </c>
      <c r="P1895" s="175" t="s">
        <v>328</v>
      </c>
    </row>
    <row r="1896" spans="1:17" s="175" customFormat="1">
      <c r="A1896" s="175" t="str">
        <f>Arms!$C$41</f>
        <v>CART_015_1</v>
      </c>
      <c r="B1896" s="175">
        <v>4</v>
      </c>
      <c r="C1896" s="175" t="str">
        <f t="shared" si="53"/>
        <v>CART_015_1_4</v>
      </c>
      <c r="D1896" s="180">
        <v>37.8961328311511</v>
      </c>
      <c r="E1896" s="175" t="s">
        <v>260</v>
      </c>
      <c r="F1896" s="179">
        <v>260.29670789578398</v>
      </c>
      <c r="H1896" s="174" t="s">
        <v>262</v>
      </c>
      <c r="I1896" s="175" t="s">
        <v>94</v>
      </c>
      <c r="J1896" s="175" t="s">
        <v>88</v>
      </c>
      <c r="P1896" s="175" t="s">
        <v>328</v>
      </c>
    </row>
    <row r="1897" spans="1:17" s="175" customFormat="1">
      <c r="A1897" s="175" t="str">
        <f>Arms!$C$41</f>
        <v>CART_015_1</v>
      </c>
      <c r="B1897" s="175">
        <v>4</v>
      </c>
      <c r="C1897" s="175" t="str">
        <f t="shared" si="53"/>
        <v>CART_015_1_4</v>
      </c>
      <c r="D1897" s="180">
        <v>73.645960426505496</v>
      </c>
      <c r="E1897" s="175" t="s">
        <v>260</v>
      </c>
      <c r="F1897" s="179">
        <v>3409.93635703671</v>
      </c>
      <c r="H1897" s="174" t="s">
        <v>262</v>
      </c>
      <c r="I1897" s="175" t="s">
        <v>94</v>
      </c>
      <c r="J1897" s="175" t="s">
        <v>88</v>
      </c>
      <c r="P1897" s="175" t="s">
        <v>328</v>
      </c>
      <c r="Q1897" s="175" t="s">
        <v>432</v>
      </c>
    </row>
    <row r="1898" spans="1:17" s="175" customFormat="1">
      <c r="A1898" s="175" t="str">
        <f>Arms!$C$41</f>
        <v>CART_015_1</v>
      </c>
      <c r="B1898" s="175">
        <v>4</v>
      </c>
      <c r="C1898" s="175" t="str">
        <f t="shared" si="53"/>
        <v>CART_015_1_4</v>
      </c>
      <c r="D1898" s="180">
        <v>101.722985518013</v>
      </c>
      <c r="E1898" s="175" t="s">
        <v>260</v>
      </c>
      <c r="F1898" s="179">
        <v>5650.7831496931703</v>
      </c>
      <c r="H1898" s="174" t="s">
        <v>262</v>
      </c>
      <c r="I1898" s="175" t="s">
        <v>94</v>
      </c>
      <c r="J1898" s="175" t="s">
        <v>88</v>
      </c>
      <c r="P1898" s="175" t="s">
        <v>328</v>
      </c>
    </row>
    <row r="1899" spans="1:17" s="175" customFormat="1">
      <c r="A1899" s="175" t="str">
        <f>Arms!$C$41</f>
        <v>CART_015_1</v>
      </c>
      <c r="B1899" s="175">
        <v>4</v>
      </c>
      <c r="C1899" s="175" t="str">
        <f t="shared" si="53"/>
        <v>CART_015_1_4</v>
      </c>
      <c r="D1899" s="180">
        <v>200.50183014164301</v>
      </c>
      <c r="E1899" s="175" t="s">
        <v>260</v>
      </c>
      <c r="F1899" s="179">
        <v>150.25128880777601</v>
      </c>
      <c r="H1899" s="174" t="s">
        <v>262</v>
      </c>
      <c r="I1899" s="175" t="s">
        <v>94</v>
      </c>
      <c r="J1899" s="175" t="s">
        <v>88</v>
      </c>
      <c r="P1899" s="175" t="s">
        <v>328</v>
      </c>
    </row>
    <row r="1900" spans="1:17" s="175" customFormat="1">
      <c r="A1900" s="175" t="str">
        <f>Arms!$C$41</f>
        <v>CART_015_1</v>
      </c>
      <c r="B1900" s="175">
        <v>4</v>
      </c>
      <c r="C1900" s="175" t="str">
        <f t="shared" si="53"/>
        <v>CART_015_1_4</v>
      </c>
      <c r="D1900" s="180">
        <v>282.08477003873298</v>
      </c>
      <c r="E1900" s="175" t="s">
        <v>260</v>
      </c>
      <c r="F1900" s="179">
        <v>262.30747879166302</v>
      </c>
      <c r="H1900" s="174" t="s">
        <v>262</v>
      </c>
      <c r="I1900" s="175" t="s">
        <v>94</v>
      </c>
      <c r="J1900" s="175" t="s">
        <v>88</v>
      </c>
      <c r="P1900" s="175" t="s">
        <v>328</v>
      </c>
    </row>
    <row r="1901" spans="1:17" s="175" customFormat="1">
      <c r="A1901" s="175" t="str">
        <f>Arms!$C$41</f>
        <v>CART_015_1</v>
      </c>
      <c r="B1901" s="175">
        <v>4</v>
      </c>
      <c r="C1901" s="175" t="str">
        <f t="shared" si="53"/>
        <v>CART_015_1_4</v>
      </c>
      <c r="D1901" s="180">
        <v>373.92074690998999</v>
      </c>
      <c r="E1901" s="175" t="s">
        <v>260</v>
      </c>
      <c r="F1901" s="179">
        <v>7712.9557022647105</v>
      </c>
      <c r="H1901" s="174" t="s">
        <v>262</v>
      </c>
      <c r="I1901" s="175" t="s">
        <v>94</v>
      </c>
      <c r="J1901" s="175" t="s">
        <v>88</v>
      </c>
      <c r="P1901" s="175" t="s">
        <v>328</v>
      </c>
    </row>
    <row r="1902" spans="1:17" s="175" customFormat="1">
      <c r="A1902" s="175" t="str">
        <f>Arms!$C$41</f>
        <v>CART_015_1</v>
      </c>
      <c r="B1902" s="175">
        <v>4</v>
      </c>
      <c r="C1902" s="175" t="str">
        <f t="shared" si="53"/>
        <v>CART_015_1_4</v>
      </c>
      <c r="D1902" s="180">
        <v>465.89252559547202</v>
      </c>
      <c r="E1902" s="175" t="s">
        <v>260</v>
      </c>
      <c r="F1902" s="179">
        <v>339.48089725954299</v>
      </c>
      <c r="H1902" s="174" t="s">
        <v>262</v>
      </c>
      <c r="I1902" s="175" t="s">
        <v>94</v>
      </c>
      <c r="J1902" s="175" t="s">
        <v>88</v>
      </c>
      <c r="P1902" s="175" t="s">
        <v>328</v>
      </c>
    </row>
    <row r="1903" spans="1:17" s="175" customFormat="1">
      <c r="A1903" s="175" t="str">
        <f>Arms!$C$41</f>
        <v>CART_015_1</v>
      </c>
      <c r="B1903" s="175">
        <v>4</v>
      </c>
      <c r="C1903" s="175" t="str">
        <f t="shared" si="53"/>
        <v>CART_015_1_4</v>
      </c>
      <c r="D1903" s="180">
        <v>626.83465068167902</v>
      </c>
      <c r="E1903" s="175" t="s">
        <v>260</v>
      </c>
      <c r="F1903" s="179">
        <v>1400.09241416554</v>
      </c>
      <c r="H1903" s="174" t="s">
        <v>262</v>
      </c>
      <c r="I1903" s="175" t="s">
        <v>94</v>
      </c>
      <c r="J1903" s="175" t="s">
        <v>88</v>
      </c>
      <c r="P1903" s="175" t="s">
        <v>328</v>
      </c>
    </row>
    <row r="1904" spans="1:17" s="175" customFormat="1">
      <c r="A1904" s="175" t="str">
        <f>Arms!$C$41</f>
        <v>CART_015_1</v>
      </c>
      <c r="B1904" s="175">
        <v>4</v>
      </c>
      <c r="C1904" s="175" t="str">
        <f t="shared" si="53"/>
        <v>CART_015_1_4</v>
      </c>
      <c r="D1904" s="180">
        <v>739.80478489206996</v>
      </c>
      <c r="E1904" s="175" t="s">
        <v>260</v>
      </c>
      <c r="F1904" s="179">
        <v>75444.890746214602</v>
      </c>
      <c r="H1904" s="174" t="s">
        <v>262</v>
      </c>
      <c r="I1904" s="175" t="s">
        <v>94</v>
      </c>
      <c r="J1904" s="175" t="s">
        <v>88</v>
      </c>
      <c r="P1904" s="175" t="s">
        <v>328</v>
      </c>
    </row>
    <row r="1905" spans="1:17" s="175" customFormat="1">
      <c r="A1905" s="175" t="str">
        <f>Arms!$C$41</f>
        <v>CART_015_1</v>
      </c>
      <c r="B1905" s="175">
        <v>4</v>
      </c>
      <c r="C1905" s="175" t="str">
        <f t="shared" si="53"/>
        <v>CART_015_1_4</v>
      </c>
      <c r="D1905" s="180">
        <v>829.29818046790297</v>
      </c>
      <c r="E1905" s="175" t="s">
        <v>260</v>
      </c>
      <c r="F1905" s="179">
        <v>2109.16291583682</v>
      </c>
      <c r="H1905" s="174" t="s">
        <v>262</v>
      </c>
      <c r="I1905" s="175" t="s">
        <v>94</v>
      </c>
      <c r="J1905" s="175" t="s">
        <v>88</v>
      </c>
      <c r="P1905" s="175" t="s">
        <v>328</v>
      </c>
    </row>
    <row r="1906" spans="1:17" s="175" customFormat="1">
      <c r="A1906" s="175" t="str">
        <f>Arms!$C$41</f>
        <v>CART_015_1</v>
      </c>
      <c r="B1906" s="175">
        <v>5</v>
      </c>
      <c r="C1906" s="175" t="str">
        <f t="shared" si="53"/>
        <v>CART_015_1_5</v>
      </c>
      <c r="D1906" s="180">
        <v>2.0249999999999999</v>
      </c>
      <c r="E1906" s="175" t="s">
        <v>260</v>
      </c>
      <c r="F1906" s="179">
        <v>1858.14220311897</v>
      </c>
      <c r="H1906" s="174" t="s">
        <v>262</v>
      </c>
      <c r="I1906" s="175" t="s">
        <v>94</v>
      </c>
      <c r="J1906" s="175" t="s">
        <v>88</v>
      </c>
      <c r="P1906" s="175" t="s">
        <v>328</v>
      </c>
    </row>
    <row r="1907" spans="1:17" s="175" customFormat="1">
      <c r="A1907" s="175" t="str">
        <f>Arms!$C$41</f>
        <v>CART_015_1</v>
      </c>
      <c r="B1907" s="175">
        <v>5</v>
      </c>
      <c r="C1907" s="175" t="str">
        <f t="shared" si="53"/>
        <v>CART_015_1_5</v>
      </c>
      <c r="D1907" s="180">
        <v>3.0375000000000001</v>
      </c>
      <c r="E1907" s="175" t="s">
        <v>260</v>
      </c>
      <c r="F1907" s="179">
        <v>122.413396293535</v>
      </c>
      <c r="H1907" s="174" t="s">
        <v>262</v>
      </c>
      <c r="I1907" s="175" t="s">
        <v>94</v>
      </c>
      <c r="J1907" s="175" t="s">
        <v>88</v>
      </c>
      <c r="P1907" s="175" t="s">
        <v>328</v>
      </c>
    </row>
    <row r="1908" spans="1:17" s="175" customFormat="1">
      <c r="A1908" s="175" t="str">
        <f>Arms!$C$41</f>
        <v>CART_015_1</v>
      </c>
      <c r="B1908" s="175">
        <v>5</v>
      </c>
      <c r="C1908" s="175" t="str">
        <f t="shared" si="53"/>
        <v>CART_015_1_5</v>
      </c>
      <c r="D1908" s="180">
        <v>4.05</v>
      </c>
      <c r="E1908" s="175" t="s">
        <v>260</v>
      </c>
      <c r="F1908" s="179">
        <v>3897.53006252051</v>
      </c>
      <c r="H1908" s="174" t="s">
        <v>262</v>
      </c>
      <c r="I1908" s="175" t="s">
        <v>94</v>
      </c>
      <c r="J1908" s="175" t="s">
        <v>88</v>
      </c>
      <c r="P1908" s="175" t="s">
        <v>328</v>
      </c>
    </row>
    <row r="1909" spans="1:17" s="175" customFormat="1">
      <c r="A1909" s="175" t="str">
        <f>Arms!$C$41</f>
        <v>CART_015_1</v>
      </c>
      <c r="B1909" s="175">
        <v>5</v>
      </c>
      <c r="C1909" s="175" t="str">
        <f t="shared" si="53"/>
        <v>CART_015_1_5</v>
      </c>
      <c r="D1909" s="180">
        <v>5.0625</v>
      </c>
      <c r="E1909" s="175" t="s">
        <v>260</v>
      </c>
      <c r="F1909" s="179">
        <v>11679.7678449001</v>
      </c>
      <c r="H1909" s="174" t="s">
        <v>262</v>
      </c>
      <c r="I1909" s="175" t="s">
        <v>94</v>
      </c>
      <c r="J1909" s="175" t="s">
        <v>88</v>
      </c>
      <c r="P1909" s="175" t="s">
        <v>328</v>
      </c>
    </row>
    <row r="1910" spans="1:17" s="175" customFormat="1">
      <c r="A1910" s="175" t="str">
        <f>Arms!$C$41</f>
        <v>CART_015_1</v>
      </c>
      <c r="B1910" s="175">
        <v>5</v>
      </c>
      <c r="C1910" s="175" t="str">
        <f t="shared" si="53"/>
        <v>CART_015_1_5</v>
      </c>
      <c r="D1910" s="180">
        <v>6.0749999999999904</v>
      </c>
      <c r="E1910" s="175" t="s">
        <v>260</v>
      </c>
      <c r="F1910" s="179">
        <v>53492.078551628001</v>
      </c>
      <c r="H1910" s="174" t="s">
        <v>262</v>
      </c>
      <c r="I1910" s="175" t="s">
        <v>94</v>
      </c>
      <c r="J1910" s="175" t="s">
        <v>88</v>
      </c>
      <c r="P1910" s="175" t="s">
        <v>328</v>
      </c>
    </row>
    <row r="1911" spans="1:17" s="175" customFormat="1">
      <c r="A1911" s="175" t="str">
        <f>Arms!$C$41</f>
        <v>CART_015_1</v>
      </c>
      <c r="B1911" s="175">
        <v>5</v>
      </c>
      <c r="C1911" s="175" t="str">
        <f t="shared" si="53"/>
        <v>CART_015_1_5</v>
      </c>
      <c r="D1911" s="180">
        <v>7.0875000000000004</v>
      </c>
      <c r="E1911" s="175" t="s">
        <v>260</v>
      </c>
      <c r="F1911" s="179">
        <v>104887.487951255</v>
      </c>
      <c r="H1911" s="174" t="s">
        <v>262</v>
      </c>
      <c r="I1911" s="175" t="s">
        <v>94</v>
      </c>
      <c r="J1911" s="175" t="s">
        <v>88</v>
      </c>
      <c r="P1911" s="175" t="s">
        <v>328</v>
      </c>
    </row>
    <row r="1912" spans="1:17" s="175" customFormat="1">
      <c r="A1912" s="175" t="str">
        <f>Arms!$C$41</f>
        <v>CART_015_1</v>
      </c>
      <c r="B1912" s="175">
        <v>5</v>
      </c>
      <c r="C1912" s="175" t="str">
        <f t="shared" si="53"/>
        <v>CART_015_1_5</v>
      </c>
      <c r="D1912" s="180">
        <v>8.1</v>
      </c>
      <c r="E1912" s="175" t="s">
        <v>260</v>
      </c>
      <c r="F1912" s="179">
        <v>61212.7802366451</v>
      </c>
      <c r="H1912" s="174" t="s">
        <v>262</v>
      </c>
      <c r="I1912" s="175" t="s">
        <v>94</v>
      </c>
      <c r="J1912" s="175" t="s">
        <v>88</v>
      </c>
      <c r="P1912" s="175" t="s">
        <v>328</v>
      </c>
    </row>
    <row r="1913" spans="1:17" s="175" customFormat="1">
      <c r="A1913" s="175" t="str">
        <f>Arms!$C$41</f>
        <v>CART_015_1</v>
      </c>
      <c r="B1913" s="175">
        <v>5</v>
      </c>
      <c r="C1913" s="175" t="str">
        <f t="shared" si="53"/>
        <v>CART_015_1_5</v>
      </c>
      <c r="D1913" s="180">
        <v>9</v>
      </c>
      <c r="E1913" s="175" t="s">
        <v>260</v>
      </c>
      <c r="F1913" s="179">
        <v>51348.329074375302</v>
      </c>
      <c r="H1913" s="174" t="s">
        <v>262</v>
      </c>
      <c r="I1913" s="175" t="s">
        <v>94</v>
      </c>
      <c r="J1913" s="175" t="s">
        <v>88</v>
      </c>
      <c r="P1913" s="175" t="s">
        <v>328</v>
      </c>
    </row>
    <row r="1914" spans="1:17" s="175" customFormat="1">
      <c r="A1914" s="175" t="str">
        <f>Arms!$C$41</f>
        <v>CART_015_1</v>
      </c>
      <c r="B1914" s="175">
        <v>5</v>
      </c>
      <c r="C1914" s="175" t="str">
        <f t="shared" si="53"/>
        <v>CART_015_1_5</v>
      </c>
      <c r="D1914" s="180">
        <v>15.975</v>
      </c>
      <c r="E1914" s="175" t="s">
        <v>260</v>
      </c>
      <c r="F1914" s="179">
        <v>5065.3010608564</v>
      </c>
      <c r="H1914" s="174" t="s">
        <v>262</v>
      </c>
      <c r="I1914" s="175" t="s">
        <v>94</v>
      </c>
      <c r="J1914" s="175" t="s">
        <v>88</v>
      </c>
      <c r="P1914" s="175" t="s">
        <v>328</v>
      </c>
    </row>
    <row r="1915" spans="1:17" s="175" customFormat="1">
      <c r="A1915" s="175" t="str">
        <f>Arms!$C$41</f>
        <v>CART_015_1</v>
      </c>
      <c r="B1915" s="175">
        <v>5</v>
      </c>
      <c r="C1915" s="175" t="str">
        <f t="shared" si="53"/>
        <v>CART_015_1_5</v>
      </c>
      <c r="D1915" s="180">
        <v>22.9813664596271</v>
      </c>
      <c r="E1915" s="175" t="s">
        <v>260</v>
      </c>
      <c r="F1915" s="179">
        <v>138.34077413252999</v>
      </c>
      <c r="H1915" s="174" t="s">
        <v>262</v>
      </c>
      <c r="I1915" s="175" t="s">
        <v>94</v>
      </c>
      <c r="J1915" s="175" t="s">
        <v>88</v>
      </c>
      <c r="P1915" s="175" t="s">
        <v>328</v>
      </c>
    </row>
    <row r="1916" spans="1:17" s="175" customFormat="1">
      <c r="A1916" s="175" t="str">
        <f>Arms!$C$41</f>
        <v>CART_015_1</v>
      </c>
      <c r="B1916" s="175">
        <v>5</v>
      </c>
      <c r="C1916" s="175" t="str">
        <f t="shared" si="53"/>
        <v>CART_015_1_5</v>
      </c>
      <c r="D1916" s="180">
        <v>31.2629399585919</v>
      </c>
      <c r="E1916" s="175" t="s">
        <v>260</v>
      </c>
      <c r="F1916" s="179">
        <v>19912.113477396299</v>
      </c>
      <c r="H1916" s="174" t="s">
        <v>262</v>
      </c>
      <c r="I1916" s="175" t="s">
        <v>94</v>
      </c>
      <c r="J1916" s="175" t="s">
        <v>88</v>
      </c>
      <c r="P1916" s="175" t="s">
        <v>328</v>
      </c>
    </row>
    <row r="1917" spans="1:17" s="175" customFormat="1">
      <c r="A1917" s="175" t="str">
        <f>Arms!$C$41</f>
        <v>CART_015_1</v>
      </c>
      <c r="B1917" s="175">
        <v>5</v>
      </c>
      <c r="C1917" s="175" t="str">
        <f t="shared" si="53"/>
        <v>CART_015_1_5</v>
      </c>
      <c r="D1917" s="180">
        <v>92.546583850931199</v>
      </c>
      <c r="E1917" s="175" t="s">
        <v>260</v>
      </c>
      <c r="F1917" s="179">
        <v>527.45559020415499</v>
      </c>
      <c r="H1917" s="174" t="s">
        <v>262</v>
      </c>
      <c r="I1917" s="175" t="s">
        <v>94</v>
      </c>
      <c r="J1917" s="175" t="s">
        <v>88</v>
      </c>
      <c r="P1917" s="175" t="s">
        <v>328</v>
      </c>
      <c r="Q1917" s="175" t="s">
        <v>432</v>
      </c>
    </row>
    <row r="1918" spans="1:17" s="175" customFormat="1">
      <c r="A1918" s="175" t="str">
        <f>Arms!$C$41</f>
        <v>CART_015_1</v>
      </c>
      <c r="B1918" s="175">
        <v>5</v>
      </c>
      <c r="C1918" s="175" t="str">
        <f t="shared" si="53"/>
        <v>CART_015_1_5</v>
      </c>
      <c r="D1918" s="180">
        <v>183.64389233954299</v>
      </c>
      <c r="E1918" s="175" t="s">
        <v>260</v>
      </c>
      <c r="F1918" s="179">
        <v>599.53439093220902</v>
      </c>
      <c r="H1918" s="174" t="s">
        <v>262</v>
      </c>
      <c r="I1918" s="175" t="s">
        <v>94</v>
      </c>
      <c r="J1918" s="175" t="s">
        <v>88</v>
      </c>
      <c r="P1918" s="175" t="s">
        <v>328</v>
      </c>
    </row>
    <row r="1919" spans="1:17" s="175" customFormat="1">
      <c r="A1919" s="175" t="str">
        <f>Arms!$C$41</f>
        <v>CART_015_1</v>
      </c>
      <c r="B1919" s="175">
        <v>5</v>
      </c>
      <c r="C1919" s="175" t="str">
        <f t="shared" si="53"/>
        <v>CART_015_1_5</v>
      </c>
      <c r="D1919" s="180">
        <v>367.49482401656098</v>
      </c>
      <c r="E1919" s="175" t="s">
        <v>260</v>
      </c>
      <c r="F1919" s="179">
        <v>2938.13911422504</v>
      </c>
      <c r="H1919" s="174" t="s">
        <v>262</v>
      </c>
      <c r="I1919" s="175" t="s">
        <v>94</v>
      </c>
      <c r="J1919" s="175" t="s">
        <v>88</v>
      </c>
      <c r="P1919" s="175" t="s">
        <v>328</v>
      </c>
    </row>
    <row r="1920" spans="1:17" s="175" customFormat="1">
      <c r="A1920" s="175" t="str">
        <f>Arms!$C$41</f>
        <v>CART_015_1</v>
      </c>
      <c r="B1920" s="175">
        <v>5</v>
      </c>
      <c r="C1920" s="175" t="str">
        <f t="shared" si="53"/>
        <v>CART_015_1_5</v>
      </c>
      <c r="D1920" s="180">
        <v>458.59213250517399</v>
      </c>
      <c r="E1920" s="175" t="s">
        <v>260</v>
      </c>
      <c r="F1920" s="179">
        <v>5422.8410075302399</v>
      </c>
      <c r="H1920" s="174" t="s">
        <v>262</v>
      </c>
      <c r="I1920" s="175" t="s">
        <v>94</v>
      </c>
      <c r="J1920" s="175" t="s">
        <v>88</v>
      </c>
      <c r="P1920" s="175" t="s">
        <v>328</v>
      </c>
    </row>
    <row r="1921" spans="1:16" s="175" customFormat="1">
      <c r="A1921" s="175" t="str">
        <f>Arms!$C$41</f>
        <v>CART_015_1</v>
      </c>
      <c r="B1921" s="175">
        <v>5</v>
      </c>
      <c r="C1921" s="175" t="str">
        <f t="shared" si="53"/>
        <v>CART_015_1_5</v>
      </c>
      <c r="D1921" s="180">
        <v>519.87577639751305</v>
      </c>
      <c r="E1921" s="175" t="s">
        <v>260</v>
      </c>
      <c r="F1921" s="179">
        <v>402.40543102217202</v>
      </c>
      <c r="H1921" s="174" t="s">
        <v>262</v>
      </c>
      <c r="I1921" s="175" t="s">
        <v>94</v>
      </c>
      <c r="J1921" s="175" t="s">
        <v>88</v>
      </c>
      <c r="P1921" s="175" t="s">
        <v>328</v>
      </c>
    </row>
    <row r="1922" spans="1:16" s="175" customFormat="1">
      <c r="A1922" s="175" t="str">
        <f>Arms!$C$41</f>
        <v>CART_015_1</v>
      </c>
      <c r="B1922" s="175">
        <v>6</v>
      </c>
      <c r="C1922" s="175" t="str">
        <f t="shared" si="53"/>
        <v>CART_015_1_6</v>
      </c>
      <c r="D1922" s="180">
        <v>2.2070899147764398</v>
      </c>
      <c r="E1922" s="175" t="s">
        <v>260</v>
      </c>
      <c r="F1922" s="179">
        <v>410.59499614381298</v>
      </c>
      <c r="H1922" s="174" t="s">
        <v>262</v>
      </c>
      <c r="I1922" s="175" t="s">
        <v>94</v>
      </c>
      <c r="J1922" s="175" t="s">
        <v>88</v>
      </c>
      <c r="P1922" s="175" t="s">
        <v>328</v>
      </c>
    </row>
    <row r="1923" spans="1:16" s="175" customFormat="1">
      <c r="A1923" s="175" t="str">
        <f>Arms!$C$41</f>
        <v>CART_015_1</v>
      </c>
      <c r="B1923" s="175">
        <v>6</v>
      </c>
      <c r="C1923" s="175" t="str">
        <f t="shared" si="53"/>
        <v>CART_015_1_6</v>
      </c>
      <c r="D1923" s="180">
        <v>4.1568442384029902</v>
      </c>
      <c r="E1923" s="175" t="s">
        <v>260</v>
      </c>
      <c r="F1923" s="179">
        <v>2600.0689847437102</v>
      </c>
      <c r="H1923" s="174" t="s">
        <v>262</v>
      </c>
      <c r="I1923" s="175" t="s">
        <v>94</v>
      </c>
      <c r="J1923" s="175" t="s">
        <v>88</v>
      </c>
      <c r="P1923" s="175" t="s">
        <v>328</v>
      </c>
    </row>
    <row r="1924" spans="1:16" s="175" customFormat="1">
      <c r="A1924" s="175" t="str">
        <f>Arms!$C$41</f>
        <v>CART_015_1</v>
      </c>
      <c r="B1924" s="175">
        <v>6</v>
      </c>
      <c r="C1924" s="175" t="str">
        <f t="shared" si="53"/>
        <v>CART_015_1_6</v>
      </c>
      <c r="D1924" s="180">
        <v>5.1627016073061798</v>
      </c>
      <c r="E1924" s="175" t="s">
        <v>260</v>
      </c>
      <c r="F1924" s="179">
        <v>165.703657072254</v>
      </c>
      <c r="H1924" s="174" t="s">
        <v>262</v>
      </c>
      <c r="I1924" s="175" t="s">
        <v>94</v>
      </c>
      <c r="J1924" s="175" t="s">
        <v>88</v>
      </c>
      <c r="P1924" s="175" t="s">
        <v>328</v>
      </c>
    </row>
    <row r="1925" spans="1:16" s="175" customFormat="1">
      <c r="A1925" s="175" t="str">
        <f>Arms!$C$41</f>
        <v>CART_015_1</v>
      </c>
      <c r="B1925" s="175">
        <v>6</v>
      </c>
      <c r="C1925" s="175" t="str">
        <f t="shared" si="53"/>
        <v>CART_015_1_6</v>
      </c>
      <c r="D1925" s="180">
        <v>6.0996030313963496</v>
      </c>
      <c r="E1925" s="175" t="s">
        <v>260</v>
      </c>
      <c r="F1925" s="179">
        <v>6119.5515254697702</v>
      </c>
      <c r="H1925" s="174" t="s">
        <v>262</v>
      </c>
      <c r="I1925" s="175" t="s">
        <v>94</v>
      </c>
      <c r="J1925" s="175" t="s">
        <v>88</v>
      </c>
      <c r="P1925" s="175" t="s">
        <v>328</v>
      </c>
    </row>
    <row r="1926" spans="1:16" s="175" customFormat="1">
      <c r="A1926" s="175" t="str">
        <f>Arms!$C$41</f>
        <v>CART_015_1</v>
      </c>
      <c r="B1926" s="175">
        <v>6</v>
      </c>
      <c r="C1926" s="175" t="str">
        <f t="shared" si="53"/>
        <v>CART_015_1_6</v>
      </c>
      <c r="D1926" s="180">
        <v>7.2448713322041396</v>
      </c>
      <c r="E1926" s="175" t="s">
        <v>260</v>
      </c>
      <c r="F1926" s="179">
        <v>14358.004290790201</v>
      </c>
      <c r="H1926" s="174" t="s">
        <v>262</v>
      </c>
      <c r="I1926" s="175" t="s">
        <v>94</v>
      </c>
      <c r="J1926" s="175" t="s">
        <v>88</v>
      </c>
      <c r="P1926" s="175" t="s">
        <v>328</v>
      </c>
    </row>
    <row r="1927" spans="1:16" s="175" customFormat="1">
      <c r="A1927" s="175" t="str">
        <f>Arms!$C$41</f>
        <v>CART_015_1</v>
      </c>
      <c r="B1927" s="175">
        <v>6</v>
      </c>
      <c r="C1927" s="175" t="str">
        <f t="shared" si="53"/>
        <v>CART_015_1_6</v>
      </c>
      <c r="D1927" s="180">
        <v>8.1592871221161491</v>
      </c>
      <c r="E1927" s="175" t="s">
        <v>260</v>
      </c>
      <c r="F1927" s="179">
        <v>22022.381468548101</v>
      </c>
      <c r="H1927" s="174" t="s">
        <v>262</v>
      </c>
      <c r="I1927" s="175" t="s">
        <v>94</v>
      </c>
      <c r="J1927" s="175" t="s">
        <v>88</v>
      </c>
      <c r="P1927" s="175" t="s">
        <v>328</v>
      </c>
    </row>
    <row r="1928" spans="1:16" s="175" customFormat="1">
      <c r="A1928" s="175" t="str">
        <f>Arms!$C$41</f>
        <v>CART_015_1</v>
      </c>
      <c r="B1928" s="175">
        <v>6</v>
      </c>
      <c r="C1928" s="175" t="str">
        <f t="shared" si="53"/>
        <v>CART_015_1_6</v>
      </c>
      <c r="D1928" s="180">
        <v>9.2121144824137104</v>
      </c>
      <c r="E1928" s="175" t="s">
        <v>260</v>
      </c>
      <c r="F1928" s="179">
        <v>1079584.22643292</v>
      </c>
      <c r="H1928" s="174" t="s">
        <v>262</v>
      </c>
      <c r="I1928" s="175" t="s">
        <v>94</v>
      </c>
      <c r="J1928" s="175" t="s">
        <v>88</v>
      </c>
      <c r="P1928" s="175" t="s">
        <v>328</v>
      </c>
    </row>
    <row r="1929" spans="1:16" s="175" customFormat="1">
      <c r="A1929" s="175" t="str">
        <f>Arms!$C$41</f>
        <v>CART_015_1</v>
      </c>
      <c r="B1929" s="175">
        <v>6</v>
      </c>
      <c r="C1929" s="175" t="str">
        <f t="shared" si="53"/>
        <v>CART_015_1_6</v>
      </c>
      <c r="D1929" s="180">
        <v>10.321905449295899</v>
      </c>
      <c r="E1929" s="175" t="s">
        <v>260</v>
      </c>
      <c r="F1929" s="179">
        <v>16739.6333011034</v>
      </c>
      <c r="H1929" s="174" t="s">
        <v>262</v>
      </c>
      <c r="I1929" s="175" t="s">
        <v>94</v>
      </c>
      <c r="J1929" s="175" t="s">
        <v>88</v>
      </c>
      <c r="P1929" s="175" t="s">
        <v>328</v>
      </c>
    </row>
    <row r="1930" spans="1:16" s="175" customFormat="1">
      <c r="A1930" s="175" t="str">
        <f>Arms!$C$41</f>
        <v>CART_015_1</v>
      </c>
      <c r="B1930" s="175">
        <v>6</v>
      </c>
      <c r="C1930" s="175" t="str">
        <f t="shared" ref="C1930:C1993" si="54">CONCATENATE(A1930, "_", B1930)</f>
        <v>CART_015_1_6</v>
      </c>
      <c r="D1930" s="180">
        <v>11.232323793131799</v>
      </c>
      <c r="E1930" s="175" t="s">
        <v>260</v>
      </c>
      <c r="F1930" s="179">
        <v>14584.6257422665</v>
      </c>
      <c r="H1930" s="174" t="s">
        <v>262</v>
      </c>
      <c r="I1930" s="175" t="s">
        <v>94</v>
      </c>
      <c r="J1930" s="175" t="s">
        <v>88</v>
      </c>
      <c r="P1930" s="175" t="s">
        <v>328</v>
      </c>
    </row>
    <row r="1931" spans="1:16" s="175" customFormat="1">
      <c r="A1931" s="175" t="str">
        <f>Arms!$C$41</f>
        <v>CART_015_1</v>
      </c>
      <c r="B1931" s="175">
        <v>6</v>
      </c>
      <c r="C1931" s="175" t="str">
        <f t="shared" si="54"/>
        <v>CART_015_1_6</v>
      </c>
      <c r="D1931" s="180">
        <v>12.2526719040609</v>
      </c>
      <c r="E1931" s="175" t="s">
        <v>260</v>
      </c>
      <c r="F1931" s="179">
        <v>7221.3451858271801</v>
      </c>
      <c r="H1931" s="174" t="s">
        <v>262</v>
      </c>
      <c r="I1931" s="175" t="s">
        <v>94</v>
      </c>
      <c r="J1931" s="175" t="s">
        <v>88</v>
      </c>
      <c r="P1931" s="175" t="s">
        <v>328</v>
      </c>
    </row>
    <row r="1932" spans="1:16" s="175" customFormat="1">
      <c r="A1932" s="175" t="str">
        <f>Arms!$C$41</f>
        <v>CART_015_1</v>
      </c>
      <c r="B1932" s="175">
        <v>6</v>
      </c>
      <c r="C1932" s="175" t="str">
        <f t="shared" si="54"/>
        <v>CART_015_1_6</v>
      </c>
      <c r="D1932" s="180">
        <v>16.250617660938399</v>
      </c>
      <c r="E1932" s="175" t="s">
        <v>260</v>
      </c>
      <c r="F1932" s="179">
        <v>32372.337198401099</v>
      </c>
      <c r="H1932" s="174" t="s">
        <v>262</v>
      </c>
      <c r="I1932" s="175" t="s">
        <v>94</v>
      </c>
      <c r="J1932" s="175" t="s">
        <v>88</v>
      </c>
      <c r="P1932" s="175" t="s">
        <v>328</v>
      </c>
    </row>
    <row r="1933" spans="1:16" s="175" customFormat="1">
      <c r="A1933" s="175" t="str">
        <f>Arms!$C$41</f>
        <v>CART_015_1</v>
      </c>
      <c r="B1933" s="175">
        <v>6</v>
      </c>
      <c r="C1933" s="175" t="str">
        <f t="shared" si="54"/>
        <v>CART_015_1_6</v>
      </c>
      <c r="D1933" s="180">
        <v>24.38891906572</v>
      </c>
      <c r="E1933" s="175" t="s">
        <v>260</v>
      </c>
      <c r="F1933" s="179">
        <v>786.48897572618898</v>
      </c>
      <c r="H1933" s="174" t="s">
        <v>262</v>
      </c>
      <c r="I1933" s="175" t="s">
        <v>94</v>
      </c>
      <c r="J1933" s="175" t="s">
        <v>88</v>
      </c>
      <c r="P1933" s="175" t="s">
        <v>328</v>
      </c>
    </row>
    <row r="1934" spans="1:16" s="175" customFormat="1">
      <c r="A1934" s="175" t="str">
        <f>Arms!$C$41</f>
        <v>CART_015_1</v>
      </c>
      <c r="B1934" s="175">
        <v>6</v>
      </c>
      <c r="C1934" s="175" t="str">
        <f t="shared" si="54"/>
        <v>CART_015_1_6</v>
      </c>
      <c r="D1934" s="180">
        <v>37.824187049538502</v>
      </c>
      <c r="E1934" s="175" t="s">
        <v>260</v>
      </c>
      <c r="F1934" s="179">
        <v>1973.1458348436699</v>
      </c>
      <c r="H1934" s="174" t="s">
        <v>262</v>
      </c>
      <c r="I1934" s="175" t="s">
        <v>94</v>
      </c>
      <c r="J1934" s="175" t="s">
        <v>88</v>
      </c>
      <c r="P1934" s="175" t="s">
        <v>328</v>
      </c>
    </row>
    <row r="1935" spans="1:16" s="175" customFormat="1">
      <c r="A1935" s="175" t="str">
        <f>Arms!$C$41</f>
        <v>CART_015_1</v>
      </c>
      <c r="B1935" s="175">
        <v>6</v>
      </c>
      <c r="C1935" s="175" t="str">
        <f t="shared" si="54"/>
        <v>CART_015_1_6</v>
      </c>
      <c r="D1935" s="180">
        <v>37.425312330250499</v>
      </c>
      <c r="E1935" s="175" t="s">
        <v>260</v>
      </c>
      <c r="F1935" s="179">
        <v>108.736925700751</v>
      </c>
      <c r="H1935" s="174" t="s">
        <v>262</v>
      </c>
      <c r="I1935" s="175" t="s">
        <v>94</v>
      </c>
      <c r="J1935" s="175" t="s">
        <v>88</v>
      </c>
      <c r="P1935" s="175" t="s">
        <v>328</v>
      </c>
    </row>
    <row r="1936" spans="1:16" s="175" customFormat="1">
      <c r="A1936" s="175" t="str">
        <f>Arms!$C$41</f>
        <v>CART_015_1</v>
      </c>
      <c r="B1936" s="175">
        <v>6</v>
      </c>
      <c r="C1936" s="175" t="str">
        <f t="shared" si="54"/>
        <v>CART_015_1_6</v>
      </c>
      <c r="D1936" s="180">
        <v>61.912328633848503</v>
      </c>
      <c r="E1936" s="175" t="s">
        <v>260</v>
      </c>
      <c r="F1936" s="179">
        <v>205.74028394960399</v>
      </c>
      <c r="H1936" s="174" t="s">
        <v>262</v>
      </c>
      <c r="I1936" s="175" t="s">
        <v>94</v>
      </c>
      <c r="J1936" s="175" t="s">
        <v>88</v>
      </c>
      <c r="P1936" s="175" t="s">
        <v>328</v>
      </c>
    </row>
    <row r="1937" spans="1:17" s="175" customFormat="1">
      <c r="A1937" s="175" t="str">
        <f>Arms!$C$41</f>
        <v>CART_015_1</v>
      </c>
      <c r="B1937" s="175">
        <v>6</v>
      </c>
      <c r="C1937" s="175" t="str">
        <f t="shared" si="54"/>
        <v>CART_015_1_6</v>
      </c>
      <c r="D1937" s="180">
        <v>77.546271899594998</v>
      </c>
      <c r="E1937" s="175" t="s">
        <v>260</v>
      </c>
      <c r="F1937" s="179">
        <v>448.165709571501</v>
      </c>
      <c r="H1937" s="174" t="s">
        <v>262</v>
      </c>
      <c r="I1937" s="175" t="s">
        <v>94</v>
      </c>
      <c r="J1937" s="175" t="s">
        <v>88</v>
      </c>
      <c r="P1937" s="175" t="s">
        <v>328</v>
      </c>
    </row>
    <row r="1938" spans="1:17" s="175" customFormat="1">
      <c r="A1938" s="175" t="str">
        <f>Arms!$C$41</f>
        <v>CART_015_1</v>
      </c>
      <c r="B1938" s="175">
        <v>6</v>
      </c>
      <c r="C1938" s="175" t="str">
        <f t="shared" si="54"/>
        <v>CART_015_1_6</v>
      </c>
      <c r="D1938" s="180">
        <v>112.919649444245</v>
      </c>
      <c r="E1938" s="175" t="s">
        <v>260</v>
      </c>
      <c r="F1938" s="179">
        <v>192.274899205726</v>
      </c>
      <c r="H1938" s="174" t="s">
        <v>262</v>
      </c>
      <c r="I1938" s="175" t="s">
        <v>94</v>
      </c>
      <c r="J1938" s="175" t="s">
        <v>88</v>
      </c>
      <c r="P1938" s="175" t="s">
        <v>328</v>
      </c>
      <c r="Q1938" s="175" t="s">
        <v>432</v>
      </c>
    </row>
    <row r="1939" spans="1:17" s="175" customFormat="1">
      <c r="A1939" s="175" t="str">
        <f>Arms!$C$41</f>
        <v>CART_015_1</v>
      </c>
      <c r="B1939" s="175">
        <v>6</v>
      </c>
      <c r="C1939" s="175" t="str">
        <f t="shared" si="54"/>
        <v>CART_015_1_6</v>
      </c>
      <c r="D1939" s="180">
        <v>188.44317251331</v>
      </c>
      <c r="E1939" s="175" t="s">
        <v>260</v>
      </c>
      <c r="F1939" s="179">
        <v>420.314279283004</v>
      </c>
      <c r="H1939" s="174" t="s">
        <v>262</v>
      </c>
      <c r="I1939" s="175" t="s">
        <v>94</v>
      </c>
      <c r="J1939" s="175" t="s">
        <v>88</v>
      </c>
      <c r="P1939" s="175" t="s">
        <v>328</v>
      </c>
    </row>
    <row r="1940" spans="1:17" s="175" customFormat="1">
      <c r="A1940" s="175" t="str">
        <f>Arms!$C$41</f>
        <v>CART_015_1</v>
      </c>
      <c r="B1940" s="175">
        <v>6</v>
      </c>
      <c r="C1940" s="175" t="str">
        <f t="shared" si="54"/>
        <v>CART_015_1_6</v>
      </c>
      <c r="D1940" s="180">
        <v>290.57455795438199</v>
      </c>
      <c r="E1940" s="175" t="s">
        <v>260</v>
      </c>
      <c r="F1940" s="179">
        <v>857.44189385549998</v>
      </c>
      <c r="H1940" s="174" t="s">
        <v>262</v>
      </c>
      <c r="I1940" s="175" t="s">
        <v>94</v>
      </c>
      <c r="J1940" s="175" t="s">
        <v>88</v>
      </c>
      <c r="P1940" s="175" t="s">
        <v>328</v>
      </c>
    </row>
    <row r="1941" spans="1:17" s="175" customFormat="1">
      <c r="A1941" s="175" t="str">
        <f>Arms!$C$41</f>
        <v>CART_015_1</v>
      </c>
      <c r="B1941" s="175">
        <v>6</v>
      </c>
      <c r="C1941" s="175" t="str">
        <f t="shared" si="54"/>
        <v>CART_015_1_6</v>
      </c>
      <c r="D1941" s="180">
        <v>399.20468272433902</v>
      </c>
      <c r="E1941" s="175" t="s">
        <v>260</v>
      </c>
      <c r="F1941" s="179">
        <v>564.64235469295295</v>
      </c>
      <c r="H1941" s="174" t="s">
        <v>262</v>
      </c>
      <c r="I1941" s="175" t="s">
        <v>94</v>
      </c>
      <c r="J1941" s="175" t="s">
        <v>88</v>
      </c>
      <c r="P1941" s="175" t="s">
        <v>328</v>
      </c>
    </row>
    <row r="1942" spans="1:17" s="175" customFormat="1">
      <c r="A1942" s="175" t="str">
        <f>Arms!$C$41</f>
        <v>CART_015_1</v>
      </c>
      <c r="B1942" s="175">
        <v>6</v>
      </c>
      <c r="C1942" s="175" t="str">
        <f t="shared" si="54"/>
        <v>CART_015_1_6</v>
      </c>
      <c r="D1942" s="180">
        <v>519.10058615125604</v>
      </c>
      <c r="E1942" s="175" t="s">
        <v>260</v>
      </c>
      <c r="F1942" s="179">
        <v>1328.1955379842</v>
      </c>
      <c r="H1942" s="174" t="s">
        <v>262</v>
      </c>
      <c r="I1942" s="175" t="s">
        <v>94</v>
      </c>
      <c r="J1942" s="175" t="s">
        <v>88</v>
      </c>
      <c r="P1942" s="175" t="s">
        <v>328</v>
      </c>
    </row>
    <row r="1943" spans="1:17" s="175" customFormat="1">
      <c r="A1943" s="175" t="str">
        <f>Arms!$C$41</f>
        <v>CART_015_1</v>
      </c>
      <c r="B1943" s="175">
        <v>6</v>
      </c>
      <c r="C1943" s="175" t="str">
        <f t="shared" si="54"/>
        <v>CART_015_1_6</v>
      </c>
      <c r="D1943" s="180">
        <v>601.30769293131596</v>
      </c>
      <c r="E1943" s="175" t="s">
        <v>260</v>
      </c>
      <c r="F1943" s="179">
        <v>3590.7885387855699</v>
      </c>
      <c r="H1943" s="174" t="s">
        <v>262</v>
      </c>
      <c r="I1943" s="175" t="s">
        <v>94</v>
      </c>
      <c r="J1943" s="175" t="s">
        <v>88</v>
      </c>
      <c r="P1943" s="175" t="s">
        <v>328</v>
      </c>
    </row>
    <row r="1944" spans="1:17" s="175" customFormat="1">
      <c r="A1944" s="175" t="str">
        <f>Arms!$C$41</f>
        <v>CART_015_1</v>
      </c>
      <c r="B1944" s="175">
        <v>6</v>
      </c>
      <c r="C1944" s="175" t="str">
        <f t="shared" si="54"/>
        <v>CART_015_1_6</v>
      </c>
      <c r="D1944" s="180">
        <v>729.61888007003699</v>
      </c>
      <c r="E1944" s="175" t="s">
        <v>260</v>
      </c>
      <c r="F1944" s="179">
        <v>304.72721481765097</v>
      </c>
      <c r="H1944" s="174" t="s">
        <v>262</v>
      </c>
      <c r="I1944" s="175" t="s">
        <v>94</v>
      </c>
      <c r="J1944" s="175" t="s">
        <v>88</v>
      </c>
      <c r="P1944" s="175" t="s">
        <v>328</v>
      </c>
    </row>
    <row r="1945" spans="1:17" s="175" customFormat="1">
      <c r="A1945" s="175" t="str">
        <f>Arms!$C$41</f>
        <v>CART_015_1</v>
      </c>
      <c r="B1945" s="175">
        <v>7</v>
      </c>
      <c r="C1945" s="175" t="str">
        <f t="shared" si="54"/>
        <v>CART_015_1_7</v>
      </c>
      <c r="D1945" s="180">
        <v>1.9620945470298301</v>
      </c>
      <c r="E1945" s="175" t="s">
        <v>260</v>
      </c>
      <c r="F1945" s="179">
        <v>111.40237773919399</v>
      </c>
      <c r="H1945" s="174" t="s">
        <v>262</v>
      </c>
      <c r="I1945" s="175" t="s">
        <v>94</v>
      </c>
      <c r="J1945" s="175" t="s">
        <v>88</v>
      </c>
      <c r="P1945" s="175" t="s">
        <v>328</v>
      </c>
    </row>
    <row r="1946" spans="1:17" s="175" customFormat="1">
      <c r="A1946" s="175" t="str">
        <f>Arms!$C$41</f>
        <v>CART_015_1</v>
      </c>
      <c r="B1946" s="175">
        <v>7</v>
      </c>
      <c r="C1946" s="175" t="str">
        <f t="shared" si="54"/>
        <v>CART_015_1_7</v>
      </c>
      <c r="D1946" s="180">
        <v>2.9421671088969501</v>
      </c>
      <c r="E1946" s="175" t="s">
        <v>260</v>
      </c>
      <c r="F1946" s="179">
        <v>1327.3214706497799</v>
      </c>
      <c r="H1946" s="174" t="s">
        <v>262</v>
      </c>
      <c r="I1946" s="175" t="s">
        <v>94</v>
      </c>
      <c r="J1946" s="175" t="s">
        <v>88</v>
      </c>
      <c r="P1946" s="175" t="s">
        <v>328</v>
      </c>
    </row>
    <row r="1947" spans="1:17" s="175" customFormat="1">
      <c r="A1947" s="175" t="str">
        <f>Arms!$C$41</f>
        <v>CART_015_1</v>
      </c>
      <c r="B1947" s="175">
        <v>7</v>
      </c>
      <c r="C1947" s="175" t="str">
        <f t="shared" si="54"/>
        <v>CART_015_1_7</v>
      </c>
      <c r="D1947" s="180">
        <v>4.05090160827422</v>
      </c>
      <c r="E1947" s="175" t="s">
        <v>260</v>
      </c>
      <c r="F1947" s="179">
        <v>1783.66443628668</v>
      </c>
      <c r="H1947" s="174" t="s">
        <v>262</v>
      </c>
      <c r="I1947" s="175" t="s">
        <v>94</v>
      </c>
      <c r="J1947" s="175" t="s">
        <v>88</v>
      </c>
      <c r="P1947" s="175" t="s">
        <v>328</v>
      </c>
    </row>
    <row r="1948" spans="1:17" s="175" customFormat="1">
      <c r="A1948" s="175" t="str">
        <f>Arms!$C$41</f>
        <v>CART_015_1</v>
      </c>
      <c r="B1948" s="175">
        <v>7</v>
      </c>
      <c r="C1948" s="175" t="str">
        <f t="shared" si="54"/>
        <v>CART_015_1_7</v>
      </c>
      <c r="D1948" s="180">
        <v>4.8189743867439203</v>
      </c>
      <c r="E1948" s="175" t="s">
        <v>260</v>
      </c>
      <c r="F1948" s="179">
        <v>5961.8784277693703</v>
      </c>
      <c r="H1948" s="174" t="s">
        <v>262</v>
      </c>
      <c r="I1948" s="175" t="s">
        <v>94</v>
      </c>
      <c r="J1948" s="175" t="s">
        <v>88</v>
      </c>
      <c r="P1948" s="175" t="s">
        <v>328</v>
      </c>
    </row>
    <row r="1949" spans="1:17" s="175" customFormat="1">
      <c r="A1949" s="175" t="str">
        <f>Arms!$C$41</f>
        <v>CART_015_1</v>
      </c>
      <c r="B1949" s="175">
        <v>7</v>
      </c>
      <c r="C1949" s="175" t="str">
        <f t="shared" si="54"/>
        <v>CART_015_1_7</v>
      </c>
      <c r="D1949" s="180">
        <v>5.83169978881247</v>
      </c>
      <c r="E1949" s="175" t="s">
        <v>260</v>
      </c>
      <c r="F1949" s="179">
        <v>1225.2124581380201</v>
      </c>
      <c r="H1949" s="174" t="s">
        <v>262</v>
      </c>
      <c r="I1949" s="175" t="s">
        <v>94</v>
      </c>
      <c r="J1949" s="175" t="s">
        <v>88</v>
      </c>
      <c r="P1949" s="175" t="s">
        <v>328</v>
      </c>
    </row>
    <row r="1950" spans="1:17" s="175" customFormat="1">
      <c r="A1950" s="175" t="str">
        <f>Arms!$C$41</f>
        <v>CART_015_1</v>
      </c>
      <c r="B1950" s="175">
        <v>7</v>
      </c>
      <c r="C1950" s="175" t="str">
        <f t="shared" si="54"/>
        <v>CART_015_1_7</v>
      </c>
      <c r="D1950" s="180">
        <v>6.9277630367682903</v>
      </c>
      <c r="E1950" s="175" t="s">
        <v>260</v>
      </c>
      <c r="F1950" s="179">
        <v>7957.8548700034498</v>
      </c>
      <c r="H1950" s="174" t="s">
        <v>262</v>
      </c>
      <c r="I1950" s="175" t="s">
        <v>94</v>
      </c>
      <c r="J1950" s="175" t="s">
        <v>88</v>
      </c>
      <c r="P1950" s="175" t="s">
        <v>328</v>
      </c>
    </row>
    <row r="1951" spans="1:17" s="175" customFormat="1">
      <c r="A1951" s="175" t="str">
        <f>Arms!$C$41</f>
        <v>CART_015_1</v>
      </c>
      <c r="B1951" s="175">
        <v>7</v>
      </c>
      <c r="C1951" s="175" t="str">
        <f t="shared" si="54"/>
        <v>CART_015_1_7</v>
      </c>
      <c r="D1951" s="180">
        <v>7.9268424757675797</v>
      </c>
      <c r="E1951" s="175" t="s">
        <v>260</v>
      </c>
      <c r="F1951" s="179">
        <v>8922.9058088353904</v>
      </c>
      <c r="H1951" s="174" t="s">
        <v>262</v>
      </c>
      <c r="I1951" s="175" t="s">
        <v>94</v>
      </c>
      <c r="J1951" s="175" t="s">
        <v>88</v>
      </c>
      <c r="P1951" s="175" t="s">
        <v>328</v>
      </c>
    </row>
    <row r="1952" spans="1:17" s="175" customFormat="1">
      <c r="A1952" s="175" t="str">
        <f>Arms!$C$41</f>
        <v>CART_015_1</v>
      </c>
      <c r="B1952" s="175">
        <v>7</v>
      </c>
      <c r="C1952" s="175" t="str">
        <f t="shared" si="54"/>
        <v>CART_015_1_7</v>
      </c>
      <c r="D1952" s="180">
        <v>8.7051497265392399</v>
      </c>
      <c r="E1952" s="175" t="s">
        <v>260</v>
      </c>
      <c r="F1952" s="179">
        <v>8354.3904179193505</v>
      </c>
      <c r="H1952" s="174" t="s">
        <v>262</v>
      </c>
      <c r="I1952" s="175" t="s">
        <v>94</v>
      </c>
      <c r="J1952" s="175" t="s">
        <v>88</v>
      </c>
      <c r="P1952" s="175" t="s">
        <v>328</v>
      </c>
    </row>
    <row r="1953" spans="1:17" s="175" customFormat="1">
      <c r="A1953" s="175" t="str">
        <f>Arms!$C$41</f>
        <v>CART_015_1</v>
      </c>
      <c r="B1953" s="175">
        <v>7</v>
      </c>
      <c r="C1953" s="175" t="str">
        <f t="shared" si="54"/>
        <v>CART_015_1_7</v>
      </c>
      <c r="D1953" s="180">
        <v>9.8207072074511306</v>
      </c>
      <c r="E1953" s="175" t="s">
        <v>260</v>
      </c>
      <c r="F1953" s="179">
        <v>4806.29914230328</v>
      </c>
      <c r="H1953" s="174" t="s">
        <v>262</v>
      </c>
      <c r="I1953" s="175" t="s">
        <v>94</v>
      </c>
      <c r="J1953" s="175" t="s">
        <v>88</v>
      </c>
      <c r="P1953" s="175" t="s">
        <v>328</v>
      </c>
    </row>
    <row r="1954" spans="1:17" s="175" customFormat="1">
      <c r="A1954" s="175" t="str">
        <f>Arms!$C$41</f>
        <v>CART_015_1</v>
      </c>
      <c r="B1954" s="175">
        <v>7</v>
      </c>
      <c r="C1954" s="175" t="str">
        <f t="shared" si="54"/>
        <v>CART_015_1_7</v>
      </c>
      <c r="D1954" s="180">
        <v>15.702604646125501</v>
      </c>
      <c r="E1954" s="175" t="s">
        <v>260</v>
      </c>
      <c r="F1954" s="179">
        <v>11464.341364539399</v>
      </c>
      <c r="H1954" s="174" t="s">
        <v>262</v>
      </c>
      <c r="I1954" s="175" t="s">
        <v>94</v>
      </c>
      <c r="J1954" s="175" t="s">
        <v>88</v>
      </c>
      <c r="P1954" s="175" t="s">
        <v>328</v>
      </c>
    </row>
    <row r="1955" spans="1:17" s="175" customFormat="1">
      <c r="A1955" s="175" t="str">
        <f>Arms!$C$41</f>
        <v>CART_015_1</v>
      </c>
      <c r="B1955" s="175">
        <v>7</v>
      </c>
      <c r="C1955" s="175" t="str">
        <f t="shared" si="54"/>
        <v>CART_015_1_7</v>
      </c>
      <c r="D1955" s="180">
        <v>43.4760754300898</v>
      </c>
      <c r="E1955" s="175" t="s">
        <v>260</v>
      </c>
      <c r="F1955" s="179">
        <v>753.65880372624099</v>
      </c>
      <c r="H1955" s="174" t="s">
        <v>262</v>
      </c>
      <c r="I1955" s="175" t="s">
        <v>94</v>
      </c>
      <c r="J1955" s="175" t="s">
        <v>88</v>
      </c>
      <c r="P1955" s="175" t="s">
        <v>328</v>
      </c>
    </row>
    <row r="1956" spans="1:17" s="175" customFormat="1">
      <c r="A1956" s="175" t="str">
        <f>Arms!$C$41</f>
        <v>CART_015_1</v>
      </c>
      <c r="B1956" s="175">
        <v>7</v>
      </c>
      <c r="C1956" s="175" t="str">
        <f t="shared" si="54"/>
        <v>CART_015_1_7</v>
      </c>
      <c r="D1956" s="180">
        <v>70.366286705688594</v>
      </c>
      <c r="E1956" s="175" t="s">
        <v>260</v>
      </c>
      <c r="F1956" s="179">
        <v>137.76956151128499</v>
      </c>
      <c r="H1956" s="174" t="s">
        <v>262</v>
      </c>
      <c r="I1956" s="175" t="s">
        <v>94</v>
      </c>
      <c r="J1956" s="175" t="s">
        <v>88</v>
      </c>
      <c r="P1956" s="175" t="s">
        <v>328</v>
      </c>
    </row>
    <row r="1957" spans="1:17" s="175" customFormat="1">
      <c r="A1957" s="175" t="str">
        <f>Arms!$C$41</f>
        <v>CART_015_1</v>
      </c>
      <c r="B1957" s="175">
        <v>7</v>
      </c>
      <c r="C1957" s="175" t="str">
        <f t="shared" si="54"/>
        <v>CART_015_1_7</v>
      </c>
      <c r="D1957" s="180">
        <v>98.881195985275994</v>
      </c>
      <c r="E1957" s="175" t="s">
        <v>260</v>
      </c>
      <c r="F1957" s="179">
        <v>1014.6673243207</v>
      </c>
      <c r="H1957" s="174" t="s">
        <v>262</v>
      </c>
      <c r="I1957" s="175" t="s">
        <v>94</v>
      </c>
      <c r="J1957" s="175" t="s">
        <v>88</v>
      </c>
      <c r="P1957" s="175" t="s">
        <v>328</v>
      </c>
      <c r="Q1957" s="175" t="s">
        <v>432</v>
      </c>
    </row>
    <row r="1958" spans="1:17" s="175" customFormat="1">
      <c r="A1958" s="175" t="str">
        <f>Arms!$C$41</f>
        <v>CART_015_1</v>
      </c>
      <c r="B1958" s="175">
        <v>7</v>
      </c>
      <c r="C1958" s="175" t="str">
        <f t="shared" si="54"/>
        <v>CART_015_1_7</v>
      </c>
      <c r="D1958" s="180">
        <v>274.24156437987199</v>
      </c>
      <c r="E1958" s="175" t="s">
        <v>260</v>
      </c>
      <c r="F1958" s="179">
        <v>453.44766250745801</v>
      </c>
      <c r="H1958" s="174" t="s">
        <v>262</v>
      </c>
      <c r="I1958" s="175" t="s">
        <v>94</v>
      </c>
      <c r="J1958" s="175" t="s">
        <v>88</v>
      </c>
      <c r="P1958" s="175" t="s">
        <v>328</v>
      </c>
    </row>
    <row r="1959" spans="1:17" s="175" customFormat="1">
      <c r="A1959" s="175" t="str">
        <f>Arms!$C$41</f>
        <v>CART_015_1</v>
      </c>
      <c r="B1959" s="175">
        <v>7</v>
      </c>
      <c r="C1959" s="175" t="str">
        <f t="shared" si="54"/>
        <v>CART_015_1_7</v>
      </c>
      <c r="D1959" s="180">
        <v>365.07872164480199</v>
      </c>
      <c r="E1959" s="175" t="s">
        <v>260</v>
      </c>
      <c r="F1959" s="179">
        <v>875.01755444112302</v>
      </c>
      <c r="H1959" s="174" t="s">
        <v>262</v>
      </c>
      <c r="I1959" s="175" t="s">
        <v>94</v>
      </c>
      <c r="J1959" s="175" t="s">
        <v>88</v>
      </c>
      <c r="P1959" s="175" t="s">
        <v>328</v>
      </c>
    </row>
    <row r="1960" spans="1:17" s="175" customFormat="1">
      <c r="A1960" s="175" t="str">
        <f>Arms!$C$41</f>
        <v>CART_015_1</v>
      </c>
      <c r="B1960" s="175">
        <v>7</v>
      </c>
      <c r="C1960" s="175" t="str">
        <f t="shared" si="54"/>
        <v>CART_015_1_7</v>
      </c>
      <c r="D1960" s="180">
        <v>462.76490522594702</v>
      </c>
      <c r="E1960" s="175" t="s">
        <v>260</v>
      </c>
      <c r="F1960" s="179">
        <v>502.21557693000199</v>
      </c>
      <c r="H1960" s="174" t="s">
        <v>262</v>
      </c>
      <c r="I1960" s="175" t="s">
        <v>94</v>
      </c>
      <c r="J1960" s="175" t="s">
        <v>88</v>
      </c>
      <c r="P1960" s="175" t="s">
        <v>328</v>
      </c>
    </row>
    <row r="1961" spans="1:17" s="175" customFormat="1">
      <c r="A1961" s="175" t="str">
        <f>Arms!$C$41</f>
        <v>CART_015_1</v>
      </c>
      <c r="B1961" s="175">
        <v>7</v>
      </c>
      <c r="C1961" s="175" t="str">
        <f t="shared" si="54"/>
        <v>CART_015_1_7</v>
      </c>
      <c r="D1961" s="180">
        <v>559.90627989557504</v>
      </c>
      <c r="E1961" s="175" t="s">
        <v>260</v>
      </c>
      <c r="F1961" s="179">
        <v>8579.6919998178491</v>
      </c>
      <c r="H1961" s="174" t="s">
        <v>262</v>
      </c>
      <c r="I1961" s="175" t="s">
        <v>94</v>
      </c>
      <c r="J1961" s="175" t="s">
        <v>88</v>
      </c>
      <c r="P1961" s="175" t="s">
        <v>328</v>
      </c>
    </row>
    <row r="1962" spans="1:17" s="175" customFormat="1">
      <c r="A1962" s="175" t="str">
        <f>Arms!$C$41</f>
        <v>CART_015_1</v>
      </c>
      <c r="B1962" s="175">
        <v>7</v>
      </c>
      <c r="C1962" s="175" t="str">
        <f t="shared" si="54"/>
        <v>CART_015_1_7</v>
      </c>
      <c r="D1962" s="180">
        <v>689.21083780584399</v>
      </c>
      <c r="E1962" s="175" t="s">
        <v>260</v>
      </c>
      <c r="F1962" s="179">
        <v>146.09742121911799</v>
      </c>
      <c r="H1962" s="174" t="s">
        <v>262</v>
      </c>
      <c r="I1962" s="175" t="s">
        <v>94</v>
      </c>
      <c r="J1962" s="175" t="s">
        <v>88</v>
      </c>
      <c r="P1962" s="175" t="s">
        <v>328</v>
      </c>
    </row>
    <row r="1963" spans="1:17" s="175" customFormat="1">
      <c r="A1963" s="175" t="str">
        <f>Arms!$C$41</f>
        <v>CART_015_1</v>
      </c>
      <c r="B1963" s="175">
        <v>8</v>
      </c>
      <c r="C1963" s="175" t="str">
        <f t="shared" si="54"/>
        <v>CART_015_1_8</v>
      </c>
      <c r="D1963" s="180">
        <v>2.0688456764581802</v>
      </c>
      <c r="E1963" s="175" t="s">
        <v>260</v>
      </c>
      <c r="F1963" s="179">
        <v>1256.1699704866101</v>
      </c>
      <c r="H1963" s="174" t="s">
        <v>262</v>
      </c>
      <c r="I1963" s="175" t="s">
        <v>94</v>
      </c>
      <c r="J1963" s="175" t="s">
        <v>88</v>
      </c>
      <c r="P1963" s="175" t="s">
        <v>328</v>
      </c>
    </row>
    <row r="1964" spans="1:17" s="175" customFormat="1">
      <c r="A1964" s="175" t="str">
        <f>Arms!$C$41</f>
        <v>CART_015_1</v>
      </c>
      <c r="B1964" s="175">
        <v>8</v>
      </c>
      <c r="C1964" s="175" t="str">
        <f t="shared" si="54"/>
        <v>CART_015_1_8</v>
      </c>
      <c r="D1964" s="180">
        <v>3.0801820438557699</v>
      </c>
      <c r="E1964" s="175" t="s">
        <v>260</v>
      </c>
      <c r="F1964" s="179">
        <v>680.66495121486798</v>
      </c>
      <c r="H1964" s="174" t="s">
        <v>262</v>
      </c>
      <c r="I1964" s="175" t="s">
        <v>94</v>
      </c>
      <c r="J1964" s="175" t="s">
        <v>88</v>
      </c>
      <c r="P1964" s="175" t="s">
        <v>328</v>
      </c>
    </row>
    <row r="1965" spans="1:17" s="175" customFormat="1">
      <c r="A1965" s="175" t="str">
        <f>Arms!$C$41</f>
        <v>CART_015_1</v>
      </c>
      <c r="B1965" s="175">
        <v>8</v>
      </c>
      <c r="C1965" s="175" t="str">
        <f t="shared" si="54"/>
        <v>CART_015_1_8</v>
      </c>
      <c r="D1965" s="180">
        <v>4.09151841125336</v>
      </c>
      <c r="E1965" s="175" t="s">
        <v>260</v>
      </c>
      <c r="F1965" s="179">
        <v>368.82331746305198</v>
      </c>
      <c r="H1965" s="174" t="s">
        <v>262</v>
      </c>
      <c r="I1965" s="175" t="s">
        <v>94</v>
      </c>
      <c r="J1965" s="175" t="s">
        <v>88</v>
      </c>
      <c r="P1965" s="175" t="s">
        <v>328</v>
      </c>
    </row>
    <row r="1966" spans="1:17" s="175" customFormat="1">
      <c r="A1966" s="175" t="str">
        <f>Arms!$C$41</f>
        <v>CART_015_1</v>
      </c>
      <c r="B1966" s="175">
        <v>8</v>
      </c>
      <c r="C1966" s="175" t="str">
        <f t="shared" si="54"/>
        <v>CART_015_1_8</v>
      </c>
      <c r="D1966" s="180">
        <v>5.0134877947866698</v>
      </c>
      <c r="E1966" s="175" t="s">
        <v>260</v>
      </c>
      <c r="F1966" s="179">
        <v>1390.17643153381</v>
      </c>
      <c r="H1966" s="174" t="s">
        <v>262</v>
      </c>
      <c r="I1966" s="175" t="s">
        <v>94</v>
      </c>
      <c r="J1966" s="175" t="s">
        <v>88</v>
      </c>
      <c r="P1966" s="175" t="s">
        <v>328</v>
      </c>
    </row>
    <row r="1967" spans="1:17" s="175" customFormat="1">
      <c r="A1967" s="175" t="str">
        <f>Arms!$C$41</f>
        <v>CART_015_1</v>
      </c>
      <c r="B1967" s="175">
        <v>8</v>
      </c>
      <c r="C1967" s="175" t="str">
        <f t="shared" si="54"/>
        <v>CART_015_1_8</v>
      </c>
      <c r="D1967" s="180">
        <v>6.1588746379807002</v>
      </c>
      <c r="E1967" s="175" t="s">
        <v>260</v>
      </c>
      <c r="F1967" s="179">
        <v>4105.8686098043299</v>
      </c>
      <c r="H1967" s="174" t="s">
        <v>262</v>
      </c>
      <c r="I1967" s="175" t="s">
        <v>94</v>
      </c>
      <c r="J1967" s="175" t="s">
        <v>88</v>
      </c>
      <c r="P1967" s="175" t="s">
        <v>328</v>
      </c>
    </row>
    <row r="1968" spans="1:17" s="175" customFormat="1">
      <c r="A1968" s="175" t="str">
        <f>Arms!$C$41</f>
        <v>CART_015_1</v>
      </c>
      <c r="B1968" s="175">
        <v>8</v>
      </c>
      <c r="C1968" s="175" t="str">
        <f t="shared" si="54"/>
        <v>CART_015_1_8</v>
      </c>
      <c r="D1968" s="180">
        <v>7.0756309474552799</v>
      </c>
      <c r="E1968" s="175" t="s">
        <v>260</v>
      </c>
      <c r="F1968" s="179">
        <v>10126.5454366991</v>
      </c>
      <c r="H1968" s="174" t="s">
        <v>262</v>
      </c>
      <c r="I1968" s="175" t="s">
        <v>94</v>
      </c>
      <c r="J1968" s="175" t="s">
        <v>88</v>
      </c>
      <c r="P1968" s="175" t="s">
        <v>328</v>
      </c>
    </row>
    <row r="1969" spans="1:17" s="175" customFormat="1">
      <c r="A1969" s="175" t="str">
        <f>Arms!$C$41</f>
        <v>CART_015_1</v>
      </c>
      <c r="B1969" s="175">
        <v>8</v>
      </c>
      <c r="C1969" s="175" t="str">
        <f t="shared" si="54"/>
        <v>CART_015_1_8</v>
      </c>
      <c r="D1969" s="180">
        <v>8.21208109226286</v>
      </c>
      <c r="E1969" s="175" t="s">
        <v>260</v>
      </c>
      <c r="F1969" s="179">
        <v>14455.499362370299</v>
      </c>
      <c r="H1969" s="174" t="s">
        <v>262</v>
      </c>
      <c r="I1969" s="175" t="s">
        <v>94</v>
      </c>
      <c r="J1969" s="175" t="s">
        <v>88</v>
      </c>
      <c r="P1969" s="175" t="s">
        <v>328</v>
      </c>
    </row>
    <row r="1970" spans="1:17" s="175" customFormat="1">
      <c r="A1970" s="175" t="str">
        <f>Arms!$C$41</f>
        <v>CART_015_1</v>
      </c>
      <c r="B1970" s="175">
        <v>8</v>
      </c>
      <c r="C1970" s="175" t="str">
        <f t="shared" si="54"/>
        <v>CART_015_1_8</v>
      </c>
      <c r="D1970" s="180">
        <v>9.1221348779475999</v>
      </c>
      <c r="E1970" s="175" t="s">
        <v>260</v>
      </c>
      <c r="F1970" s="179">
        <v>20666.4965430341</v>
      </c>
      <c r="H1970" s="174" t="s">
        <v>262</v>
      </c>
      <c r="I1970" s="175" t="s">
        <v>94</v>
      </c>
      <c r="J1970" s="175" t="s">
        <v>88</v>
      </c>
      <c r="P1970" s="175" t="s">
        <v>328</v>
      </c>
    </row>
    <row r="1971" spans="1:17" s="175" customFormat="1">
      <c r="A1971" s="175" t="str">
        <f>Arms!$C$41</f>
        <v>CART_015_1</v>
      </c>
      <c r="B1971" s="175">
        <v>8</v>
      </c>
      <c r="C1971" s="175" t="str">
        <f t="shared" si="54"/>
        <v>CART_015_1_8</v>
      </c>
      <c r="D1971" s="180">
        <v>16.101696317748999</v>
      </c>
      <c r="E1971" s="175" t="s">
        <v>260</v>
      </c>
      <c r="F1971" s="179">
        <v>844.18519759181004</v>
      </c>
      <c r="H1971" s="174" t="s">
        <v>262</v>
      </c>
      <c r="I1971" s="175" t="s">
        <v>94</v>
      </c>
      <c r="J1971" s="175" t="s">
        <v>88</v>
      </c>
      <c r="P1971" s="175" t="s">
        <v>328</v>
      </c>
    </row>
    <row r="1972" spans="1:17" s="175" customFormat="1">
      <c r="A1972" s="175" t="str">
        <f>Arms!$C$41</f>
        <v>CART_015_1</v>
      </c>
      <c r="B1972" s="175">
        <v>8</v>
      </c>
      <c r="C1972" s="175" t="str">
        <f t="shared" si="54"/>
        <v>CART_015_1_8</v>
      </c>
      <c r="D1972" s="180">
        <v>30.449348190218998</v>
      </c>
      <c r="E1972" s="175" t="s">
        <v>260</v>
      </c>
      <c r="F1972" s="179">
        <v>211.47032638600999</v>
      </c>
      <c r="H1972" s="174" t="s">
        <v>262</v>
      </c>
      <c r="I1972" s="175" t="s">
        <v>94</v>
      </c>
      <c r="J1972" s="175" t="s">
        <v>88</v>
      </c>
      <c r="P1972" s="175" t="s">
        <v>328</v>
      </c>
    </row>
    <row r="1973" spans="1:17" s="175" customFormat="1">
      <c r="A1973" s="175" t="str">
        <f>Arms!$C$41</f>
        <v>CART_015_1</v>
      </c>
      <c r="B1973" s="175">
        <v>8</v>
      </c>
      <c r="C1973" s="175" t="str">
        <f t="shared" si="54"/>
        <v>CART_015_1_8</v>
      </c>
      <c r="D1973" s="180">
        <v>39.232393853317703</v>
      </c>
      <c r="E1973" s="175" t="s">
        <v>260</v>
      </c>
      <c r="F1973" s="179">
        <v>156.057723349605</v>
      </c>
      <c r="H1973" s="174" t="s">
        <v>262</v>
      </c>
      <c r="I1973" s="175" t="s">
        <v>94</v>
      </c>
      <c r="J1973" s="175" t="s">
        <v>88</v>
      </c>
      <c r="P1973" s="175" t="s">
        <v>328</v>
      </c>
    </row>
    <row r="1974" spans="1:17" s="175" customFormat="1">
      <c r="A1974" s="175" t="str">
        <f>Arms!$C$41</f>
        <v>CART_015_1</v>
      </c>
      <c r="B1974" s="175">
        <v>8</v>
      </c>
      <c r="C1974" s="175" t="str">
        <f t="shared" si="54"/>
        <v>CART_015_1_8</v>
      </c>
      <c r="D1974" s="180">
        <v>66.193285266907395</v>
      </c>
      <c r="E1974" s="175" t="s">
        <v>260</v>
      </c>
      <c r="F1974" s="179">
        <v>799.15144204845899</v>
      </c>
      <c r="H1974" s="174" t="s">
        <v>262</v>
      </c>
      <c r="I1974" s="175" t="s">
        <v>94</v>
      </c>
      <c r="J1974" s="175" t="s">
        <v>88</v>
      </c>
      <c r="P1974" s="175" t="s">
        <v>328</v>
      </c>
    </row>
    <row r="1975" spans="1:17" s="175" customFormat="1">
      <c r="A1975" s="175" t="str">
        <f>Arms!$C$41</f>
        <v>CART_015_1</v>
      </c>
      <c r="B1975" s="175">
        <v>8</v>
      </c>
      <c r="C1975" s="175" t="str">
        <f t="shared" si="54"/>
        <v>CART_015_1_8</v>
      </c>
      <c r="D1975" s="180">
        <v>94.8583497196054</v>
      </c>
      <c r="E1975" s="175" t="s">
        <v>260</v>
      </c>
      <c r="F1975" s="179">
        <v>490.73330319958802</v>
      </c>
      <c r="H1975" s="174" t="s">
        <v>262</v>
      </c>
      <c r="I1975" s="175" t="s">
        <v>94</v>
      </c>
      <c r="J1975" s="175" t="s">
        <v>88</v>
      </c>
      <c r="P1975" s="175" t="s">
        <v>328</v>
      </c>
      <c r="Q1975" s="175" t="s">
        <v>432</v>
      </c>
    </row>
    <row r="1976" spans="1:17" s="175" customFormat="1">
      <c r="A1976" s="175" t="str">
        <f>Arms!$C$41</f>
        <v>CART_015_1</v>
      </c>
      <c r="B1976" s="175">
        <v>8</v>
      </c>
      <c r="C1976" s="175" t="str">
        <f t="shared" si="54"/>
        <v>CART_015_1_8</v>
      </c>
      <c r="D1976" s="180">
        <v>185.339742189199</v>
      </c>
      <c r="E1976" s="175" t="s">
        <v>260</v>
      </c>
      <c r="F1976" s="179">
        <v>144.730899219999</v>
      </c>
      <c r="H1976" s="174" t="s">
        <v>262</v>
      </c>
      <c r="I1976" s="175" t="s">
        <v>94</v>
      </c>
      <c r="J1976" s="175" t="s">
        <v>88</v>
      </c>
      <c r="P1976" s="175" t="s">
        <v>328</v>
      </c>
    </row>
    <row r="1977" spans="1:17" s="175" customFormat="1">
      <c r="A1977" s="175" t="str">
        <f>Arms!$C$41</f>
        <v>CART_015_1</v>
      </c>
      <c r="B1977" s="175">
        <v>8</v>
      </c>
      <c r="C1977" s="175" t="str">
        <f t="shared" si="54"/>
        <v>CART_015_1_8</v>
      </c>
      <c r="D1977" s="180">
        <v>278.93816910639299</v>
      </c>
      <c r="E1977" s="175" t="s">
        <v>260</v>
      </c>
      <c r="F1977" s="179">
        <v>1826.91871247425</v>
      </c>
      <c r="H1977" s="174" t="s">
        <v>262</v>
      </c>
      <c r="I1977" s="175" t="s">
        <v>94</v>
      </c>
      <c r="J1977" s="175" t="s">
        <v>88</v>
      </c>
      <c r="P1977" s="175" t="s">
        <v>328</v>
      </c>
    </row>
    <row r="1978" spans="1:17" s="175" customFormat="1">
      <c r="A1978" s="175" t="str">
        <f>Arms!$C$41</f>
        <v>CART_015_1</v>
      </c>
      <c r="B1978" s="175">
        <v>8</v>
      </c>
      <c r="C1978" s="175" t="str">
        <f t="shared" si="54"/>
        <v>CART_015_1_8</v>
      </c>
      <c r="D1978" s="180">
        <v>367.438642487793</v>
      </c>
      <c r="E1978" s="175" t="s">
        <v>260</v>
      </c>
      <c r="F1978" s="179">
        <v>1420.9358334958599</v>
      </c>
      <c r="H1978" s="174" t="s">
        <v>262</v>
      </c>
      <c r="I1978" s="175" t="s">
        <v>94</v>
      </c>
      <c r="J1978" s="175" t="s">
        <v>88</v>
      </c>
      <c r="P1978" s="175" t="s">
        <v>328</v>
      </c>
    </row>
    <row r="1979" spans="1:17" s="175" customFormat="1">
      <c r="A1979" s="175" t="str">
        <f>Arms!$C$41</f>
        <v>CART_015_1</v>
      </c>
      <c r="B1979" s="175">
        <v>8</v>
      </c>
      <c r="C1979" s="175" t="str">
        <f t="shared" si="54"/>
        <v>CART_015_1_8</v>
      </c>
      <c r="D1979" s="180">
        <v>457.62872332677</v>
      </c>
      <c r="E1979" s="175" t="s">
        <v>260</v>
      </c>
      <c r="F1979" s="179">
        <v>124.734669966887</v>
      </c>
      <c r="H1979" s="174" t="s">
        <v>262</v>
      </c>
      <c r="I1979" s="175" t="s">
        <v>94</v>
      </c>
      <c r="J1979" s="175" t="s">
        <v>88</v>
      </c>
      <c r="P1979" s="175" t="s">
        <v>328</v>
      </c>
    </row>
    <row r="1980" spans="1:17" s="175" customFormat="1">
      <c r="A1980" s="175" t="str">
        <f>Arms!$C$41</f>
        <v>CART_015_1</v>
      </c>
      <c r="B1980" s="175">
        <v>8</v>
      </c>
      <c r="C1980" s="175" t="str">
        <f t="shared" si="54"/>
        <v>CART_015_1_8</v>
      </c>
      <c r="D1980" s="180">
        <v>550.80474837957001</v>
      </c>
      <c r="E1980" s="175" t="s">
        <v>260</v>
      </c>
      <c r="F1980" s="179">
        <v>271.647540750475</v>
      </c>
      <c r="H1980" s="174" t="s">
        <v>262</v>
      </c>
      <c r="I1980" s="175" t="s">
        <v>94</v>
      </c>
      <c r="J1980" s="175" t="s">
        <v>88</v>
      </c>
      <c r="P1980" s="175" t="s">
        <v>328</v>
      </c>
    </row>
    <row r="1981" spans="1:17" s="175" customFormat="1">
      <c r="A1981" s="175" t="str">
        <f>Arms!$C$41</f>
        <v>CART_015_1</v>
      </c>
      <c r="B1981" s="175">
        <v>8</v>
      </c>
      <c r="C1981" s="175" t="str">
        <f t="shared" si="54"/>
        <v>CART_015_1_8</v>
      </c>
      <c r="D1981" s="180">
        <v>737.37528220813203</v>
      </c>
      <c r="E1981" s="175" t="s">
        <v>260</v>
      </c>
      <c r="F1981" s="179">
        <v>3197.2031188645801</v>
      </c>
      <c r="H1981" s="174" t="s">
        <v>262</v>
      </c>
      <c r="I1981" s="175" t="s">
        <v>94</v>
      </c>
      <c r="J1981" s="175" t="s">
        <v>88</v>
      </c>
      <c r="P1981" s="175" t="s">
        <v>328</v>
      </c>
    </row>
    <row r="1982" spans="1:17" s="175" customFormat="1">
      <c r="A1982" s="175" t="str">
        <f>Arms!$C$41</f>
        <v>CART_015_1</v>
      </c>
      <c r="B1982" s="175">
        <v>9</v>
      </c>
      <c r="C1982" s="175" t="str">
        <f t="shared" si="54"/>
        <v>CART_015_1_9</v>
      </c>
      <c r="D1982" s="180">
        <v>2.0989010989010999</v>
      </c>
      <c r="E1982" s="175" t="s">
        <v>260</v>
      </c>
      <c r="F1982" s="179">
        <v>203.09176209046899</v>
      </c>
      <c r="H1982" s="174" t="s">
        <v>262</v>
      </c>
      <c r="I1982" s="175" t="s">
        <v>94</v>
      </c>
      <c r="J1982" s="175" t="s">
        <v>88</v>
      </c>
      <c r="P1982" s="175" t="s">
        <v>328</v>
      </c>
    </row>
    <row r="1983" spans="1:17" s="175" customFormat="1">
      <c r="A1983" s="175" t="str">
        <f>Arms!$C$41</f>
        <v>CART_015_1</v>
      </c>
      <c r="B1983" s="175">
        <v>9</v>
      </c>
      <c r="C1983" s="175" t="str">
        <f t="shared" si="54"/>
        <v>CART_015_1_9</v>
      </c>
      <c r="D1983" s="180">
        <v>3.1456043956043902</v>
      </c>
      <c r="E1983" s="175" t="s">
        <v>260</v>
      </c>
      <c r="F1983" s="179">
        <v>1980.1737394051199</v>
      </c>
      <c r="H1983" s="174" t="s">
        <v>262</v>
      </c>
      <c r="I1983" s="175" t="s">
        <v>94</v>
      </c>
      <c r="J1983" s="175" t="s">
        <v>88</v>
      </c>
      <c r="P1983" s="175" t="s">
        <v>328</v>
      </c>
    </row>
    <row r="1984" spans="1:17" s="175" customFormat="1">
      <c r="A1984" s="175" t="str">
        <f>Arms!$C$41</f>
        <v>CART_015_1</v>
      </c>
      <c r="B1984" s="175">
        <v>9</v>
      </c>
      <c r="C1984" s="175" t="str">
        <f t="shared" si="54"/>
        <v>CART_015_1_9</v>
      </c>
      <c r="D1984" s="180">
        <v>4.0731456043955996</v>
      </c>
      <c r="E1984" s="175" t="s">
        <v>260</v>
      </c>
      <c r="F1984" s="179">
        <v>456.39477032620698</v>
      </c>
      <c r="H1984" s="174" t="s">
        <v>262</v>
      </c>
      <c r="I1984" s="175" t="s">
        <v>94</v>
      </c>
      <c r="J1984" s="175" t="s">
        <v>88</v>
      </c>
      <c r="P1984" s="175" t="s">
        <v>328</v>
      </c>
    </row>
    <row r="1985" spans="1:17" s="175" customFormat="1">
      <c r="A1985" s="175" t="str">
        <f>Arms!$C$41</f>
        <v>CART_015_1</v>
      </c>
      <c r="B1985" s="175">
        <v>9</v>
      </c>
      <c r="C1985" s="175" t="str">
        <f t="shared" si="54"/>
        <v>CART_015_1_9</v>
      </c>
      <c r="D1985" s="180">
        <v>4.9179258241758204</v>
      </c>
      <c r="E1985" s="175" t="s">
        <v>260</v>
      </c>
      <c r="F1985" s="179">
        <v>531.22037646254705</v>
      </c>
      <c r="H1985" s="174" t="s">
        <v>262</v>
      </c>
      <c r="I1985" s="175" t="s">
        <v>94</v>
      </c>
      <c r="J1985" s="175" t="s">
        <v>88</v>
      </c>
      <c r="P1985" s="175" t="s">
        <v>328</v>
      </c>
    </row>
    <row r="1986" spans="1:17" s="175" customFormat="1">
      <c r="A1986" s="175" t="str">
        <f>Arms!$C$41</f>
        <v>CART_015_1</v>
      </c>
      <c r="B1986" s="175">
        <v>9</v>
      </c>
      <c r="C1986" s="175" t="str">
        <f t="shared" si="54"/>
        <v>CART_015_1_9</v>
      </c>
      <c r="D1986" s="180">
        <v>8.0209478021977993</v>
      </c>
      <c r="E1986" s="175" t="s">
        <v>260</v>
      </c>
      <c r="F1986" s="179">
        <v>2082.9618638111801</v>
      </c>
      <c r="H1986" s="174" t="s">
        <v>262</v>
      </c>
      <c r="I1986" s="175" t="s">
        <v>94</v>
      </c>
      <c r="J1986" s="175" t="s">
        <v>88</v>
      </c>
      <c r="P1986" s="175" t="s">
        <v>328</v>
      </c>
    </row>
    <row r="1987" spans="1:17" s="175" customFormat="1">
      <c r="A1987" s="175" t="str">
        <f>Arms!$C$41</f>
        <v>CART_015_1</v>
      </c>
      <c r="B1987" s="175">
        <v>9</v>
      </c>
      <c r="C1987" s="175" t="str">
        <f t="shared" si="54"/>
        <v>CART_015_1_9</v>
      </c>
      <c r="D1987" s="180">
        <v>9.1425137362637301</v>
      </c>
      <c r="E1987" s="175" t="s">
        <v>260</v>
      </c>
      <c r="F1987" s="179">
        <v>1255.74396282356</v>
      </c>
      <c r="H1987" s="174" t="s">
        <v>262</v>
      </c>
      <c r="I1987" s="175" t="s">
        <v>94</v>
      </c>
      <c r="J1987" s="175" t="s">
        <v>88</v>
      </c>
      <c r="P1987" s="175" t="s">
        <v>328</v>
      </c>
    </row>
    <row r="1988" spans="1:17" s="175" customFormat="1">
      <c r="A1988" s="175" t="str">
        <f>Arms!$C$41</f>
        <v>CART_015_1</v>
      </c>
      <c r="B1988" s="175">
        <v>9</v>
      </c>
      <c r="C1988" s="175" t="str">
        <f t="shared" si="54"/>
        <v>CART_015_1_9</v>
      </c>
      <c r="D1988" s="180">
        <v>10.0796703296703</v>
      </c>
      <c r="E1988" s="175" t="s">
        <v>260</v>
      </c>
      <c r="F1988" s="179">
        <v>1193.7766417144201</v>
      </c>
      <c r="H1988" s="174" t="s">
        <v>262</v>
      </c>
      <c r="I1988" s="175" t="s">
        <v>94</v>
      </c>
      <c r="J1988" s="175" t="s">
        <v>88</v>
      </c>
      <c r="P1988" s="175" t="s">
        <v>328</v>
      </c>
    </row>
    <row r="1989" spans="1:17" s="175" customFormat="1">
      <c r="A1989" s="175" t="str">
        <f>Arms!$C$41</f>
        <v>CART_015_1</v>
      </c>
      <c r="B1989" s="175">
        <v>9</v>
      </c>
      <c r="C1989" s="175" t="str">
        <f t="shared" si="54"/>
        <v>CART_015_1_9</v>
      </c>
      <c r="D1989" s="180">
        <v>16.169299450549399</v>
      </c>
      <c r="E1989" s="175" t="s">
        <v>260</v>
      </c>
      <c r="F1989" s="179">
        <v>650.40940590421201</v>
      </c>
      <c r="H1989" s="174" t="s">
        <v>262</v>
      </c>
      <c r="I1989" s="175" t="s">
        <v>94</v>
      </c>
      <c r="J1989" s="175" t="s">
        <v>88</v>
      </c>
      <c r="P1989" s="175" t="s">
        <v>328</v>
      </c>
    </row>
    <row r="1990" spans="1:17" s="175" customFormat="1">
      <c r="A1990" s="175" t="str">
        <f>Arms!$C$41</f>
        <v>CART_015_1</v>
      </c>
      <c r="B1990" s="175">
        <v>9</v>
      </c>
      <c r="C1990" s="175" t="str">
        <f t="shared" si="54"/>
        <v>CART_015_1_9</v>
      </c>
      <c r="D1990" s="180">
        <v>22.995522995521299</v>
      </c>
      <c r="E1990" s="175" t="s">
        <v>260</v>
      </c>
      <c r="F1990" s="179">
        <v>304.45035410461298</v>
      </c>
      <c r="H1990" s="174" t="s">
        <v>262</v>
      </c>
      <c r="I1990" s="175" t="s">
        <v>94</v>
      </c>
      <c r="J1990" s="175" t="s">
        <v>88</v>
      </c>
      <c r="P1990" s="175" t="s">
        <v>328</v>
      </c>
    </row>
    <row r="1991" spans="1:17" s="175" customFormat="1">
      <c r="A1991" s="175" t="str">
        <f>Arms!$C$41</f>
        <v>CART_015_1</v>
      </c>
      <c r="B1991" s="175">
        <v>9</v>
      </c>
      <c r="C1991" s="175" t="str">
        <f t="shared" si="54"/>
        <v>CART_015_1_9</v>
      </c>
      <c r="D1991" s="180">
        <v>35.951702618367598</v>
      </c>
      <c r="E1991" s="175" t="s">
        <v>260</v>
      </c>
      <c r="F1991" s="179">
        <v>289.42661247167399</v>
      </c>
      <c r="H1991" s="174" t="s">
        <v>262</v>
      </c>
      <c r="I1991" s="175" t="s">
        <v>94</v>
      </c>
      <c r="J1991" s="175" t="s">
        <v>88</v>
      </c>
      <c r="P1991" s="175" t="s">
        <v>328</v>
      </c>
    </row>
    <row r="1992" spans="1:17" s="175" customFormat="1">
      <c r="A1992" s="175" t="str">
        <f>Arms!$C$41</f>
        <v>CART_015_1</v>
      </c>
      <c r="B1992" s="175">
        <v>9</v>
      </c>
      <c r="C1992" s="175" t="str">
        <f t="shared" si="54"/>
        <v>CART_015_1_9</v>
      </c>
      <c r="D1992" s="180">
        <v>63.776963776962099</v>
      </c>
      <c r="E1992" s="175" t="s">
        <v>260</v>
      </c>
      <c r="F1992" s="179">
        <v>412.46263829012599</v>
      </c>
      <c r="H1992" s="174" t="s">
        <v>262</v>
      </c>
      <c r="I1992" s="175" t="s">
        <v>94</v>
      </c>
      <c r="J1992" s="175" t="s">
        <v>88</v>
      </c>
      <c r="P1992" s="175" t="s">
        <v>328</v>
      </c>
    </row>
    <row r="1993" spans="1:17" s="175" customFormat="1">
      <c r="A1993" s="175" t="str">
        <f>Arms!$C$41</f>
        <v>CART_015_1</v>
      </c>
      <c r="B1993" s="175">
        <v>9</v>
      </c>
      <c r="C1993" s="175" t="str">
        <f t="shared" si="54"/>
        <v>CART_015_1_9</v>
      </c>
      <c r="D1993" s="180">
        <v>100.74616741283199</v>
      </c>
      <c r="E1993" s="175" t="s">
        <v>260</v>
      </c>
      <c r="F1993" s="179">
        <v>248.65912185997399</v>
      </c>
      <c r="H1993" s="174" t="s">
        <v>262</v>
      </c>
      <c r="I1993" s="175" t="s">
        <v>94</v>
      </c>
      <c r="J1993" s="175" t="s">
        <v>88</v>
      </c>
      <c r="P1993" s="175" t="s">
        <v>328</v>
      </c>
      <c r="Q1993" s="175" t="s">
        <v>432</v>
      </c>
    </row>
    <row r="1994" spans="1:17" s="175" customFormat="1">
      <c r="A1994" s="175" t="str">
        <f>Arms!$C$41</f>
        <v>CART_015_1</v>
      </c>
      <c r="B1994" s="175">
        <v>9</v>
      </c>
      <c r="C1994" s="175" t="str">
        <f t="shared" ref="C1994:C2021" si="55">CONCATENATE(A1994, "_", B1994)</f>
        <v>CART_015_1_9</v>
      </c>
      <c r="D1994" s="180">
        <v>184.47971781304901</v>
      </c>
      <c r="E1994" s="175" t="s">
        <v>260</v>
      </c>
      <c r="F1994" s="179">
        <v>4923.8826317066696</v>
      </c>
      <c r="H1994" s="174" t="s">
        <v>262</v>
      </c>
      <c r="I1994" s="175" t="s">
        <v>94</v>
      </c>
      <c r="J1994" s="175" t="s">
        <v>88</v>
      </c>
      <c r="P1994" s="175" t="s">
        <v>328</v>
      </c>
    </row>
    <row r="1995" spans="1:17" s="175" customFormat="1">
      <c r="A1995" s="175" t="str">
        <f>Arms!$C$41</f>
        <v>CART_015_1</v>
      </c>
      <c r="B1995" s="175">
        <v>9</v>
      </c>
      <c r="C1995" s="175" t="str">
        <f t="shared" si="55"/>
        <v>CART_015_1_9</v>
      </c>
      <c r="D1995" s="180">
        <v>276.719576719575</v>
      </c>
      <c r="E1995" s="175" t="s">
        <v>260</v>
      </c>
      <c r="F1995" s="179">
        <v>354.36477855785301</v>
      </c>
      <c r="H1995" s="174" t="s">
        <v>262</v>
      </c>
      <c r="I1995" s="175" t="s">
        <v>94</v>
      </c>
      <c r="J1995" s="175" t="s">
        <v>88</v>
      </c>
      <c r="P1995" s="175" t="s">
        <v>328</v>
      </c>
    </row>
    <row r="1996" spans="1:17" s="175" customFormat="1">
      <c r="A1996" s="175" t="str">
        <f>Arms!$C$41</f>
        <v>CART_015_1</v>
      </c>
      <c r="B1996" s="175">
        <v>9</v>
      </c>
      <c r="C1996" s="175" t="str">
        <f t="shared" si="55"/>
        <v>CART_015_1_9</v>
      </c>
      <c r="D1996" s="180">
        <v>359.957943291275</v>
      </c>
      <c r="E1996" s="175" t="s">
        <v>260</v>
      </c>
      <c r="F1996" s="179">
        <v>174.48505784295901</v>
      </c>
      <c r="H1996" s="174" t="s">
        <v>262</v>
      </c>
      <c r="I1996" s="175" t="s">
        <v>94</v>
      </c>
      <c r="J1996" s="175" t="s">
        <v>88</v>
      </c>
      <c r="P1996" s="175" t="s">
        <v>328</v>
      </c>
    </row>
    <row r="1997" spans="1:17" s="175" customFormat="1">
      <c r="A1997" s="175" t="str">
        <f>Arms!$C$41</f>
        <v>CART_015_1</v>
      </c>
      <c r="B1997" s="175">
        <v>9</v>
      </c>
      <c r="C1997" s="175" t="str">
        <f t="shared" si="55"/>
        <v>CART_015_1_9</v>
      </c>
      <c r="D1997" s="180">
        <v>451.01750101750002</v>
      </c>
      <c r="E1997" s="175" t="s">
        <v>260</v>
      </c>
      <c r="F1997" s="179">
        <v>1882.4579107057</v>
      </c>
      <c r="H1997" s="174" t="s">
        <v>262</v>
      </c>
      <c r="I1997" s="175" t="s">
        <v>94</v>
      </c>
      <c r="J1997" s="175" t="s">
        <v>88</v>
      </c>
      <c r="P1997" s="175" t="s">
        <v>328</v>
      </c>
    </row>
    <row r="1998" spans="1:17" s="175" customFormat="1">
      <c r="A1998" s="175" t="str">
        <f>Arms!$C$41</f>
        <v>CART_015_1</v>
      </c>
      <c r="B1998" s="175">
        <v>9</v>
      </c>
      <c r="C1998" s="175" t="str">
        <f t="shared" si="55"/>
        <v>CART_015_1_9</v>
      </c>
      <c r="D1998" s="180">
        <v>543.36589336589202</v>
      </c>
      <c r="E1998" s="175" t="s">
        <v>260</v>
      </c>
      <c r="F1998" s="179">
        <v>304.45035410461298</v>
      </c>
      <c r="H1998" s="174" t="s">
        <v>262</v>
      </c>
      <c r="I1998" s="175" t="s">
        <v>94</v>
      </c>
      <c r="J1998" s="175" t="s">
        <v>88</v>
      </c>
      <c r="P1998" s="175" t="s">
        <v>328</v>
      </c>
    </row>
    <row r="1999" spans="1:17" s="175" customFormat="1">
      <c r="A1999" s="175" t="str">
        <f>Arms!$C$41</f>
        <v>CART_015_1</v>
      </c>
      <c r="B1999" s="175">
        <v>9</v>
      </c>
      <c r="C1999" s="175" t="str">
        <f t="shared" si="55"/>
        <v>CART_015_1_9</v>
      </c>
      <c r="D1999" s="180">
        <v>632.57359924026503</v>
      </c>
      <c r="E1999" s="175" t="s">
        <v>260</v>
      </c>
      <c r="F1999" s="179">
        <v>3284.60777436426</v>
      </c>
      <c r="H1999" s="174" t="s">
        <v>262</v>
      </c>
      <c r="I1999" s="175" t="s">
        <v>94</v>
      </c>
      <c r="J1999" s="175" t="s">
        <v>88</v>
      </c>
      <c r="P1999" s="175" t="s">
        <v>328</v>
      </c>
    </row>
    <row r="2000" spans="1:17" s="175" customFormat="1">
      <c r="A2000" s="175" t="str">
        <f>Arms!$C$41</f>
        <v>CART_015_1</v>
      </c>
      <c r="B2000" s="175">
        <v>9</v>
      </c>
      <c r="C2000" s="175" t="str">
        <f t="shared" si="55"/>
        <v>CART_015_1_9</v>
      </c>
      <c r="D2000" s="180">
        <v>725.03730837064097</v>
      </c>
      <c r="E2000" s="175" t="s">
        <v>260</v>
      </c>
      <c r="F2000" s="179">
        <v>1255.74396282356</v>
      </c>
      <c r="H2000" s="174" t="s">
        <v>262</v>
      </c>
      <c r="I2000" s="175" t="s">
        <v>94</v>
      </c>
      <c r="J2000" s="175" t="s">
        <v>88</v>
      </c>
      <c r="P2000" s="175" t="s">
        <v>328</v>
      </c>
    </row>
    <row r="2001" spans="1:17" s="175" customFormat="1">
      <c r="A2001" s="175" t="str">
        <f>Arms!$C$41</f>
        <v>CART_015_1</v>
      </c>
      <c r="B2001" s="175">
        <v>10</v>
      </c>
      <c r="C2001" s="175" t="str">
        <f t="shared" si="55"/>
        <v>CART_015_1_10</v>
      </c>
      <c r="D2001" s="180">
        <v>2.0952953296701602</v>
      </c>
      <c r="E2001" s="175" t="s">
        <v>260</v>
      </c>
      <c r="F2001" s="179">
        <v>336.87790490146301</v>
      </c>
      <c r="H2001" s="174" t="s">
        <v>262</v>
      </c>
      <c r="I2001" s="175" t="s">
        <v>94</v>
      </c>
      <c r="J2001" s="175" t="s">
        <v>88</v>
      </c>
      <c r="P2001" s="175" t="s">
        <v>328</v>
      </c>
    </row>
    <row r="2002" spans="1:17" s="175" customFormat="1">
      <c r="A2002" s="175" t="str">
        <f>Arms!$C$41</f>
        <v>CART_015_1</v>
      </c>
      <c r="B2002" s="175">
        <v>10</v>
      </c>
      <c r="C2002" s="175" t="str">
        <f t="shared" si="55"/>
        <v>CART_015_1_10</v>
      </c>
      <c r="D2002" s="180">
        <v>3.0376030219778798</v>
      </c>
      <c r="E2002" s="175" t="s">
        <v>260</v>
      </c>
      <c r="F2002" s="179">
        <v>480.08560184116197</v>
      </c>
      <c r="H2002" s="174" t="s">
        <v>262</v>
      </c>
      <c r="I2002" s="175" t="s">
        <v>94</v>
      </c>
      <c r="J2002" s="175" t="s">
        <v>88</v>
      </c>
      <c r="P2002" s="175" t="s">
        <v>328</v>
      </c>
    </row>
    <row r="2003" spans="1:17" s="175" customFormat="1">
      <c r="A2003" s="175" t="str">
        <f>Arms!$C$41</f>
        <v>CART_015_1</v>
      </c>
      <c r="B2003" s="175">
        <v>10</v>
      </c>
      <c r="C2003" s="175" t="str">
        <f t="shared" si="55"/>
        <v>CART_015_1_10</v>
      </c>
      <c r="D2003" s="180">
        <v>4.0743475274723897</v>
      </c>
      <c r="E2003" s="175" t="s">
        <v>260</v>
      </c>
      <c r="F2003" s="179">
        <v>719.68567300114603</v>
      </c>
      <c r="H2003" s="174" t="s">
        <v>262</v>
      </c>
      <c r="I2003" s="175" t="s">
        <v>94</v>
      </c>
      <c r="J2003" s="175" t="s">
        <v>88</v>
      </c>
      <c r="P2003" s="175" t="s">
        <v>328</v>
      </c>
    </row>
    <row r="2004" spans="1:17" s="175" customFormat="1">
      <c r="A2004" s="175" t="str">
        <f>Arms!$C$41</f>
        <v>CART_015_1</v>
      </c>
      <c r="B2004" s="175">
        <v>10</v>
      </c>
      <c r="C2004" s="175" t="str">
        <f t="shared" si="55"/>
        <v>CART_015_1_10</v>
      </c>
      <c r="D2004" s="180">
        <v>5.1337568681317496</v>
      </c>
      <c r="E2004" s="175" t="s">
        <v>260</v>
      </c>
      <c r="F2004" s="179">
        <v>5731.1497750140097</v>
      </c>
      <c r="H2004" s="174" t="s">
        <v>262</v>
      </c>
      <c r="I2004" s="175" t="s">
        <v>94</v>
      </c>
      <c r="J2004" s="175" t="s">
        <v>88</v>
      </c>
      <c r="P2004" s="175" t="s">
        <v>328</v>
      </c>
    </row>
    <row r="2005" spans="1:17" s="175" customFormat="1">
      <c r="A2005" s="175" t="str">
        <f>Arms!$C$41</f>
        <v>CART_015_1</v>
      </c>
      <c r="B2005" s="175">
        <v>10</v>
      </c>
      <c r="C2005" s="175" t="str">
        <f t="shared" si="55"/>
        <v>CART_015_1_10</v>
      </c>
      <c r="D2005" s="180">
        <v>6.1801167582416801</v>
      </c>
      <c r="E2005" s="175" t="s">
        <v>260</v>
      </c>
      <c r="F2005" s="179">
        <v>17448.5057842959</v>
      </c>
      <c r="H2005" s="174" t="s">
        <v>262</v>
      </c>
      <c r="I2005" s="175" t="s">
        <v>94</v>
      </c>
      <c r="J2005" s="175" t="s">
        <v>88</v>
      </c>
      <c r="P2005" s="175" t="s">
        <v>328</v>
      </c>
    </row>
    <row r="2006" spans="1:17" s="175" customFormat="1">
      <c r="A2006" s="175" t="str">
        <f>Arms!$C$41</f>
        <v>CART_015_1</v>
      </c>
      <c r="B2006" s="175">
        <v>10</v>
      </c>
      <c r="C2006" s="175" t="str">
        <f t="shared" si="55"/>
        <v>CART_015_1_10</v>
      </c>
      <c r="D2006" s="180">
        <v>7.2305975274724599</v>
      </c>
      <c r="E2006" s="175" t="s">
        <v>260</v>
      </c>
      <c r="F2006" s="179">
        <v>71968.567300114693</v>
      </c>
      <c r="H2006" s="174" t="s">
        <v>262</v>
      </c>
      <c r="I2006" s="175" t="s">
        <v>94</v>
      </c>
      <c r="J2006" s="175" t="s">
        <v>88</v>
      </c>
      <c r="P2006" s="175" t="s">
        <v>328</v>
      </c>
    </row>
    <row r="2007" spans="1:17" s="175" customFormat="1">
      <c r="A2007" s="175" t="str">
        <f>Arms!$C$41</f>
        <v>CART_015_1</v>
      </c>
      <c r="B2007" s="175">
        <v>10</v>
      </c>
      <c r="C2007" s="175" t="str">
        <f t="shared" si="55"/>
        <v>CART_015_1_10</v>
      </c>
      <c r="D2007" s="180">
        <v>8.10216346153838</v>
      </c>
      <c r="E2007" s="175" t="s">
        <v>260</v>
      </c>
      <c r="F2007" s="179">
        <v>558.79530337743199</v>
      </c>
      <c r="H2007" s="174" t="s">
        <v>262</v>
      </c>
      <c r="I2007" s="175" t="s">
        <v>94</v>
      </c>
      <c r="J2007" s="175" t="s">
        <v>88</v>
      </c>
      <c r="P2007" s="175" t="s">
        <v>328</v>
      </c>
    </row>
    <row r="2008" spans="1:17" s="175" customFormat="1">
      <c r="A2008" s="175" t="str">
        <f>Arms!$C$41</f>
        <v>CART_015_1</v>
      </c>
      <c r="B2008" s="175">
        <v>10</v>
      </c>
      <c r="C2008" s="175" t="str">
        <f t="shared" si="55"/>
        <v>CART_015_1_10</v>
      </c>
      <c r="D2008" s="180">
        <v>9.1876717032966706</v>
      </c>
      <c r="E2008" s="175" t="s">
        <v>260</v>
      </c>
      <c r="F2008" s="179">
        <v>30445.035410461802</v>
      </c>
      <c r="H2008" s="174" t="s">
        <v>262</v>
      </c>
      <c r="I2008" s="175" t="s">
        <v>94</v>
      </c>
      <c r="J2008" s="175" t="s">
        <v>88</v>
      </c>
      <c r="P2008" s="175" t="s">
        <v>328</v>
      </c>
    </row>
    <row r="2009" spans="1:17" s="175" customFormat="1">
      <c r="A2009" s="175" t="str">
        <f>Arms!$C$41</f>
        <v>CART_015_1</v>
      </c>
      <c r="B2009" s="175">
        <v>10</v>
      </c>
      <c r="C2009" s="175" t="str">
        <f t="shared" si="55"/>
        <v>CART_015_1_10</v>
      </c>
      <c r="D2009" s="180">
        <v>16.082589285714299</v>
      </c>
      <c r="E2009" s="175" t="s">
        <v>260</v>
      </c>
      <c r="F2009" s="179">
        <v>1320.92792325304</v>
      </c>
      <c r="H2009" s="174" t="s">
        <v>262</v>
      </c>
      <c r="I2009" s="175" t="s">
        <v>94</v>
      </c>
      <c r="J2009" s="175" t="s">
        <v>88</v>
      </c>
      <c r="P2009" s="175" t="s">
        <v>328</v>
      </c>
    </row>
    <row r="2010" spans="1:17" s="175" customFormat="1">
      <c r="A2010" s="175" t="str">
        <f>Arms!$C$41</f>
        <v>CART_015_1</v>
      </c>
      <c r="B2010" s="175">
        <v>10</v>
      </c>
      <c r="C2010" s="175" t="str">
        <f t="shared" si="55"/>
        <v>CART_015_1_10</v>
      </c>
      <c r="D2010" s="180">
        <v>23.2462452801451</v>
      </c>
      <c r="E2010" s="175" t="s">
        <v>260</v>
      </c>
      <c r="F2010" s="179">
        <v>881.16034654301404</v>
      </c>
      <c r="H2010" s="174" t="s">
        <v>262</v>
      </c>
      <c r="I2010" s="175" t="s">
        <v>94</v>
      </c>
      <c r="J2010" s="175" t="s">
        <v>88</v>
      </c>
      <c r="P2010" s="175" t="s">
        <v>328</v>
      </c>
    </row>
    <row r="2011" spans="1:17" s="175" customFormat="1">
      <c r="A2011" s="175" t="str">
        <f>Arms!$C$41</f>
        <v>CART_015_1</v>
      </c>
      <c r="B2011" s="175">
        <v>10</v>
      </c>
      <c r="C2011" s="175" t="str">
        <f t="shared" si="55"/>
        <v>CART_015_1_10</v>
      </c>
      <c r="D2011" s="180">
        <v>32.423508694696402</v>
      </c>
      <c r="E2011" s="175" t="s">
        <v>260</v>
      </c>
      <c r="F2011" s="179">
        <v>684.17127315786104</v>
      </c>
      <c r="H2011" s="174" t="s">
        <v>262</v>
      </c>
      <c r="I2011" s="175" t="s">
        <v>94</v>
      </c>
      <c r="J2011" s="175" t="s">
        <v>88</v>
      </c>
      <c r="P2011" s="175" t="s">
        <v>328</v>
      </c>
    </row>
    <row r="2012" spans="1:17" s="175" customFormat="1">
      <c r="A2012" s="175" t="str">
        <f>Arms!$C$41</f>
        <v>CART_015_1</v>
      </c>
      <c r="B2012" s="175">
        <v>10</v>
      </c>
      <c r="C2012" s="175" t="str">
        <f t="shared" si="55"/>
        <v>CART_015_1_10</v>
      </c>
      <c r="D2012" s="180">
        <v>38.322694254899901</v>
      </c>
      <c r="E2012" s="175" t="s">
        <v>260</v>
      </c>
      <c r="F2012" s="179">
        <v>2550.3125414431101</v>
      </c>
      <c r="H2012" s="174" t="s">
        <v>262</v>
      </c>
      <c r="I2012" s="175" t="s">
        <v>94</v>
      </c>
      <c r="J2012" s="175" t="s">
        <v>88</v>
      </c>
      <c r="P2012" s="175" t="s">
        <v>328</v>
      </c>
    </row>
    <row r="2013" spans="1:17" s="175" customFormat="1">
      <c r="A2013" s="175" t="str">
        <f>Arms!$C$41</f>
        <v>CART_015_1</v>
      </c>
      <c r="B2013" s="175">
        <v>10</v>
      </c>
      <c r="C2013" s="175" t="str">
        <f t="shared" si="55"/>
        <v>CART_015_1_10</v>
      </c>
      <c r="D2013" s="180">
        <v>192.11466499602599</v>
      </c>
      <c r="E2013" s="175" t="s">
        <v>260</v>
      </c>
      <c r="F2013" s="179">
        <v>8591.4394580529497</v>
      </c>
      <c r="H2013" s="174" t="s">
        <v>262</v>
      </c>
      <c r="I2013" s="175" t="s">
        <v>94</v>
      </c>
      <c r="J2013" s="175" t="s">
        <v>88</v>
      </c>
      <c r="P2013" s="175" t="s">
        <v>328</v>
      </c>
      <c r="Q2013" s="175" t="s">
        <v>432</v>
      </c>
    </row>
    <row r="2014" spans="1:17" s="175" customFormat="1">
      <c r="A2014" s="175" t="str">
        <f>Arms!$C$41</f>
        <v>CART_015_1</v>
      </c>
      <c r="B2014" s="175">
        <v>10</v>
      </c>
      <c r="C2014" s="175" t="str">
        <f t="shared" si="55"/>
        <v>CART_015_1_10</v>
      </c>
      <c r="D2014" s="180">
        <v>275.31959565858602</v>
      </c>
      <c r="E2014" s="175" t="s">
        <v>260</v>
      </c>
      <c r="F2014" s="179">
        <v>8591.4394580529497</v>
      </c>
      <c r="H2014" s="174" t="s">
        <v>262</v>
      </c>
      <c r="I2014" s="175" t="s">
        <v>94</v>
      </c>
      <c r="J2014" s="175" t="s">
        <v>88</v>
      </c>
      <c r="P2014" s="175" t="s">
        <v>328</v>
      </c>
    </row>
    <row r="2015" spans="1:17" s="175" customFormat="1">
      <c r="A2015" s="175" t="str">
        <f>Arms!$C$41</f>
        <v>CART_015_1</v>
      </c>
      <c r="B2015" s="175">
        <v>10</v>
      </c>
      <c r="C2015" s="175" t="str">
        <f t="shared" si="55"/>
        <v>CART_015_1_10</v>
      </c>
      <c r="D2015" s="180">
        <v>327.15928139657899</v>
      </c>
      <c r="E2015" s="175" t="s">
        <v>260</v>
      </c>
      <c r="F2015" s="179">
        <v>11065.117854509201</v>
      </c>
      <c r="H2015" s="174" t="s">
        <v>262</v>
      </c>
      <c r="I2015" s="175" t="s">
        <v>94</v>
      </c>
      <c r="J2015" s="175" t="s">
        <v>88</v>
      </c>
      <c r="P2015" s="175" t="s">
        <v>328</v>
      </c>
    </row>
    <row r="2016" spans="1:17" s="175" customFormat="1">
      <c r="A2016" s="175" t="str">
        <f>Arms!$C$41</f>
        <v>CART_015_1</v>
      </c>
      <c r="B2016" s="175">
        <v>10</v>
      </c>
      <c r="C2016" s="175" t="str">
        <f t="shared" si="55"/>
        <v>CART_015_1_10</v>
      </c>
      <c r="D2016" s="180">
        <v>382.14158722634301</v>
      </c>
      <c r="E2016" s="175" t="s">
        <v>260</v>
      </c>
      <c r="F2016" s="179">
        <v>1789.5640746367201</v>
      </c>
      <c r="H2016" s="174" t="s">
        <v>262</v>
      </c>
      <c r="I2016" s="175" t="s">
        <v>94</v>
      </c>
      <c r="J2016" s="175" t="s">
        <v>88</v>
      </c>
      <c r="P2016" s="175" t="s">
        <v>328</v>
      </c>
    </row>
    <row r="2017" spans="1:16" s="175" customFormat="1">
      <c r="A2017" s="175" t="str">
        <f>Arms!$C$41</f>
        <v>CART_015_1</v>
      </c>
      <c r="B2017" s="175">
        <v>10</v>
      </c>
      <c r="C2017" s="175" t="str">
        <f t="shared" si="55"/>
        <v>CART_015_1_10</v>
      </c>
      <c r="D2017" s="180">
        <v>480.50424152120399</v>
      </c>
      <c r="E2017" s="175" t="s">
        <v>260</v>
      </c>
      <c r="F2017" s="179">
        <v>7017.0382867037197</v>
      </c>
      <c r="H2017" s="174" t="s">
        <v>262</v>
      </c>
      <c r="I2017" s="175" t="s">
        <v>94</v>
      </c>
      <c r="J2017" s="175" t="s">
        <v>88</v>
      </c>
      <c r="P2017" s="175" t="s">
        <v>328</v>
      </c>
    </row>
    <row r="2018" spans="1:16" s="175" customFormat="1">
      <c r="A2018" s="175" t="str">
        <f>Arms!$C$41</f>
        <v>CART_015_1</v>
      </c>
      <c r="B2018" s="175">
        <v>10</v>
      </c>
      <c r="C2018" s="175" t="str">
        <f t="shared" si="55"/>
        <v>CART_015_1_10</v>
      </c>
      <c r="D2018" s="180">
        <v>568.37569210452102</v>
      </c>
      <c r="E2018" s="175" t="s">
        <v>260</v>
      </c>
      <c r="F2018" s="179">
        <v>261.56667852726599</v>
      </c>
      <c r="H2018" s="174" t="s">
        <v>262</v>
      </c>
      <c r="I2018" s="175" t="s">
        <v>94</v>
      </c>
      <c r="J2018" s="175" t="s">
        <v>88</v>
      </c>
      <c r="P2018" s="175" t="s">
        <v>328</v>
      </c>
    </row>
    <row r="2019" spans="1:16" s="175" customFormat="1">
      <c r="A2019" s="175" t="str">
        <f>Arms!$C$41</f>
        <v>CART_015_1</v>
      </c>
      <c r="B2019" s="175">
        <v>10</v>
      </c>
      <c r="C2019" s="175" t="str">
        <f t="shared" si="55"/>
        <v>CART_015_1_10</v>
      </c>
      <c r="D2019" s="180">
        <v>644.27944936421204</v>
      </c>
      <c r="E2019" s="175" t="s">
        <v>260</v>
      </c>
      <c r="F2019" s="179">
        <v>372.75937203148601</v>
      </c>
      <c r="H2019" s="174" t="s">
        <v>262</v>
      </c>
      <c r="I2019" s="175" t="s">
        <v>94</v>
      </c>
      <c r="J2019" s="175" t="s">
        <v>88</v>
      </c>
      <c r="P2019" s="175" t="s">
        <v>328</v>
      </c>
    </row>
    <row r="2020" spans="1:16" s="191" customFormat="1">
      <c r="A2020" s="191" t="str">
        <f>Arms!$C$47</f>
        <v>CART_018_1</v>
      </c>
      <c r="B2020" s="191">
        <v>1</v>
      </c>
      <c r="C2020" s="191" t="str">
        <f t="shared" si="55"/>
        <v>CART_018_1_1</v>
      </c>
      <c r="D2020" s="191">
        <v>1</v>
      </c>
      <c r="E2020" s="191" t="s">
        <v>441</v>
      </c>
      <c r="F2020" s="196"/>
      <c r="G2020" s="196">
        <v>0</v>
      </c>
      <c r="H2020" s="189" t="s">
        <v>442</v>
      </c>
      <c r="I2020" s="191" t="s">
        <v>94</v>
      </c>
      <c r="J2020" s="191" t="s">
        <v>88</v>
      </c>
      <c r="P2020" s="191" t="s">
        <v>255</v>
      </c>
    </row>
    <row r="2021" spans="1:16" s="191" customFormat="1">
      <c r="A2021" s="191" t="str">
        <f>Arms!$C$47</f>
        <v>CART_018_1</v>
      </c>
      <c r="B2021" s="191">
        <v>1</v>
      </c>
      <c r="C2021" s="191" t="str">
        <f t="shared" si="55"/>
        <v>CART_018_1_1</v>
      </c>
      <c r="D2021" s="191">
        <v>24</v>
      </c>
      <c r="E2021" s="191" t="s">
        <v>441</v>
      </c>
      <c r="F2021" s="196">
        <v>696.3</v>
      </c>
      <c r="H2021" s="189" t="s">
        <v>442</v>
      </c>
      <c r="I2021" s="191" t="s">
        <v>94</v>
      </c>
      <c r="J2021" s="191" t="s">
        <v>88</v>
      </c>
      <c r="P2021" s="191" t="s">
        <v>255</v>
      </c>
    </row>
    <row r="2022" spans="1:16" s="191" customFormat="1">
      <c r="A2022" s="191" t="str">
        <f>Arms!$C$47</f>
        <v>CART_018_1</v>
      </c>
      <c r="B2022" s="191">
        <v>1</v>
      </c>
      <c r="C2022" s="191" t="str">
        <f t="shared" ref="C2022:C2041" si="56">CONCATENATE(A2022, "_", B2022)</f>
        <v>CART_018_1_1</v>
      </c>
      <c r="D2022" s="191">
        <v>1</v>
      </c>
      <c r="E2022" s="191" t="s">
        <v>363</v>
      </c>
      <c r="F2022" s="196">
        <v>63.259175286949102</v>
      </c>
      <c r="H2022" s="189" t="s">
        <v>442</v>
      </c>
      <c r="I2022" s="191" t="s">
        <v>94</v>
      </c>
      <c r="J2022" s="191" t="s">
        <v>88</v>
      </c>
      <c r="P2022" s="191" t="s">
        <v>255</v>
      </c>
    </row>
    <row r="2023" spans="1:16" s="191" customFormat="1">
      <c r="A2023" s="191" t="str">
        <f>Arms!$C$47</f>
        <v>CART_018_1</v>
      </c>
      <c r="B2023" s="191">
        <v>1</v>
      </c>
      <c r="C2023" s="191" t="str">
        <f t="shared" si="56"/>
        <v>CART_018_1_1</v>
      </c>
      <c r="D2023" s="191">
        <v>2</v>
      </c>
      <c r="E2023" s="191" t="s">
        <v>363</v>
      </c>
      <c r="F2023" s="196"/>
      <c r="G2023" s="196">
        <v>0</v>
      </c>
      <c r="H2023" s="189" t="s">
        <v>442</v>
      </c>
      <c r="I2023" s="191" t="s">
        <v>94</v>
      </c>
      <c r="J2023" s="191" t="s">
        <v>88</v>
      </c>
      <c r="P2023" s="191" t="s">
        <v>255</v>
      </c>
    </row>
    <row r="2024" spans="1:16" s="191" customFormat="1">
      <c r="A2024" s="191" t="str">
        <f>Arms!$C$47</f>
        <v>CART_018_1</v>
      </c>
      <c r="B2024" s="191">
        <v>1</v>
      </c>
      <c r="C2024" s="191" t="str">
        <f t="shared" si="56"/>
        <v>CART_018_1_1</v>
      </c>
      <c r="D2024" s="191">
        <v>2</v>
      </c>
      <c r="E2024" s="191" t="s">
        <v>256</v>
      </c>
      <c r="F2024" s="196"/>
      <c r="G2024" s="196">
        <v>0.36748382220960701</v>
      </c>
      <c r="H2024" s="189" t="s">
        <v>442</v>
      </c>
      <c r="I2024" s="191" t="s">
        <v>94</v>
      </c>
      <c r="J2024" s="191" t="s">
        <v>88</v>
      </c>
      <c r="P2024" s="191" t="s">
        <v>255</v>
      </c>
    </row>
    <row r="2025" spans="1:16" s="191" customFormat="1">
      <c r="A2025" s="191" t="str">
        <f>Arms!$C$47</f>
        <v>CART_018_1</v>
      </c>
      <c r="B2025" s="191">
        <v>1</v>
      </c>
      <c r="C2025" s="191" t="str">
        <f t="shared" si="56"/>
        <v>CART_018_1_1</v>
      </c>
      <c r="D2025" s="191">
        <v>6</v>
      </c>
      <c r="E2025" s="191" t="s">
        <v>256</v>
      </c>
      <c r="F2025" s="196"/>
      <c r="G2025" s="196">
        <v>0</v>
      </c>
      <c r="H2025" s="189" t="s">
        <v>442</v>
      </c>
      <c r="I2025" s="191" t="s">
        <v>94</v>
      </c>
      <c r="J2025" s="191" t="s">
        <v>88</v>
      </c>
      <c r="P2025" s="191" t="s">
        <v>255</v>
      </c>
    </row>
    <row r="2026" spans="1:16" s="191" customFormat="1">
      <c r="A2026" s="191" t="str">
        <f>Arms!$C$48</f>
        <v>CART_018_2</v>
      </c>
      <c r="B2026" s="191">
        <v>2</v>
      </c>
      <c r="C2026" s="191" t="str">
        <f t="shared" si="56"/>
        <v>CART_018_2_2</v>
      </c>
      <c r="D2026" s="191">
        <v>1</v>
      </c>
      <c r="E2026" s="191" t="s">
        <v>441</v>
      </c>
      <c r="F2026" s="196"/>
      <c r="G2026" s="196">
        <v>0</v>
      </c>
      <c r="H2026" s="189" t="s">
        <v>442</v>
      </c>
      <c r="I2026" s="191" t="s">
        <v>94</v>
      </c>
      <c r="J2026" s="191" t="s">
        <v>88</v>
      </c>
      <c r="P2026" s="191" t="s">
        <v>255</v>
      </c>
    </row>
    <row r="2027" spans="1:16" s="191" customFormat="1">
      <c r="A2027" s="191" t="str">
        <f>Arms!$C$48</f>
        <v>CART_018_2</v>
      </c>
      <c r="B2027" s="191">
        <v>2</v>
      </c>
      <c r="C2027" s="191" t="str">
        <f t="shared" si="56"/>
        <v>CART_018_2_2</v>
      </c>
      <c r="D2027" s="191">
        <v>24</v>
      </c>
      <c r="E2027" s="191" t="s">
        <v>441</v>
      </c>
      <c r="F2027" s="196"/>
      <c r="G2027" s="196">
        <v>0</v>
      </c>
      <c r="H2027" s="189" t="s">
        <v>442</v>
      </c>
      <c r="I2027" s="191" t="s">
        <v>94</v>
      </c>
      <c r="J2027" s="191" t="s">
        <v>88</v>
      </c>
      <c r="P2027" s="191" t="s">
        <v>255</v>
      </c>
    </row>
    <row r="2028" spans="1:16" s="191" customFormat="1">
      <c r="A2028" s="191" t="str">
        <f>Arms!$C$48</f>
        <v>CART_018_2</v>
      </c>
      <c r="B2028" s="191">
        <v>2</v>
      </c>
      <c r="C2028" s="191" t="str">
        <f t="shared" si="56"/>
        <v>CART_018_2_2</v>
      </c>
      <c r="D2028" s="191">
        <v>1</v>
      </c>
      <c r="E2028" s="191" t="s">
        <v>363</v>
      </c>
      <c r="F2028" s="196">
        <v>33.698927778565</v>
      </c>
      <c r="H2028" s="189" t="s">
        <v>442</v>
      </c>
      <c r="I2028" s="191" t="s">
        <v>94</v>
      </c>
      <c r="J2028" s="191" t="s">
        <v>88</v>
      </c>
      <c r="P2028" s="191" t="s">
        <v>255</v>
      </c>
    </row>
    <row r="2029" spans="1:16" s="191" customFormat="1">
      <c r="A2029" s="191" t="str">
        <f>Arms!$C$48</f>
        <v>CART_018_2</v>
      </c>
      <c r="B2029" s="191">
        <v>2</v>
      </c>
      <c r="C2029" s="191" t="str">
        <f t="shared" si="56"/>
        <v>CART_018_2_2</v>
      </c>
      <c r="D2029" s="191">
        <v>2</v>
      </c>
      <c r="E2029" s="191" t="s">
        <v>363</v>
      </c>
      <c r="F2029" s="196"/>
      <c r="G2029" s="196">
        <v>0.22011241793018099</v>
      </c>
      <c r="H2029" s="189" t="s">
        <v>442</v>
      </c>
      <c r="I2029" s="191" t="s">
        <v>94</v>
      </c>
      <c r="J2029" s="191" t="s">
        <v>88</v>
      </c>
      <c r="P2029" s="191" t="s">
        <v>255</v>
      </c>
    </row>
    <row r="2030" spans="1:16" s="191" customFormat="1">
      <c r="A2030" s="191" t="str">
        <f>Arms!$C$48</f>
        <v>CART_018_2</v>
      </c>
      <c r="B2030" s="191">
        <v>2</v>
      </c>
      <c r="C2030" s="191" t="str">
        <f t="shared" si="56"/>
        <v>CART_018_2_2</v>
      </c>
      <c r="D2030" s="191">
        <v>3</v>
      </c>
      <c r="E2030" s="191" t="s">
        <v>363</v>
      </c>
      <c r="F2030" s="196"/>
      <c r="G2030" s="196">
        <v>0.80770865806996905</v>
      </c>
      <c r="H2030" s="189" t="s">
        <v>442</v>
      </c>
      <c r="I2030" s="191" t="s">
        <v>94</v>
      </c>
      <c r="J2030" s="191" t="s">
        <v>88</v>
      </c>
      <c r="P2030" s="191" t="s">
        <v>255</v>
      </c>
    </row>
    <row r="2031" spans="1:16" s="191" customFormat="1">
      <c r="A2031" s="191" t="str">
        <f>Arms!$C$48</f>
        <v>CART_018_2</v>
      </c>
      <c r="B2031" s="191">
        <v>3</v>
      </c>
      <c r="C2031" s="191" t="str">
        <f t="shared" si="56"/>
        <v>CART_018_2_3</v>
      </c>
      <c r="D2031" s="191">
        <v>0</v>
      </c>
      <c r="E2031" s="191" t="s">
        <v>260</v>
      </c>
      <c r="F2031" s="196"/>
      <c r="G2031" s="196">
        <v>0</v>
      </c>
      <c r="H2031" s="189" t="s">
        <v>442</v>
      </c>
      <c r="I2031" s="191" t="s">
        <v>94</v>
      </c>
      <c r="J2031" s="191" t="s">
        <v>88</v>
      </c>
      <c r="P2031" s="191" t="s">
        <v>255</v>
      </c>
    </row>
    <row r="2032" spans="1:16" s="191" customFormat="1">
      <c r="A2032" s="191" t="str">
        <f>Arms!$C$48</f>
        <v>CART_018_2</v>
      </c>
      <c r="B2032" s="191">
        <v>3</v>
      </c>
      <c r="C2032" s="191" t="str">
        <f t="shared" si="56"/>
        <v>CART_018_2_3</v>
      </c>
      <c r="D2032" s="191">
        <v>1</v>
      </c>
      <c r="E2032" s="191" t="s">
        <v>441</v>
      </c>
      <c r="F2032" s="196"/>
      <c r="G2032" s="196">
        <v>7.3685702139698606E-2</v>
      </c>
      <c r="H2032" s="189" t="s">
        <v>442</v>
      </c>
      <c r="I2032" s="191" t="s">
        <v>94</v>
      </c>
      <c r="J2032" s="191" t="s">
        <v>88</v>
      </c>
      <c r="P2032" s="191" t="s">
        <v>255</v>
      </c>
    </row>
    <row r="2033" spans="1:16" s="191" customFormat="1">
      <c r="A2033" s="191" t="str">
        <f>Arms!$C$48</f>
        <v>CART_018_2</v>
      </c>
      <c r="B2033" s="191">
        <v>3</v>
      </c>
      <c r="C2033" s="191" t="str">
        <f t="shared" si="56"/>
        <v>CART_018_2_3</v>
      </c>
      <c r="D2033" s="191">
        <v>24</v>
      </c>
      <c r="E2033" s="191" t="s">
        <v>441</v>
      </c>
      <c r="F2033" s="196"/>
      <c r="G2033" s="196">
        <v>0.121864815077231</v>
      </c>
      <c r="H2033" s="189" t="s">
        <v>442</v>
      </c>
      <c r="I2033" s="191" t="s">
        <v>94</v>
      </c>
      <c r="J2033" s="191" t="s">
        <v>88</v>
      </c>
      <c r="P2033" s="191" t="s">
        <v>255</v>
      </c>
    </row>
    <row r="2034" spans="1:16" s="191" customFormat="1">
      <c r="A2034" s="191" t="str">
        <f>Arms!$C$48</f>
        <v>CART_018_2</v>
      </c>
      <c r="B2034" s="191">
        <v>3</v>
      </c>
      <c r="C2034" s="191" t="str">
        <f t="shared" si="56"/>
        <v>CART_018_2_3</v>
      </c>
      <c r="D2034" s="191">
        <v>1</v>
      </c>
      <c r="E2034" s="191" t="s">
        <v>363</v>
      </c>
      <c r="F2034" s="196"/>
      <c r="G2034" s="196">
        <v>0.17193330499267701</v>
      </c>
      <c r="H2034" s="189" t="s">
        <v>442</v>
      </c>
      <c r="I2034" s="191" t="s">
        <v>94</v>
      </c>
      <c r="J2034" s="191" t="s">
        <v>88</v>
      </c>
      <c r="P2034" s="191" t="s">
        <v>255</v>
      </c>
    </row>
    <row r="2035" spans="1:16" s="191" customFormat="1">
      <c r="A2035" s="191" t="str">
        <f>Arms!$C$48</f>
        <v>CART_018_2</v>
      </c>
      <c r="B2035" s="191">
        <v>3</v>
      </c>
      <c r="C2035" s="191" t="str">
        <f t="shared" si="56"/>
        <v>CART_018_2_3</v>
      </c>
      <c r="D2035" s="191">
        <v>2</v>
      </c>
      <c r="E2035" s="191" t="s">
        <v>363</v>
      </c>
      <c r="F2035" s="196"/>
      <c r="G2035" s="196">
        <v>0.21822304095223899</v>
      </c>
      <c r="H2035" s="189" t="s">
        <v>442</v>
      </c>
      <c r="I2035" s="191" t="s">
        <v>94</v>
      </c>
      <c r="J2035" s="191" t="s">
        <v>88</v>
      </c>
      <c r="P2035" s="191" t="s">
        <v>255</v>
      </c>
    </row>
    <row r="2036" spans="1:16" s="191" customFormat="1">
      <c r="A2036" s="191" t="str">
        <f>Arms!$C$48</f>
        <v>CART_018_2</v>
      </c>
      <c r="B2036" s="191">
        <v>3</v>
      </c>
      <c r="C2036" s="191" t="str">
        <f t="shared" si="56"/>
        <v>CART_018_2_3</v>
      </c>
      <c r="D2036" s="191">
        <v>3</v>
      </c>
      <c r="E2036" s="191" t="s">
        <v>363</v>
      </c>
      <c r="F2036" s="196"/>
      <c r="G2036" s="196">
        <v>0</v>
      </c>
      <c r="H2036" s="189" t="s">
        <v>442</v>
      </c>
      <c r="I2036" s="191" t="s">
        <v>94</v>
      </c>
      <c r="J2036" s="191" t="s">
        <v>88</v>
      </c>
      <c r="P2036" s="191" t="s">
        <v>255</v>
      </c>
    </row>
    <row r="2037" spans="1:16" s="191" customFormat="1">
      <c r="A2037" s="191" t="str">
        <f>Arms!$C$48</f>
        <v>CART_018_2</v>
      </c>
      <c r="B2037" s="191">
        <v>3</v>
      </c>
      <c r="C2037" s="191" t="str">
        <f t="shared" si="56"/>
        <v>CART_018_2_3</v>
      </c>
      <c r="D2037" s="191">
        <v>4</v>
      </c>
      <c r="E2037" s="191" t="s">
        <v>363</v>
      </c>
      <c r="F2037" s="196"/>
      <c r="G2037" s="196">
        <v>0.31741533229416002</v>
      </c>
      <c r="H2037" s="189" t="s">
        <v>442</v>
      </c>
      <c r="I2037" s="191" t="s">
        <v>94</v>
      </c>
      <c r="J2037" s="191" t="s">
        <v>88</v>
      </c>
      <c r="P2037" s="191" t="s">
        <v>255</v>
      </c>
    </row>
    <row r="2038" spans="1:16" s="191" customFormat="1">
      <c r="A2038" s="191" t="str">
        <f>Arms!$C$48</f>
        <v>CART_018_2</v>
      </c>
      <c r="B2038" s="191">
        <v>3</v>
      </c>
      <c r="C2038" s="191" t="str">
        <f t="shared" si="56"/>
        <v>CART_018_2_3</v>
      </c>
      <c r="D2038" s="191">
        <v>2</v>
      </c>
      <c r="E2038" s="191" t="s">
        <v>256</v>
      </c>
      <c r="F2038" s="196"/>
      <c r="G2038" s="196">
        <v>0.36653913372063501</v>
      </c>
      <c r="H2038" s="189" t="s">
        <v>442</v>
      </c>
      <c r="I2038" s="191" t="s">
        <v>94</v>
      </c>
      <c r="J2038" s="191" t="s">
        <v>88</v>
      </c>
      <c r="P2038" s="191" t="s">
        <v>255</v>
      </c>
    </row>
    <row r="2039" spans="1:16" s="191" customFormat="1">
      <c r="A2039" s="191" t="str">
        <f>Arms!$C$48</f>
        <v>CART_018_2</v>
      </c>
      <c r="B2039" s="191">
        <v>3</v>
      </c>
      <c r="C2039" s="191" t="str">
        <f t="shared" si="56"/>
        <v>CART_018_2_3</v>
      </c>
      <c r="D2039" s="191">
        <v>3</v>
      </c>
      <c r="E2039" s="191" t="s">
        <v>256</v>
      </c>
      <c r="F2039" s="196"/>
      <c r="G2039" s="196">
        <v>0.41660762363610998</v>
      </c>
      <c r="H2039" s="189" t="s">
        <v>442</v>
      </c>
      <c r="I2039" s="191" t="s">
        <v>94</v>
      </c>
      <c r="J2039" s="191" t="s">
        <v>88</v>
      </c>
      <c r="P2039" s="191" t="s">
        <v>255</v>
      </c>
    </row>
    <row r="2040" spans="1:16" s="191" customFormat="1">
      <c r="A2040" s="191" t="str">
        <f>Arms!$C$49</f>
        <v>CART_018_3</v>
      </c>
      <c r="B2040" s="191">
        <v>4</v>
      </c>
      <c r="C2040" s="191" t="str">
        <f t="shared" si="56"/>
        <v>CART_018_3_4</v>
      </c>
      <c r="D2040" s="191">
        <v>0</v>
      </c>
      <c r="E2040" s="191" t="s">
        <v>260</v>
      </c>
      <c r="F2040" s="196"/>
      <c r="G2040" s="196">
        <v>0</v>
      </c>
      <c r="H2040" s="189" t="s">
        <v>442</v>
      </c>
      <c r="I2040" s="191" t="s">
        <v>94</v>
      </c>
      <c r="J2040" s="191" t="s">
        <v>88</v>
      </c>
      <c r="P2040" s="191" t="s">
        <v>255</v>
      </c>
    </row>
    <row r="2041" spans="1:16" s="191" customFormat="1">
      <c r="A2041" s="191" t="str">
        <f>Arms!$C$49</f>
        <v>CART_018_3</v>
      </c>
      <c r="B2041" s="191">
        <v>4</v>
      </c>
      <c r="C2041" s="191" t="str">
        <f t="shared" si="56"/>
        <v>CART_018_3_4</v>
      </c>
      <c r="D2041" s="191">
        <v>1</v>
      </c>
      <c r="E2041" s="191" t="s">
        <v>441</v>
      </c>
      <c r="F2041" s="196"/>
      <c r="G2041" s="196">
        <v>0</v>
      </c>
      <c r="H2041" s="189" t="s">
        <v>442</v>
      </c>
      <c r="I2041" s="191" t="s">
        <v>94</v>
      </c>
      <c r="J2041" s="191" t="s">
        <v>88</v>
      </c>
      <c r="P2041" s="191" t="s">
        <v>255</v>
      </c>
    </row>
    <row r="2042" spans="1:16" s="191" customFormat="1">
      <c r="A2042" s="191" t="str">
        <f>Arms!$C$49</f>
        <v>CART_018_3</v>
      </c>
      <c r="B2042" s="191">
        <v>4</v>
      </c>
      <c r="C2042" s="191" t="str">
        <f t="shared" ref="C2042:C2105" si="57">CONCATENATE(A2042, "_", B2042)</f>
        <v>CART_018_3_4</v>
      </c>
      <c r="D2042" s="191">
        <v>24</v>
      </c>
      <c r="E2042" s="191" t="s">
        <v>441</v>
      </c>
      <c r="F2042" s="196"/>
      <c r="G2042" s="196">
        <v>0</v>
      </c>
      <c r="H2042" s="189" t="s">
        <v>442</v>
      </c>
      <c r="I2042" s="191" t="s">
        <v>94</v>
      </c>
      <c r="J2042" s="191" t="s">
        <v>88</v>
      </c>
      <c r="P2042" s="191" t="s">
        <v>255</v>
      </c>
    </row>
    <row r="2043" spans="1:16" s="191" customFormat="1">
      <c r="A2043" s="191" t="str">
        <f>Arms!$C$49</f>
        <v>CART_018_3</v>
      </c>
      <c r="B2043" s="191">
        <v>4</v>
      </c>
      <c r="C2043" s="191" t="str">
        <f t="shared" si="57"/>
        <v>CART_018_3_4</v>
      </c>
      <c r="D2043" s="191">
        <v>1</v>
      </c>
      <c r="E2043" s="191" t="s">
        <v>363</v>
      </c>
      <c r="F2043" s="196"/>
      <c r="G2043" s="196">
        <v>0.66128194227951498</v>
      </c>
      <c r="H2043" s="189" t="s">
        <v>442</v>
      </c>
      <c r="I2043" s="191" t="s">
        <v>94</v>
      </c>
      <c r="J2043" s="191" t="s">
        <v>88</v>
      </c>
      <c r="P2043" s="191" t="s">
        <v>255</v>
      </c>
    </row>
    <row r="2044" spans="1:16" s="191" customFormat="1">
      <c r="A2044" s="191" t="str">
        <f>Arms!$C$49</f>
        <v>CART_018_3</v>
      </c>
      <c r="B2044" s="191">
        <v>4</v>
      </c>
      <c r="C2044" s="191" t="str">
        <f t="shared" si="57"/>
        <v>CART_018_3_4</v>
      </c>
      <c r="D2044" s="191">
        <v>2</v>
      </c>
      <c r="E2044" s="191" t="s">
        <v>363</v>
      </c>
      <c r="F2044" s="196"/>
      <c r="G2044" s="196">
        <v>0</v>
      </c>
      <c r="H2044" s="189" t="s">
        <v>442</v>
      </c>
      <c r="I2044" s="191" t="s">
        <v>94</v>
      </c>
      <c r="J2044" s="191" t="s">
        <v>88</v>
      </c>
      <c r="P2044" s="191" t="s">
        <v>255</v>
      </c>
    </row>
    <row r="2045" spans="1:16" s="199" customFormat="1">
      <c r="A2045" s="199" t="str">
        <f>Arms!$C$51</f>
        <v>CART_025_1</v>
      </c>
      <c r="B2045" s="199">
        <v>1</v>
      </c>
      <c r="C2045" s="199" t="str">
        <f t="shared" si="57"/>
        <v>CART_025_1_1</v>
      </c>
      <c r="D2045" s="205">
        <v>0</v>
      </c>
      <c r="E2045" s="199" t="s">
        <v>256</v>
      </c>
      <c r="F2045" s="204">
        <v>184.091360605235</v>
      </c>
      <c r="G2045" s="204">
        <v>184.091360605235</v>
      </c>
      <c r="H2045" s="197" t="s">
        <v>262</v>
      </c>
      <c r="I2045" s="199" t="s">
        <v>94</v>
      </c>
      <c r="J2045" s="199" t="s">
        <v>88</v>
      </c>
      <c r="P2045" s="199" t="s">
        <v>446</v>
      </c>
    </row>
    <row r="2046" spans="1:16" s="199" customFormat="1">
      <c r="A2046" s="199" t="str">
        <f>Arms!$C$51</f>
        <v>CART_025_1</v>
      </c>
      <c r="B2046" s="199">
        <v>1</v>
      </c>
      <c r="C2046" s="199" t="str">
        <f t="shared" si="57"/>
        <v>CART_025_1_1</v>
      </c>
      <c r="D2046" s="205">
        <v>3.2029339853300698</v>
      </c>
      <c r="E2046" s="199" t="s">
        <v>256</v>
      </c>
      <c r="F2046" s="204">
        <v>821760.65813864197</v>
      </c>
      <c r="H2046" s="197" t="s">
        <v>262</v>
      </c>
      <c r="I2046" s="199" t="s">
        <v>94</v>
      </c>
      <c r="J2046" s="199" t="s">
        <v>88</v>
      </c>
      <c r="P2046" s="199" t="s">
        <v>446</v>
      </c>
    </row>
    <row r="2047" spans="1:16" s="199" customFormat="1">
      <c r="A2047" s="199" t="str">
        <f>Arms!$C$51</f>
        <v>CART_025_1</v>
      </c>
      <c r="B2047" s="199">
        <v>1</v>
      </c>
      <c r="C2047" s="199" t="str">
        <f t="shared" si="57"/>
        <v>CART_025_1_1</v>
      </c>
      <c r="D2047" s="205">
        <v>4.8655256723716303</v>
      </c>
      <c r="E2047" s="199" t="s">
        <v>256</v>
      </c>
      <c r="F2047" s="204">
        <v>47807751.088455297</v>
      </c>
      <c r="H2047" s="197" t="s">
        <v>262</v>
      </c>
      <c r="I2047" s="199" t="s">
        <v>94</v>
      </c>
      <c r="J2047" s="199" t="s">
        <v>88</v>
      </c>
      <c r="P2047" s="199" t="s">
        <v>446</v>
      </c>
    </row>
    <row r="2048" spans="1:16" s="199" customFormat="1">
      <c r="A2048" s="199" t="str">
        <f>Arms!$C$51</f>
        <v>CART_025_1</v>
      </c>
      <c r="B2048" s="199">
        <v>1</v>
      </c>
      <c r="C2048" s="199" t="str">
        <f t="shared" si="57"/>
        <v>CART_025_1_1</v>
      </c>
      <c r="D2048" s="205">
        <v>8.8508557457212707</v>
      </c>
      <c r="E2048" s="199" t="s">
        <v>256</v>
      </c>
      <c r="F2048" s="204">
        <v>8313861.15551259</v>
      </c>
      <c r="H2048" s="197" t="s">
        <v>262</v>
      </c>
      <c r="I2048" s="199" t="s">
        <v>94</v>
      </c>
      <c r="J2048" s="199" t="s">
        <v>88</v>
      </c>
      <c r="P2048" s="199" t="s">
        <v>446</v>
      </c>
    </row>
    <row r="2049" spans="1:16" s="199" customFormat="1">
      <c r="A2049" s="199" t="str">
        <f>Arms!$C$51</f>
        <v>CART_025_1</v>
      </c>
      <c r="B2049" s="199">
        <v>1</v>
      </c>
      <c r="C2049" s="199" t="str">
        <f t="shared" si="57"/>
        <v>CART_025_1_1</v>
      </c>
      <c r="D2049" s="205">
        <v>9.4621026894865494</v>
      </c>
      <c r="E2049" s="199" t="s">
        <v>256</v>
      </c>
      <c r="F2049" s="204">
        <v>4359989.7019010698</v>
      </c>
      <c r="H2049" s="197" t="s">
        <v>262</v>
      </c>
      <c r="I2049" s="199" t="s">
        <v>94</v>
      </c>
      <c r="J2049" s="199" t="s">
        <v>88</v>
      </c>
      <c r="P2049" s="199" t="s">
        <v>446</v>
      </c>
    </row>
    <row r="2050" spans="1:16" s="199" customFormat="1">
      <c r="A2050" s="199" t="str">
        <f>Arms!$C$51</f>
        <v>CART_025_1</v>
      </c>
      <c r="B2050" s="199">
        <v>1</v>
      </c>
      <c r="C2050" s="199" t="str">
        <f t="shared" si="57"/>
        <v>CART_025_1_1</v>
      </c>
      <c r="D2050" s="205">
        <v>12.151589242053699</v>
      </c>
      <c r="E2050" s="199" t="s">
        <v>256</v>
      </c>
      <c r="F2050" s="204">
        <v>26.869025158441602</v>
      </c>
      <c r="G2050" s="204">
        <v>26.869025158441602</v>
      </c>
      <c r="H2050" s="197" t="s">
        <v>262</v>
      </c>
      <c r="I2050" s="199" t="s">
        <v>94</v>
      </c>
      <c r="J2050" s="199" t="s">
        <v>88</v>
      </c>
      <c r="P2050" s="199" t="s">
        <v>446</v>
      </c>
    </row>
    <row r="2051" spans="1:16" s="199" customFormat="1">
      <c r="A2051" s="199" t="str">
        <f>Arms!$C$51</f>
        <v>CART_025_1</v>
      </c>
      <c r="B2051" s="199">
        <v>1</v>
      </c>
      <c r="C2051" s="199" t="str">
        <f t="shared" si="57"/>
        <v>CART_025_1_1</v>
      </c>
      <c r="D2051" s="205">
        <v>14.8899755501222</v>
      </c>
      <c r="E2051" s="199" t="s">
        <v>256</v>
      </c>
      <c r="F2051" s="204">
        <v>46.898469897239302</v>
      </c>
      <c r="G2051" s="204">
        <v>46.898469897239302</v>
      </c>
      <c r="H2051" s="197" t="s">
        <v>262</v>
      </c>
      <c r="I2051" s="199" t="s">
        <v>94</v>
      </c>
      <c r="J2051" s="199" t="s">
        <v>88</v>
      </c>
      <c r="P2051" s="199" t="s">
        <v>446</v>
      </c>
    </row>
    <row r="2052" spans="1:16" s="199" customFormat="1">
      <c r="A2052" s="199" t="str">
        <f>Arms!$C$51</f>
        <v>CART_025_1</v>
      </c>
      <c r="B2052" s="199">
        <v>1</v>
      </c>
      <c r="C2052" s="199" t="str">
        <f t="shared" si="57"/>
        <v>CART_025_1_1</v>
      </c>
      <c r="D2052" s="205">
        <v>17.7261613691931</v>
      </c>
      <c r="E2052" s="199" t="s">
        <v>256</v>
      </c>
      <c r="F2052" s="204">
        <v>9.79637606054035</v>
      </c>
      <c r="G2052" s="204">
        <v>9.79637606054035</v>
      </c>
      <c r="H2052" s="197" t="s">
        <v>262</v>
      </c>
      <c r="I2052" s="199" t="s">
        <v>94</v>
      </c>
      <c r="J2052" s="199" t="s">
        <v>88</v>
      </c>
      <c r="P2052" s="199" t="s">
        <v>446</v>
      </c>
    </row>
    <row r="2053" spans="1:16" s="199" customFormat="1">
      <c r="A2053" s="199" t="str">
        <f>Arms!$C$51</f>
        <v>CART_025_1</v>
      </c>
      <c r="B2053" s="199">
        <v>1</v>
      </c>
      <c r="C2053" s="199" t="str">
        <f t="shared" si="57"/>
        <v>CART_025_1_1</v>
      </c>
      <c r="D2053" s="205">
        <v>17.848410757946201</v>
      </c>
      <c r="E2053" s="199" t="s">
        <v>256</v>
      </c>
      <c r="F2053" s="204">
        <v>431.29981357281298</v>
      </c>
      <c r="G2053" s="204">
        <v>431.29981357281298</v>
      </c>
      <c r="H2053" s="197" t="s">
        <v>262</v>
      </c>
      <c r="I2053" s="199" t="s">
        <v>94</v>
      </c>
      <c r="J2053" s="199" t="s">
        <v>88</v>
      </c>
      <c r="P2053" s="199" t="s">
        <v>446</v>
      </c>
    </row>
    <row r="2054" spans="1:16" s="199" customFormat="1">
      <c r="A2054" s="199" t="str">
        <f>Arms!$C$51</f>
        <v>CART_025_1</v>
      </c>
      <c r="B2054" s="199">
        <v>2</v>
      </c>
      <c r="C2054" s="199" t="str">
        <f t="shared" si="57"/>
        <v>CART_025_1_2</v>
      </c>
      <c r="D2054" s="205">
        <v>0</v>
      </c>
      <c r="E2054" s="199" t="s">
        <v>256</v>
      </c>
      <c r="F2054" s="204">
        <v>221.41731564597501</v>
      </c>
      <c r="G2054" s="204">
        <v>221.41731564597501</v>
      </c>
      <c r="H2054" s="197" t="s">
        <v>262</v>
      </c>
      <c r="I2054" s="199" t="s">
        <v>94</v>
      </c>
      <c r="J2054" s="199" t="s">
        <v>88</v>
      </c>
      <c r="P2054" s="199" t="s">
        <v>446</v>
      </c>
    </row>
    <row r="2055" spans="1:16" s="199" customFormat="1">
      <c r="A2055" s="199" t="str">
        <f>Arms!$C$51</f>
        <v>CART_025_1</v>
      </c>
      <c r="B2055" s="199">
        <v>2</v>
      </c>
      <c r="C2055" s="199" t="str">
        <f t="shared" si="57"/>
        <v>CART_025_1_2</v>
      </c>
      <c r="D2055" s="205">
        <v>1.27139364303178</v>
      </c>
      <c r="E2055" s="199" t="s">
        <v>256</v>
      </c>
      <c r="F2055" s="204">
        <v>13075250.8686524</v>
      </c>
      <c r="H2055" s="197" t="s">
        <v>262</v>
      </c>
      <c r="I2055" s="199" t="s">
        <v>94</v>
      </c>
      <c r="J2055" s="199" t="s">
        <v>88</v>
      </c>
      <c r="P2055" s="199" t="s">
        <v>446</v>
      </c>
    </row>
    <row r="2056" spans="1:16" s="199" customFormat="1">
      <c r="A2056" s="199" t="str">
        <f>Arms!$C$51</f>
        <v>CART_025_1</v>
      </c>
      <c r="B2056" s="199">
        <v>2</v>
      </c>
      <c r="C2056" s="199" t="str">
        <f t="shared" si="57"/>
        <v>CART_025_1_2</v>
      </c>
      <c r="D2056" s="205">
        <v>3.0806845965770102</v>
      </c>
      <c r="E2056" s="199" t="s">
        <v>256</v>
      </c>
      <c r="F2056" s="204">
        <v>1944.6833478876399</v>
      </c>
      <c r="H2056" s="197" t="s">
        <v>262</v>
      </c>
      <c r="I2056" s="199" t="s">
        <v>94</v>
      </c>
      <c r="J2056" s="199" t="s">
        <v>88</v>
      </c>
      <c r="P2056" s="199" t="s">
        <v>446</v>
      </c>
    </row>
    <row r="2057" spans="1:16" s="199" customFormat="1">
      <c r="A2057" s="199" t="str">
        <f>Arms!$C$51</f>
        <v>CART_025_1</v>
      </c>
      <c r="B2057" s="199">
        <v>2</v>
      </c>
      <c r="C2057" s="199" t="str">
        <f t="shared" si="57"/>
        <v>CART_025_1_2</v>
      </c>
      <c r="D2057" s="205">
        <v>5.4278728606356896</v>
      </c>
      <c r="E2057" s="199" t="s">
        <v>256</v>
      </c>
      <c r="F2057" s="204">
        <v>1548.11203259589</v>
      </c>
      <c r="H2057" s="197" t="s">
        <v>262</v>
      </c>
      <c r="I2057" s="199" t="s">
        <v>94</v>
      </c>
      <c r="J2057" s="199" t="s">
        <v>88</v>
      </c>
      <c r="P2057" s="199" t="s">
        <v>446</v>
      </c>
    </row>
    <row r="2058" spans="1:16" s="199" customFormat="1">
      <c r="A2058" s="199" t="str">
        <f>Arms!$C$51</f>
        <v>CART_025_1</v>
      </c>
      <c r="B2058" s="199">
        <v>2</v>
      </c>
      <c r="C2058" s="199" t="str">
        <f t="shared" si="57"/>
        <v>CART_025_1_2</v>
      </c>
      <c r="D2058" s="205">
        <v>7.7506112469437598</v>
      </c>
      <c r="E2058" s="199" t="s">
        <v>256</v>
      </c>
      <c r="F2058" s="204">
        <v>4556929.9786044396</v>
      </c>
      <c r="H2058" s="197" t="s">
        <v>262</v>
      </c>
      <c r="I2058" s="199" t="s">
        <v>94</v>
      </c>
      <c r="J2058" s="199" t="s">
        <v>88</v>
      </c>
      <c r="P2058" s="199" t="s">
        <v>446</v>
      </c>
    </row>
    <row r="2059" spans="1:16" s="199" customFormat="1">
      <c r="A2059" s="199" t="str">
        <f>Arms!$C$51</f>
        <v>CART_025_1</v>
      </c>
      <c r="B2059" s="199">
        <v>2</v>
      </c>
      <c r="C2059" s="199" t="str">
        <f t="shared" si="57"/>
        <v>CART_025_1_2</v>
      </c>
      <c r="D2059" s="205">
        <v>9.3887530562347106</v>
      </c>
      <c r="E2059" s="199" t="s">
        <v>256</v>
      </c>
      <c r="F2059" s="204">
        <v>5662.8421124692604</v>
      </c>
      <c r="H2059" s="197" t="s">
        <v>262</v>
      </c>
      <c r="I2059" s="199" t="s">
        <v>94</v>
      </c>
      <c r="J2059" s="199" t="s">
        <v>88</v>
      </c>
      <c r="P2059" s="199" t="s">
        <v>446</v>
      </c>
    </row>
    <row r="2060" spans="1:16" s="199" customFormat="1">
      <c r="A2060" s="199" t="str">
        <f>Arms!$C$51</f>
        <v>CART_025_1</v>
      </c>
      <c r="B2060" s="199">
        <v>2</v>
      </c>
      <c r="C2060" s="199" t="str">
        <f t="shared" si="57"/>
        <v>CART_025_1_2</v>
      </c>
      <c r="D2060" s="205">
        <v>11.760391198043999</v>
      </c>
      <c r="E2060" s="199" t="s">
        <v>256</v>
      </c>
      <c r="F2060" s="204">
        <v>564.93143556617599</v>
      </c>
      <c r="G2060" s="204">
        <v>564.93143556617599</v>
      </c>
      <c r="H2060" s="197" t="s">
        <v>262</v>
      </c>
      <c r="I2060" s="199" t="s">
        <v>94</v>
      </c>
      <c r="J2060" s="199" t="s">
        <v>88</v>
      </c>
      <c r="P2060" s="199" t="s">
        <v>446</v>
      </c>
    </row>
    <row r="2061" spans="1:16" s="199" customFormat="1">
      <c r="A2061" s="199" t="str">
        <f>Arms!$C$51</f>
        <v>CART_025_1</v>
      </c>
      <c r="B2061" s="199">
        <v>2</v>
      </c>
      <c r="C2061" s="199" t="str">
        <f t="shared" si="57"/>
        <v>CART_025_1_2</v>
      </c>
      <c r="D2061" s="205">
        <v>14.4987775061124</v>
      </c>
      <c r="E2061" s="199" t="s">
        <v>256</v>
      </c>
      <c r="F2061" s="204">
        <v>341.09708388692502</v>
      </c>
      <c r="G2061" s="204">
        <v>341.09708388692502</v>
      </c>
      <c r="H2061" s="197" t="s">
        <v>262</v>
      </c>
      <c r="I2061" s="199" t="s">
        <v>94</v>
      </c>
      <c r="J2061" s="199" t="s">
        <v>88</v>
      </c>
      <c r="P2061" s="199" t="s">
        <v>446</v>
      </c>
    </row>
    <row r="2062" spans="1:16" s="199" customFormat="1">
      <c r="A2062" s="199" t="str">
        <f>Arms!$C$51</f>
        <v>CART_025_1</v>
      </c>
      <c r="B2062" s="199">
        <v>2</v>
      </c>
      <c r="C2062" s="199" t="str">
        <f t="shared" si="57"/>
        <v>CART_025_1_2</v>
      </c>
      <c r="D2062" s="205">
        <v>18.484107579462101</v>
      </c>
      <c r="E2062" s="199" t="s">
        <v>256</v>
      </c>
      <c r="F2062" s="204">
        <v>35.701994728293897</v>
      </c>
      <c r="G2062" s="204">
        <v>35.701994728293897</v>
      </c>
      <c r="H2062" s="197" t="s">
        <v>262</v>
      </c>
      <c r="I2062" s="199" t="s">
        <v>94</v>
      </c>
      <c r="J2062" s="199" t="s">
        <v>88</v>
      </c>
      <c r="P2062" s="199" t="s">
        <v>446</v>
      </c>
    </row>
    <row r="2063" spans="1:16" s="199" customFormat="1">
      <c r="A2063" s="199" t="str">
        <f>Arms!$C$51</f>
        <v>CART_025_1</v>
      </c>
      <c r="B2063" s="199">
        <v>3</v>
      </c>
      <c r="C2063" s="199" t="str">
        <f t="shared" si="57"/>
        <v>CART_025_1_3</v>
      </c>
      <c r="D2063" s="205">
        <v>0</v>
      </c>
      <c r="E2063" s="199" t="s">
        <v>256</v>
      </c>
      <c r="F2063" s="204">
        <v>69.838997316572204</v>
      </c>
      <c r="G2063" s="204">
        <v>69.838997316572204</v>
      </c>
      <c r="H2063" s="197" t="s">
        <v>262</v>
      </c>
      <c r="I2063" s="199" t="s">
        <v>94</v>
      </c>
      <c r="J2063" s="199" t="s">
        <v>88</v>
      </c>
      <c r="P2063" s="199" t="s">
        <v>446</v>
      </c>
    </row>
    <row r="2064" spans="1:16" s="199" customFormat="1">
      <c r="A2064" s="199" t="str">
        <f>Arms!$C$51</f>
        <v>CART_025_1</v>
      </c>
      <c r="B2064" s="199">
        <v>3</v>
      </c>
      <c r="C2064" s="199" t="str">
        <f t="shared" si="57"/>
        <v>CART_025_1_3</v>
      </c>
      <c r="D2064" s="205">
        <v>0.66014669926650305</v>
      </c>
      <c r="E2064" s="199" t="s">
        <v>256</v>
      </c>
      <c r="F2064" s="204">
        <v>189988469.855564</v>
      </c>
      <c r="H2064" s="197" t="s">
        <v>262</v>
      </c>
      <c r="I2064" s="199" t="s">
        <v>94</v>
      </c>
      <c r="J2064" s="199" t="s">
        <v>88</v>
      </c>
      <c r="P2064" s="199" t="s">
        <v>446</v>
      </c>
    </row>
    <row r="2065" spans="1:16" s="199" customFormat="1">
      <c r="A2065" s="199" t="str">
        <f>Arms!$C$51</f>
        <v>CART_025_1</v>
      </c>
      <c r="B2065" s="199">
        <v>3</v>
      </c>
      <c r="C2065" s="199" t="str">
        <f t="shared" si="57"/>
        <v>CART_025_1_3</v>
      </c>
      <c r="D2065" s="205">
        <v>1.1246943765281101</v>
      </c>
      <c r="E2065" s="199" t="s">
        <v>256</v>
      </c>
      <c r="F2065" s="204">
        <v>181516242.468959</v>
      </c>
      <c r="H2065" s="197" t="s">
        <v>262</v>
      </c>
      <c r="I2065" s="199" t="s">
        <v>94</v>
      </c>
      <c r="J2065" s="199" t="s">
        <v>88</v>
      </c>
      <c r="P2065" s="199" t="s">
        <v>446</v>
      </c>
    </row>
    <row r="2066" spans="1:16" s="199" customFormat="1">
      <c r="A2066" s="199" t="str">
        <f>Arms!$C$51</f>
        <v>CART_025_1</v>
      </c>
      <c r="B2066" s="199">
        <v>3</v>
      </c>
      <c r="C2066" s="199" t="str">
        <f t="shared" si="57"/>
        <v>CART_025_1_3</v>
      </c>
      <c r="D2066" s="205">
        <v>2.32273838630806</v>
      </c>
      <c r="E2066" s="199" t="s">
        <v>256</v>
      </c>
      <c r="F2066" s="204">
        <v>184.585406936391</v>
      </c>
      <c r="G2066" s="204">
        <v>184.585406936391</v>
      </c>
      <c r="H2066" s="197" t="s">
        <v>262</v>
      </c>
      <c r="I2066" s="199" t="s">
        <v>94</v>
      </c>
      <c r="J2066" s="199" t="s">
        <v>88</v>
      </c>
      <c r="P2066" s="199" t="s">
        <v>446</v>
      </c>
    </row>
    <row r="2067" spans="1:16" s="199" customFormat="1">
      <c r="A2067" s="199" t="str">
        <f>Arms!$C$51</f>
        <v>CART_025_1</v>
      </c>
      <c r="B2067" s="199">
        <v>3</v>
      </c>
      <c r="C2067" s="199" t="str">
        <f t="shared" si="57"/>
        <v>CART_025_1_3</v>
      </c>
      <c r="D2067" s="205">
        <v>5.7701711491442502</v>
      </c>
      <c r="E2067" s="199" t="s">
        <v>256</v>
      </c>
      <c r="F2067" s="204">
        <v>176.96214559280901</v>
      </c>
      <c r="G2067" s="204">
        <v>176.96214559280901</v>
      </c>
      <c r="H2067" s="197" t="s">
        <v>262</v>
      </c>
      <c r="I2067" s="199" t="s">
        <v>94</v>
      </c>
      <c r="J2067" s="199" t="s">
        <v>88</v>
      </c>
      <c r="P2067" s="199" t="s">
        <v>446</v>
      </c>
    </row>
    <row r="2068" spans="1:16" s="199" customFormat="1">
      <c r="A2068" s="199" t="str">
        <f>Arms!$C$51</f>
        <v>CART_025_1</v>
      </c>
      <c r="B2068" s="199">
        <v>3</v>
      </c>
      <c r="C2068" s="199" t="str">
        <f t="shared" si="57"/>
        <v>CART_025_1_3</v>
      </c>
      <c r="D2068" s="205">
        <v>8.3374083129584307</v>
      </c>
      <c r="E2068" s="199" t="s">
        <v>256</v>
      </c>
      <c r="F2068" s="204">
        <v>294.88781698175501</v>
      </c>
      <c r="G2068" s="204">
        <v>294.88781698175501</v>
      </c>
      <c r="H2068" s="197" t="s">
        <v>262</v>
      </c>
      <c r="I2068" s="199" t="s">
        <v>94</v>
      </c>
      <c r="J2068" s="199" t="s">
        <v>88</v>
      </c>
      <c r="P2068" s="199" t="s">
        <v>446</v>
      </c>
    </row>
    <row r="2069" spans="1:16" s="199" customFormat="1">
      <c r="A2069" s="199" t="str">
        <f>Arms!$C$51</f>
        <v>CART_025_1</v>
      </c>
      <c r="B2069" s="199">
        <v>3</v>
      </c>
      <c r="C2069" s="199" t="str">
        <f t="shared" si="57"/>
        <v>CART_025_1_3</v>
      </c>
      <c r="D2069" s="205">
        <v>15.4523227383863</v>
      </c>
      <c r="E2069" s="199" t="s">
        <v>256</v>
      </c>
      <c r="F2069" s="204">
        <v>4814778.7044422198</v>
      </c>
      <c r="H2069" s="197" t="s">
        <v>262</v>
      </c>
      <c r="I2069" s="199" t="s">
        <v>94</v>
      </c>
      <c r="J2069" s="199" t="s">
        <v>88</v>
      </c>
      <c r="P2069" s="199" t="s">
        <v>446</v>
      </c>
    </row>
    <row r="2070" spans="1:16" s="199" customFormat="1">
      <c r="A2070" s="199" t="str">
        <f>Arms!$C$51</f>
        <v>CART_025_1</v>
      </c>
      <c r="B2070" s="199">
        <v>4</v>
      </c>
      <c r="C2070" s="199" t="str">
        <f t="shared" si="57"/>
        <v>CART_025_1_4</v>
      </c>
      <c r="D2070" s="206">
        <v>0</v>
      </c>
      <c r="E2070" s="199" t="s">
        <v>256</v>
      </c>
      <c r="F2070" s="204">
        <v>92.122402612657694</v>
      </c>
      <c r="G2070" s="204">
        <v>92.122402612657694</v>
      </c>
      <c r="H2070" s="197" t="s">
        <v>262</v>
      </c>
      <c r="I2070" s="199" t="s">
        <v>94</v>
      </c>
      <c r="J2070" s="199" t="s">
        <v>88</v>
      </c>
      <c r="P2070" s="199" t="s">
        <v>446</v>
      </c>
    </row>
    <row r="2071" spans="1:16" s="199" customFormat="1">
      <c r="A2071" s="199" t="str">
        <f>Arms!$C$51</f>
        <v>CART_025_1</v>
      </c>
      <c r="B2071" s="199">
        <v>4</v>
      </c>
      <c r="C2071" s="199" t="str">
        <f t="shared" si="57"/>
        <v>CART_025_1_4</v>
      </c>
      <c r="D2071" s="206">
        <v>0.464547677261613</v>
      </c>
      <c r="E2071" s="199" t="s">
        <v>256</v>
      </c>
      <c r="F2071" s="204">
        <v>296751.65348485002</v>
      </c>
      <c r="H2071" s="197" t="s">
        <v>262</v>
      </c>
      <c r="I2071" s="199" t="s">
        <v>94</v>
      </c>
      <c r="J2071" s="199" t="s">
        <v>88</v>
      </c>
      <c r="P2071" s="199" t="s">
        <v>446</v>
      </c>
    </row>
    <row r="2072" spans="1:16" s="199" customFormat="1">
      <c r="A2072" s="199" t="str">
        <f>Arms!$C$51</f>
        <v>CART_025_1</v>
      </c>
      <c r="B2072" s="199">
        <v>4</v>
      </c>
      <c r="C2072" s="199" t="str">
        <f t="shared" si="57"/>
        <v>CART_025_1_4</v>
      </c>
      <c r="D2072" s="205">
        <v>0.90464547677261598</v>
      </c>
      <c r="E2072" s="199" t="s">
        <v>256</v>
      </c>
      <c r="F2072" s="204">
        <v>146.30663457980299</v>
      </c>
      <c r="G2072" s="204">
        <v>146.30663457980299</v>
      </c>
      <c r="H2072" s="197" t="s">
        <v>262</v>
      </c>
      <c r="I2072" s="199" t="s">
        <v>94</v>
      </c>
      <c r="J2072" s="199" t="s">
        <v>88</v>
      </c>
      <c r="P2072" s="199" t="s">
        <v>446</v>
      </c>
    </row>
    <row r="2073" spans="1:16" s="199" customFormat="1">
      <c r="A2073" s="199" t="str">
        <f>Arms!$C$51</f>
        <v>CART_025_1</v>
      </c>
      <c r="B2073" s="199">
        <v>4</v>
      </c>
      <c r="C2073" s="199" t="str">
        <f t="shared" si="57"/>
        <v>CART_025_1_4</v>
      </c>
      <c r="D2073" s="205">
        <v>1.7114914425427801</v>
      </c>
      <c r="E2073" s="199" t="s">
        <v>256</v>
      </c>
      <c r="F2073" s="204">
        <v>80.369131916431002</v>
      </c>
      <c r="G2073" s="204">
        <v>80.369131916431002</v>
      </c>
      <c r="H2073" s="197" t="s">
        <v>262</v>
      </c>
      <c r="I2073" s="199" t="s">
        <v>94</v>
      </c>
      <c r="J2073" s="199" t="s">
        <v>88</v>
      </c>
      <c r="P2073" s="199" t="s">
        <v>446</v>
      </c>
    </row>
    <row r="2074" spans="1:16" s="199" customFormat="1">
      <c r="A2074" s="199" t="str">
        <f>Arms!$C$51</f>
        <v>CART_025_1</v>
      </c>
      <c r="B2074" s="199">
        <v>4</v>
      </c>
      <c r="C2074" s="199" t="str">
        <f t="shared" si="57"/>
        <v>CART_025_1_4</v>
      </c>
      <c r="D2074" s="205">
        <v>3.1051344743276199</v>
      </c>
      <c r="E2074" s="199" t="s">
        <v>256</v>
      </c>
      <c r="F2074" s="204">
        <v>41541533.8821624</v>
      </c>
      <c r="H2074" s="197" t="s">
        <v>262</v>
      </c>
      <c r="I2074" s="199" t="s">
        <v>94</v>
      </c>
      <c r="J2074" s="199" t="s">
        <v>88</v>
      </c>
      <c r="P2074" s="199" t="s">
        <v>446</v>
      </c>
    </row>
    <row r="2075" spans="1:16" s="199" customFormat="1">
      <c r="A2075" s="199" t="str">
        <f>Arms!$C$51</f>
        <v>CART_025_1</v>
      </c>
      <c r="B2075" s="199">
        <v>4</v>
      </c>
      <c r="C2075" s="199" t="str">
        <f t="shared" si="57"/>
        <v>CART_025_1_4</v>
      </c>
      <c r="D2075" s="205">
        <v>5.1100244498777503</v>
      </c>
      <c r="E2075" s="199" t="s">
        <v>256</v>
      </c>
      <c r="F2075" s="204">
        <v>18708.908596938702</v>
      </c>
      <c r="H2075" s="197" t="s">
        <v>262</v>
      </c>
      <c r="I2075" s="199" t="s">
        <v>94</v>
      </c>
      <c r="J2075" s="199" t="s">
        <v>88</v>
      </c>
      <c r="P2075" s="199" t="s">
        <v>446</v>
      </c>
    </row>
    <row r="2076" spans="1:16" s="199" customFormat="1">
      <c r="A2076" s="199" t="str">
        <f>Arms!$C$51</f>
        <v>CART_025_1</v>
      </c>
      <c r="B2076" s="199">
        <v>4</v>
      </c>
      <c r="C2076" s="199" t="str">
        <f t="shared" si="57"/>
        <v>CART_025_1_4</v>
      </c>
      <c r="D2076" s="205">
        <v>6.8215158924205301</v>
      </c>
      <c r="E2076" s="199" t="s">
        <v>256</v>
      </c>
      <c r="F2076" s="204">
        <v>9823.8675127632705</v>
      </c>
      <c r="H2076" s="197" t="s">
        <v>262</v>
      </c>
      <c r="I2076" s="199" t="s">
        <v>94</v>
      </c>
      <c r="J2076" s="199" t="s">
        <v>88</v>
      </c>
      <c r="P2076" s="199" t="s">
        <v>446</v>
      </c>
    </row>
    <row r="2077" spans="1:16" s="199" customFormat="1">
      <c r="A2077" s="199" t="str">
        <f>Arms!$C$51</f>
        <v>CART_025_1</v>
      </c>
      <c r="B2077" s="199">
        <v>4</v>
      </c>
      <c r="C2077" s="199" t="str">
        <f t="shared" si="57"/>
        <v>CART_025_1_4</v>
      </c>
      <c r="D2077" s="205">
        <v>7.6039119804400901</v>
      </c>
      <c r="E2077" s="199" t="s">
        <v>256</v>
      </c>
      <c r="F2077" s="204">
        <v>27142.7921851959</v>
      </c>
      <c r="H2077" s="197" t="s">
        <v>262</v>
      </c>
      <c r="I2077" s="199" t="s">
        <v>94</v>
      </c>
      <c r="J2077" s="199" t="s">
        <v>88</v>
      </c>
      <c r="P2077" s="199" t="s">
        <v>446</v>
      </c>
    </row>
    <row r="2078" spans="1:16" s="199" customFormat="1">
      <c r="A2078" s="199" t="str">
        <f>Arms!$C$51</f>
        <v>CART_025_1</v>
      </c>
      <c r="B2078" s="199">
        <v>5</v>
      </c>
      <c r="C2078" s="199" t="str">
        <f t="shared" si="57"/>
        <v>CART_025_1_5</v>
      </c>
      <c r="D2078" s="205">
        <v>-2.4449877750611401E-2</v>
      </c>
      <c r="E2078" s="199" t="s">
        <v>256</v>
      </c>
      <c r="F2078" s="204">
        <v>139.55772938451901</v>
      </c>
      <c r="G2078" s="204">
        <v>139.55772938451901</v>
      </c>
      <c r="H2078" s="197" t="s">
        <v>262</v>
      </c>
      <c r="I2078" s="199" t="s">
        <v>94</v>
      </c>
      <c r="J2078" s="199" t="s">
        <v>88</v>
      </c>
      <c r="P2078" s="199" t="s">
        <v>446</v>
      </c>
    </row>
    <row r="2079" spans="1:16" s="199" customFormat="1">
      <c r="A2079" s="199" t="str">
        <f>Arms!$C$51</f>
        <v>CART_025_1</v>
      </c>
      <c r="B2079" s="199">
        <v>5</v>
      </c>
      <c r="C2079" s="199" t="str">
        <f t="shared" si="57"/>
        <v>CART_025_1_5</v>
      </c>
      <c r="D2079" s="205">
        <v>0.75794621026894804</v>
      </c>
      <c r="E2079" s="199" t="s">
        <v>256</v>
      </c>
      <c r="F2079" s="204">
        <v>148549.783108014</v>
      </c>
      <c r="H2079" s="197" t="s">
        <v>262</v>
      </c>
      <c r="I2079" s="199" t="s">
        <v>94</v>
      </c>
      <c r="J2079" s="199" t="s">
        <v>88</v>
      </c>
      <c r="P2079" s="199" t="s">
        <v>446</v>
      </c>
    </row>
    <row r="2080" spans="1:16" s="199" customFormat="1">
      <c r="A2080" s="199" t="str">
        <f>Arms!$C$51</f>
        <v>CART_025_1</v>
      </c>
      <c r="B2080" s="199">
        <v>5</v>
      </c>
      <c r="C2080" s="199" t="str">
        <f t="shared" si="57"/>
        <v>CART_025_1_5</v>
      </c>
      <c r="D2080" s="205">
        <v>2.37163814180929</v>
      </c>
      <c r="E2080" s="199" t="s">
        <v>256</v>
      </c>
      <c r="F2080" s="204">
        <v>1542.6622971321001</v>
      </c>
      <c r="H2080" s="197" t="s">
        <v>262</v>
      </c>
      <c r="I2080" s="199" t="s">
        <v>94</v>
      </c>
      <c r="J2080" s="199" t="s">
        <v>88</v>
      </c>
      <c r="P2080" s="199" t="s">
        <v>446</v>
      </c>
    </row>
    <row r="2081" spans="1:16" s="199" customFormat="1">
      <c r="A2081" s="199" t="str">
        <f>Arms!$C$51</f>
        <v>CART_025_1</v>
      </c>
      <c r="B2081" s="199">
        <v>5</v>
      </c>
      <c r="C2081" s="199" t="str">
        <f t="shared" si="57"/>
        <v>CART_025_1_5</v>
      </c>
      <c r="D2081" s="205">
        <v>4.4987775061124697</v>
      </c>
      <c r="E2081" s="199" t="s">
        <v>256</v>
      </c>
      <c r="F2081" s="204">
        <v>2237.1399395182898</v>
      </c>
      <c r="H2081" s="197" t="s">
        <v>262</v>
      </c>
      <c r="I2081" s="199" t="s">
        <v>94</v>
      </c>
      <c r="J2081" s="199" t="s">
        <v>88</v>
      </c>
      <c r="P2081" s="199" t="s">
        <v>446</v>
      </c>
    </row>
    <row r="2082" spans="1:16" s="199" customFormat="1">
      <c r="A2082" s="199" t="str">
        <f>Arms!$C$51</f>
        <v>CART_025_1</v>
      </c>
      <c r="B2082" s="199">
        <v>5</v>
      </c>
      <c r="C2082" s="199" t="str">
        <f t="shared" si="57"/>
        <v>CART_025_1_5</v>
      </c>
      <c r="D2082" s="205">
        <v>6.1369193154034196</v>
      </c>
      <c r="E2082" s="199" t="s">
        <v>256</v>
      </c>
      <c r="F2082" s="204">
        <v>2347.2459038880102</v>
      </c>
      <c r="H2082" s="197" t="s">
        <v>262</v>
      </c>
      <c r="I2082" s="199" t="s">
        <v>94</v>
      </c>
      <c r="J2082" s="199" t="s">
        <v>88</v>
      </c>
      <c r="P2082" s="199" t="s">
        <v>446</v>
      </c>
    </row>
    <row r="2083" spans="1:16" s="199" customFormat="1">
      <c r="A2083" s="199" t="str">
        <f>Arms!$C$51</f>
        <v>CART_025_1</v>
      </c>
      <c r="B2083" s="199">
        <v>5</v>
      </c>
      <c r="C2083" s="199" t="str">
        <f t="shared" si="57"/>
        <v>CART_025_1_5</v>
      </c>
      <c r="D2083" s="205">
        <v>7.6039119804400901</v>
      </c>
      <c r="E2083" s="199" t="s">
        <v>256</v>
      </c>
      <c r="F2083" s="204">
        <v>2245.1697200408098</v>
      </c>
      <c r="H2083" s="197" t="s">
        <v>262</v>
      </c>
      <c r="I2083" s="199" t="s">
        <v>94</v>
      </c>
      <c r="J2083" s="199" t="s">
        <v>88</v>
      </c>
      <c r="P2083" s="199" t="s">
        <v>446</v>
      </c>
    </row>
    <row r="2084" spans="1:16" s="199" customFormat="1">
      <c r="A2084" s="199" t="str">
        <f>Arms!$C$51</f>
        <v>CART_025_1</v>
      </c>
      <c r="B2084" s="199">
        <v>5</v>
      </c>
      <c r="C2084" s="199" t="str">
        <f t="shared" si="57"/>
        <v>CART_025_1_5</v>
      </c>
      <c r="D2084" s="205">
        <v>10.3178484107579</v>
      </c>
      <c r="E2084" s="199" t="s">
        <v>256</v>
      </c>
      <c r="F2084" s="204">
        <v>2836.82067828245</v>
      </c>
      <c r="H2084" s="197" t="s">
        <v>262</v>
      </c>
      <c r="I2084" s="199" t="s">
        <v>94</v>
      </c>
      <c r="J2084" s="199" t="s">
        <v>88</v>
      </c>
      <c r="P2084" s="199" t="s">
        <v>446</v>
      </c>
    </row>
    <row r="2085" spans="1:16" s="199" customFormat="1">
      <c r="A2085" s="199" t="str">
        <f>Arms!$C$51</f>
        <v>CART_025_1</v>
      </c>
      <c r="B2085" s="199">
        <v>5</v>
      </c>
      <c r="C2085" s="199" t="str">
        <f t="shared" si="57"/>
        <v>CART_025_1_5</v>
      </c>
      <c r="D2085" s="205">
        <v>13.5941320293398</v>
      </c>
      <c r="E2085" s="199" t="s">
        <v>256</v>
      </c>
      <c r="F2085" s="204">
        <v>1562.7683590254501</v>
      </c>
      <c r="H2085" s="197" t="s">
        <v>262</v>
      </c>
      <c r="I2085" s="199" t="s">
        <v>94</v>
      </c>
      <c r="J2085" s="199" t="s">
        <v>88</v>
      </c>
      <c r="P2085" s="199" t="s">
        <v>446</v>
      </c>
    </row>
    <row r="2086" spans="1:16" s="199" customFormat="1">
      <c r="A2086" s="199" t="str">
        <f>Arms!$C$51</f>
        <v>CART_025_1</v>
      </c>
      <c r="B2086" s="199">
        <v>6</v>
      </c>
      <c r="C2086" s="199" t="str">
        <f t="shared" si="57"/>
        <v>CART_025_1_6</v>
      </c>
      <c r="D2086" s="205">
        <v>0</v>
      </c>
      <c r="E2086" s="199" t="s">
        <v>256</v>
      </c>
      <c r="F2086" s="204">
        <v>367.87608755690701</v>
      </c>
      <c r="G2086" s="204">
        <v>367.87608755690701</v>
      </c>
      <c r="H2086" s="197" t="s">
        <v>262</v>
      </c>
      <c r="I2086" s="199" t="s">
        <v>94</v>
      </c>
      <c r="J2086" s="199" t="s">
        <v>88</v>
      </c>
      <c r="P2086" s="199" t="s">
        <v>446</v>
      </c>
    </row>
    <row r="2087" spans="1:16" s="199" customFormat="1">
      <c r="A2087" s="199" t="str">
        <f>Arms!$C$51</f>
        <v>CART_025_1</v>
      </c>
      <c r="B2087" s="199">
        <v>6</v>
      </c>
      <c r="C2087" s="199" t="str">
        <f t="shared" si="57"/>
        <v>CART_025_1_6</v>
      </c>
      <c r="D2087" s="205">
        <v>0.63569682151589202</v>
      </c>
      <c r="E2087" s="199" t="s">
        <v>256</v>
      </c>
      <c r="F2087" s="204">
        <v>54640205.020626202</v>
      </c>
      <c r="H2087" s="197" t="s">
        <v>262</v>
      </c>
      <c r="I2087" s="199" t="s">
        <v>94</v>
      </c>
      <c r="J2087" s="199" t="s">
        <v>88</v>
      </c>
      <c r="P2087" s="199" t="s">
        <v>446</v>
      </c>
    </row>
    <row r="2088" spans="1:16" s="199" customFormat="1">
      <c r="A2088" s="199" t="str">
        <f>Arms!$C$51</f>
        <v>CART_025_1</v>
      </c>
      <c r="B2088" s="199">
        <v>6</v>
      </c>
      <c r="C2088" s="199" t="str">
        <f t="shared" si="57"/>
        <v>CART_025_1_6</v>
      </c>
      <c r="D2088" s="205">
        <v>4.5965770171149103</v>
      </c>
      <c r="E2088" s="199" t="s">
        <v>256</v>
      </c>
      <c r="F2088" s="204">
        <v>11968155.9040611</v>
      </c>
      <c r="H2088" s="197" t="s">
        <v>262</v>
      </c>
      <c r="I2088" s="199" t="s">
        <v>94</v>
      </c>
      <c r="J2088" s="199" t="s">
        <v>88</v>
      </c>
      <c r="P2088" s="199" t="s">
        <v>446</v>
      </c>
    </row>
    <row r="2089" spans="1:16" s="199" customFormat="1">
      <c r="A2089" s="199" t="str">
        <f>Arms!$C$51</f>
        <v>CART_025_1</v>
      </c>
      <c r="B2089" s="199">
        <v>6</v>
      </c>
      <c r="C2089" s="199" t="str">
        <f t="shared" si="57"/>
        <v>CART_025_1_6</v>
      </c>
      <c r="D2089" s="205">
        <v>12.762836185818999</v>
      </c>
      <c r="E2089" s="199" t="s">
        <v>256</v>
      </c>
      <c r="F2089" s="204">
        <v>3990712.2948547001</v>
      </c>
      <c r="H2089" s="197" t="s">
        <v>262</v>
      </c>
      <c r="I2089" s="199" t="s">
        <v>94</v>
      </c>
      <c r="J2089" s="199" t="s">
        <v>88</v>
      </c>
      <c r="P2089" s="199" t="s">
        <v>446</v>
      </c>
    </row>
    <row r="2090" spans="1:16" s="199" customFormat="1">
      <c r="A2090" s="199" t="str">
        <f>Arms!$C$51</f>
        <v>CART_025_1</v>
      </c>
      <c r="B2090" s="199">
        <v>7</v>
      </c>
      <c r="C2090" s="199" t="str">
        <f t="shared" si="57"/>
        <v>CART_025_1_7</v>
      </c>
      <c r="D2090" s="205">
        <v>0.464547677261613</v>
      </c>
      <c r="E2090" s="199" t="s">
        <v>256</v>
      </c>
      <c r="F2090" s="204">
        <v>178608.93042675901</v>
      </c>
      <c r="H2090" s="197" t="s">
        <v>262</v>
      </c>
      <c r="I2090" s="199" t="s">
        <v>94</v>
      </c>
      <c r="J2090" s="199" t="s">
        <v>88</v>
      </c>
      <c r="P2090" s="199" t="s">
        <v>446</v>
      </c>
    </row>
    <row r="2091" spans="1:16" s="199" customFormat="1">
      <c r="A2091" s="199" t="str">
        <f>Arms!$C$51</f>
        <v>CART_025_1</v>
      </c>
      <c r="B2091" s="199">
        <v>7</v>
      </c>
      <c r="C2091" s="199" t="str">
        <f t="shared" si="57"/>
        <v>CART_025_1_7</v>
      </c>
      <c r="D2091" s="205">
        <v>0.63569682151589202</v>
      </c>
      <c r="E2091" s="199" t="s">
        <v>256</v>
      </c>
      <c r="F2091" s="204">
        <v>25710.949235710101</v>
      </c>
      <c r="H2091" s="197" t="s">
        <v>262</v>
      </c>
      <c r="I2091" s="199" t="s">
        <v>94</v>
      </c>
      <c r="J2091" s="199" t="s">
        <v>88</v>
      </c>
      <c r="P2091" s="199" t="s">
        <v>446</v>
      </c>
    </row>
    <row r="2092" spans="1:16" s="199" customFormat="1">
      <c r="A2092" s="199" t="str">
        <f>Arms!$C$51</f>
        <v>CART_025_1</v>
      </c>
      <c r="B2092" s="199">
        <v>7</v>
      </c>
      <c r="C2092" s="199" t="str">
        <f t="shared" si="57"/>
        <v>CART_025_1_7</v>
      </c>
      <c r="D2092" s="205">
        <v>1.1980440097799501</v>
      </c>
      <c r="E2092" s="199" t="s">
        <v>256</v>
      </c>
      <c r="F2092" s="204">
        <v>266.67979410013601</v>
      </c>
      <c r="G2092" s="204">
        <v>266.67979410013601</v>
      </c>
      <c r="H2092" s="197" t="s">
        <v>262</v>
      </c>
      <c r="I2092" s="199" t="s">
        <v>94</v>
      </c>
      <c r="J2092" s="199" t="s">
        <v>88</v>
      </c>
      <c r="P2092" s="199" t="s">
        <v>446</v>
      </c>
    </row>
    <row r="2093" spans="1:16" s="199" customFormat="1">
      <c r="A2093" s="199" t="str">
        <f>Arms!$C$51</f>
        <v>CART_025_1</v>
      </c>
      <c r="B2093" s="199">
        <v>7</v>
      </c>
      <c r="C2093" s="199" t="str">
        <f t="shared" si="57"/>
        <v>CART_025_1_7</v>
      </c>
      <c r="D2093" s="205">
        <v>2.2982885085574498</v>
      </c>
      <c r="E2093" s="199" t="s">
        <v>256</v>
      </c>
      <c r="F2093" s="204">
        <v>139.932260725698</v>
      </c>
      <c r="G2093" s="204">
        <v>139.932260725698</v>
      </c>
      <c r="H2093" s="197" t="s">
        <v>262</v>
      </c>
      <c r="I2093" s="199" t="s">
        <v>94</v>
      </c>
      <c r="J2093" s="199" t="s">
        <v>88</v>
      </c>
      <c r="P2093" s="199" t="s">
        <v>446</v>
      </c>
    </row>
    <row r="2094" spans="1:16" s="199" customFormat="1">
      <c r="A2094" s="199" t="str">
        <f>Arms!$C$51</f>
        <v>CART_025_1</v>
      </c>
      <c r="B2094" s="199">
        <v>7</v>
      </c>
      <c r="C2094" s="199" t="str">
        <f t="shared" si="57"/>
        <v>CART_025_1_7</v>
      </c>
      <c r="D2094" s="205">
        <v>7.4327628361858196</v>
      </c>
      <c r="E2094" s="199" t="s">
        <v>256</v>
      </c>
      <c r="F2094" s="204">
        <v>117.034157124769</v>
      </c>
      <c r="G2094" s="204">
        <v>117.034157124769</v>
      </c>
      <c r="H2094" s="197" t="s">
        <v>262</v>
      </c>
      <c r="I2094" s="199" t="s">
        <v>94</v>
      </c>
      <c r="J2094" s="199" t="s">
        <v>88</v>
      </c>
      <c r="P2094" s="199" t="s">
        <v>446</v>
      </c>
    </row>
    <row r="2095" spans="1:16" s="199" customFormat="1">
      <c r="A2095" s="199" t="str">
        <f>Arms!$C$51</f>
        <v>CART_025_1</v>
      </c>
      <c r="B2095" s="199">
        <v>7</v>
      </c>
      <c r="C2095" s="199" t="str">
        <f t="shared" si="57"/>
        <v>CART_025_1_7</v>
      </c>
      <c r="D2095" s="205">
        <v>15.110024449877701</v>
      </c>
      <c r="E2095" s="199" t="s">
        <v>256</v>
      </c>
      <c r="F2095" s="204">
        <v>11.2172938503876</v>
      </c>
      <c r="G2095" s="204">
        <v>11.2172938503876</v>
      </c>
      <c r="H2095" s="197" t="s">
        <v>262</v>
      </c>
      <c r="I2095" s="199" t="s">
        <v>94</v>
      </c>
      <c r="J2095" s="199" t="s">
        <v>88</v>
      </c>
      <c r="P2095" s="199" t="s">
        <v>446</v>
      </c>
    </row>
    <row r="2096" spans="1:16" s="199" customFormat="1">
      <c r="A2096" s="199" t="str">
        <f>Arms!$C$51</f>
        <v>CART_025_1</v>
      </c>
      <c r="B2096" s="199">
        <v>8</v>
      </c>
      <c r="C2096" s="199" t="str">
        <f t="shared" si="57"/>
        <v>CART_025_1_8</v>
      </c>
      <c r="D2096" s="205">
        <v>-2.4449877750611401E-2</v>
      </c>
      <c r="E2096" s="199" t="s">
        <v>256</v>
      </c>
      <c r="F2096" s="204">
        <v>33.371294106580301</v>
      </c>
      <c r="G2096" s="204">
        <v>33.371294106580301</v>
      </c>
      <c r="H2096" s="197" t="s">
        <v>262</v>
      </c>
      <c r="I2096" s="199" t="s">
        <v>94</v>
      </c>
      <c r="J2096" s="199" t="s">
        <v>88</v>
      </c>
      <c r="P2096" s="199" t="s">
        <v>446</v>
      </c>
    </row>
    <row r="2097" spans="1:16" s="199" customFormat="1">
      <c r="A2097" s="199" t="str">
        <f>Arms!$C$51</f>
        <v>CART_025_1</v>
      </c>
      <c r="B2097" s="199">
        <v>8</v>
      </c>
      <c r="C2097" s="199" t="str">
        <f t="shared" si="57"/>
        <v>CART_025_1_8</v>
      </c>
      <c r="D2097" s="205">
        <v>1.3936430317848401</v>
      </c>
      <c r="E2097" s="199" t="s">
        <v>256</v>
      </c>
      <c r="F2097" s="204">
        <v>2334.4343750192402</v>
      </c>
      <c r="H2097" s="197" t="s">
        <v>262</v>
      </c>
      <c r="I2097" s="199" t="s">
        <v>94</v>
      </c>
      <c r="J2097" s="199" t="s">
        <v>88</v>
      </c>
      <c r="P2097" s="199" t="s">
        <v>446</v>
      </c>
    </row>
    <row r="2098" spans="1:16" s="199" customFormat="1">
      <c r="A2098" s="199" t="str">
        <f>Arms!$C$51</f>
        <v>CART_025_1</v>
      </c>
      <c r="B2098" s="199">
        <v>8</v>
      </c>
      <c r="C2098" s="199" t="str">
        <f t="shared" si="57"/>
        <v>CART_025_1_8</v>
      </c>
      <c r="D2098" s="205">
        <v>4.03422982885085</v>
      </c>
      <c r="E2098" s="199" t="s">
        <v>256</v>
      </c>
      <c r="F2098" s="204">
        <v>3.3356443274454302</v>
      </c>
      <c r="G2098" s="204">
        <v>3.3356443274454302</v>
      </c>
      <c r="H2098" s="197" t="s">
        <v>262</v>
      </c>
      <c r="I2098" s="199" t="s">
        <v>94</v>
      </c>
      <c r="J2098" s="199" t="s">
        <v>88</v>
      </c>
      <c r="P2098" s="199" t="s">
        <v>446</v>
      </c>
    </row>
    <row r="2099" spans="1:16" s="199" customFormat="1">
      <c r="A2099" s="199" t="str">
        <f>Arms!$C$51</f>
        <v>CART_025_1</v>
      </c>
      <c r="B2099" s="199">
        <v>8</v>
      </c>
      <c r="C2099" s="199" t="str">
        <f t="shared" si="57"/>
        <v>CART_025_1_8</v>
      </c>
      <c r="D2099" s="205">
        <v>7.4572127139364204</v>
      </c>
      <c r="E2099" s="199" t="s">
        <v>256</v>
      </c>
      <c r="F2099" s="204">
        <v>213.25732065224801</v>
      </c>
      <c r="G2099" s="204">
        <v>213.25732065224801</v>
      </c>
      <c r="H2099" s="197" t="s">
        <v>262</v>
      </c>
      <c r="I2099" s="199" t="s">
        <v>94</v>
      </c>
      <c r="J2099" s="199" t="s">
        <v>88</v>
      </c>
      <c r="P2099" s="199" t="s">
        <v>446</v>
      </c>
    </row>
    <row r="2100" spans="1:16" s="199" customFormat="1">
      <c r="A2100" s="199" t="str">
        <f>Arms!$C$51</f>
        <v>CART_025_1</v>
      </c>
      <c r="B2100" s="199">
        <v>8</v>
      </c>
      <c r="C2100" s="199" t="str">
        <f t="shared" si="57"/>
        <v>CART_025_1_8</v>
      </c>
      <c r="D2100" s="205">
        <v>7.5061124694376504</v>
      </c>
      <c r="E2100" s="199" t="s">
        <v>256</v>
      </c>
      <c r="F2100" s="204">
        <v>80.9082934151741</v>
      </c>
      <c r="G2100" s="204">
        <v>80.9082934151741</v>
      </c>
      <c r="H2100" s="197" t="s">
        <v>262</v>
      </c>
      <c r="I2100" s="199" t="s">
        <v>94</v>
      </c>
      <c r="J2100" s="199" t="s">
        <v>88</v>
      </c>
      <c r="P2100" s="199" t="s">
        <v>446</v>
      </c>
    </row>
    <row r="2101" spans="1:16" s="199" customFormat="1">
      <c r="A2101" s="199" t="str">
        <f>Arms!$C$51</f>
        <v>CART_025_1</v>
      </c>
      <c r="B2101" s="199">
        <v>8</v>
      </c>
      <c r="C2101" s="199" t="str">
        <f t="shared" si="57"/>
        <v>CART_025_1_8</v>
      </c>
      <c r="D2101" s="205">
        <v>11.6625916870415</v>
      </c>
      <c r="E2101" s="199" t="s">
        <v>256</v>
      </c>
      <c r="F2101" s="204">
        <v>3.86488025341851</v>
      </c>
      <c r="G2101" s="204">
        <v>3.86488025341851</v>
      </c>
      <c r="H2101" s="197" t="s">
        <v>262</v>
      </c>
      <c r="I2101" s="199" t="s">
        <v>94</v>
      </c>
      <c r="J2101" s="199" t="s">
        <v>88</v>
      </c>
      <c r="P2101" s="199" t="s">
        <v>446</v>
      </c>
    </row>
    <row r="2102" spans="1:16" s="199" customFormat="1">
      <c r="A2102" s="199" t="str">
        <f>Arms!$C$51</f>
        <v>CART_025_1</v>
      </c>
      <c r="B2102" s="199">
        <v>8</v>
      </c>
      <c r="C2102" s="199" t="str">
        <f t="shared" si="57"/>
        <v>CART_025_1_8</v>
      </c>
      <c r="D2102" s="205">
        <v>14.058679706601399</v>
      </c>
      <c r="E2102" s="199" t="s">
        <v>256</v>
      </c>
      <c r="F2102" s="204">
        <v>10864.2118280136</v>
      </c>
      <c r="H2102" s="197" t="s">
        <v>262</v>
      </c>
      <c r="I2102" s="199" t="s">
        <v>94</v>
      </c>
      <c r="J2102" s="199" t="s">
        <v>88</v>
      </c>
      <c r="P2102" s="199" t="s">
        <v>446</v>
      </c>
    </row>
    <row r="2103" spans="1:16" s="199" customFormat="1">
      <c r="A2103" s="199" t="str">
        <f>Arms!$C$51</f>
        <v>CART_025_1</v>
      </c>
      <c r="B2103" s="199">
        <v>9</v>
      </c>
      <c r="C2103" s="199" t="str">
        <f t="shared" si="57"/>
        <v>CART_025_1_9</v>
      </c>
      <c r="D2103" s="205">
        <v>-2.4449877750611401E-2</v>
      </c>
      <c r="E2103" s="199" t="s">
        <v>256</v>
      </c>
      <c r="F2103" s="204">
        <v>105.80023546469199</v>
      </c>
      <c r="G2103" s="204">
        <v>105.80023546469199</v>
      </c>
      <c r="H2103" s="197" t="s">
        <v>262</v>
      </c>
      <c r="I2103" s="199" t="s">
        <v>94</v>
      </c>
      <c r="J2103" s="199" t="s">
        <v>88</v>
      </c>
      <c r="P2103" s="199" t="s">
        <v>446</v>
      </c>
    </row>
    <row r="2104" spans="1:16" s="199" customFormat="1">
      <c r="A2104" s="199" t="str">
        <f>Arms!$C$51</f>
        <v>CART_025_1</v>
      </c>
      <c r="B2104" s="199">
        <v>9</v>
      </c>
      <c r="C2104" s="199" t="str">
        <f t="shared" si="57"/>
        <v>CART_025_1_9</v>
      </c>
      <c r="D2104" s="205">
        <v>1.1735941320293399</v>
      </c>
      <c r="E2104" s="199" t="s">
        <v>256</v>
      </c>
      <c r="F2104" s="204">
        <v>26942.1470361953</v>
      </c>
      <c r="H2104" s="197" t="s">
        <v>262</v>
      </c>
      <c r="I2104" s="199" t="s">
        <v>94</v>
      </c>
      <c r="J2104" s="199" t="s">
        <v>88</v>
      </c>
      <c r="P2104" s="199" t="s">
        <v>446</v>
      </c>
    </row>
    <row r="2105" spans="1:16" s="199" customFormat="1">
      <c r="A2105" s="199" t="str">
        <f>Arms!$C$51</f>
        <v>CART_025_1</v>
      </c>
      <c r="B2105" s="199">
        <v>9</v>
      </c>
      <c r="C2105" s="199" t="str">
        <f t="shared" si="57"/>
        <v>CART_025_1_9</v>
      </c>
      <c r="D2105" s="205">
        <v>3.0562347188264001</v>
      </c>
      <c r="E2105" s="199" t="s">
        <v>256</v>
      </c>
      <c r="F2105" s="204">
        <v>8132.3767404891996</v>
      </c>
      <c r="H2105" s="197" t="s">
        <v>262</v>
      </c>
      <c r="I2105" s="199" t="s">
        <v>94</v>
      </c>
      <c r="J2105" s="199" t="s">
        <v>88</v>
      </c>
      <c r="P2105" s="199" t="s">
        <v>446</v>
      </c>
    </row>
    <row r="2106" spans="1:16" s="199" customFormat="1">
      <c r="A2106" s="199" t="str">
        <f>Arms!$C$51</f>
        <v>CART_025_1</v>
      </c>
      <c r="B2106" s="199">
        <v>9</v>
      </c>
      <c r="C2106" s="199" t="str">
        <f t="shared" ref="C2106:C2169" si="58">CONCATENATE(A2106, "_", B2106)</f>
        <v>CART_025_1_9</v>
      </c>
      <c r="D2106" s="205">
        <v>4.0586797066014597</v>
      </c>
      <c r="E2106" s="199" t="s">
        <v>256</v>
      </c>
      <c r="F2106" s="204">
        <v>1227.1384037784501</v>
      </c>
      <c r="H2106" s="197" t="s">
        <v>262</v>
      </c>
      <c r="I2106" s="199" t="s">
        <v>94</v>
      </c>
      <c r="J2106" s="199" t="s">
        <v>88</v>
      </c>
      <c r="P2106" s="199" t="s">
        <v>446</v>
      </c>
    </row>
    <row r="2107" spans="1:16" s="199" customFormat="1">
      <c r="A2107" s="199" t="str">
        <f>Arms!$C$51</f>
        <v>CART_025_1</v>
      </c>
      <c r="B2107" s="199">
        <v>9</v>
      </c>
      <c r="C2107" s="199" t="str">
        <f t="shared" si="58"/>
        <v>CART_025_1_9</v>
      </c>
      <c r="D2107" s="205">
        <v>6.0880195599022002</v>
      </c>
      <c r="E2107" s="199" t="s">
        <v>256</v>
      </c>
      <c r="F2107" s="204">
        <v>8.4158848974912708</v>
      </c>
      <c r="G2107" s="204">
        <v>8.4158848974912708</v>
      </c>
      <c r="H2107" s="197" t="s">
        <v>262</v>
      </c>
      <c r="I2107" s="199" t="s">
        <v>94</v>
      </c>
      <c r="J2107" s="199" t="s">
        <v>88</v>
      </c>
      <c r="P2107" s="199" t="s">
        <v>446</v>
      </c>
    </row>
    <row r="2108" spans="1:16" s="199" customFormat="1">
      <c r="A2108" s="199" t="str">
        <f>Arms!$C$51</f>
        <v>CART_025_1</v>
      </c>
      <c r="B2108" s="199">
        <v>9</v>
      </c>
      <c r="C2108" s="199" t="str">
        <f t="shared" si="58"/>
        <v>CART_025_1_9</v>
      </c>
      <c r="D2108" s="205">
        <v>10.3667481662591</v>
      </c>
      <c r="E2108" s="199" t="s">
        <v>256</v>
      </c>
      <c r="F2108" s="204">
        <v>1076.2693590199599</v>
      </c>
      <c r="H2108" s="197" t="s">
        <v>262</v>
      </c>
      <c r="I2108" s="199" t="s">
        <v>94</v>
      </c>
      <c r="J2108" s="199" t="s">
        <v>88</v>
      </c>
      <c r="P2108" s="199" t="s">
        <v>446</v>
      </c>
    </row>
    <row r="2109" spans="1:16" s="199" customFormat="1">
      <c r="A2109" s="199" t="str">
        <f>Arms!$C$51</f>
        <v>CART_025_1</v>
      </c>
      <c r="B2109" s="199">
        <v>10</v>
      </c>
      <c r="C2109" s="199" t="str">
        <f t="shared" si="58"/>
        <v>CART_025_1_10</v>
      </c>
      <c r="D2109" s="205">
        <v>0</v>
      </c>
      <c r="E2109" s="199" t="s">
        <v>256</v>
      </c>
      <c r="F2109" s="204">
        <v>48.277152681880096</v>
      </c>
      <c r="G2109" s="204">
        <v>48.277152681880096</v>
      </c>
      <c r="H2109" s="197" t="s">
        <v>262</v>
      </c>
      <c r="I2109" s="199" t="s">
        <v>94</v>
      </c>
      <c r="J2109" s="199" t="s">
        <v>88</v>
      </c>
      <c r="P2109" s="199" t="s">
        <v>446</v>
      </c>
    </row>
    <row r="2110" spans="1:16" s="199" customFormat="1">
      <c r="A2110" s="199" t="str">
        <f>Arms!$C$51</f>
        <v>CART_025_1</v>
      </c>
      <c r="B2110" s="199">
        <v>10</v>
      </c>
      <c r="C2110" s="199" t="str">
        <f t="shared" si="58"/>
        <v>CART_025_1_10</v>
      </c>
      <c r="D2110" s="205">
        <v>0.70904645476772499</v>
      </c>
      <c r="E2110" s="199" t="s">
        <v>256</v>
      </c>
      <c r="F2110" s="204">
        <v>1403.9402699070299</v>
      </c>
      <c r="H2110" s="197" t="s">
        <v>262</v>
      </c>
      <c r="I2110" s="199" t="s">
        <v>94</v>
      </c>
      <c r="J2110" s="199" t="s">
        <v>88</v>
      </c>
      <c r="P2110" s="199" t="s">
        <v>446</v>
      </c>
    </row>
    <row r="2111" spans="1:16" s="199" customFormat="1">
      <c r="A2111" s="199" t="str">
        <f>Arms!$C$51</f>
        <v>CART_025_1</v>
      </c>
      <c r="B2111" s="199">
        <v>10</v>
      </c>
      <c r="C2111" s="199" t="str">
        <f t="shared" si="58"/>
        <v>CART_025_1_10</v>
      </c>
      <c r="D2111" s="205">
        <v>1.22249388753056</v>
      </c>
      <c r="E2111" s="199" t="s">
        <v>256</v>
      </c>
      <c r="F2111" s="204">
        <v>110.957340349581</v>
      </c>
      <c r="G2111" s="204">
        <v>110.957340349581</v>
      </c>
      <c r="H2111" s="197" t="s">
        <v>262</v>
      </c>
      <c r="I2111" s="199" t="s">
        <v>94</v>
      </c>
      <c r="J2111" s="199" t="s">
        <v>88</v>
      </c>
      <c r="P2111" s="199" t="s">
        <v>446</v>
      </c>
    </row>
    <row r="2112" spans="1:16" s="199" customFormat="1">
      <c r="A2112" s="199" t="str">
        <f>Arms!$C$51</f>
        <v>CART_025_1</v>
      </c>
      <c r="B2112" s="199">
        <v>10</v>
      </c>
      <c r="C2112" s="199" t="str">
        <f t="shared" si="58"/>
        <v>CART_025_1_10</v>
      </c>
      <c r="D2112" s="205">
        <v>3.8141809290953499</v>
      </c>
      <c r="E2112" s="199" t="s">
        <v>256</v>
      </c>
      <c r="F2112" s="204">
        <v>232.89891355232101</v>
      </c>
      <c r="G2112" s="204">
        <v>232.89891355232101</v>
      </c>
      <c r="H2112" s="197" t="s">
        <v>262</v>
      </c>
      <c r="I2112" s="199" t="s">
        <v>94</v>
      </c>
      <c r="J2112" s="199" t="s">
        <v>88</v>
      </c>
      <c r="P2112" s="199" t="s">
        <v>446</v>
      </c>
    </row>
    <row r="2113" spans="1:16" s="199" customFormat="1">
      <c r="A2113" s="199" t="str">
        <f>Arms!$C$51</f>
        <v>CART_025_1</v>
      </c>
      <c r="B2113" s="199">
        <v>10</v>
      </c>
      <c r="C2113" s="199" t="str">
        <f t="shared" si="58"/>
        <v>CART_025_1_10</v>
      </c>
      <c r="D2113" s="205">
        <v>3.8630806845965702</v>
      </c>
      <c r="E2113" s="199" t="s">
        <v>256</v>
      </c>
      <c r="F2113" s="204">
        <v>50.783430377435302</v>
      </c>
      <c r="G2113" s="204">
        <v>50.783430377435302</v>
      </c>
      <c r="H2113" s="197" t="s">
        <v>262</v>
      </c>
      <c r="I2113" s="199" t="s">
        <v>94</v>
      </c>
      <c r="J2113" s="199" t="s">
        <v>88</v>
      </c>
      <c r="P2113" s="199" t="s">
        <v>446</v>
      </c>
    </row>
    <row r="2114" spans="1:16" s="199" customFormat="1">
      <c r="A2114" s="199" t="str">
        <f>Arms!$C$51</f>
        <v>CART_025_1</v>
      </c>
      <c r="B2114" s="199">
        <v>10</v>
      </c>
      <c r="C2114" s="199" t="str">
        <f t="shared" si="58"/>
        <v>CART_025_1_10</v>
      </c>
      <c r="D2114" s="205">
        <v>11.7114914425427</v>
      </c>
      <c r="E2114" s="199" t="s">
        <v>256</v>
      </c>
      <c r="F2114" s="204">
        <v>448.48561751158502</v>
      </c>
      <c r="G2114" s="204">
        <v>448.48561751158502</v>
      </c>
      <c r="H2114" s="197" t="s">
        <v>262</v>
      </c>
      <c r="I2114" s="199" t="s">
        <v>94</v>
      </c>
      <c r="J2114" s="199" t="s">
        <v>88</v>
      </c>
      <c r="P2114" s="199" t="s">
        <v>446</v>
      </c>
    </row>
    <row r="2115" spans="1:16" s="199" customFormat="1">
      <c r="A2115" s="199" t="str">
        <f>Arms!$C$51</f>
        <v>CART_025_1</v>
      </c>
      <c r="B2115" s="199">
        <v>11</v>
      </c>
      <c r="C2115" s="199" t="str">
        <f t="shared" si="58"/>
        <v>CART_025_1_11</v>
      </c>
      <c r="D2115" s="205">
        <v>3.2273838630806799</v>
      </c>
      <c r="E2115" s="199" t="s">
        <v>256</v>
      </c>
      <c r="F2115" s="204">
        <v>267.30497445897203</v>
      </c>
      <c r="G2115" s="204">
        <v>267.30497445897203</v>
      </c>
      <c r="H2115" s="197" t="s">
        <v>262</v>
      </c>
      <c r="I2115" s="199" t="s">
        <v>94</v>
      </c>
      <c r="J2115" s="199" t="s">
        <v>88</v>
      </c>
      <c r="P2115" s="199" t="s">
        <v>446</v>
      </c>
    </row>
    <row r="2116" spans="1:16" s="199" customFormat="1">
      <c r="A2116" s="199" t="str">
        <f>Arms!$C$51</f>
        <v>CART_025_1</v>
      </c>
      <c r="B2116" s="199">
        <v>11</v>
      </c>
      <c r="C2116" s="199" t="str">
        <f t="shared" si="58"/>
        <v>CART_025_1_11</v>
      </c>
      <c r="D2116" s="205">
        <v>4.22982885085574</v>
      </c>
      <c r="E2116" s="199" t="s">
        <v>256</v>
      </c>
      <c r="F2116" s="204">
        <v>738.73612186582898</v>
      </c>
      <c r="G2116" s="204">
        <v>738.73612186582898</v>
      </c>
      <c r="H2116" s="197" t="s">
        <v>262</v>
      </c>
      <c r="I2116" s="199" t="s">
        <v>94</v>
      </c>
      <c r="J2116" s="199" t="s">
        <v>88</v>
      </c>
      <c r="P2116" s="199" t="s">
        <v>446</v>
      </c>
    </row>
    <row r="2117" spans="1:16" s="199" customFormat="1">
      <c r="A2117" s="199" t="str">
        <f>Arms!$C$51</f>
        <v>CART_025_1</v>
      </c>
      <c r="B2117" s="199">
        <v>11</v>
      </c>
      <c r="C2117" s="199" t="str">
        <f t="shared" si="58"/>
        <v>CART_025_1_11</v>
      </c>
      <c r="D2117" s="205">
        <v>7.2860635696821499</v>
      </c>
      <c r="E2117" s="199" t="s">
        <v>256</v>
      </c>
      <c r="F2117" s="204">
        <v>4696.8056856937001</v>
      </c>
      <c r="H2117" s="197" t="s">
        <v>262</v>
      </c>
      <c r="I2117" s="199" t="s">
        <v>94</v>
      </c>
      <c r="J2117" s="199" t="s">
        <v>88</v>
      </c>
      <c r="P2117" s="199" t="s">
        <v>446</v>
      </c>
    </row>
    <row r="2118" spans="1:16" s="199" customFormat="1">
      <c r="A2118" s="199" t="str">
        <f>Arms!$C$51</f>
        <v>CART_025_1</v>
      </c>
      <c r="B2118" s="199">
        <v>11</v>
      </c>
      <c r="C2118" s="199" t="str">
        <f t="shared" si="58"/>
        <v>CART_025_1_11</v>
      </c>
      <c r="D2118" s="205">
        <v>8.4352078239608801</v>
      </c>
      <c r="E2118" s="199" t="s">
        <v>256</v>
      </c>
      <c r="F2118" s="204">
        <v>1626.87410305715</v>
      </c>
      <c r="H2118" s="197" t="s">
        <v>262</v>
      </c>
      <c r="I2118" s="199" t="s">
        <v>94</v>
      </c>
      <c r="J2118" s="199" t="s">
        <v>88</v>
      </c>
      <c r="P2118" s="199" t="s">
        <v>446</v>
      </c>
    </row>
    <row r="2119" spans="1:16" s="199" customFormat="1">
      <c r="A2119" s="199" t="str">
        <f>Arms!$C$51</f>
        <v>CART_025_1</v>
      </c>
      <c r="B2119" s="199">
        <v>11</v>
      </c>
      <c r="C2119" s="199" t="str">
        <f t="shared" si="58"/>
        <v>CART_025_1_11</v>
      </c>
      <c r="D2119" s="205">
        <v>9.6332518337408306</v>
      </c>
      <c r="E2119" s="199" t="s">
        <v>256</v>
      </c>
      <c r="F2119" s="204">
        <v>853.74995564386597</v>
      </c>
      <c r="G2119" s="204">
        <v>853.74995564386597</v>
      </c>
      <c r="H2119" s="197" t="s">
        <v>262</v>
      </c>
      <c r="I2119" s="199" t="s">
        <v>94</v>
      </c>
      <c r="J2119" s="199" t="s">
        <v>88</v>
      </c>
      <c r="P2119" s="199" t="s">
        <v>446</v>
      </c>
    </row>
    <row r="2120" spans="1:16" s="199" customFormat="1">
      <c r="A2120" s="199" t="str">
        <f>Arms!$C$51</f>
        <v>CART_025_1</v>
      </c>
      <c r="B2120" s="199">
        <v>12</v>
      </c>
      <c r="C2120" s="199" t="str">
        <f t="shared" si="58"/>
        <v>CART_025_1_12</v>
      </c>
      <c r="D2120" s="206">
        <v>2.4449877750610999E-2</v>
      </c>
      <c r="E2120" s="199" t="s">
        <v>256</v>
      </c>
      <c r="F2120" s="204">
        <v>640.100744530783</v>
      </c>
      <c r="G2120" s="204">
        <v>640.100744530783</v>
      </c>
      <c r="H2120" s="197" t="s">
        <v>262</v>
      </c>
      <c r="I2120" s="199" t="s">
        <v>94</v>
      </c>
      <c r="J2120" s="199" t="s">
        <v>88</v>
      </c>
      <c r="P2120" s="199" t="s">
        <v>446</v>
      </c>
    </row>
    <row r="2121" spans="1:16" s="199" customFormat="1">
      <c r="A2121" s="199" t="str">
        <f>Arms!$C$51</f>
        <v>CART_025_1</v>
      </c>
      <c r="B2121" s="199">
        <v>12</v>
      </c>
      <c r="C2121" s="199" t="str">
        <f t="shared" si="58"/>
        <v>CART_025_1_12</v>
      </c>
      <c r="D2121" s="206">
        <v>7.3349633251833496E-2</v>
      </c>
      <c r="E2121" s="199" t="s">
        <v>256</v>
      </c>
      <c r="F2121" s="204">
        <v>28178.988377031299</v>
      </c>
      <c r="H2121" s="197" t="s">
        <v>262</v>
      </c>
      <c r="I2121" s="199" t="s">
        <v>94</v>
      </c>
      <c r="J2121" s="199" t="s">
        <v>88</v>
      </c>
      <c r="P2121" s="199" t="s">
        <v>446</v>
      </c>
    </row>
    <row r="2122" spans="1:16" s="199" customFormat="1">
      <c r="A2122" s="199" t="str">
        <f>Arms!$C$51</f>
        <v>CART_025_1</v>
      </c>
      <c r="B2122" s="199">
        <v>12</v>
      </c>
      <c r="C2122" s="199" t="str">
        <f t="shared" si="58"/>
        <v>CART_025_1_12</v>
      </c>
      <c r="D2122" s="206">
        <v>0.24449877750611199</v>
      </c>
      <c r="E2122" s="199" t="s">
        <v>256</v>
      </c>
      <c r="F2122" s="204">
        <v>3372.5792628149802</v>
      </c>
      <c r="H2122" s="197" t="s">
        <v>262</v>
      </c>
      <c r="I2122" s="199" t="s">
        <v>94</v>
      </c>
      <c r="J2122" s="199" t="s">
        <v>88</v>
      </c>
      <c r="P2122" s="199" t="s">
        <v>446</v>
      </c>
    </row>
    <row r="2123" spans="1:16" s="199" customFormat="1">
      <c r="A2123" s="199" t="str">
        <f>Arms!$C$51</f>
        <v>CART_025_1</v>
      </c>
      <c r="B2123" s="199">
        <v>12</v>
      </c>
      <c r="C2123" s="199" t="str">
        <f t="shared" si="58"/>
        <v>CART_025_1_12</v>
      </c>
      <c r="D2123" s="206">
        <v>0.53789731051344702</v>
      </c>
      <c r="E2123" s="199" t="s">
        <v>256</v>
      </c>
      <c r="F2123" s="204">
        <v>296776.77011314197</v>
      </c>
      <c r="H2123" s="197" t="s">
        <v>262</v>
      </c>
      <c r="I2123" s="199" t="s">
        <v>94</v>
      </c>
      <c r="J2123" s="199" t="s">
        <v>88</v>
      </c>
      <c r="P2123" s="199" t="s">
        <v>446</v>
      </c>
    </row>
    <row r="2124" spans="1:16" s="199" customFormat="1">
      <c r="A2124" s="199" t="str">
        <f>Arms!$C$51</f>
        <v>CART_025_1</v>
      </c>
      <c r="B2124" s="199">
        <v>12</v>
      </c>
      <c r="C2124" s="199" t="str">
        <f t="shared" si="58"/>
        <v>CART_025_1_12</v>
      </c>
      <c r="D2124" s="206">
        <v>0.95354523227383803</v>
      </c>
      <c r="E2124" s="199" t="s">
        <v>256</v>
      </c>
      <c r="F2124" s="204">
        <v>235730.335155065</v>
      </c>
      <c r="H2124" s="197" t="s">
        <v>262</v>
      </c>
      <c r="I2124" s="199" t="s">
        <v>94</v>
      </c>
      <c r="J2124" s="199" t="s">
        <v>88</v>
      </c>
      <c r="P2124" s="199" t="s">
        <v>446</v>
      </c>
    </row>
    <row r="2125" spans="1:16" s="199" customFormat="1">
      <c r="A2125" s="199" t="str">
        <f>Arms!$C$51</f>
        <v>CART_025_1</v>
      </c>
      <c r="B2125" s="199">
        <v>12</v>
      </c>
      <c r="C2125" s="199" t="str">
        <f t="shared" si="58"/>
        <v>CART_025_1_12</v>
      </c>
      <c r="D2125" s="206">
        <v>1.41809290953545</v>
      </c>
      <c r="E2125" s="199" t="s">
        <v>256</v>
      </c>
      <c r="F2125" s="204">
        <v>19509.355369010998</v>
      </c>
      <c r="H2125" s="197" t="s">
        <v>262</v>
      </c>
      <c r="I2125" s="199" t="s">
        <v>94</v>
      </c>
      <c r="J2125" s="199" t="s">
        <v>88</v>
      </c>
      <c r="P2125" s="199" t="s">
        <v>446</v>
      </c>
    </row>
    <row r="2126" spans="1:16" s="199" customFormat="1">
      <c r="A2126" s="199" t="str">
        <f>Arms!$C$51</f>
        <v>CART_025_1</v>
      </c>
      <c r="B2126" s="199">
        <v>12</v>
      </c>
      <c r="C2126" s="199" t="str">
        <f t="shared" si="58"/>
        <v>CART_025_1_12</v>
      </c>
      <c r="D2126" s="205">
        <v>2.5916870415647901</v>
      </c>
      <c r="E2126" s="199" t="s">
        <v>256</v>
      </c>
      <c r="F2126" s="204">
        <v>5365.1739535192801</v>
      </c>
      <c r="H2126" s="197" t="s">
        <v>262</v>
      </c>
      <c r="I2126" s="199" t="s">
        <v>94</v>
      </c>
      <c r="J2126" s="199" t="s">
        <v>88</v>
      </c>
      <c r="P2126" s="199" t="s">
        <v>446</v>
      </c>
    </row>
    <row r="2127" spans="1:16" s="199" customFormat="1">
      <c r="A2127" s="199" t="str">
        <f>Arms!$C$51</f>
        <v>CART_025_1</v>
      </c>
      <c r="B2127" s="199">
        <v>12</v>
      </c>
      <c r="C2127" s="199" t="str">
        <f t="shared" si="58"/>
        <v>CART_025_1_12</v>
      </c>
      <c r="D2127" s="205">
        <v>3.7652811735941301</v>
      </c>
      <c r="E2127" s="199" t="s">
        <v>256</v>
      </c>
      <c r="F2127" s="204">
        <v>847.98891335332496</v>
      </c>
      <c r="G2127" s="204">
        <v>847.98891335332496</v>
      </c>
      <c r="H2127" s="197" t="s">
        <v>262</v>
      </c>
      <c r="I2127" s="199" t="s">
        <v>94</v>
      </c>
      <c r="J2127" s="199" t="s">
        <v>88</v>
      </c>
      <c r="P2127" s="199" t="s">
        <v>446</v>
      </c>
    </row>
    <row r="2128" spans="1:16" s="199" customFormat="1">
      <c r="A2128" s="199" t="str">
        <f>Arms!$C$51</f>
        <v>CART_025_1</v>
      </c>
      <c r="B2128" s="199">
        <v>12</v>
      </c>
      <c r="C2128" s="199" t="str">
        <f t="shared" si="58"/>
        <v>CART_025_1_12</v>
      </c>
      <c r="D2128" s="205">
        <v>6.4792176039119802</v>
      </c>
      <c r="E2128" s="199" t="s">
        <v>256</v>
      </c>
      <c r="F2128" s="204">
        <v>161.49035946758801</v>
      </c>
      <c r="G2128" s="204">
        <v>161.49035946758801</v>
      </c>
      <c r="H2128" s="197" t="s">
        <v>262</v>
      </c>
      <c r="I2128" s="199" t="s">
        <v>94</v>
      </c>
      <c r="J2128" s="199" t="s">
        <v>88</v>
      </c>
      <c r="P2128" s="199" t="s">
        <v>446</v>
      </c>
    </row>
    <row r="2129" spans="1:16" s="199" customFormat="1">
      <c r="A2129" s="199" t="str">
        <f>Arms!$C$51</f>
        <v>CART_025_1</v>
      </c>
      <c r="B2129" s="199">
        <v>13</v>
      </c>
      <c r="C2129" s="199" t="str">
        <f t="shared" si="58"/>
        <v>CART_025_1_13</v>
      </c>
      <c r="D2129" s="205">
        <v>0</v>
      </c>
      <c r="E2129" s="199" t="s">
        <v>256</v>
      </c>
      <c r="F2129" s="204">
        <v>121.515734606842</v>
      </c>
      <c r="G2129" s="204">
        <v>121.515734606842</v>
      </c>
      <c r="H2129" s="197" t="s">
        <v>262</v>
      </c>
      <c r="I2129" s="199" t="s">
        <v>94</v>
      </c>
      <c r="J2129" s="199" t="s">
        <v>88</v>
      </c>
      <c r="P2129" s="199" t="s">
        <v>446</v>
      </c>
    </row>
    <row r="2130" spans="1:16" s="199" customFormat="1">
      <c r="A2130" s="199" t="str">
        <f>Arms!$C$51</f>
        <v>CART_025_1</v>
      </c>
      <c r="B2130" s="199">
        <v>13</v>
      </c>
      <c r="C2130" s="199" t="str">
        <f t="shared" si="58"/>
        <v>CART_025_1_13</v>
      </c>
      <c r="D2130" s="205">
        <v>0.61124694376528099</v>
      </c>
      <c r="E2130" s="199" t="s">
        <v>256</v>
      </c>
      <c r="F2130" s="204">
        <v>93616.645381508904</v>
      </c>
      <c r="H2130" s="197" t="s">
        <v>262</v>
      </c>
      <c r="I2130" s="199" t="s">
        <v>94</v>
      </c>
      <c r="J2130" s="199" t="s">
        <v>88</v>
      </c>
      <c r="P2130" s="199" t="s">
        <v>446</v>
      </c>
    </row>
    <row r="2131" spans="1:16" s="199" customFormat="1">
      <c r="A2131" s="199" t="str">
        <f>Arms!$C$51</f>
        <v>CART_025_1</v>
      </c>
      <c r="B2131" s="199">
        <v>13</v>
      </c>
      <c r="C2131" s="199" t="str">
        <f t="shared" si="58"/>
        <v>CART_025_1_13</v>
      </c>
      <c r="D2131" s="205">
        <v>1.73594132029339</v>
      </c>
      <c r="E2131" s="199" t="s">
        <v>256</v>
      </c>
      <c r="F2131" s="204">
        <v>24582.435873151499</v>
      </c>
      <c r="H2131" s="197" t="s">
        <v>262</v>
      </c>
      <c r="I2131" s="199" t="s">
        <v>94</v>
      </c>
      <c r="J2131" s="199" t="s">
        <v>88</v>
      </c>
      <c r="P2131" s="199" t="s">
        <v>446</v>
      </c>
    </row>
    <row r="2132" spans="1:16" s="199" customFormat="1">
      <c r="A2132" s="199" t="str">
        <f>Arms!$C$51</f>
        <v>CART_025_1</v>
      </c>
      <c r="B2132" s="199">
        <v>13</v>
      </c>
      <c r="C2132" s="199" t="str">
        <f t="shared" si="58"/>
        <v>CART_025_1_13</v>
      </c>
      <c r="D2132" s="205">
        <v>3.1051344743276199</v>
      </c>
      <c r="E2132" s="199" t="s">
        <v>256</v>
      </c>
      <c r="F2132" s="204">
        <v>17019.8092640992</v>
      </c>
      <c r="H2132" s="197" t="s">
        <v>262</v>
      </c>
      <c r="I2132" s="199" t="s">
        <v>94</v>
      </c>
      <c r="J2132" s="199" t="s">
        <v>88</v>
      </c>
      <c r="P2132" s="199" t="s">
        <v>446</v>
      </c>
    </row>
    <row r="2133" spans="1:16" s="199" customFormat="1">
      <c r="A2133" s="199" t="str">
        <f>Arms!$C$51</f>
        <v>CART_025_1</v>
      </c>
      <c r="B2133" s="199">
        <v>13</v>
      </c>
      <c r="C2133" s="199" t="str">
        <f t="shared" si="58"/>
        <v>CART_025_1_13</v>
      </c>
      <c r="D2133" s="205">
        <v>4.3031784841075797</v>
      </c>
      <c r="E2133" s="199" t="s">
        <v>256</v>
      </c>
      <c r="F2133" s="204">
        <v>3089.6333050951398</v>
      </c>
      <c r="H2133" s="197" t="s">
        <v>262</v>
      </c>
      <c r="I2133" s="199" t="s">
        <v>94</v>
      </c>
      <c r="J2133" s="199" t="s">
        <v>88</v>
      </c>
      <c r="P2133" s="199" t="s">
        <v>446</v>
      </c>
    </row>
    <row r="2134" spans="1:16" s="199" customFormat="1">
      <c r="A2134" s="199" t="str">
        <f>Arms!$C$51</f>
        <v>CART_025_1</v>
      </c>
      <c r="B2134" s="199">
        <v>13</v>
      </c>
      <c r="C2134" s="199" t="str">
        <f t="shared" si="58"/>
        <v>CART_025_1_13</v>
      </c>
      <c r="D2134" s="205">
        <v>5.2567237163814102</v>
      </c>
      <c r="E2134" s="199" t="s">
        <v>256</v>
      </c>
      <c r="F2134" s="204">
        <v>445.15776000099999</v>
      </c>
      <c r="G2134" s="204">
        <v>445.15776000099999</v>
      </c>
      <c r="H2134" s="197" t="s">
        <v>262</v>
      </c>
      <c r="I2134" s="199" t="s">
        <v>94</v>
      </c>
      <c r="J2134" s="199" t="s">
        <v>88</v>
      </c>
      <c r="P2134" s="199" t="s">
        <v>446</v>
      </c>
    </row>
    <row r="2135" spans="1:16" s="199" customFormat="1">
      <c r="A2135" s="199" t="str">
        <f>Arms!$C$51</f>
        <v>CART_025_1</v>
      </c>
      <c r="B2135" s="199">
        <v>13</v>
      </c>
      <c r="C2135" s="199" t="str">
        <f t="shared" si="58"/>
        <v>CART_025_1_13</v>
      </c>
      <c r="D2135" s="205">
        <v>6.3814180929095299</v>
      </c>
      <c r="E2135" s="199" t="s">
        <v>256</v>
      </c>
      <c r="F2135" s="204">
        <v>322.67531599697901</v>
      </c>
      <c r="G2135" s="204">
        <v>322.67531599697901</v>
      </c>
      <c r="H2135" s="197" t="s">
        <v>262</v>
      </c>
      <c r="I2135" s="199" t="s">
        <v>94</v>
      </c>
      <c r="J2135" s="199" t="s">
        <v>88</v>
      </c>
      <c r="P2135" s="199" t="s">
        <v>446</v>
      </c>
    </row>
    <row r="2136" spans="1:16" s="199" customFormat="1">
      <c r="A2136" s="199" t="str">
        <f>Arms!$C$51</f>
        <v>CART_025_1</v>
      </c>
      <c r="B2136" s="199">
        <v>13</v>
      </c>
      <c r="C2136" s="199" t="str">
        <f t="shared" si="58"/>
        <v>CART_025_1_13</v>
      </c>
      <c r="D2136" s="205">
        <v>7.3349633251833701</v>
      </c>
      <c r="E2136" s="199" t="s">
        <v>256</v>
      </c>
      <c r="F2136" s="204">
        <v>7803.9966656122497</v>
      </c>
      <c r="H2136" s="197" t="s">
        <v>262</v>
      </c>
      <c r="I2136" s="199" t="s">
        <v>94</v>
      </c>
      <c r="J2136" s="199" t="s">
        <v>88</v>
      </c>
      <c r="P2136" s="199" t="s">
        <v>446</v>
      </c>
    </row>
    <row r="2137" spans="1:16" s="199" customFormat="1">
      <c r="A2137" s="199" t="str">
        <f>Arms!$C$51</f>
        <v>CART_025_1</v>
      </c>
      <c r="B2137" s="199">
        <v>13</v>
      </c>
      <c r="C2137" s="199" t="str">
        <f t="shared" si="58"/>
        <v>CART_025_1_13</v>
      </c>
      <c r="D2137" s="205">
        <v>8.0440097799511001</v>
      </c>
      <c r="E2137" s="199" t="s">
        <v>256</v>
      </c>
      <c r="F2137" s="204">
        <v>2963.0363267203302</v>
      </c>
      <c r="H2137" s="197" t="s">
        <v>262</v>
      </c>
      <c r="I2137" s="199" t="s">
        <v>94</v>
      </c>
      <c r="J2137" s="199" t="s">
        <v>88</v>
      </c>
      <c r="P2137" s="199" t="s">
        <v>446</v>
      </c>
    </row>
    <row r="2138" spans="1:16" s="199" customFormat="1">
      <c r="A2138" s="199" t="str">
        <f>Arms!$C$51</f>
        <v>CART_025_1</v>
      </c>
      <c r="B2138" s="199">
        <v>14</v>
      </c>
      <c r="C2138" s="199" t="str">
        <f t="shared" si="58"/>
        <v>CART_025_1_14</v>
      </c>
      <c r="D2138" s="206">
        <v>0</v>
      </c>
      <c r="E2138" s="199" t="s">
        <v>256</v>
      </c>
      <c r="F2138" s="204">
        <v>69.838997316572204</v>
      </c>
      <c r="G2138" s="204">
        <v>69.838997316572204</v>
      </c>
      <c r="H2138" s="197" t="s">
        <v>262</v>
      </c>
      <c r="I2138" s="199" t="s">
        <v>94</v>
      </c>
      <c r="J2138" s="199" t="s">
        <v>88</v>
      </c>
      <c r="P2138" s="199" t="s">
        <v>446</v>
      </c>
    </row>
    <row r="2139" spans="1:16" s="199" customFormat="1">
      <c r="A2139" s="199" t="str">
        <f>Arms!$C$51</f>
        <v>CART_025_1</v>
      </c>
      <c r="B2139" s="199">
        <v>14</v>
      </c>
      <c r="C2139" s="199" t="str">
        <f t="shared" si="58"/>
        <v>CART_025_1_14</v>
      </c>
      <c r="D2139" s="206">
        <v>0.19559902200488899</v>
      </c>
      <c r="E2139" s="199" t="s">
        <v>256</v>
      </c>
      <c r="F2139" s="204">
        <v>583.77435228072704</v>
      </c>
      <c r="G2139" s="204">
        <v>583.77435228072704</v>
      </c>
      <c r="H2139" s="197" t="s">
        <v>262</v>
      </c>
      <c r="I2139" s="199" t="s">
        <v>94</v>
      </c>
      <c r="J2139" s="199" t="s">
        <v>88</v>
      </c>
      <c r="P2139" s="199" t="s">
        <v>446</v>
      </c>
    </row>
    <row r="2140" spans="1:16" s="199" customFormat="1">
      <c r="A2140" s="199" t="str">
        <f>Arms!$C$51</f>
        <v>CART_025_1</v>
      </c>
      <c r="B2140" s="199">
        <v>14</v>
      </c>
      <c r="C2140" s="199" t="str">
        <f t="shared" si="58"/>
        <v>CART_025_1_14</v>
      </c>
      <c r="D2140" s="206">
        <v>0.34229828850855698</v>
      </c>
      <c r="E2140" s="199" t="s">
        <v>256</v>
      </c>
      <c r="F2140" s="204">
        <v>3372.9598684544699</v>
      </c>
      <c r="H2140" s="197" t="s">
        <v>262</v>
      </c>
      <c r="I2140" s="199" t="s">
        <v>94</v>
      </c>
      <c r="J2140" s="199" t="s">
        <v>88</v>
      </c>
      <c r="P2140" s="199" t="s">
        <v>446</v>
      </c>
    </row>
    <row r="2141" spans="1:16" s="199" customFormat="1">
      <c r="A2141" s="199" t="str">
        <f>Arms!$C$51</f>
        <v>CART_025_1</v>
      </c>
      <c r="B2141" s="199">
        <v>14</v>
      </c>
      <c r="C2141" s="199" t="str">
        <f t="shared" si="58"/>
        <v>CART_025_1_14</v>
      </c>
      <c r="D2141" s="205">
        <v>0.513447432762836</v>
      </c>
      <c r="E2141" s="199" t="s">
        <v>256</v>
      </c>
      <c r="F2141" s="204">
        <v>80.258108708497801</v>
      </c>
      <c r="G2141" s="204">
        <v>80.258108708497801</v>
      </c>
      <c r="H2141" s="197" t="s">
        <v>262</v>
      </c>
      <c r="I2141" s="199" t="s">
        <v>94</v>
      </c>
      <c r="J2141" s="199" t="s">
        <v>88</v>
      </c>
      <c r="P2141" s="199" t="s">
        <v>446</v>
      </c>
    </row>
    <row r="2142" spans="1:16" s="199" customFormat="1">
      <c r="A2142" s="199" t="str">
        <f>Arms!$C$51</f>
        <v>CART_025_1</v>
      </c>
      <c r="B2142" s="199">
        <v>14</v>
      </c>
      <c r="C2142" s="199" t="str">
        <f t="shared" si="58"/>
        <v>CART_025_1_14</v>
      </c>
      <c r="D2142" s="205">
        <v>0.66014669926650305</v>
      </c>
      <c r="E2142" s="199" t="s">
        <v>256</v>
      </c>
      <c r="F2142" s="204">
        <v>532.584735553619</v>
      </c>
      <c r="G2142" s="204">
        <v>532.584735553619</v>
      </c>
      <c r="H2142" s="197" t="s">
        <v>262</v>
      </c>
      <c r="I2142" s="199" t="s">
        <v>94</v>
      </c>
      <c r="J2142" s="199" t="s">
        <v>88</v>
      </c>
      <c r="P2142" s="199" t="s">
        <v>446</v>
      </c>
    </row>
    <row r="2143" spans="1:16" s="199" customFormat="1">
      <c r="A2143" s="199" t="str">
        <f>Arms!$C$51</f>
        <v>CART_025_1</v>
      </c>
      <c r="B2143" s="199">
        <v>14</v>
      </c>
      <c r="C2143" s="199" t="str">
        <f t="shared" si="58"/>
        <v>CART_025_1_14</v>
      </c>
      <c r="D2143" s="205">
        <v>2.0293398533007299</v>
      </c>
      <c r="E2143" s="199" t="s">
        <v>256</v>
      </c>
      <c r="F2143" s="204">
        <v>1116.3169809712499</v>
      </c>
      <c r="H2143" s="197" t="s">
        <v>262</v>
      </c>
      <c r="I2143" s="199" t="s">
        <v>94</v>
      </c>
      <c r="J2143" s="199" t="s">
        <v>88</v>
      </c>
      <c r="P2143" s="199" t="s">
        <v>446</v>
      </c>
    </row>
    <row r="2144" spans="1:16" s="199" customFormat="1">
      <c r="A2144" s="199" t="str">
        <f>Arms!$C$51</f>
        <v>CART_025_1</v>
      </c>
      <c r="B2144" s="199">
        <v>14</v>
      </c>
      <c r="C2144" s="199" t="str">
        <f t="shared" si="58"/>
        <v>CART_025_1_14</v>
      </c>
      <c r="D2144" s="205">
        <v>2.9828850855745701</v>
      </c>
      <c r="E2144" s="199" t="s">
        <v>256</v>
      </c>
      <c r="F2144" s="204">
        <v>809.009388441287</v>
      </c>
      <c r="G2144" s="204">
        <v>809.009388441287</v>
      </c>
      <c r="H2144" s="197" t="s">
        <v>262</v>
      </c>
      <c r="I2144" s="199" t="s">
        <v>94</v>
      </c>
      <c r="J2144" s="199" t="s">
        <v>88</v>
      </c>
      <c r="P2144" s="199" t="s">
        <v>446</v>
      </c>
    </row>
    <row r="2145" spans="1:16" s="199" customFormat="1">
      <c r="A2145" s="199" t="str">
        <f>Arms!$C$51</f>
        <v>CART_025_1</v>
      </c>
      <c r="B2145" s="199">
        <v>14</v>
      </c>
      <c r="C2145" s="199" t="str">
        <f t="shared" si="58"/>
        <v>CART_025_1_14</v>
      </c>
      <c r="D2145" s="205">
        <v>4.1809290953545197</v>
      </c>
      <c r="E2145" s="199" t="s">
        <v>256</v>
      </c>
      <c r="F2145" s="204">
        <v>1775.4610777989801</v>
      </c>
      <c r="H2145" s="197" t="s">
        <v>262</v>
      </c>
      <c r="I2145" s="199" t="s">
        <v>94</v>
      </c>
      <c r="J2145" s="199" t="s">
        <v>88</v>
      </c>
      <c r="P2145" s="199" t="s">
        <v>446</v>
      </c>
    </row>
    <row r="2146" spans="1:16" s="199" customFormat="1">
      <c r="A2146" s="199" t="str">
        <f>Arms!$C$51</f>
        <v>CART_025_1</v>
      </c>
      <c r="B2146" s="199">
        <v>14</v>
      </c>
      <c r="C2146" s="199" t="str">
        <f t="shared" si="58"/>
        <v>CART_025_1_14</v>
      </c>
      <c r="D2146" s="205">
        <v>6.0146699266503596</v>
      </c>
      <c r="E2146" s="199" t="s">
        <v>256</v>
      </c>
      <c r="F2146" s="204">
        <v>5143.4505325287901</v>
      </c>
      <c r="H2146" s="197" t="s">
        <v>262</v>
      </c>
      <c r="I2146" s="199" t="s">
        <v>94</v>
      </c>
      <c r="J2146" s="199" t="s">
        <v>88</v>
      </c>
      <c r="P2146" s="199" t="s">
        <v>446</v>
      </c>
    </row>
    <row r="2147" spans="1:16" s="199" customFormat="1">
      <c r="A2147" s="199" t="str">
        <f>Arms!$C$51</f>
        <v>CART_025_1</v>
      </c>
      <c r="B2147" s="199">
        <v>14</v>
      </c>
      <c r="C2147" s="199" t="str">
        <f t="shared" si="58"/>
        <v>CART_025_1_14</v>
      </c>
      <c r="D2147" s="205">
        <v>10.6845965770171</v>
      </c>
      <c r="E2147" s="199" t="s">
        <v>256</v>
      </c>
      <c r="F2147" s="204">
        <v>710.68862367097097</v>
      </c>
      <c r="G2147" s="204">
        <v>710.68862367097097</v>
      </c>
      <c r="H2147" s="197" t="s">
        <v>262</v>
      </c>
      <c r="I2147" s="199" t="s">
        <v>94</v>
      </c>
      <c r="J2147" s="199" t="s">
        <v>88</v>
      </c>
      <c r="P2147" s="199" t="s">
        <v>446</v>
      </c>
    </row>
    <row r="2148" spans="1:16" s="199" customFormat="1">
      <c r="A2148" s="199" t="str">
        <f>Arms!$C$51</f>
        <v>CART_025_1</v>
      </c>
      <c r="B2148" s="199">
        <v>15</v>
      </c>
      <c r="C2148" s="199" t="str">
        <f t="shared" si="58"/>
        <v>CART_025_1_15</v>
      </c>
      <c r="D2148" s="206">
        <v>9.7799511002444994E-2</v>
      </c>
      <c r="E2148" s="199" t="s">
        <v>256</v>
      </c>
      <c r="F2148" s="204">
        <v>2225.80831994453</v>
      </c>
      <c r="H2148" s="197" t="s">
        <v>262</v>
      </c>
      <c r="I2148" s="199" t="s">
        <v>94</v>
      </c>
      <c r="J2148" s="199" t="s">
        <v>88</v>
      </c>
      <c r="P2148" s="199" t="s">
        <v>446</v>
      </c>
    </row>
    <row r="2149" spans="1:16" s="199" customFormat="1">
      <c r="A2149" s="199" t="str">
        <f>Arms!$C$51</f>
        <v>CART_025_1</v>
      </c>
      <c r="B2149" s="199">
        <v>15</v>
      </c>
      <c r="C2149" s="199" t="str">
        <f t="shared" si="58"/>
        <v>CART_025_1_15</v>
      </c>
      <c r="D2149" s="206">
        <v>0.29339853300733498</v>
      </c>
      <c r="E2149" s="199" t="s">
        <v>256</v>
      </c>
      <c r="F2149" s="204">
        <v>178573.66193515799</v>
      </c>
      <c r="H2149" s="197" t="s">
        <v>262</v>
      </c>
      <c r="I2149" s="199" t="s">
        <v>94</v>
      </c>
      <c r="J2149" s="199" t="s">
        <v>88</v>
      </c>
      <c r="P2149" s="199" t="s">
        <v>446</v>
      </c>
    </row>
    <row r="2150" spans="1:16" s="199" customFormat="1">
      <c r="A2150" s="199" t="str">
        <f>Arms!$C$51</f>
        <v>CART_025_1</v>
      </c>
      <c r="B2150" s="199">
        <v>15</v>
      </c>
      <c r="C2150" s="199" t="str">
        <f t="shared" si="58"/>
        <v>CART_025_1_15</v>
      </c>
      <c r="D2150" s="206">
        <v>0.48899755501222397</v>
      </c>
      <c r="E2150" s="199" t="s">
        <v>256</v>
      </c>
      <c r="F2150" s="204">
        <v>782241.426121681</v>
      </c>
      <c r="H2150" s="197" t="s">
        <v>262</v>
      </c>
      <c r="I2150" s="199" t="s">
        <v>94</v>
      </c>
      <c r="J2150" s="199" t="s">
        <v>88</v>
      </c>
      <c r="P2150" s="199" t="s">
        <v>446</v>
      </c>
    </row>
    <row r="2151" spans="1:16" s="199" customFormat="1">
      <c r="A2151" s="199" t="str">
        <f>Arms!$C$51</f>
        <v>CART_025_1</v>
      </c>
      <c r="B2151" s="199">
        <v>15</v>
      </c>
      <c r="C2151" s="199" t="str">
        <f t="shared" si="58"/>
        <v>CART_025_1_15</v>
      </c>
      <c r="D2151" s="205">
        <v>1.8826405867970599</v>
      </c>
      <c r="E2151" s="199" t="s">
        <v>256</v>
      </c>
      <c r="F2151" s="204">
        <v>232.380424917673</v>
      </c>
      <c r="G2151" s="204">
        <v>232.380424917673</v>
      </c>
      <c r="H2151" s="197" t="s">
        <v>262</v>
      </c>
      <c r="I2151" s="199" t="s">
        <v>94</v>
      </c>
      <c r="J2151" s="199" t="s">
        <v>88</v>
      </c>
      <c r="P2151" s="199" t="s">
        <v>446</v>
      </c>
    </row>
    <row r="2152" spans="1:16" s="199" customFormat="1">
      <c r="A2152" s="199" t="str">
        <f>Arms!$C$51</f>
        <v>CART_025_1</v>
      </c>
      <c r="B2152" s="199">
        <v>16</v>
      </c>
      <c r="C2152" s="199" t="str">
        <f t="shared" si="58"/>
        <v>CART_025_1_16</v>
      </c>
      <c r="D2152" s="206">
        <v>0</v>
      </c>
      <c r="E2152" s="199" t="s">
        <v>256</v>
      </c>
      <c r="F2152" s="204">
        <v>201.893573198421</v>
      </c>
      <c r="G2152" s="204">
        <v>201.893573198421</v>
      </c>
      <c r="H2152" s="197" t="s">
        <v>262</v>
      </c>
      <c r="I2152" s="199" t="s">
        <v>94</v>
      </c>
      <c r="J2152" s="199" t="s">
        <v>88</v>
      </c>
      <c r="P2152" s="199" t="s">
        <v>446</v>
      </c>
    </row>
    <row r="2153" spans="1:16" s="199" customFormat="1">
      <c r="A2153" s="199" t="str">
        <f>Arms!$C$51</f>
        <v>CART_025_1</v>
      </c>
      <c r="B2153" s="199">
        <v>16</v>
      </c>
      <c r="C2153" s="199" t="str">
        <f t="shared" si="58"/>
        <v>CART_025_1_16</v>
      </c>
      <c r="D2153" s="206">
        <v>9.7799511002444994E-2</v>
      </c>
      <c r="E2153" s="199" t="s">
        <v>256</v>
      </c>
      <c r="F2153" s="204">
        <v>24536.014509651901</v>
      </c>
      <c r="H2153" s="197" t="s">
        <v>262</v>
      </c>
      <c r="I2153" s="199" t="s">
        <v>94</v>
      </c>
      <c r="J2153" s="199" t="s">
        <v>88</v>
      </c>
      <c r="P2153" s="199" t="s">
        <v>446</v>
      </c>
    </row>
    <row r="2154" spans="1:16" s="199" customFormat="1">
      <c r="A2154" s="199" t="str">
        <f>Arms!$C$51</f>
        <v>CART_025_1</v>
      </c>
      <c r="B2154" s="199">
        <v>16</v>
      </c>
      <c r="C2154" s="199" t="str">
        <f t="shared" si="58"/>
        <v>CART_025_1_16</v>
      </c>
      <c r="D2154" s="206">
        <v>0.53789731051344702</v>
      </c>
      <c r="E2154" s="199" t="s">
        <v>256</v>
      </c>
      <c r="F2154" s="204">
        <v>25708.048005734901</v>
      </c>
      <c r="H2154" s="197" t="s">
        <v>262</v>
      </c>
      <c r="I2154" s="199" t="s">
        <v>94</v>
      </c>
      <c r="J2154" s="199" t="s">
        <v>88</v>
      </c>
      <c r="P2154" s="199" t="s">
        <v>446</v>
      </c>
    </row>
    <row r="2155" spans="1:16" s="199" customFormat="1">
      <c r="A2155" s="199" t="str">
        <f>Arms!$C$51</f>
        <v>CART_025_1</v>
      </c>
      <c r="B2155" s="199">
        <v>16</v>
      </c>
      <c r="C2155" s="199" t="str">
        <f t="shared" si="58"/>
        <v>CART_025_1_16</v>
      </c>
      <c r="D2155" s="206">
        <v>0.63569682151589202</v>
      </c>
      <c r="E2155" s="199" t="s">
        <v>256</v>
      </c>
      <c r="F2155" s="204">
        <v>107522.401864206</v>
      </c>
      <c r="H2155" s="197" t="s">
        <v>262</v>
      </c>
      <c r="I2155" s="199" t="s">
        <v>94</v>
      </c>
      <c r="J2155" s="199" t="s">
        <v>88</v>
      </c>
      <c r="P2155" s="199" t="s">
        <v>446</v>
      </c>
    </row>
    <row r="2156" spans="1:16" s="199" customFormat="1">
      <c r="A2156" s="199" t="str">
        <f>Arms!$C$51</f>
        <v>CART_025_1</v>
      </c>
      <c r="B2156" s="199">
        <v>16</v>
      </c>
      <c r="C2156" s="199" t="str">
        <f t="shared" si="58"/>
        <v>CART_025_1_16</v>
      </c>
      <c r="D2156" s="206">
        <v>1.22249388753056</v>
      </c>
      <c r="E2156" s="199" t="s">
        <v>256</v>
      </c>
      <c r="F2156" s="204">
        <v>19504.9527362935</v>
      </c>
      <c r="H2156" s="197" t="s">
        <v>262</v>
      </c>
      <c r="I2156" s="199" t="s">
        <v>94</v>
      </c>
      <c r="J2156" s="199" t="s">
        <v>88</v>
      </c>
      <c r="P2156" s="199" t="s">
        <v>446</v>
      </c>
    </row>
    <row r="2157" spans="1:16" s="199" customFormat="1">
      <c r="A2157" s="199" t="str">
        <f>Arms!$C$51</f>
        <v>CART_025_1</v>
      </c>
      <c r="B2157" s="199">
        <v>16</v>
      </c>
      <c r="C2157" s="199" t="str">
        <f t="shared" si="58"/>
        <v>CART_025_1_16</v>
      </c>
      <c r="D2157" s="205">
        <v>2.2249388753056198</v>
      </c>
      <c r="E2157" s="199" t="s">
        <v>256</v>
      </c>
      <c r="F2157" s="204">
        <v>8124.5799350998896</v>
      </c>
      <c r="H2157" s="197" t="s">
        <v>262</v>
      </c>
      <c r="I2157" s="199" t="s">
        <v>94</v>
      </c>
      <c r="J2157" s="199" t="s">
        <v>88</v>
      </c>
      <c r="P2157" s="199" t="s">
        <v>446</v>
      </c>
    </row>
    <row r="2158" spans="1:16" s="199" customFormat="1">
      <c r="A2158" s="199" t="str">
        <f>Arms!$C$51</f>
        <v>CART_025_1</v>
      </c>
      <c r="B2158" s="199">
        <v>17</v>
      </c>
      <c r="C2158" s="199" t="str">
        <f t="shared" si="58"/>
        <v>CART_025_1_17</v>
      </c>
      <c r="D2158" s="206">
        <v>0</v>
      </c>
      <c r="E2158" s="199" t="s">
        <v>256</v>
      </c>
      <c r="F2158" s="204">
        <v>22.028473843404399</v>
      </c>
      <c r="G2158" s="204">
        <v>22.028473843404399</v>
      </c>
      <c r="H2158" s="197" t="s">
        <v>262</v>
      </c>
      <c r="I2158" s="199" t="s">
        <v>94</v>
      </c>
      <c r="J2158" s="199" t="s">
        <v>88</v>
      </c>
      <c r="P2158" s="199" t="s">
        <v>446</v>
      </c>
    </row>
    <row r="2159" spans="1:16" s="199" customFormat="1">
      <c r="A2159" s="199" t="str">
        <f>Arms!$C$51</f>
        <v>CART_025_1</v>
      </c>
      <c r="B2159" s="199">
        <v>17</v>
      </c>
      <c r="C2159" s="199" t="str">
        <f t="shared" si="58"/>
        <v>CART_025_1_17</v>
      </c>
      <c r="D2159" s="206">
        <v>0.34229828850855698</v>
      </c>
      <c r="E2159" s="199" t="s">
        <v>256</v>
      </c>
      <c r="F2159" s="204">
        <v>566181.26535600598</v>
      </c>
      <c r="H2159" s="197" t="s">
        <v>262</v>
      </c>
      <c r="I2159" s="199" t="s">
        <v>94</v>
      </c>
      <c r="J2159" s="199" t="s">
        <v>88</v>
      </c>
      <c r="P2159" s="199" t="s">
        <v>446</v>
      </c>
    </row>
    <row r="2160" spans="1:16" s="199" customFormat="1">
      <c r="A2160" s="199" t="str">
        <f>Arms!$C$51</f>
        <v>CART_025_1</v>
      </c>
      <c r="B2160" s="199">
        <v>17</v>
      </c>
      <c r="C2160" s="199" t="str">
        <f t="shared" si="58"/>
        <v>CART_025_1_17</v>
      </c>
      <c r="D2160" s="205">
        <v>1.1980440097799501</v>
      </c>
      <c r="E2160" s="199" t="s">
        <v>256</v>
      </c>
      <c r="F2160" s="204">
        <v>168.091083586276</v>
      </c>
      <c r="G2160" s="204">
        <v>168.091083586276</v>
      </c>
      <c r="H2160" s="197" t="s">
        <v>262</v>
      </c>
      <c r="I2160" s="199" t="s">
        <v>94</v>
      </c>
      <c r="J2160" s="199" t="s">
        <v>88</v>
      </c>
      <c r="P2160" s="199" t="s">
        <v>446</v>
      </c>
    </row>
    <row r="2161" spans="1:16" s="199" customFormat="1">
      <c r="A2161" s="199" t="str">
        <f>Arms!$C$51</f>
        <v>CART_025_1</v>
      </c>
      <c r="B2161" s="199">
        <v>17</v>
      </c>
      <c r="C2161" s="199" t="str">
        <f t="shared" si="58"/>
        <v>CART_025_1_17</v>
      </c>
      <c r="D2161" s="205">
        <v>2.5427872860635699</v>
      </c>
      <c r="E2161" s="199" t="s">
        <v>256</v>
      </c>
      <c r="F2161" s="204">
        <v>1.0999256051897</v>
      </c>
      <c r="G2161" s="204">
        <v>1.0999256051897</v>
      </c>
      <c r="H2161" s="197" t="s">
        <v>262</v>
      </c>
      <c r="I2161" s="199" t="s">
        <v>94</v>
      </c>
      <c r="J2161" s="199" t="s">
        <v>88</v>
      </c>
      <c r="P2161" s="199" t="s">
        <v>446</v>
      </c>
    </row>
    <row r="2162" spans="1:16" s="199" customFormat="1">
      <c r="A2162" s="199" t="str">
        <f>Arms!$C$51</f>
        <v>CART_025_1</v>
      </c>
      <c r="B2162" s="199">
        <v>17</v>
      </c>
      <c r="C2162" s="199" t="str">
        <f t="shared" si="58"/>
        <v>CART_025_1_17</v>
      </c>
      <c r="D2162" s="205">
        <v>0.36674816625916801</v>
      </c>
      <c r="E2162" s="199" t="s">
        <v>256</v>
      </c>
      <c r="F2162" s="204">
        <v>2030.1748734754999</v>
      </c>
      <c r="H2162" s="197" t="s">
        <v>262</v>
      </c>
      <c r="I2162" s="199" t="s">
        <v>94</v>
      </c>
      <c r="J2162" s="199" t="s">
        <v>88</v>
      </c>
      <c r="P2162" s="199" t="s">
        <v>446</v>
      </c>
    </row>
    <row r="2163" spans="1:16" s="199" customFormat="1">
      <c r="A2163" s="199" t="str">
        <f>Arms!$C$51</f>
        <v>CART_025_1</v>
      </c>
      <c r="B2163" s="199">
        <v>17</v>
      </c>
      <c r="C2163" s="199" t="str">
        <f t="shared" si="58"/>
        <v>CART_025_1_17</v>
      </c>
      <c r="D2163" s="205">
        <v>1.5647921760391099</v>
      </c>
      <c r="E2163" s="199" t="s">
        <v>256</v>
      </c>
      <c r="F2163" s="204">
        <v>58.1706558672211</v>
      </c>
      <c r="G2163" s="204">
        <v>58.1706558672211</v>
      </c>
      <c r="H2163" s="197" t="s">
        <v>262</v>
      </c>
      <c r="I2163" s="199" t="s">
        <v>94</v>
      </c>
      <c r="J2163" s="199" t="s">
        <v>88</v>
      </c>
      <c r="P2163" s="199" t="s">
        <v>446</v>
      </c>
    </row>
    <row r="2164" spans="1:16" s="199" customFormat="1">
      <c r="A2164" s="199" t="str">
        <f>Arms!$C$51</f>
        <v>CART_025_1</v>
      </c>
      <c r="B2164" s="199">
        <v>18</v>
      </c>
      <c r="C2164" s="199" t="str">
        <f t="shared" si="58"/>
        <v>CART_025_1_18</v>
      </c>
      <c r="D2164" s="206">
        <v>0.12224938875305499</v>
      </c>
      <c r="E2164" s="199" t="s">
        <v>256</v>
      </c>
      <c r="F2164" s="204">
        <v>84.011246805821202</v>
      </c>
      <c r="G2164" s="204">
        <v>84.011246805821202</v>
      </c>
      <c r="H2164" s="197" t="s">
        <v>262</v>
      </c>
      <c r="I2164" s="199" t="s">
        <v>94</v>
      </c>
      <c r="J2164" s="199" t="s">
        <v>88</v>
      </c>
      <c r="P2164" s="199" t="s">
        <v>446</v>
      </c>
    </row>
    <row r="2165" spans="1:16" s="199" customFormat="1">
      <c r="A2165" s="199" t="str">
        <f>Arms!$C$51</f>
        <v>CART_025_1</v>
      </c>
      <c r="B2165" s="199">
        <v>18</v>
      </c>
      <c r="C2165" s="199" t="str">
        <f t="shared" si="58"/>
        <v>CART_025_1_18</v>
      </c>
      <c r="D2165" s="206">
        <v>0.17114914425427799</v>
      </c>
      <c r="E2165" s="199" t="s">
        <v>256</v>
      </c>
      <c r="F2165" s="204">
        <v>14.5435116817326</v>
      </c>
      <c r="G2165" s="204">
        <v>14.5435116817326</v>
      </c>
      <c r="H2165" s="197" t="s">
        <v>262</v>
      </c>
      <c r="I2165" s="199" t="s">
        <v>94</v>
      </c>
      <c r="J2165" s="199" t="s">
        <v>88</v>
      </c>
      <c r="P2165" s="199" t="s">
        <v>446</v>
      </c>
    </row>
    <row r="2166" spans="1:16" s="199" customFormat="1">
      <c r="A2166" s="199" t="str">
        <f>Arms!$C$51</f>
        <v>CART_025_1</v>
      </c>
      <c r="B2166" s="199">
        <v>18</v>
      </c>
      <c r="C2166" s="199" t="str">
        <f t="shared" si="58"/>
        <v>CART_025_1_18</v>
      </c>
      <c r="D2166" s="206">
        <v>0.34229828850855698</v>
      </c>
      <c r="E2166" s="199" t="s">
        <v>256</v>
      </c>
      <c r="F2166" s="204">
        <v>8.7551798436040809</v>
      </c>
      <c r="G2166" s="204">
        <v>8.7551798436040809</v>
      </c>
      <c r="H2166" s="197" t="s">
        <v>262</v>
      </c>
      <c r="I2166" s="199" t="s">
        <v>94</v>
      </c>
      <c r="J2166" s="199" t="s">
        <v>88</v>
      </c>
      <c r="P2166" s="199" t="s">
        <v>446</v>
      </c>
    </row>
    <row r="2167" spans="1:16" s="199" customFormat="1">
      <c r="A2167" s="199" t="str">
        <f>Arms!$C$51</f>
        <v>CART_025_1</v>
      </c>
      <c r="B2167" s="199">
        <v>18</v>
      </c>
      <c r="C2167" s="199" t="str">
        <f t="shared" si="58"/>
        <v>CART_025_1_18</v>
      </c>
      <c r="D2167" s="206">
        <v>0.36674816625916801</v>
      </c>
      <c r="E2167" s="199" t="s">
        <v>256</v>
      </c>
      <c r="F2167" s="204">
        <v>403.62162668033898</v>
      </c>
      <c r="G2167" s="204">
        <v>403.62162668033898</v>
      </c>
      <c r="H2167" s="197" t="s">
        <v>262</v>
      </c>
      <c r="I2167" s="199" t="s">
        <v>94</v>
      </c>
      <c r="J2167" s="199" t="s">
        <v>88</v>
      </c>
      <c r="P2167" s="199" t="s">
        <v>446</v>
      </c>
    </row>
    <row r="2168" spans="1:16" s="199" customFormat="1">
      <c r="A2168" s="199" t="str">
        <f>Arms!$C$51</f>
        <v>CART_025_1</v>
      </c>
      <c r="B2168" s="199">
        <v>18</v>
      </c>
      <c r="C2168" s="199" t="str">
        <f t="shared" si="58"/>
        <v>CART_025_1_18</v>
      </c>
      <c r="D2168" s="205">
        <v>1.1246943765281101</v>
      </c>
      <c r="E2168" s="199" t="s">
        <v>256</v>
      </c>
      <c r="F2168" s="204">
        <v>20.112169597084101</v>
      </c>
      <c r="G2168" s="204">
        <v>20.112169597084101</v>
      </c>
      <c r="H2168" s="197" t="s">
        <v>262</v>
      </c>
      <c r="I2168" s="199" t="s">
        <v>94</v>
      </c>
      <c r="J2168" s="199" t="s">
        <v>88</v>
      </c>
      <c r="P2168" s="199" t="s">
        <v>446</v>
      </c>
    </row>
    <row r="2169" spans="1:16" s="199" customFormat="1">
      <c r="A2169" s="199" t="str">
        <f>Arms!$C$51</f>
        <v>CART_025_1</v>
      </c>
      <c r="B2169" s="199">
        <v>18</v>
      </c>
      <c r="C2169" s="199" t="str">
        <f t="shared" si="58"/>
        <v>CART_025_1_18</v>
      </c>
      <c r="D2169" s="205">
        <v>2.2982885085574498</v>
      </c>
      <c r="E2169" s="199" t="s">
        <v>256</v>
      </c>
      <c r="F2169" s="204">
        <v>18.363604878585999</v>
      </c>
      <c r="G2169" s="204">
        <v>18.363604878585999</v>
      </c>
      <c r="H2169" s="197" t="s">
        <v>262</v>
      </c>
      <c r="I2169" s="199" t="s">
        <v>94</v>
      </c>
      <c r="J2169" s="199" t="s">
        <v>88</v>
      </c>
      <c r="P2169" s="199" t="s">
        <v>446</v>
      </c>
    </row>
    <row r="2170" spans="1:16" s="199" customFormat="1">
      <c r="A2170" s="199" t="str">
        <f>Arms!$C$51</f>
        <v>CART_025_1</v>
      </c>
      <c r="B2170" s="199">
        <v>18</v>
      </c>
      <c r="C2170" s="199" t="str">
        <f t="shared" ref="C2170:C2217" si="59">CONCATENATE(A2170, "_", B2170)</f>
        <v>CART_025_1_18</v>
      </c>
      <c r="D2170" s="205">
        <v>3.4474327628361801</v>
      </c>
      <c r="E2170" s="199" t="s">
        <v>256</v>
      </c>
      <c r="F2170" s="204">
        <v>1067.71074498537</v>
      </c>
      <c r="H2170" s="197" t="s">
        <v>262</v>
      </c>
      <c r="I2170" s="199" t="s">
        <v>94</v>
      </c>
      <c r="J2170" s="199" t="s">
        <v>88</v>
      </c>
      <c r="P2170" s="199" t="s">
        <v>446</v>
      </c>
    </row>
    <row r="2171" spans="1:16" s="199" customFormat="1">
      <c r="A2171" s="199" t="str">
        <f>Arms!$C$51</f>
        <v>CART_025_1</v>
      </c>
      <c r="B2171" s="199">
        <v>19</v>
      </c>
      <c r="C2171" s="199" t="str">
        <f t="shared" si="59"/>
        <v>CART_025_1_19</v>
      </c>
      <c r="D2171" s="205">
        <v>0.44009779951100197</v>
      </c>
      <c r="E2171" s="199" t="s">
        <v>256</v>
      </c>
      <c r="F2171" s="204">
        <v>67757.208530984703</v>
      </c>
      <c r="H2171" s="197" t="s">
        <v>262</v>
      </c>
      <c r="I2171" s="199" t="s">
        <v>94</v>
      </c>
      <c r="J2171" s="199" t="s">
        <v>88</v>
      </c>
      <c r="P2171" s="199" t="s">
        <v>446</v>
      </c>
    </row>
    <row r="2172" spans="1:16" s="199" customFormat="1">
      <c r="A2172" s="199" t="str">
        <f>Arms!$C$51</f>
        <v>CART_025_1</v>
      </c>
      <c r="B2172" s="199">
        <v>19</v>
      </c>
      <c r="C2172" s="199" t="str">
        <f t="shared" si="59"/>
        <v>CART_025_1_19</v>
      </c>
      <c r="D2172" s="206">
        <v>0.53789731051344702</v>
      </c>
      <c r="E2172" s="199" t="s">
        <v>256</v>
      </c>
      <c r="F2172" s="204">
        <v>884.74360425169095</v>
      </c>
      <c r="G2172" s="204">
        <v>884.74360425169095</v>
      </c>
      <c r="H2172" s="197" t="s">
        <v>262</v>
      </c>
      <c r="I2172" s="199" t="s">
        <v>94</v>
      </c>
      <c r="J2172" s="199" t="s">
        <v>88</v>
      </c>
      <c r="P2172" s="199" t="s">
        <v>446</v>
      </c>
    </row>
    <row r="2173" spans="1:16" s="199" customFormat="1">
      <c r="A2173" s="199" t="str">
        <f>Arms!$C$51</f>
        <v>CART_025_1</v>
      </c>
      <c r="B2173" s="199">
        <v>19</v>
      </c>
      <c r="C2173" s="199" t="str">
        <f t="shared" si="59"/>
        <v>CART_025_1_19</v>
      </c>
      <c r="D2173" s="206">
        <v>0.66014669926650305</v>
      </c>
      <c r="E2173" s="199" t="s">
        <v>256</v>
      </c>
      <c r="F2173" s="204">
        <v>11202.851554467101</v>
      </c>
      <c r="H2173" s="197" t="s">
        <v>262</v>
      </c>
      <c r="I2173" s="199" t="s">
        <v>94</v>
      </c>
      <c r="J2173" s="199" t="s">
        <v>88</v>
      </c>
      <c r="P2173" s="199" t="s">
        <v>446</v>
      </c>
    </row>
    <row r="2174" spans="1:16" s="199" customFormat="1">
      <c r="A2174" s="199" t="str">
        <f>Arms!$C$51</f>
        <v>CART_025_1</v>
      </c>
      <c r="B2174" s="199">
        <v>19</v>
      </c>
      <c r="C2174" s="199" t="str">
        <f t="shared" si="59"/>
        <v>CART_025_1_19</v>
      </c>
      <c r="D2174" s="206">
        <v>1.4914425427872799</v>
      </c>
      <c r="E2174" s="199" t="s">
        <v>256</v>
      </c>
      <c r="F2174" s="204">
        <v>184.40843819262599</v>
      </c>
      <c r="G2174" s="204">
        <v>184.40843819262599</v>
      </c>
      <c r="H2174" s="197" t="s">
        <v>262</v>
      </c>
      <c r="I2174" s="199" t="s">
        <v>94</v>
      </c>
      <c r="J2174" s="199" t="s">
        <v>88</v>
      </c>
      <c r="P2174" s="199" t="s">
        <v>446</v>
      </c>
    </row>
    <row r="2175" spans="1:16" s="199" customFormat="1">
      <c r="A2175" s="199" t="str">
        <f>Arms!$C$51</f>
        <v>CART_025_1</v>
      </c>
      <c r="B2175" s="199">
        <v>19</v>
      </c>
      <c r="C2175" s="199" t="str">
        <f t="shared" si="59"/>
        <v>CART_025_1_19</v>
      </c>
      <c r="D2175" s="205">
        <v>1.93154034229828</v>
      </c>
      <c r="E2175" s="199" t="s">
        <v>256</v>
      </c>
      <c r="F2175" s="204">
        <v>2129.91430539571</v>
      </c>
      <c r="H2175" s="197" t="s">
        <v>262</v>
      </c>
      <c r="I2175" s="199" t="s">
        <v>94</v>
      </c>
      <c r="J2175" s="199" t="s">
        <v>88</v>
      </c>
      <c r="P2175" s="199" t="s">
        <v>446</v>
      </c>
    </row>
    <row r="2176" spans="1:16" s="199" customFormat="1">
      <c r="A2176" s="199" t="str">
        <f>Arms!$C$51</f>
        <v>CART_025_1</v>
      </c>
      <c r="B2176" s="199">
        <v>19</v>
      </c>
      <c r="C2176" s="199" t="str">
        <f t="shared" si="59"/>
        <v>CART_025_1_19</v>
      </c>
      <c r="D2176" s="205">
        <v>3.0806845965770102</v>
      </c>
      <c r="E2176" s="199" t="s">
        <v>256</v>
      </c>
      <c r="F2176" s="204">
        <v>63.907625505386001</v>
      </c>
      <c r="G2176" s="204">
        <v>63.907625505386001</v>
      </c>
      <c r="H2176" s="197" t="s">
        <v>262</v>
      </c>
      <c r="I2176" s="199" t="s">
        <v>94</v>
      </c>
      <c r="J2176" s="199" t="s">
        <v>88</v>
      </c>
      <c r="P2176" s="199" t="s">
        <v>446</v>
      </c>
    </row>
    <row r="2177" spans="1:16" s="199" customFormat="1">
      <c r="A2177" s="199" t="str">
        <f>Arms!$C$51</f>
        <v>CART_025_1</v>
      </c>
      <c r="B2177" s="199">
        <v>19</v>
      </c>
      <c r="C2177" s="199" t="str">
        <f t="shared" si="59"/>
        <v>CART_025_1_19</v>
      </c>
      <c r="D2177" s="205">
        <v>7.2371638141809198</v>
      </c>
      <c r="E2177" s="199" t="s">
        <v>256</v>
      </c>
      <c r="F2177" s="204">
        <v>1414.55539560854</v>
      </c>
      <c r="H2177" s="197" t="s">
        <v>262</v>
      </c>
      <c r="I2177" s="199" t="s">
        <v>94</v>
      </c>
      <c r="J2177" s="199" t="s">
        <v>88</v>
      </c>
      <c r="P2177" s="199" t="s">
        <v>446</v>
      </c>
    </row>
    <row r="2178" spans="1:16" s="199" customFormat="1">
      <c r="A2178" s="199" t="str">
        <f>Arms!$C$51</f>
        <v>CART_025_1</v>
      </c>
      <c r="B2178" s="199">
        <v>20</v>
      </c>
      <c r="C2178" s="199" t="str">
        <f t="shared" si="59"/>
        <v>CART_025_1_20</v>
      </c>
      <c r="D2178" s="206">
        <v>-2.4449877750611401E-2</v>
      </c>
      <c r="E2178" s="199" t="s">
        <v>256</v>
      </c>
      <c r="F2178" s="204">
        <v>153.053400008918</v>
      </c>
      <c r="G2178" s="204">
        <v>153.053400008918</v>
      </c>
      <c r="H2178" s="197" t="s">
        <v>262</v>
      </c>
      <c r="I2178" s="199" t="s">
        <v>94</v>
      </c>
      <c r="J2178" s="199" t="s">
        <v>88</v>
      </c>
      <c r="P2178" s="199" t="s">
        <v>446</v>
      </c>
    </row>
    <row r="2179" spans="1:16" s="199" customFormat="1">
      <c r="A2179" s="199" t="str">
        <f>Arms!$C$51</f>
        <v>CART_025_1</v>
      </c>
      <c r="B2179" s="199">
        <v>20</v>
      </c>
      <c r="C2179" s="199" t="str">
        <f t="shared" si="59"/>
        <v>CART_025_1_20</v>
      </c>
      <c r="D2179" s="206">
        <v>0.44009779951100197</v>
      </c>
      <c r="E2179" s="199" t="s">
        <v>256</v>
      </c>
      <c r="F2179" s="204">
        <v>105.856961860873</v>
      </c>
      <c r="G2179" s="204">
        <v>105.856961860873</v>
      </c>
      <c r="H2179" s="197" t="s">
        <v>262</v>
      </c>
      <c r="I2179" s="199" t="s">
        <v>94</v>
      </c>
      <c r="J2179" s="199" t="s">
        <v>88</v>
      </c>
      <c r="P2179" s="199" t="s">
        <v>446</v>
      </c>
    </row>
    <row r="2180" spans="1:16" s="199" customFormat="1">
      <c r="A2180" s="199" t="str">
        <f>Arms!$C$51</f>
        <v>CART_025_1</v>
      </c>
      <c r="B2180" s="199">
        <v>20</v>
      </c>
      <c r="C2180" s="199" t="str">
        <f t="shared" si="59"/>
        <v>CART_025_1_20</v>
      </c>
      <c r="D2180" s="206">
        <v>0.56234718826405805</v>
      </c>
      <c r="E2180" s="199" t="s">
        <v>256</v>
      </c>
      <c r="F2180" s="204">
        <v>146.248860258587</v>
      </c>
      <c r="G2180" s="204">
        <v>146.248860258587</v>
      </c>
      <c r="H2180" s="197" t="s">
        <v>262</v>
      </c>
      <c r="I2180" s="199" t="s">
        <v>94</v>
      </c>
      <c r="J2180" s="199" t="s">
        <v>88</v>
      </c>
      <c r="P2180" s="199" t="s">
        <v>446</v>
      </c>
    </row>
    <row r="2181" spans="1:16" s="199" customFormat="1">
      <c r="A2181" s="199" t="str">
        <f>Arms!$C$51</f>
        <v>CART_025_1</v>
      </c>
      <c r="B2181" s="199">
        <v>20</v>
      </c>
      <c r="C2181" s="199" t="str">
        <f t="shared" si="59"/>
        <v>CART_025_1_20</v>
      </c>
      <c r="D2181" s="206">
        <v>1.0024449877750601</v>
      </c>
      <c r="E2181" s="199" t="s">
        <v>256</v>
      </c>
      <c r="F2181" s="204">
        <v>96.585545805819194</v>
      </c>
      <c r="G2181" s="204">
        <v>96.585545805819194</v>
      </c>
      <c r="H2181" s="197" t="s">
        <v>262</v>
      </c>
      <c r="I2181" s="199" t="s">
        <v>94</v>
      </c>
      <c r="J2181" s="199" t="s">
        <v>88</v>
      </c>
      <c r="P2181" s="199" t="s">
        <v>446</v>
      </c>
    </row>
    <row r="2182" spans="1:16" s="199" customFormat="1">
      <c r="A2182" s="199" t="str">
        <f>Arms!$C$51</f>
        <v>CART_025_1</v>
      </c>
      <c r="B2182" s="199">
        <v>20</v>
      </c>
      <c r="C2182" s="199" t="str">
        <f t="shared" si="59"/>
        <v>CART_025_1_20</v>
      </c>
      <c r="D2182" s="205">
        <v>5.1100244498777503</v>
      </c>
      <c r="E2182" s="199" t="s">
        <v>256</v>
      </c>
      <c r="F2182" s="204">
        <v>322.20229640612899</v>
      </c>
      <c r="G2182" s="204">
        <v>322.20229640612899</v>
      </c>
      <c r="H2182" s="197" t="s">
        <v>262</v>
      </c>
      <c r="I2182" s="199" t="s">
        <v>94</v>
      </c>
      <c r="J2182" s="199" t="s">
        <v>88</v>
      </c>
      <c r="P2182" s="199" t="s">
        <v>446</v>
      </c>
    </row>
    <row r="2183" spans="1:16" s="199" customFormat="1">
      <c r="A2183" s="199" t="str">
        <f>Arms!$C$51</f>
        <v>CART_025_1</v>
      </c>
      <c r="B2183" s="199">
        <v>21</v>
      </c>
      <c r="C2183" s="199" t="str">
        <f t="shared" si="59"/>
        <v>CART_025_1_21</v>
      </c>
      <c r="D2183" s="205">
        <v>2.4449877750610999E-2</v>
      </c>
      <c r="E2183" s="199" t="s">
        <v>256</v>
      </c>
      <c r="F2183" s="204">
        <v>146.15811813010899</v>
      </c>
      <c r="G2183" s="204">
        <v>146.15811813010899</v>
      </c>
      <c r="H2183" s="197" t="s">
        <v>262</v>
      </c>
      <c r="I2183" s="199" t="s">
        <v>94</v>
      </c>
      <c r="J2183" s="199" t="s">
        <v>88</v>
      </c>
      <c r="P2183" s="199" t="s">
        <v>446</v>
      </c>
    </row>
    <row r="2184" spans="1:16" s="199" customFormat="1">
      <c r="A2184" s="199" t="str">
        <f>Arms!$C$51</f>
        <v>CART_025_1</v>
      </c>
      <c r="B2184" s="199">
        <v>21</v>
      </c>
      <c r="C2184" s="199" t="str">
        <f t="shared" si="59"/>
        <v>CART_025_1_21</v>
      </c>
      <c r="D2184" s="205">
        <v>1.4914425427872799</v>
      </c>
      <c r="E2184" s="199" t="s">
        <v>256</v>
      </c>
      <c r="F2184" s="204">
        <v>80.348728391119295</v>
      </c>
      <c r="G2184" s="204">
        <v>80.348728391119295</v>
      </c>
      <c r="H2184" s="197" t="s">
        <v>262</v>
      </c>
      <c r="I2184" s="199" t="s">
        <v>94</v>
      </c>
      <c r="J2184" s="199" t="s">
        <v>88</v>
      </c>
      <c r="P2184" s="199" t="s">
        <v>446</v>
      </c>
    </row>
    <row r="2185" spans="1:16" s="199" customFormat="1">
      <c r="A2185" s="199" t="str">
        <f>Arms!$C$51</f>
        <v>CART_025_1</v>
      </c>
      <c r="B2185" s="199">
        <v>21</v>
      </c>
      <c r="C2185" s="199" t="str">
        <f t="shared" si="59"/>
        <v>CART_025_1_21</v>
      </c>
      <c r="D2185" s="205">
        <v>3.9853300733496302</v>
      </c>
      <c r="E2185" s="199" t="s">
        <v>256</v>
      </c>
      <c r="F2185" s="204">
        <v>465.50181561095798</v>
      </c>
      <c r="G2185" s="204">
        <v>465.50181561095798</v>
      </c>
      <c r="H2185" s="197" t="s">
        <v>262</v>
      </c>
      <c r="I2185" s="199" t="s">
        <v>94</v>
      </c>
      <c r="J2185" s="199" t="s">
        <v>88</v>
      </c>
      <c r="P2185" s="199" t="s">
        <v>446</v>
      </c>
    </row>
    <row r="2186" spans="1:16" s="199" customFormat="1">
      <c r="A2186" s="199" t="str">
        <f>Arms!$C$51</f>
        <v>CART_025_1</v>
      </c>
      <c r="B2186" s="199">
        <v>21</v>
      </c>
      <c r="C2186" s="199" t="str">
        <f t="shared" si="59"/>
        <v>CART_025_1_21</v>
      </c>
      <c r="D2186" s="205">
        <v>5.2567237163814102</v>
      </c>
      <c r="E2186" s="199" t="s">
        <v>256</v>
      </c>
      <c r="F2186" s="204">
        <v>370.11422292550998</v>
      </c>
      <c r="G2186" s="204">
        <v>370.11422292550998</v>
      </c>
      <c r="H2186" s="197" t="s">
        <v>262</v>
      </c>
      <c r="I2186" s="199" t="s">
        <v>94</v>
      </c>
      <c r="J2186" s="199" t="s">
        <v>88</v>
      </c>
      <c r="P2186" s="199" t="s">
        <v>446</v>
      </c>
    </row>
    <row r="2187" spans="1:16" s="199" customFormat="1">
      <c r="A2187" s="199" t="str">
        <f>Arms!$C$51</f>
        <v>CART_025_1</v>
      </c>
      <c r="B2187" s="199">
        <v>21</v>
      </c>
      <c r="C2187" s="199" t="str">
        <f t="shared" si="59"/>
        <v>CART_025_1_21</v>
      </c>
      <c r="D2187" s="205">
        <v>7.3105134474327604</v>
      </c>
      <c r="E2187" s="199" t="s">
        <v>256</v>
      </c>
      <c r="F2187" s="204">
        <v>1072.4806259238101</v>
      </c>
      <c r="H2187" s="197" t="s">
        <v>262</v>
      </c>
      <c r="I2187" s="199" t="s">
        <v>94</v>
      </c>
      <c r="J2187" s="199" t="s">
        <v>88</v>
      </c>
      <c r="P2187" s="199" t="s">
        <v>446</v>
      </c>
    </row>
    <row r="2188" spans="1:16" s="199" customFormat="1">
      <c r="A2188" s="199" t="str">
        <f>Arms!$C$51</f>
        <v>CART_025_1</v>
      </c>
      <c r="B2188" s="199">
        <v>22</v>
      </c>
      <c r="C2188" s="199" t="str">
        <f t="shared" si="59"/>
        <v>CART_025_1_22</v>
      </c>
      <c r="D2188" s="205">
        <v>0</v>
      </c>
      <c r="E2188" s="199" t="s">
        <v>256</v>
      </c>
      <c r="F2188" s="204">
        <v>146.153994825929</v>
      </c>
      <c r="G2188" s="204">
        <v>146.153994825929</v>
      </c>
      <c r="H2188" s="197" t="s">
        <v>262</v>
      </c>
      <c r="I2188" s="199" t="s">
        <v>94</v>
      </c>
      <c r="J2188" s="199" t="s">
        <v>88</v>
      </c>
      <c r="P2188" s="199" t="s">
        <v>446</v>
      </c>
    </row>
    <row r="2189" spans="1:16" s="199" customFormat="1">
      <c r="A2189" s="199" t="str">
        <f>Arms!$C$51</f>
        <v>CART_025_1</v>
      </c>
      <c r="B2189" s="199">
        <v>22</v>
      </c>
      <c r="C2189" s="199" t="str">
        <f t="shared" si="59"/>
        <v>CART_025_1_22</v>
      </c>
      <c r="D2189" s="205">
        <v>1.1980440097799501</v>
      </c>
      <c r="E2189" s="199" t="s">
        <v>256</v>
      </c>
      <c r="F2189" s="204">
        <v>532.915390279593</v>
      </c>
      <c r="G2189" s="204">
        <v>532.915390279593</v>
      </c>
      <c r="H2189" s="197" t="s">
        <v>262</v>
      </c>
      <c r="I2189" s="199" t="s">
        <v>94</v>
      </c>
      <c r="J2189" s="199" t="s">
        <v>88</v>
      </c>
      <c r="P2189" s="199" t="s">
        <v>446</v>
      </c>
    </row>
    <row r="2190" spans="1:16" s="199" customFormat="1">
      <c r="A2190" s="199" t="str">
        <f>Arms!$C$51</f>
        <v>CART_025_1</v>
      </c>
      <c r="B2190" s="199">
        <v>22</v>
      </c>
      <c r="C2190" s="199" t="str">
        <f t="shared" si="59"/>
        <v>CART_025_1_22</v>
      </c>
      <c r="D2190" s="205">
        <v>5.5745721271393602</v>
      </c>
      <c r="E2190" s="199" t="s">
        <v>256</v>
      </c>
      <c r="F2190" s="204">
        <v>849.76107715279102</v>
      </c>
      <c r="G2190" s="204">
        <v>849.76107715279102</v>
      </c>
      <c r="H2190" s="197" t="s">
        <v>262</v>
      </c>
      <c r="I2190" s="199" t="s">
        <v>94</v>
      </c>
      <c r="J2190" s="199" t="s">
        <v>88</v>
      </c>
      <c r="P2190" s="199" t="s">
        <v>446</v>
      </c>
    </row>
    <row r="2191" spans="1:16" s="199" customFormat="1">
      <c r="A2191" s="199" t="str">
        <f>Arms!$C$51</f>
        <v>CART_025_1</v>
      </c>
      <c r="B2191" s="199">
        <v>23</v>
      </c>
      <c r="C2191" s="199" t="str">
        <f t="shared" si="59"/>
        <v>CART_025_1_23</v>
      </c>
      <c r="D2191" s="205">
        <v>0</v>
      </c>
      <c r="E2191" s="199" t="s">
        <v>256</v>
      </c>
      <c r="F2191" s="204">
        <v>42.0347063489139</v>
      </c>
      <c r="G2191" s="204">
        <v>42.0347063489139</v>
      </c>
      <c r="H2191" s="197" t="s">
        <v>262</v>
      </c>
      <c r="I2191" s="199" t="s">
        <v>94</v>
      </c>
      <c r="J2191" s="199" t="s">
        <v>88</v>
      </c>
      <c r="P2191" s="199" t="s">
        <v>446</v>
      </c>
    </row>
    <row r="2192" spans="1:16" s="199" customFormat="1">
      <c r="A2192" s="199" t="str">
        <f>Arms!$C$51</f>
        <v>CART_025_1</v>
      </c>
      <c r="B2192" s="199">
        <v>23</v>
      </c>
      <c r="C2192" s="199" t="str">
        <f t="shared" si="59"/>
        <v>CART_025_1_23</v>
      </c>
      <c r="D2192" s="205">
        <v>0.78239608801955896</v>
      </c>
      <c r="E2192" s="199" t="s">
        <v>256</v>
      </c>
      <c r="F2192" s="204">
        <v>148553.97400229899</v>
      </c>
      <c r="H2192" s="197" t="s">
        <v>262</v>
      </c>
      <c r="I2192" s="199" t="s">
        <v>94</v>
      </c>
      <c r="J2192" s="199" t="s">
        <v>88</v>
      </c>
      <c r="P2192" s="199" t="s">
        <v>446</v>
      </c>
    </row>
    <row r="2193" spans="1:16" s="199" customFormat="1">
      <c r="A2193" s="199" t="str">
        <f>Arms!$C$51</f>
        <v>CART_025_1</v>
      </c>
      <c r="B2193" s="199">
        <v>23</v>
      </c>
      <c r="C2193" s="199" t="str">
        <f t="shared" si="59"/>
        <v>CART_025_1_23</v>
      </c>
      <c r="D2193" s="205">
        <v>2.2004889975550102</v>
      </c>
      <c r="E2193" s="199" t="s">
        <v>256</v>
      </c>
      <c r="F2193" s="204">
        <v>2231.2151375610601</v>
      </c>
      <c r="H2193" s="197" t="s">
        <v>262</v>
      </c>
      <c r="I2193" s="199" t="s">
        <v>94</v>
      </c>
      <c r="J2193" s="199" t="s">
        <v>88</v>
      </c>
      <c r="P2193" s="199" t="s">
        <v>446</v>
      </c>
    </row>
    <row r="2194" spans="1:16" s="199" customFormat="1">
      <c r="A2194" s="199" t="str">
        <f>Arms!$C$51</f>
        <v>CART_025_1</v>
      </c>
      <c r="B2194" s="199">
        <v>23</v>
      </c>
      <c r="C2194" s="199" t="str">
        <f t="shared" si="59"/>
        <v>CART_025_1_23</v>
      </c>
      <c r="D2194" s="205">
        <v>3.2029339853300698</v>
      </c>
      <c r="E2194" s="199" t="s">
        <v>256</v>
      </c>
      <c r="F2194" s="204">
        <v>146.695139399586</v>
      </c>
      <c r="G2194" s="204">
        <v>146.695139399586</v>
      </c>
      <c r="H2194" s="197" t="s">
        <v>262</v>
      </c>
      <c r="I2194" s="199" t="s">
        <v>94</v>
      </c>
      <c r="J2194" s="199" t="s">
        <v>88</v>
      </c>
      <c r="P2194" s="199" t="s">
        <v>446</v>
      </c>
    </row>
    <row r="2195" spans="1:16" s="199" customFormat="1">
      <c r="A2195" s="199" t="str">
        <f>Arms!$C$51</f>
        <v>CART_025_1</v>
      </c>
      <c r="B2195" s="199">
        <v>23</v>
      </c>
      <c r="C2195" s="199" t="str">
        <f t="shared" si="59"/>
        <v>CART_025_1_23</v>
      </c>
      <c r="D2195" s="205">
        <v>6.2102689486552496</v>
      </c>
      <c r="E2195" s="199" t="s">
        <v>256</v>
      </c>
      <c r="F2195" s="204">
        <v>26.685456322624098</v>
      </c>
      <c r="G2195" s="204">
        <v>26.685456322624098</v>
      </c>
      <c r="H2195" s="197" t="s">
        <v>262</v>
      </c>
      <c r="I2195" s="199" t="s">
        <v>94</v>
      </c>
      <c r="J2195" s="199" t="s">
        <v>88</v>
      </c>
      <c r="P2195" s="199" t="s">
        <v>446</v>
      </c>
    </row>
    <row r="2196" spans="1:16" s="199" customFormat="1">
      <c r="A2196" s="199" t="str">
        <f>Arms!$C$51</f>
        <v>CART_025_1</v>
      </c>
      <c r="B2196" s="199">
        <v>23</v>
      </c>
      <c r="C2196" s="199" t="str">
        <f t="shared" si="59"/>
        <v>CART_025_1_23</v>
      </c>
      <c r="D2196" s="205">
        <v>6.2102689486552496</v>
      </c>
      <c r="E2196" s="199" t="s">
        <v>256</v>
      </c>
      <c r="F2196" s="204">
        <v>1022.80670085689</v>
      </c>
      <c r="H2196" s="197" t="s">
        <v>262</v>
      </c>
      <c r="I2196" s="199" t="s">
        <v>94</v>
      </c>
      <c r="J2196" s="199" t="s">
        <v>88</v>
      </c>
      <c r="P2196" s="199" t="s">
        <v>446</v>
      </c>
    </row>
    <row r="2197" spans="1:16" s="199" customFormat="1">
      <c r="A2197" s="199" t="str">
        <f>Arms!$C$51</f>
        <v>CART_025_1</v>
      </c>
      <c r="B2197" s="199">
        <v>24</v>
      </c>
      <c r="C2197" s="199" t="str">
        <f t="shared" si="59"/>
        <v>CART_025_1_24</v>
      </c>
      <c r="D2197" s="205">
        <v>0.22004889975550099</v>
      </c>
      <c r="E2197" s="199" t="s">
        <v>256</v>
      </c>
      <c r="F2197" s="204">
        <v>305.93816310428798</v>
      </c>
      <c r="G2197" s="204">
        <v>305.93816310428798</v>
      </c>
      <c r="H2197" s="197" t="s">
        <v>262</v>
      </c>
      <c r="I2197" s="199" t="s">
        <v>94</v>
      </c>
      <c r="J2197" s="199" t="s">
        <v>88</v>
      </c>
      <c r="P2197" s="199" t="s">
        <v>446</v>
      </c>
    </row>
    <row r="2198" spans="1:16" s="199" customFormat="1">
      <c r="A2198" s="199" t="str">
        <f>Arms!$C$51</f>
        <v>CART_025_1</v>
      </c>
      <c r="B2198" s="199">
        <v>24</v>
      </c>
      <c r="C2198" s="199" t="str">
        <f t="shared" si="59"/>
        <v>CART_025_1_24</v>
      </c>
      <c r="D2198" s="205">
        <v>1.4425427872860599</v>
      </c>
      <c r="E2198" s="199" t="s">
        <v>256</v>
      </c>
      <c r="F2198" s="204">
        <v>3224.9128147254</v>
      </c>
      <c r="H2198" s="197" t="s">
        <v>262</v>
      </c>
      <c r="I2198" s="199" t="s">
        <v>94</v>
      </c>
      <c r="J2198" s="199" t="s">
        <v>88</v>
      </c>
      <c r="P2198" s="199" t="s">
        <v>446</v>
      </c>
    </row>
    <row r="2199" spans="1:16" s="199" customFormat="1">
      <c r="A2199" s="199" t="str">
        <f>Arms!$C$51</f>
        <v>CART_025_1</v>
      </c>
      <c r="B2199" s="199">
        <v>24</v>
      </c>
      <c r="C2199" s="199" t="str">
        <f t="shared" si="59"/>
        <v>CART_025_1_24</v>
      </c>
      <c r="D2199" s="205">
        <v>2.05378973105134</v>
      </c>
      <c r="E2199" s="199" t="s">
        <v>256</v>
      </c>
      <c r="F2199" s="204">
        <v>1342.6968096216899</v>
      </c>
      <c r="H2199" s="197" t="s">
        <v>262</v>
      </c>
      <c r="I2199" s="199" t="s">
        <v>94</v>
      </c>
      <c r="J2199" s="199" t="s">
        <v>88</v>
      </c>
      <c r="P2199" s="199" t="s">
        <v>446</v>
      </c>
    </row>
    <row r="2200" spans="1:16" s="199" customFormat="1">
      <c r="A2200" s="199" t="str">
        <f>Arms!$C$51</f>
        <v>CART_025_1</v>
      </c>
      <c r="B2200" s="199">
        <v>24</v>
      </c>
      <c r="C2200" s="199" t="str">
        <f t="shared" si="59"/>
        <v>CART_025_1_24</v>
      </c>
      <c r="D2200" s="205">
        <v>4.0097799511002403</v>
      </c>
      <c r="E2200" s="199" t="s">
        <v>256</v>
      </c>
      <c r="F2200" s="204">
        <v>3387.2636288745698</v>
      </c>
      <c r="H2200" s="197" t="s">
        <v>262</v>
      </c>
      <c r="I2200" s="199" t="s">
        <v>94</v>
      </c>
      <c r="J2200" s="199" t="s">
        <v>88</v>
      </c>
      <c r="P2200" s="199" t="s">
        <v>446</v>
      </c>
    </row>
    <row r="2201" spans="1:16" s="199" customFormat="1">
      <c r="A2201" s="199" t="str">
        <f>Arms!$C$51</f>
        <v>CART_025_1</v>
      </c>
      <c r="B2201" s="199">
        <v>24</v>
      </c>
      <c r="C2201" s="199" t="str">
        <f t="shared" si="59"/>
        <v>CART_025_1_24</v>
      </c>
      <c r="D2201" s="205">
        <v>5.4034229828850799</v>
      </c>
      <c r="E2201" s="199" t="s">
        <v>256</v>
      </c>
      <c r="F2201" s="204">
        <v>2820.7798888319398</v>
      </c>
      <c r="H2201" s="197" t="s">
        <v>262</v>
      </c>
      <c r="I2201" s="199" t="s">
        <v>94</v>
      </c>
      <c r="J2201" s="199" t="s">
        <v>88</v>
      </c>
      <c r="P2201" s="199" t="s">
        <v>446</v>
      </c>
    </row>
    <row r="2202" spans="1:16" s="199" customFormat="1">
      <c r="A2202" s="199" t="str">
        <f>Arms!$C$51</f>
        <v>CART_025_1</v>
      </c>
      <c r="B2202" s="199">
        <v>24</v>
      </c>
      <c r="C2202" s="199" t="str">
        <f t="shared" si="59"/>
        <v>CART_025_1_24</v>
      </c>
      <c r="D2202" s="205">
        <v>6.0146699266503596</v>
      </c>
      <c r="E2202" s="199" t="s">
        <v>256</v>
      </c>
      <c r="F2202" s="204">
        <v>1070.8782321789199</v>
      </c>
      <c r="H2202" s="197" t="s">
        <v>262</v>
      </c>
      <c r="I2202" s="199" t="s">
        <v>94</v>
      </c>
      <c r="J2202" s="199" t="s">
        <v>88</v>
      </c>
      <c r="P2202" s="199" t="s">
        <v>446</v>
      </c>
    </row>
    <row r="2203" spans="1:16" s="199" customFormat="1">
      <c r="A2203" s="199" t="str">
        <f>Arms!$C$51</f>
        <v>CART_025_1</v>
      </c>
      <c r="B2203" s="199">
        <v>25</v>
      </c>
      <c r="C2203" s="199" t="str">
        <f t="shared" si="59"/>
        <v>CART_025_1_25</v>
      </c>
      <c r="D2203" s="206">
        <v>4.8899755501222497E-2</v>
      </c>
      <c r="E2203" s="199" t="s">
        <v>256</v>
      </c>
      <c r="F2203" s="204">
        <v>3.4771800316000898</v>
      </c>
      <c r="G2203" s="204">
        <v>3.4771800316000898</v>
      </c>
      <c r="H2203" s="197" t="s">
        <v>262</v>
      </c>
      <c r="I2203" s="199" t="s">
        <v>94</v>
      </c>
      <c r="J2203" s="199" t="s">
        <v>88</v>
      </c>
      <c r="P2203" s="199" t="s">
        <v>446</v>
      </c>
    </row>
    <row r="2204" spans="1:16" s="199" customFormat="1">
      <c r="A2204" s="199" t="str">
        <f>Arms!$C$51</f>
        <v>CART_025_1</v>
      </c>
      <c r="B2204" s="199">
        <v>25</v>
      </c>
      <c r="C2204" s="199" t="str">
        <f t="shared" si="59"/>
        <v>CART_025_1_25</v>
      </c>
      <c r="D2204" s="206">
        <v>0.41564792176039</v>
      </c>
      <c r="E2204" s="199" t="s">
        <v>256</v>
      </c>
      <c r="F2204" s="204">
        <v>31.8822559568573</v>
      </c>
      <c r="G2204" s="204">
        <v>31.8822559568573</v>
      </c>
      <c r="H2204" s="197" t="s">
        <v>262</v>
      </c>
      <c r="I2204" s="199" t="s">
        <v>94</v>
      </c>
      <c r="J2204" s="199" t="s">
        <v>88</v>
      </c>
      <c r="P2204" s="199" t="s">
        <v>446</v>
      </c>
    </row>
    <row r="2205" spans="1:16" s="199" customFormat="1">
      <c r="A2205" s="199" t="str">
        <f>Arms!$C$51</f>
        <v>CART_025_1</v>
      </c>
      <c r="B2205" s="199">
        <v>25</v>
      </c>
      <c r="C2205" s="199" t="str">
        <f t="shared" si="59"/>
        <v>CART_025_1_25</v>
      </c>
      <c r="D2205" s="205">
        <v>0.929095354523227</v>
      </c>
      <c r="E2205" s="199" t="s">
        <v>256</v>
      </c>
      <c r="F2205" s="204">
        <v>30.462237241743001</v>
      </c>
      <c r="G2205" s="204">
        <v>30.462237241743001</v>
      </c>
      <c r="H2205" s="197" t="s">
        <v>262</v>
      </c>
      <c r="I2205" s="199" t="s">
        <v>94</v>
      </c>
      <c r="J2205" s="199" t="s">
        <v>88</v>
      </c>
      <c r="P2205" s="199" t="s">
        <v>446</v>
      </c>
    </row>
    <row r="2206" spans="1:16" s="199" customFormat="1">
      <c r="A2206" s="199" t="str">
        <f>Arms!$C$51</f>
        <v>CART_025_1</v>
      </c>
      <c r="B2206" s="199">
        <v>25</v>
      </c>
      <c r="C2206" s="199" t="str">
        <f t="shared" si="59"/>
        <v>CART_025_1_25</v>
      </c>
      <c r="D2206" s="205">
        <v>2.32273838630806</v>
      </c>
      <c r="E2206" s="199" t="s">
        <v>256</v>
      </c>
      <c r="F2206" s="204">
        <v>5882.1774319614997</v>
      </c>
      <c r="H2206" s="197" t="s">
        <v>262</v>
      </c>
      <c r="I2206" s="199" t="s">
        <v>94</v>
      </c>
      <c r="J2206" s="199" t="s">
        <v>88</v>
      </c>
      <c r="P2206" s="199" t="s">
        <v>446</v>
      </c>
    </row>
    <row r="2207" spans="1:16" s="199" customFormat="1">
      <c r="A2207" s="199" t="str">
        <f>Arms!$C$51</f>
        <v>CART_025_1</v>
      </c>
      <c r="B2207" s="199">
        <v>25</v>
      </c>
      <c r="C2207" s="199" t="str">
        <f t="shared" si="59"/>
        <v>CART_025_1_25</v>
      </c>
      <c r="D2207" s="205">
        <v>3.4718826405867902</v>
      </c>
      <c r="E2207" s="199" t="s">
        <v>256</v>
      </c>
      <c r="F2207" s="204">
        <v>1474.95126086235</v>
      </c>
      <c r="H2207" s="197" t="s">
        <v>262</v>
      </c>
      <c r="I2207" s="199" t="s">
        <v>94</v>
      </c>
      <c r="J2207" s="199" t="s">
        <v>88</v>
      </c>
      <c r="P2207" s="199" t="s">
        <v>446</v>
      </c>
    </row>
    <row r="2208" spans="1:16" s="199" customFormat="1">
      <c r="A2208" s="199" t="str">
        <f>Arms!$C$51</f>
        <v>CART_025_1</v>
      </c>
      <c r="B2208" s="199">
        <v>26</v>
      </c>
      <c r="C2208" s="199" t="str">
        <f t="shared" si="59"/>
        <v>CART_025_1_26</v>
      </c>
      <c r="D2208" s="205">
        <v>-4.88997555012229E-2</v>
      </c>
      <c r="E2208" s="199" t="s">
        <v>256</v>
      </c>
      <c r="F2208" s="204">
        <v>80.206048677441899</v>
      </c>
      <c r="G2208" s="204">
        <v>80.206048677441899</v>
      </c>
      <c r="H2208" s="197" t="s">
        <v>262</v>
      </c>
      <c r="I2208" s="199" t="s">
        <v>94</v>
      </c>
      <c r="J2208" s="199" t="s">
        <v>88</v>
      </c>
      <c r="P2208" s="199" t="s">
        <v>446</v>
      </c>
    </row>
    <row r="2209" spans="1:16" s="199" customFormat="1">
      <c r="A2209" s="199" t="str">
        <f>Arms!$C$51</f>
        <v>CART_025_1</v>
      </c>
      <c r="B2209" s="199">
        <v>26</v>
      </c>
      <c r="C2209" s="199" t="str">
        <f t="shared" si="59"/>
        <v>CART_025_1_26</v>
      </c>
      <c r="D2209" s="205">
        <v>1.0513447432762799</v>
      </c>
      <c r="E2209" s="199" t="s">
        <v>256</v>
      </c>
      <c r="F2209" s="204">
        <v>11207.9095115823</v>
      </c>
      <c r="H2209" s="197" t="s">
        <v>262</v>
      </c>
      <c r="I2209" s="199" t="s">
        <v>94</v>
      </c>
      <c r="J2209" s="199" t="s">
        <v>88</v>
      </c>
      <c r="P2209" s="199" t="s">
        <v>446</v>
      </c>
    </row>
    <row r="2210" spans="1:16" s="199" customFormat="1">
      <c r="A2210" s="199" t="str">
        <f>Arms!$C$51</f>
        <v>CART_025_1</v>
      </c>
      <c r="B2210" s="199">
        <v>26</v>
      </c>
      <c r="C2210" s="199" t="str">
        <f t="shared" si="59"/>
        <v>CART_025_1_26</v>
      </c>
      <c r="D2210" s="205">
        <v>1.5158924205378901</v>
      </c>
      <c r="E2210" s="199" t="s">
        <v>256</v>
      </c>
      <c r="F2210" s="204">
        <v>22.0670380614383</v>
      </c>
      <c r="G2210" s="204">
        <v>22.0670380614383</v>
      </c>
      <c r="H2210" s="197" t="s">
        <v>262</v>
      </c>
      <c r="I2210" s="199" t="s">
        <v>94</v>
      </c>
      <c r="J2210" s="199" t="s">
        <v>88</v>
      </c>
      <c r="P2210" s="199" t="s">
        <v>446</v>
      </c>
    </row>
    <row r="2211" spans="1:16" s="199" customFormat="1">
      <c r="A2211" s="199" t="str">
        <f>Arms!$C$51</f>
        <v>CART_025_1</v>
      </c>
      <c r="B2211" s="199">
        <v>26</v>
      </c>
      <c r="C2211" s="199" t="str">
        <f t="shared" si="59"/>
        <v>CART_025_1_26</v>
      </c>
      <c r="D2211" s="205">
        <v>3.12958435207823</v>
      </c>
      <c r="E2211" s="199" t="s">
        <v>256</v>
      </c>
      <c r="F2211" s="204">
        <v>321.46685836582799</v>
      </c>
      <c r="G2211" s="204">
        <v>321.46685836582799</v>
      </c>
      <c r="H2211" s="197" t="s">
        <v>262</v>
      </c>
      <c r="I2211" s="199" t="s">
        <v>94</v>
      </c>
      <c r="J2211" s="199" t="s">
        <v>88</v>
      </c>
      <c r="P2211" s="199" t="s">
        <v>446</v>
      </c>
    </row>
    <row r="2212" spans="1:16" s="199" customFormat="1">
      <c r="A2212" s="199" t="str">
        <f>Arms!$C$51</f>
        <v>CART_025_1</v>
      </c>
      <c r="B2212" s="199">
        <v>26</v>
      </c>
      <c r="C2212" s="199" t="str">
        <f t="shared" si="59"/>
        <v>CART_025_1_26</v>
      </c>
      <c r="D2212" s="205">
        <v>4.03422982885085</v>
      </c>
      <c r="E2212" s="199" t="s">
        <v>256</v>
      </c>
      <c r="F2212" s="204">
        <v>8.3959647228493992</v>
      </c>
      <c r="G2212" s="204">
        <v>8.3959647228493992</v>
      </c>
      <c r="H2212" s="197" t="s">
        <v>262</v>
      </c>
      <c r="I2212" s="199" t="s">
        <v>94</v>
      </c>
      <c r="J2212" s="199" t="s">
        <v>88</v>
      </c>
      <c r="P2212" s="199" t="s">
        <v>446</v>
      </c>
    </row>
    <row r="2213" spans="1:16" s="199" customFormat="1">
      <c r="A2213" s="199" t="str">
        <f>Arms!$C$51</f>
        <v>CART_025_1</v>
      </c>
      <c r="B2213" s="199">
        <v>27</v>
      </c>
      <c r="C2213" s="199" t="str">
        <f t="shared" si="59"/>
        <v>CART_025_1_27</v>
      </c>
      <c r="D2213" s="205">
        <v>0</v>
      </c>
      <c r="E2213" s="199" t="s">
        <v>256</v>
      </c>
      <c r="F2213" s="204">
        <v>63.680858363319501</v>
      </c>
      <c r="G2213" s="204">
        <v>63.680858363319501</v>
      </c>
      <c r="H2213" s="197" t="s">
        <v>262</v>
      </c>
      <c r="I2213" s="199" t="s">
        <v>94</v>
      </c>
      <c r="J2213" s="199" t="s">
        <v>88</v>
      </c>
      <c r="P2213" s="199" t="s">
        <v>446</v>
      </c>
    </row>
    <row r="2214" spans="1:16" s="199" customFormat="1">
      <c r="A2214" s="199" t="str">
        <f>Arms!$C$51</f>
        <v>CART_025_1</v>
      </c>
      <c r="B2214" s="199">
        <v>27</v>
      </c>
      <c r="C2214" s="199" t="str">
        <f t="shared" si="59"/>
        <v>CART_025_1_27</v>
      </c>
      <c r="D2214" s="205">
        <v>1.0757946210268901</v>
      </c>
      <c r="E2214" s="199" t="s">
        <v>256</v>
      </c>
      <c r="F2214" s="204">
        <v>736.05252313236394</v>
      </c>
      <c r="G2214" s="204">
        <v>736.05252313236394</v>
      </c>
      <c r="H2214" s="197" t="s">
        <v>262</v>
      </c>
      <c r="I2214" s="199" t="s">
        <v>94</v>
      </c>
      <c r="J2214" s="199" t="s">
        <v>88</v>
      </c>
      <c r="P2214" s="199" t="s">
        <v>446</v>
      </c>
    </row>
    <row r="2215" spans="1:16" s="199" customFormat="1">
      <c r="A2215" s="199" t="str">
        <f>Arms!$C$51</f>
        <v>CART_025_1</v>
      </c>
      <c r="B2215" s="199">
        <v>27</v>
      </c>
      <c r="C2215" s="199" t="str">
        <f t="shared" si="59"/>
        <v>CART_025_1_27</v>
      </c>
      <c r="D2215" s="205">
        <v>3.3007334963325099</v>
      </c>
      <c r="E2215" s="199" t="s">
        <v>256</v>
      </c>
      <c r="F2215" s="204">
        <v>2133.2819156330502</v>
      </c>
      <c r="H2215" s="197" t="s">
        <v>262</v>
      </c>
      <c r="I2215" s="199" t="s">
        <v>94</v>
      </c>
      <c r="J2215" s="199" t="s">
        <v>88</v>
      </c>
      <c r="P2215" s="199" t="s">
        <v>446</v>
      </c>
    </row>
    <row r="2216" spans="1:16" s="210" customFormat="1">
      <c r="A2216" s="210" t="str">
        <f>Arms!$C$52</f>
        <v>CART_026_1</v>
      </c>
      <c r="B2216" s="210">
        <v>1</v>
      </c>
      <c r="C2216" s="210" t="str">
        <f t="shared" si="59"/>
        <v>CART_026_1_1</v>
      </c>
      <c r="D2216" s="215">
        <v>2.1761169734268102E-2</v>
      </c>
      <c r="E2216" s="210" t="s">
        <v>256</v>
      </c>
      <c r="F2216" s="213">
        <v>0.95868361633812005</v>
      </c>
      <c r="G2216" s="213">
        <v>0.95868361633812005</v>
      </c>
      <c r="H2216" s="207" t="s">
        <v>262</v>
      </c>
      <c r="I2216" s="210" t="s">
        <v>94</v>
      </c>
      <c r="J2216" s="210" t="s">
        <v>88</v>
      </c>
      <c r="P2216" s="210" t="s">
        <v>335</v>
      </c>
    </row>
    <row r="2217" spans="1:16" s="210" customFormat="1">
      <c r="A2217" s="210" t="str">
        <f>Arms!$C$52</f>
        <v>CART_026_1</v>
      </c>
      <c r="B2217" s="210">
        <v>1</v>
      </c>
      <c r="C2217" s="210" t="str">
        <f t="shared" si="59"/>
        <v>CART_026_1_1</v>
      </c>
      <c r="D2217" s="215">
        <v>1.0175774277840399</v>
      </c>
      <c r="E2217" s="210" t="s">
        <v>256</v>
      </c>
      <c r="F2217" s="213">
        <v>29697.833159939699</v>
      </c>
      <c r="H2217" s="207" t="s">
        <v>262</v>
      </c>
      <c r="I2217" s="210" t="s">
        <v>94</v>
      </c>
      <c r="J2217" s="210" t="s">
        <v>88</v>
      </c>
      <c r="P2217" s="210" t="s">
        <v>335</v>
      </c>
    </row>
    <row r="2218" spans="1:16" s="210" customFormat="1">
      <c r="A2218" s="210" t="str">
        <f>Arms!$C$52</f>
        <v>CART_026_1</v>
      </c>
      <c r="B2218" s="210">
        <v>1</v>
      </c>
      <c r="C2218" s="210" t="str">
        <f t="shared" ref="C2218:C2221" si="60">CONCATENATE(A2218, "_", B2218)</f>
        <v>CART_026_1_1</v>
      </c>
      <c r="D2218" s="215">
        <v>4.39512801108049</v>
      </c>
      <c r="E2218" s="210" t="s">
        <v>256</v>
      </c>
      <c r="F2218" s="213">
        <v>1269.21999141489</v>
      </c>
      <c r="H2218" s="207" t="s">
        <v>262</v>
      </c>
      <c r="I2218" s="210" t="s">
        <v>94</v>
      </c>
      <c r="J2218" s="210" t="s">
        <v>88</v>
      </c>
      <c r="P2218" s="210" t="s">
        <v>335</v>
      </c>
    </row>
    <row r="2219" spans="1:16" s="210" customFormat="1">
      <c r="A2219" s="210" t="str">
        <f>Arms!$C$52</f>
        <v>CART_026_1</v>
      </c>
      <c r="B2219" s="210">
        <v>1</v>
      </c>
      <c r="C2219" s="210" t="str">
        <f t="shared" si="60"/>
        <v>CART_026_1_1</v>
      </c>
      <c r="D2219" s="215">
        <v>6.3369554352947901</v>
      </c>
      <c r="E2219" s="210" t="s">
        <v>256</v>
      </c>
      <c r="F2219" s="213">
        <v>1277.9156029912399</v>
      </c>
      <c r="H2219" s="207" t="s">
        <v>262</v>
      </c>
      <c r="I2219" s="210" t="s">
        <v>94</v>
      </c>
      <c r="J2219" s="210" t="s">
        <v>88</v>
      </c>
      <c r="P2219" s="210" t="s">
        <v>335</v>
      </c>
    </row>
    <row r="2220" spans="1:16" s="210" customFormat="1">
      <c r="A2220" s="210" t="str">
        <f>Arms!$C$52</f>
        <v>CART_026_1</v>
      </c>
      <c r="B2220" s="210">
        <v>2</v>
      </c>
      <c r="C2220" s="210" t="str">
        <f t="shared" si="60"/>
        <v>CART_026_1_2</v>
      </c>
      <c r="D2220" s="215">
        <v>2.1818285665329201E-2</v>
      </c>
      <c r="E2220" s="210" t="s">
        <v>256</v>
      </c>
      <c r="F2220" s="213">
        <v>1</v>
      </c>
      <c r="G2220" s="213">
        <v>1</v>
      </c>
      <c r="H2220" s="207" t="s">
        <v>262</v>
      </c>
      <c r="I2220" s="210" t="s">
        <v>94</v>
      </c>
      <c r="J2220" s="210" t="s">
        <v>88</v>
      </c>
      <c r="P2220" s="210" t="s">
        <v>335</v>
      </c>
    </row>
    <row r="2221" spans="1:16" s="210" customFormat="1">
      <c r="A2221" s="210" t="str">
        <f>Arms!$C$52</f>
        <v>CART_026_1</v>
      </c>
      <c r="B2221" s="210">
        <v>2</v>
      </c>
      <c r="C2221" s="210" t="str">
        <f t="shared" si="60"/>
        <v>CART_026_1_2</v>
      </c>
      <c r="D2221" s="215">
        <v>0.25005354618536901</v>
      </c>
      <c r="E2221" s="210" t="s">
        <v>256</v>
      </c>
      <c r="F2221" s="213">
        <v>1680.6582699253099</v>
      </c>
      <c r="H2221" s="207" t="s">
        <v>262</v>
      </c>
      <c r="I2221" s="210" t="s">
        <v>94</v>
      </c>
      <c r="J2221" s="210" t="s">
        <v>88</v>
      </c>
      <c r="P2221" s="210" t="s">
        <v>335</v>
      </c>
    </row>
    <row r="2222" spans="1:16" s="210" customFormat="1">
      <c r="A2222" s="210" t="str">
        <f>Arms!$C$52</f>
        <v>CART_026_1</v>
      </c>
      <c r="B2222" s="210">
        <v>2</v>
      </c>
      <c r="C2222" s="210" t="str">
        <f t="shared" ref="C2222:C2228" si="61">CONCATENATE(A2222, "_", B2222)</f>
        <v>CART_026_1_2</v>
      </c>
      <c r="D2222" s="215">
        <v>0.53866034583696198</v>
      </c>
      <c r="E2222" s="210" t="s">
        <v>256</v>
      </c>
      <c r="F2222" s="213">
        <v>66093.838015774803</v>
      </c>
      <c r="H2222" s="207" t="s">
        <v>262</v>
      </c>
      <c r="I2222" s="210" t="s">
        <v>94</v>
      </c>
      <c r="J2222" s="210" t="s">
        <v>88</v>
      </c>
      <c r="P2222" s="210" t="s">
        <v>335</v>
      </c>
    </row>
    <row r="2223" spans="1:16" s="210" customFormat="1">
      <c r="A2223" s="210" t="str">
        <f>Arms!$C$52</f>
        <v>CART_026_1</v>
      </c>
      <c r="B2223" s="210">
        <v>2</v>
      </c>
      <c r="C2223" s="210" t="str">
        <f t="shared" si="61"/>
        <v>CART_026_1_2</v>
      </c>
      <c r="D2223" s="215">
        <v>1.1929233361415299</v>
      </c>
      <c r="E2223" s="210" t="s">
        <v>256</v>
      </c>
      <c r="F2223" s="213">
        <v>53645.960783240698</v>
      </c>
      <c r="H2223" s="207" t="s">
        <v>262</v>
      </c>
      <c r="I2223" s="210" t="s">
        <v>94</v>
      </c>
      <c r="J2223" s="210" t="s">
        <v>88</v>
      </c>
      <c r="P2223" s="210" t="s">
        <v>335</v>
      </c>
    </row>
    <row r="2224" spans="1:16" s="210" customFormat="1">
      <c r="A2224" s="210" t="str">
        <f>Arms!$C$52</f>
        <v>CART_026_1</v>
      </c>
      <c r="B2224" s="210">
        <v>2</v>
      </c>
      <c r="C2224" s="210" t="str">
        <f t="shared" si="61"/>
        <v>CART_026_1_2</v>
      </c>
      <c r="D2224" s="215">
        <v>2.39064441049219</v>
      </c>
      <c r="E2224" s="210" t="s">
        <v>256</v>
      </c>
      <c r="F2224" s="213">
        <v>9962.8069555346992</v>
      </c>
      <c r="H2224" s="207" t="s">
        <v>262</v>
      </c>
      <c r="I2224" s="210" t="s">
        <v>94</v>
      </c>
      <c r="J2224" s="210" t="s">
        <v>88</v>
      </c>
      <c r="P2224" s="210" t="s">
        <v>335</v>
      </c>
    </row>
    <row r="2225" spans="1:16" s="210" customFormat="1">
      <c r="A2225" s="210" t="str">
        <f>Arms!$C$52</f>
        <v>CART_026_1</v>
      </c>
      <c r="B2225" s="210">
        <v>2</v>
      </c>
      <c r="C2225" s="210" t="str">
        <f t="shared" si="61"/>
        <v>CART_026_1_2</v>
      </c>
      <c r="D2225" s="215">
        <v>6.0988962346322397</v>
      </c>
      <c r="E2225" s="210" t="s">
        <v>256</v>
      </c>
      <c r="F2225" s="213">
        <v>5360.1296386878903</v>
      </c>
      <c r="H2225" s="207" t="s">
        <v>262</v>
      </c>
      <c r="I2225" s="210" t="s">
        <v>94</v>
      </c>
      <c r="J2225" s="210" t="s">
        <v>88</v>
      </c>
      <c r="P2225" s="210" t="s">
        <v>335</v>
      </c>
    </row>
    <row r="2226" spans="1:16" s="210" customFormat="1">
      <c r="A2226" s="210" t="str">
        <f>Arms!$C$52</f>
        <v>CART_026_1</v>
      </c>
      <c r="B2226" s="210">
        <v>2</v>
      </c>
      <c r="C2226" s="210" t="str">
        <f t="shared" si="61"/>
        <v>CART_026_1_2</v>
      </c>
      <c r="D2226" s="215">
        <v>9.15208544543286</v>
      </c>
      <c r="E2226" s="210" t="s">
        <v>256</v>
      </c>
      <c r="F2226" s="213">
        <v>1968.0996861398</v>
      </c>
      <c r="H2226" s="207" t="s">
        <v>262</v>
      </c>
      <c r="I2226" s="210" t="s">
        <v>94</v>
      </c>
      <c r="J2226" s="210" t="s">
        <v>88</v>
      </c>
      <c r="P2226" s="210" t="s">
        <v>335</v>
      </c>
    </row>
    <row r="2227" spans="1:16" s="210" customFormat="1">
      <c r="A2227" s="210" t="str">
        <f>Arms!$C$52</f>
        <v>CART_026_1</v>
      </c>
      <c r="B2227" s="210">
        <v>3</v>
      </c>
      <c r="C2227" s="210" t="str">
        <f t="shared" si="61"/>
        <v>CART_026_1_3</v>
      </c>
      <c r="D2227" s="215">
        <v>5.7115931060724901E-5</v>
      </c>
      <c r="E2227" s="210" t="s">
        <v>256</v>
      </c>
      <c r="F2227" s="213">
        <v>1.0430169758111101</v>
      </c>
      <c r="G2227" s="213">
        <v>1.0430169758111101</v>
      </c>
      <c r="H2227" s="207" t="s">
        <v>262</v>
      </c>
      <c r="I2227" s="210" t="s">
        <v>94</v>
      </c>
      <c r="J2227" s="210" t="s">
        <v>88</v>
      </c>
      <c r="P2227" s="210" t="s">
        <v>335</v>
      </c>
    </row>
    <row r="2228" spans="1:16" s="210" customFormat="1">
      <c r="A2228" s="210" t="str">
        <f>Arms!$C$52</f>
        <v>CART_026_1</v>
      </c>
      <c r="B2228" s="210">
        <v>3</v>
      </c>
      <c r="C2228" s="210" t="str">
        <f t="shared" si="61"/>
        <v>CART_026_1_3</v>
      </c>
      <c r="D2228" s="215">
        <v>0.18374195022346601</v>
      </c>
      <c r="E2228" s="210" t="s">
        <v>256</v>
      </c>
      <c r="F2228" s="213">
        <v>892.29620465350501</v>
      </c>
      <c r="H2228" s="207" t="s">
        <v>262</v>
      </c>
      <c r="I2228" s="210" t="s">
        <v>94</v>
      </c>
      <c r="J2228" s="210" t="s">
        <v>88</v>
      </c>
      <c r="P2228" s="210" t="s">
        <v>335</v>
      </c>
    </row>
    <row r="2229" spans="1:16" s="210" customFormat="1">
      <c r="A2229" s="210" t="str">
        <f>Arms!$C$52</f>
        <v>CART_026_1</v>
      </c>
      <c r="B2229" s="210">
        <v>3</v>
      </c>
      <c r="C2229" s="210" t="str">
        <f t="shared" ref="C2229:C2237" si="62">CONCATENATE(A2229, "_", B2229)</f>
        <v>CART_026_1_3</v>
      </c>
      <c r="D2229" s="215">
        <v>0.55859380577727602</v>
      </c>
      <c r="E2229" s="210" t="s">
        <v>256</v>
      </c>
      <c r="F2229" s="213">
        <v>16424.016370787998</v>
      </c>
      <c r="H2229" s="207" t="s">
        <v>262</v>
      </c>
      <c r="I2229" s="210" t="s">
        <v>94</v>
      </c>
      <c r="J2229" s="210" t="s">
        <v>88</v>
      </c>
      <c r="P2229" s="210" t="s">
        <v>335</v>
      </c>
    </row>
    <row r="2230" spans="1:16" s="210" customFormat="1">
      <c r="A2230" s="210" t="str">
        <f>Arms!$C$52</f>
        <v>CART_026_1</v>
      </c>
      <c r="B2230" s="210">
        <v>3</v>
      </c>
      <c r="C2230" s="210" t="str">
        <f t="shared" si="62"/>
        <v>CART_026_1_3</v>
      </c>
      <c r="D2230" s="215">
        <v>0.79745262947467599</v>
      </c>
      <c r="E2230" s="210" t="s">
        <v>256</v>
      </c>
      <c r="F2230" s="213">
        <v>7068.9021842698003</v>
      </c>
      <c r="H2230" s="207" t="s">
        <v>262</v>
      </c>
      <c r="I2230" s="210" t="s">
        <v>94</v>
      </c>
      <c r="J2230" s="210" t="s">
        <v>88</v>
      </c>
      <c r="P2230" s="210" t="s">
        <v>335</v>
      </c>
    </row>
    <row r="2231" spans="1:16" s="210" customFormat="1">
      <c r="A2231" s="210" t="str">
        <f>Arms!$C$52</f>
        <v>CART_026_1</v>
      </c>
      <c r="B2231" s="210">
        <v>3</v>
      </c>
      <c r="C2231" s="210" t="str">
        <f t="shared" si="62"/>
        <v>CART_026_1_3</v>
      </c>
      <c r="D2231" s="215">
        <v>1.1238130595576299</v>
      </c>
      <c r="E2231" s="210" t="s">
        <v>256</v>
      </c>
      <c r="F2231" s="213">
        <v>3602.9366312496199</v>
      </c>
      <c r="H2231" s="207" t="s">
        <v>262</v>
      </c>
      <c r="I2231" s="210" t="s">
        <v>94</v>
      </c>
      <c r="J2231" s="210" t="s">
        <v>88</v>
      </c>
      <c r="P2231" s="210" t="s">
        <v>335</v>
      </c>
    </row>
    <row r="2232" spans="1:16" s="210" customFormat="1">
      <c r="A2232" s="210" t="str">
        <f>Arms!$C$52</f>
        <v>CART_026_1</v>
      </c>
      <c r="B2232" s="210">
        <v>3</v>
      </c>
      <c r="C2232" s="210" t="str">
        <f t="shared" si="62"/>
        <v>CART_026_1_3</v>
      </c>
      <c r="D2232" s="215">
        <v>2.1269972727142901</v>
      </c>
      <c r="E2232" s="210" t="s">
        <v>256</v>
      </c>
      <c r="F2232" s="213">
        <v>2579.8335017458899</v>
      </c>
      <c r="H2232" s="207" t="s">
        <v>262</v>
      </c>
      <c r="I2232" s="210" t="s">
        <v>94</v>
      </c>
      <c r="J2232" s="210" t="s">
        <v>88</v>
      </c>
      <c r="P2232" s="210" t="s">
        <v>335</v>
      </c>
    </row>
    <row r="2233" spans="1:16" s="210" customFormat="1">
      <c r="A2233" s="210" t="str">
        <f>Arms!$C$52</f>
        <v>CART_026_1</v>
      </c>
      <c r="B2233" s="210">
        <v>3</v>
      </c>
      <c r="C2233" s="210" t="str">
        <f t="shared" si="62"/>
        <v>CART_026_1_3</v>
      </c>
      <c r="D2233" s="215">
        <v>3.5458141162023602</v>
      </c>
      <c r="E2233" s="210" t="s">
        <v>256</v>
      </c>
      <c r="F2233" s="213">
        <v>4124.0978783532901</v>
      </c>
      <c r="H2233" s="207" t="s">
        <v>262</v>
      </c>
      <c r="I2233" s="210" t="s">
        <v>94</v>
      </c>
      <c r="J2233" s="210" t="s">
        <v>88</v>
      </c>
      <c r="P2233" s="210" t="s">
        <v>335</v>
      </c>
    </row>
    <row r="2234" spans="1:16" s="210" customFormat="1">
      <c r="A2234" s="210" t="str">
        <f>Arms!$C$52</f>
        <v>CART_026_1</v>
      </c>
      <c r="B2234" s="210">
        <v>3</v>
      </c>
      <c r="C2234" s="210" t="str">
        <f t="shared" si="62"/>
        <v>CART_026_1_3</v>
      </c>
      <c r="D2234" s="215">
        <v>6.1413904873416802</v>
      </c>
      <c r="E2234" s="210" t="s">
        <v>256</v>
      </c>
      <c r="F2234" s="213">
        <v>2305.4092844060901</v>
      </c>
      <c r="H2234" s="207" t="s">
        <v>262</v>
      </c>
      <c r="I2234" s="210" t="s">
        <v>94</v>
      </c>
      <c r="J2234" s="210" t="s">
        <v>88</v>
      </c>
      <c r="P2234" s="210" t="s">
        <v>335</v>
      </c>
    </row>
    <row r="2235" spans="1:16" s="210" customFormat="1">
      <c r="A2235" s="210" t="str">
        <f>Arms!$C$52</f>
        <v>CART_026_1</v>
      </c>
      <c r="B2235" s="210">
        <v>3</v>
      </c>
      <c r="C2235" s="210" t="str">
        <f t="shared" si="62"/>
        <v>CART_026_1_3</v>
      </c>
      <c r="D2235" s="215">
        <v>9.0581297388373994</v>
      </c>
      <c r="E2235" s="210" t="s">
        <v>256</v>
      </c>
      <c r="F2235" s="213">
        <v>14.1229219621144</v>
      </c>
      <c r="H2235" s="207" t="s">
        <v>262</v>
      </c>
      <c r="I2235" s="210" t="s">
        <v>94</v>
      </c>
      <c r="J2235" s="210" t="s">
        <v>88</v>
      </c>
      <c r="P2235" s="210" t="s">
        <v>335</v>
      </c>
    </row>
    <row r="2236" spans="1:16" s="210" customFormat="1">
      <c r="A2236" s="210" t="str">
        <f>Arms!$C$52</f>
        <v>CART_026_1</v>
      </c>
      <c r="B2236" s="210">
        <v>4</v>
      </c>
      <c r="C2236" s="210" t="str">
        <f t="shared" si="62"/>
        <v>CART_026_1_4</v>
      </c>
      <c r="D2236" s="215">
        <v>2.1761169734268102E-2</v>
      </c>
      <c r="E2236" s="210" t="s">
        <v>256</v>
      </c>
      <c r="F2236" s="213">
        <v>0.95868361633812005</v>
      </c>
      <c r="G2236" s="213">
        <v>0.95868361633812005</v>
      </c>
      <c r="H2236" s="207" t="s">
        <v>262</v>
      </c>
      <c r="I2236" s="210" t="s">
        <v>94</v>
      </c>
      <c r="J2236" s="210" t="s">
        <v>88</v>
      </c>
      <c r="P2236" s="210" t="s">
        <v>335</v>
      </c>
    </row>
    <row r="2237" spans="1:16" s="210" customFormat="1">
      <c r="A2237" s="210" t="str">
        <f>Arms!$C$52</f>
        <v>CART_026_1</v>
      </c>
      <c r="B2237" s="210">
        <v>4</v>
      </c>
      <c r="C2237" s="210" t="str">
        <f t="shared" si="62"/>
        <v>CART_026_1_4</v>
      </c>
      <c r="D2237" s="215">
        <v>0.40232461839418499</v>
      </c>
      <c r="E2237" s="210" t="s">
        <v>256</v>
      </c>
      <c r="F2237" s="213">
        <v>1199.8172009928701</v>
      </c>
      <c r="H2237" s="207" t="s">
        <v>262</v>
      </c>
      <c r="I2237" s="210" t="s">
        <v>94</v>
      </c>
      <c r="J2237" s="210" t="s">
        <v>88</v>
      </c>
      <c r="P2237" s="210" t="s">
        <v>335</v>
      </c>
    </row>
    <row r="2238" spans="1:16" s="210" customFormat="1">
      <c r="A2238" s="210" t="str">
        <f>Arms!$C$52</f>
        <v>CART_026_1</v>
      </c>
      <c r="B2238" s="210">
        <v>4</v>
      </c>
      <c r="C2238" s="210" t="str">
        <f t="shared" ref="C2238:C2243" si="63">CONCATENATE(A2238, "_", B2238)</f>
        <v>CART_026_1_4</v>
      </c>
      <c r="D2238" s="215">
        <v>0.58281096054717096</v>
      </c>
      <c r="E2238" s="210" t="s">
        <v>256</v>
      </c>
      <c r="F2238" s="213">
        <v>96638.428262607107</v>
      </c>
      <c r="H2238" s="207" t="s">
        <v>262</v>
      </c>
      <c r="I2238" s="210" t="s">
        <v>94</v>
      </c>
      <c r="J2238" s="210" t="s">
        <v>88</v>
      </c>
      <c r="P2238" s="210" t="s">
        <v>335</v>
      </c>
    </row>
    <row r="2239" spans="1:16" s="210" customFormat="1">
      <c r="A2239" s="210" t="str">
        <f>Arms!$C$52</f>
        <v>CART_026_1</v>
      </c>
      <c r="B2239" s="210">
        <v>4</v>
      </c>
      <c r="C2239" s="210" t="str">
        <f t="shared" si="63"/>
        <v>CART_026_1_4</v>
      </c>
      <c r="D2239" s="215">
        <v>0.68978909942455602</v>
      </c>
      <c r="E2239" s="210" t="s">
        <v>256</v>
      </c>
      <c r="F2239" s="213">
        <v>20290.9671492831</v>
      </c>
      <c r="H2239" s="207" t="s">
        <v>262</v>
      </c>
      <c r="I2239" s="210" t="s">
        <v>94</v>
      </c>
      <c r="J2239" s="210" t="s">
        <v>88</v>
      </c>
      <c r="P2239" s="210" t="s">
        <v>335</v>
      </c>
    </row>
    <row r="2240" spans="1:16" s="210" customFormat="1">
      <c r="A2240" s="210" t="str">
        <f>Arms!$C$52</f>
        <v>CART_026_1</v>
      </c>
      <c r="B2240" s="210">
        <v>4</v>
      </c>
      <c r="C2240" s="210" t="str">
        <f t="shared" si="63"/>
        <v>CART_026_1_4</v>
      </c>
      <c r="D2240" s="215">
        <v>2.0821612668313501</v>
      </c>
      <c r="E2240" s="210" t="s">
        <v>256</v>
      </c>
      <c r="F2240" s="213">
        <v>1063.42399980666</v>
      </c>
      <c r="H2240" s="207" t="s">
        <v>262</v>
      </c>
      <c r="I2240" s="210" t="s">
        <v>94</v>
      </c>
      <c r="J2240" s="210" t="s">
        <v>88</v>
      </c>
      <c r="P2240" s="210" t="s">
        <v>335</v>
      </c>
    </row>
    <row r="2241" spans="1:16" s="210" customFormat="1">
      <c r="A2241" s="210" t="str">
        <f>Arms!$C$52</f>
        <v>CART_026_1</v>
      </c>
      <c r="B2241" s="210">
        <v>4</v>
      </c>
      <c r="C2241" s="210" t="str">
        <f t="shared" si="63"/>
        <v>CART_026_1_4</v>
      </c>
      <c r="D2241" s="215">
        <v>3.0652406722544998</v>
      </c>
      <c r="E2241" s="210" t="s">
        <v>256</v>
      </c>
      <c r="F2241" s="213">
        <v>2699.9084039067602</v>
      </c>
      <c r="H2241" s="207" t="s">
        <v>262</v>
      </c>
      <c r="I2241" s="210" t="s">
        <v>94</v>
      </c>
      <c r="J2241" s="210" t="s">
        <v>88</v>
      </c>
      <c r="P2241" s="210" t="s">
        <v>335</v>
      </c>
    </row>
    <row r="2242" spans="1:16" s="210" customFormat="1">
      <c r="A2242" s="210" t="str">
        <f>Arms!$C$52</f>
        <v>CART_026_1</v>
      </c>
      <c r="B2242" s="210">
        <v>5</v>
      </c>
      <c r="C2242" s="210" t="str">
        <f t="shared" si="63"/>
        <v>CART_026_1_5</v>
      </c>
      <c r="D2242" s="215">
        <v>0</v>
      </c>
      <c r="E2242" s="210" t="s">
        <v>256</v>
      </c>
      <c r="F2242" s="213">
        <v>0.99992328627264304</v>
      </c>
      <c r="G2242" s="213">
        <v>0.99992328627264304</v>
      </c>
      <c r="H2242" s="207" t="s">
        <v>262</v>
      </c>
      <c r="I2242" s="210" t="s">
        <v>94</v>
      </c>
      <c r="J2242" s="210" t="s">
        <v>88</v>
      </c>
      <c r="P2242" s="210" t="s">
        <v>335</v>
      </c>
    </row>
    <row r="2243" spans="1:16" s="210" customFormat="1">
      <c r="A2243" s="210" t="str">
        <f>Arms!$C$52</f>
        <v>CART_026_1</v>
      </c>
      <c r="B2243" s="210">
        <v>5</v>
      </c>
      <c r="C2243" s="210" t="str">
        <f t="shared" si="63"/>
        <v>CART_026_1_5</v>
      </c>
      <c r="D2243" s="215">
        <v>0.200762497679665</v>
      </c>
      <c r="E2243" s="210" t="s">
        <v>256</v>
      </c>
      <c r="F2243" s="213">
        <v>25.779116031217299</v>
      </c>
      <c r="H2243" s="207" t="s">
        <v>262</v>
      </c>
      <c r="I2243" s="210" t="s">
        <v>94</v>
      </c>
      <c r="J2243" s="210" t="s">
        <v>88</v>
      </c>
      <c r="P2243" s="210" t="s">
        <v>335</v>
      </c>
    </row>
    <row r="2244" spans="1:16" s="210" customFormat="1">
      <c r="A2244" s="210" t="str">
        <f>Arms!$C$52</f>
        <v>CART_026_1</v>
      </c>
      <c r="B2244" s="210">
        <v>5</v>
      </c>
      <c r="C2244" s="210" t="str">
        <f t="shared" ref="C2244:C2249" si="64">CONCATENATE(A2244, "_", B2244)</f>
        <v>CART_026_1_5</v>
      </c>
      <c r="D2244" s="215">
        <v>0.36342866934159601</v>
      </c>
      <c r="E2244" s="210" t="s">
        <v>256</v>
      </c>
      <c r="F2244" s="213">
        <v>39810.542533123997</v>
      </c>
      <c r="H2244" s="207" t="s">
        <v>262</v>
      </c>
      <c r="I2244" s="210" t="s">
        <v>94</v>
      </c>
      <c r="J2244" s="210" t="s">
        <v>88</v>
      </c>
      <c r="P2244" s="210" t="s">
        <v>335</v>
      </c>
    </row>
    <row r="2245" spans="1:16" s="210" customFormat="1">
      <c r="A2245" s="210" t="str">
        <f>Arms!$C$52</f>
        <v>CART_026_1</v>
      </c>
      <c r="B2245" s="210">
        <v>5</v>
      </c>
      <c r="C2245" s="210" t="str">
        <f t="shared" si="64"/>
        <v>CART_026_1_5</v>
      </c>
      <c r="D2245" s="215">
        <v>0.42774120771636198</v>
      </c>
      <c r="E2245" s="210" t="s">
        <v>256</v>
      </c>
      <c r="F2245" s="213">
        <v>17123.9581605567</v>
      </c>
      <c r="H2245" s="207" t="s">
        <v>262</v>
      </c>
      <c r="I2245" s="210" t="s">
        <v>94</v>
      </c>
      <c r="J2245" s="210" t="s">
        <v>88</v>
      </c>
      <c r="P2245" s="210" t="s">
        <v>335</v>
      </c>
    </row>
    <row r="2246" spans="1:16" s="210" customFormat="1">
      <c r="A2246" s="210" t="str">
        <f>Arms!$C$52</f>
        <v>CART_026_1</v>
      </c>
      <c r="B2246" s="210">
        <v>5</v>
      </c>
      <c r="C2246" s="210" t="str">
        <f t="shared" si="64"/>
        <v>CART_026_1_5</v>
      </c>
      <c r="D2246" s="215">
        <v>1.05784415918209</v>
      </c>
      <c r="E2246" s="210" t="s">
        <v>256</v>
      </c>
      <c r="F2246" s="213">
        <v>2463.9643502213698</v>
      </c>
      <c r="H2246" s="207" t="s">
        <v>262</v>
      </c>
      <c r="I2246" s="210" t="s">
        <v>94</v>
      </c>
      <c r="J2246" s="210" t="s">
        <v>88</v>
      </c>
      <c r="P2246" s="210" t="s">
        <v>335</v>
      </c>
    </row>
    <row r="2247" spans="1:16" s="210" customFormat="1">
      <c r="A2247" s="210" t="str">
        <f>Arms!$C$52</f>
        <v>CART_026_1</v>
      </c>
      <c r="B2247" s="210">
        <v>5</v>
      </c>
      <c r="C2247" s="210" t="str">
        <f t="shared" si="64"/>
        <v>CART_026_1_5</v>
      </c>
      <c r="D2247" s="215">
        <v>2.1307669241643201</v>
      </c>
      <c r="E2247" s="210" t="s">
        <v>256</v>
      </c>
      <c r="F2247" s="213">
        <v>41785.106982240897</v>
      </c>
      <c r="H2247" s="207" t="s">
        <v>262</v>
      </c>
      <c r="I2247" s="210" t="s">
        <v>94</v>
      </c>
      <c r="J2247" s="210" t="s">
        <v>88</v>
      </c>
      <c r="P2247" s="210" t="s">
        <v>335</v>
      </c>
    </row>
    <row r="2248" spans="1:16" s="210" customFormat="1">
      <c r="A2248" s="210" t="str">
        <f>Arms!$C$52</f>
        <v>CART_026_1</v>
      </c>
      <c r="B2248" s="210">
        <v>6</v>
      </c>
      <c r="C2248" s="210" t="str">
        <f t="shared" si="64"/>
        <v>CART_026_1_6</v>
      </c>
      <c r="D2248" s="215">
        <v>-5.7115931061168997E-5</v>
      </c>
      <c r="E2248" s="210" t="s">
        <v>256</v>
      </c>
      <c r="F2248" s="213">
        <v>0.95861007214455396</v>
      </c>
      <c r="G2248" s="213">
        <v>0.95861007214455396</v>
      </c>
      <c r="H2248" s="207" t="s">
        <v>262</v>
      </c>
      <c r="I2248" s="210" t="s">
        <v>94</v>
      </c>
      <c r="J2248" s="210" t="s">
        <v>88</v>
      </c>
      <c r="P2248" s="210" t="s">
        <v>335</v>
      </c>
    </row>
    <row r="2249" spans="1:16" s="210" customFormat="1">
      <c r="A2249" s="210" t="str">
        <f>Arms!$C$52</f>
        <v>CART_026_1</v>
      </c>
      <c r="B2249" s="210">
        <v>6</v>
      </c>
      <c r="C2249" s="210" t="str">
        <f t="shared" si="64"/>
        <v>CART_026_1_6</v>
      </c>
      <c r="D2249" s="215">
        <v>0.13650707523596001</v>
      </c>
      <c r="E2249" s="210" t="s">
        <v>256</v>
      </c>
      <c r="F2249" s="213">
        <v>62.515348119762997</v>
      </c>
      <c r="H2249" s="207" t="s">
        <v>262</v>
      </c>
      <c r="I2249" s="210" t="s">
        <v>94</v>
      </c>
      <c r="J2249" s="210" t="s">
        <v>88</v>
      </c>
      <c r="P2249" s="210" t="s">
        <v>335</v>
      </c>
    </row>
    <row r="2250" spans="1:16" s="210" customFormat="1">
      <c r="A2250" s="210" t="str">
        <f>Arms!$C$52</f>
        <v>CART_026_1</v>
      </c>
      <c r="B2250" s="210">
        <v>6</v>
      </c>
      <c r="C2250" s="210" t="str">
        <f t="shared" ref="C2250:C2255" si="65">CONCATENATE(A2250, "_", B2250)</f>
        <v>CART_026_1_6</v>
      </c>
      <c r="D2250" s="215">
        <v>0.35520397526880099</v>
      </c>
      <c r="E2250" s="210" t="s">
        <v>256</v>
      </c>
      <c r="F2250" s="213">
        <v>91.462292153158501</v>
      </c>
      <c r="H2250" s="207" t="s">
        <v>262</v>
      </c>
      <c r="I2250" s="210" t="s">
        <v>94</v>
      </c>
      <c r="J2250" s="210" t="s">
        <v>88</v>
      </c>
      <c r="P2250" s="210" t="s">
        <v>335</v>
      </c>
    </row>
    <row r="2251" spans="1:16" s="210" customFormat="1">
      <c r="A2251" s="210" t="str">
        <f>Arms!$C$52</f>
        <v>CART_026_1</v>
      </c>
      <c r="B2251" s="210">
        <v>6</v>
      </c>
      <c r="C2251" s="210" t="str">
        <f t="shared" si="65"/>
        <v>CART_026_1_6</v>
      </c>
      <c r="D2251" s="215">
        <v>0.42385732440420898</v>
      </c>
      <c r="E2251" s="210" t="s">
        <v>256</v>
      </c>
      <c r="F2251" s="213">
        <v>971.68372511625103</v>
      </c>
      <c r="H2251" s="207" t="s">
        <v>262</v>
      </c>
      <c r="I2251" s="210" t="s">
        <v>94</v>
      </c>
      <c r="J2251" s="210" t="s">
        <v>88</v>
      </c>
      <c r="P2251" s="210" t="s">
        <v>335</v>
      </c>
    </row>
    <row r="2252" spans="1:16" s="210" customFormat="1">
      <c r="A2252" s="210" t="str">
        <f>Arms!$C$52</f>
        <v>CART_026_1</v>
      </c>
      <c r="B2252" s="210">
        <v>6</v>
      </c>
      <c r="C2252" s="210" t="str">
        <f t="shared" si="65"/>
        <v>CART_026_1_6</v>
      </c>
      <c r="D2252" s="215">
        <v>0.58121171447746001</v>
      </c>
      <c r="E2252" s="210" t="s">
        <v>256</v>
      </c>
      <c r="F2252" s="213">
        <v>29652.301721748601</v>
      </c>
      <c r="H2252" s="207" t="s">
        <v>262</v>
      </c>
      <c r="I2252" s="210" t="s">
        <v>94</v>
      </c>
      <c r="J2252" s="210" t="s">
        <v>88</v>
      </c>
      <c r="P2252" s="210" t="s">
        <v>335</v>
      </c>
    </row>
    <row r="2253" spans="1:16" s="210" customFormat="1">
      <c r="A2253" s="210" t="str">
        <f>Arms!$C$52</f>
        <v>CART_026_1</v>
      </c>
      <c r="B2253" s="210">
        <v>6</v>
      </c>
      <c r="C2253" s="210" t="str">
        <f t="shared" si="65"/>
        <v>CART_026_1_6</v>
      </c>
      <c r="D2253" s="215">
        <v>1.05967186897605</v>
      </c>
      <c r="E2253" s="210" t="s">
        <v>256</v>
      </c>
      <c r="F2253" s="213">
        <v>9506.5874050396505</v>
      </c>
      <c r="H2253" s="207" t="s">
        <v>262</v>
      </c>
      <c r="I2253" s="210" t="s">
        <v>94</v>
      </c>
      <c r="J2253" s="210" t="s">
        <v>88</v>
      </c>
      <c r="P2253" s="210" t="s">
        <v>335</v>
      </c>
    </row>
    <row r="2254" spans="1:16" s="210" customFormat="1">
      <c r="A2254" s="210" t="str">
        <f>Arms!$C$52</f>
        <v>CART_026_1</v>
      </c>
      <c r="B2254" s="210">
        <v>6</v>
      </c>
      <c r="C2254" s="210" t="str">
        <f t="shared" si="65"/>
        <v>CART_026_1_6</v>
      </c>
      <c r="D2254" s="215">
        <v>3.4132480402096101</v>
      </c>
      <c r="E2254" s="210" t="s">
        <v>256</v>
      </c>
      <c r="F2254" s="213">
        <v>1212.5870234173899</v>
      </c>
      <c r="H2254" s="207" t="s">
        <v>262</v>
      </c>
      <c r="I2254" s="210" t="s">
        <v>94</v>
      </c>
      <c r="J2254" s="210" t="s">
        <v>88</v>
      </c>
      <c r="P2254" s="210" t="s">
        <v>335</v>
      </c>
    </row>
    <row r="2255" spans="1:16" s="210" customFormat="1">
      <c r="A2255" s="210" t="str">
        <f>Arms!$C$52</f>
        <v>CART_026_1</v>
      </c>
      <c r="B2255" s="210">
        <v>7</v>
      </c>
      <c r="C2255" s="210" t="str">
        <f t="shared" si="65"/>
        <v>CART_026_1_7</v>
      </c>
      <c r="D2255" s="215">
        <v>5.7115931060724901E-5</v>
      </c>
      <c r="E2255" s="210" t="s">
        <v>256</v>
      </c>
      <c r="F2255" s="213">
        <v>1.0430169758111101</v>
      </c>
      <c r="G2255" s="213">
        <v>1.0430169758111101</v>
      </c>
      <c r="H2255" s="207" t="s">
        <v>262</v>
      </c>
      <c r="I2255" s="210" t="s">
        <v>94</v>
      </c>
      <c r="J2255" s="210" t="s">
        <v>88</v>
      </c>
      <c r="P2255" s="210" t="s">
        <v>335</v>
      </c>
    </row>
    <row r="2256" spans="1:16" s="210" customFormat="1">
      <c r="A2256" s="210" t="str">
        <f>Arms!$C$52</f>
        <v>CART_026_1</v>
      </c>
      <c r="B2256" s="210">
        <v>7</v>
      </c>
      <c r="C2256" s="210" t="str">
        <f t="shared" ref="C2256:C2261" si="66">CONCATENATE(A2256, "_", B2256)</f>
        <v>CART_026_1_7</v>
      </c>
      <c r="D2256" s="215">
        <v>0.20476061285394001</v>
      </c>
      <c r="E2256" s="210" t="s">
        <v>256</v>
      </c>
      <c r="F2256" s="213">
        <v>494.306862310187</v>
      </c>
      <c r="H2256" s="207" t="s">
        <v>262</v>
      </c>
      <c r="I2256" s="210" t="s">
        <v>94</v>
      </c>
      <c r="J2256" s="210" t="s">
        <v>88</v>
      </c>
      <c r="P2256" s="210" t="s">
        <v>335</v>
      </c>
    </row>
    <row r="2257" spans="1:16" s="210" customFormat="1">
      <c r="A2257" s="210" t="str">
        <f>Arms!$C$52</f>
        <v>CART_026_1</v>
      </c>
      <c r="B2257" s="210">
        <v>7</v>
      </c>
      <c r="C2257" s="210" t="str">
        <f t="shared" si="66"/>
        <v>CART_026_1_7</v>
      </c>
      <c r="D2257" s="215">
        <v>0.27998229406137098</v>
      </c>
      <c r="E2257" s="210" t="s">
        <v>256</v>
      </c>
      <c r="F2257" s="213">
        <v>672387.08088366303</v>
      </c>
      <c r="H2257" s="207" t="s">
        <v>262</v>
      </c>
      <c r="I2257" s="210" t="s">
        <v>94</v>
      </c>
      <c r="J2257" s="210" t="s">
        <v>88</v>
      </c>
      <c r="P2257" s="210" t="s">
        <v>335</v>
      </c>
    </row>
    <row r="2258" spans="1:16" s="210" customFormat="1">
      <c r="A2258" s="210" t="str">
        <f>Arms!$C$52</f>
        <v>CART_026_1</v>
      </c>
      <c r="B2258" s="210">
        <v>7</v>
      </c>
      <c r="C2258" s="210" t="str">
        <f t="shared" si="66"/>
        <v>CART_026_1_7</v>
      </c>
      <c r="D2258" s="215">
        <v>1.01329373295446</v>
      </c>
      <c r="E2258" s="210" t="s">
        <v>256</v>
      </c>
      <c r="F2258" s="213">
        <v>1254.2169679598001</v>
      </c>
      <c r="H2258" s="207" t="s">
        <v>262</v>
      </c>
      <c r="I2258" s="210" t="s">
        <v>94</v>
      </c>
      <c r="J2258" s="210" t="s">
        <v>88</v>
      </c>
      <c r="P2258" s="210" t="s">
        <v>335</v>
      </c>
    </row>
    <row r="2259" spans="1:16" s="210" customFormat="1">
      <c r="A2259" s="210" t="str">
        <f>Arms!$C$52</f>
        <v>CART_026_1</v>
      </c>
      <c r="B2259" s="210">
        <v>7</v>
      </c>
      <c r="C2259" s="210" t="str">
        <f t="shared" si="66"/>
        <v>CART_026_1_7</v>
      </c>
      <c r="D2259" s="215">
        <v>2.1654362943183898</v>
      </c>
      <c r="E2259" s="210" t="s">
        <v>256</v>
      </c>
      <c r="F2259" s="213">
        <v>55.476762607321596</v>
      </c>
      <c r="H2259" s="207" t="s">
        <v>262</v>
      </c>
      <c r="I2259" s="210" t="s">
        <v>94</v>
      </c>
      <c r="J2259" s="210" t="s">
        <v>88</v>
      </c>
      <c r="P2259" s="210" t="s">
        <v>335</v>
      </c>
    </row>
    <row r="2260" spans="1:16" s="210" customFormat="1">
      <c r="A2260" s="210" t="str">
        <f>Arms!$C$53</f>
        <v>CART_026_2</v>
      </c>
      <c r="B2260" s="210">
        <v>1</v>
      </c>
      <c r="C2260" s="210" t="str">
        <f t="shared" si="66"/>
        <v>CART_026_2_1</v>
      </c>
      <c r="D2260" s="215">
        <v>3.9346842417131697E-5</v>
      </c>
      <c r="E2260" s="210" t="s">
        <v>256</v>
      </c>
      <c r="F2260" s="213">
        <v>1.0356604491939401</v>
      </c>
      <c r="G2260" s="213">
        <v>1.0356604491939401</v>
      </c>
      <c r="H2260" s="207" t="s">
        <v>262</v>
      </c>
      <c r="I2260" s="210" t="s">
        <v>94</v>
      </c>
      <c r="J2260" s="210" t="s">
        <v>88</v>
      </c>
      <c r="P2260" s="210" t="s">
        <v>364</v>
      </c>
    </row>
    <row r="2261" spans="1:16" s="210" customFormat="1">
      <c r="A2261" s="210" t="str">
        <f>Arms!$C$53</f>
        <v>CART_026_2</v>
      </c>
      <c r="B2261" s="210">
        <v>1</v>
      </c>
      <c r="C2261" s="210" t="str">
        <f t="shared" si="66"/>
        <v>CART_026_2_1</v>
      </c>
      <c r="D2261" s="215">
        <v>0.986031870942358</v>
      </c>
      <c r="E2261" s="210" t="s">
        <v>256</v>
      </c>
      <c r="F2261" s="213">
        <v>2227.54295199955</v>
      </c>
      <c r="H2261" s="207" t="s">
        <v>262</v>
      </c>
      <c r="I2261" s="210" t="s">
        <v>94</v>
      </c>
      <c r="J2261" s="210" t="s">
        <v>88</v>
      </c>
      <c r="P2261" s="210" t="s">
        <v>364</v>
      </c>
    </row>
    <row r="2262" spans="1:16" s="210" customFormat="1">
      <c r="A2262" s="210" t="str">
        <f>Arms!$C$53</f>
        <v>CART_026_2</v>
      </c>
      <c r="B2262" s="210">
        <v>1</v>
      </c>
      <c r="C2262" s="210" t="str">
        <f t="shared" ref="C2262:C2265" si="67">CONCATENATE(A2262, "_", B2262)</f>
        <v>CART_026_2_1</v>
      </c>
      <c r="D2262" s="215">
        <v>3.7729687192602701</v>
      </c>
      <c r="E2262" s="210" t="s">
        <v>256</v>
      </c>
      <c r="F2262" s="213">
        <v>1569.1056055902</v>
      </c>
      <c r="H2262" s="207" t="s">
        <v>262</v>
      </c>
      <c r="I2262" s="210" t="s">
        <v>94</v>
      </c>
      <c r="J2262" s="210" t="s">
        <v>88</v>
      </c>
      <c r="P2262" s="210" t="s">
        <v>364</v>
      </c>
    </row>
    <row r="2263" spans="1:16" s="210" customFormat="1">
      <c r="A2263" s="210" t="str">
        <f>Arms!$C$53</f>
        <v>CART_026_2</v>
      </c>
      <c r="B2263" s="210">
        <v>1</v>
      </c>
      <c r="C2263" s="210" t="str">
        <f t="shared" si="67"/>
        <v>CART_026_2_1</v>
      </c>
      <c r="D2263" s="215">
        <v>9.23080857761164</v>
      </c>
      <c r="E2263" s="210" t="s">
        <v>256</v>
      </c>
      <c r="F2263" s="213">
        <v>1.0356604491939401</v>
      </c>
      <c r="G2263" s="213">
        <v>1.0356604491939401</v>
      </c>
      <c r="H2263" s="207" t="s">
        <v>262</v>
      </c>
      <c r="I2263" s="210" t="s">
        <v>94</v>
      </c>
      <c r="J2263" s="210" t="s">
        <v>88</v>
      </c>
      <c r="P2263" s="210" t="s">
        <v>364</v>
      </c>
    </row>
    <row r="2264" spans="1:16" s="210" customFormat="1">
      <c r="A2264" s="210" t="str">
        <f>Arms!$C$53</f>
        <v>CART_026_2</v>
      </c>
      <c r="B2264" s="210">
        <v>2</v>
      </c>
      <c r="C2264" s="210" t="str">
        <f t="shared" si="67"/>
        <v>CART_026_2_2</v>
      </c>
      <c r="D2264" s="215">
        <v>1.8138894353729201E-2</v>
      </c>
      <c r="E2264" s="210" t="s">
        <v>256</v>
      </c>
      <c r="F2264" s="213">
        <v>1.0356604491939401</v>
      </c>
      <c r="G2264" s="213">
        <v>1.0356604491939401</v>
      </c>
      <c r="H2264" s="207" t="s">
        <v>262</v>
      </c>
      <c r="I2264" s="210" t="s">
        <v>94</v>
      </c>
      <c r="J2264" s="210" t="s">
        <v>88</v>
      </c>
      <c r="P2264" s="210" t="s">
        <v>364</v>
      </c>
    </row>
    <row r="2265" spans="1:16" s="210" customFormat="1">
      <c r="A2265" s="210" t="str">
        <f>Arms!$C$53</f>
        <v>CART_026_2</v>
      </c>
      <c r="B2265" s="210">
        <v>2</v>
      </c>
      <c r="C2265" s="210" t="str">
        <f t="shared" si="67"/>
        <v>CART_026_2_2</v>
      </c>
      <c r="D2265" s="215">
        <v>0.248081841432224</v>
      </c>
      <c r="E2265" s="210" t="s">
        <v>256</v>
      </c>
      <c r="F2265" s="213">
        <v>88237.292561120397</v>
      </c>
      <c r="H2265" s="207" t="s">
        <v>262</v>
      </c>
      <c r="I2265" s="210" t="s">
        <v>94</v>
      </c>
      <c r="J2265" s="210" t="s">
        <v>88</v>
      </c>
      <c r="P2265" s="210" t="s">
        <v>364</v>
      </c>
    </row>
    <row r="2266" spans="1:16" s="210" customFormat="1">
      <c r="A2266" s="210" t="str">
        <f>Arms!$C$53</f>
        <v>CART_026_2</v>
      </c>
      <c r="B2266" s="210">
        <v>2</v>
      </c>
      <c r="C2266" s="210" t="str">
        <f t="shared" ref="C2266:C2271" si="68">CONCATENATE(A2266, "_", B2266)</f>
        <v>CART_026_2_2</v>
      </c>
      <c r="D2266" s="215">
        <v>0.375447570332479</v>
      </c>
      <c r="E2266" s="210" t="s">
        <v>256</v>
      </c>
      <c r="F2266" s="213">
        <v>160083.962644741</v>
      </c>
      <c r="H2266" s="207" t="s">
        <v>262</v>
      </c>
      <c r="I2266" s="210" t="s">
        <v>94</v>
      </c>
      <c r="J2266" s="210" t="s">
        <v>88</v>
      </c>
      <c r="P2266" s="210" t="s">
        <v>364</v>
      </c>
    </row>
    <row r="2267" spans="1:16" s="210" customFormat="1">
      <c r="A2267" s="210" t="str">
        <f>Arms!$C$53</f>
        <v>CART_026_2</v>
      </c>
      <c r="B2267" s="210">
        <v>2</v>
      </c>
      <c r="C2267" s="210" t="str">
        <f t="shared" si="68"/>
        <v>CART_026_2_2</v>
      </c>
      <c r="D2267" s="215">
        <v>0.48077906747983301</v>
      </c>
      <c r="E2267" s="210" t="s">
        <v>256</v>
      </c>
      <c r="F2267" s="213">
        <v>8735.8334958053892</v>
      </c>
      <c r="H2267" s="207" t="s">
        <v>262</v>
      </c>
      <c r="I2267" s="210" t="s">
        <v>94</v>
      </c>
      <c r="J2267" s="210" t="s">
        <v>88</v>
      </c>
      <c r="P2267" s="210" t="s">
        <v>364</v>
      </c>
    </row>
    <row r="2268" spans="1:16" s="210" customFormat="1">
      <c r="A2268" s="210" t="str">
        <f>Arms!$C$53</f>
        <v>CART_026_2</v>
      </c>
      <c r="B2268" s="210">
        <v>2</v>
      </c>
      <c r="C2268" s="210" t="str">
        <f t="shared" si="68"/>
        <v>CART_026_2_2</v>
      </c>
      <c r="D2268" s="215">
        <v>6.2129451111548297</v>
      </c>
      <c r="E2268" s="210" t="s">
        <v>256</v>
      </c>
      <c r="F2268" s="213">
        <v>71.865713072352605</v>
      </c>
      <c r="H2268" s="207" t="s">
        <v>262</v>
      </c>
      <c r="I2268" s="210" t="s">
        <v>94</v>
      </c>
      <c r="J2268" s="210" t="s">
        <v>88</v>
      </c>
      <c r="P2268" s="210" t="s">
        <v>364</v>
      </c>
    </row>
    <row r="2269" spans="1:16" s="210" customFormat="1">
      <c r="A2269" s="210" t="str">
        <f>Arms!$C$53</f>
        <v>CART_026_2</v>
      </c>
      <c r="B2269" s="210">
        <v>2</v>
      </c>
      <c r="C2269" s="210" t="str">
        <f t="shared" si="68"/>
        <v>CART_026_2_2</v>
      </c>
      <c r="D2269" s="215">
        <v>12.057328349399899</v>
      </c>
      <c r="E2269" s="210" t="s">
        <v>256</v>
      </c>
      <c r="F2269" s="213">
        <v>14.8504334684444</v>
      </c>
      <c r="H2269" s="207" t="s">
        <v>262</v>
      </c>
      <c r="I2269" s="210" t="s">
        <v>94</v>
      </c>
      <c r="J2269" s="210" t="s">
        <v>88</v>
      </c>
      <c r="P2269" s="210" t="s">
        <v>364</v>
      </c>
    </row>
    <row r="2270" spans="1:16" s="210" customFormat="1">
      <c r="A2270" s="210" t="str">
        <f>Arms!$C$53</f>
        <v>CART_026_2</v>
      </c>
      <c r="B2270" s="210">
        <v>3</v>
      </c>
      <c r="C2270" s="210" t="str">
        <f t="shared" si="68"/>
        <v>CART_026_2_3</v>
      </c>
      <c r="D2270" s="215">
        <v>3.9346842417131697E-5</v>
      </c>
      <c r="E2270" s="210" t="s">
        <v>256</v>
      </c>
      <c r="F2270" s="213">
        <v>1.0356604491939401</v>
      </c>
      <c r="G2270" s="213">
        <v>1.0356604491939401</v>
      </c>
      <c r="H2270" s="207" t="s">
        <v>262</v>
      </c>
      <c r="I2270" s="210" t="s">
        <v>94</v>
      </c>
      <c r="J2270" s="210" t="s">
        <v>88</v>
      </c>
      <c r="P2270" s="210" t="s">
        <v>364</v>
      </c>
    </row>
    <row r="2271" spans="1:16" s="210" customFormat="1">
      <c r="A2271" s="210" t="str">
        <f>Arms!$C$53</f>
        <v>CART_026_2</v>
      </c>
      <c r="B2271" s="210">
        <v>3</v>
      </c>
      <c r="C2271" s="210" t="str">
        <f t="shared" si="68"/>
        <v>CART_026_2_3</v>
      </c>
      <c r="D2271" s="215">
        <v>0.26716506000393198</v>
      </c>
      <c r="E2271" s="210" t="s">
        <v>256</v>
      </c>
      <c r="F2271" s="213">
        <v>211878.53261287601</v>
      </c>
      <c r="H2271" s="207" t="s">
        <v>262</v>
      </c>
      <c r="I2271" s="210" t="s">
        <v>94</v>
      </c>
      <c r="J2271" s="210" t="s">
        <v>88</v>
      </c>
      <c r="P2271" s="210" t="s">
        <v>364</v>
      </c>
    </row>
    <row r="2272" spans="1:16" s="210" customFormat="1">
      <c r="A2272" s="210" t="str">
        <f>Arms!$C$53</f>
        <v>CART_026_2</v>
      </c>
      <c r="B2272" s="210">
        <v>3</v>
      </c>
      <c r="C2272" s="210" t="str">
        <f t="shared" ref="C2272:C2277" si="69">CONCATENATE(A2272, "_", B2272)</f>
        <v>CART_026_2_3</v>
      </c>
      <c r="D2272" s="215">
        <v>0.50273460554790295</v>
      </c>
      <c r="E2272" s="210" t="s">
        <v>256</v>
      </c>
      <c r="F2272" s="213">
        <v>270775.08176717901</v>
      </c>
      <c r="H2272" s="207" t="s">
        <v>262</v>
      </c>
      <c r="I2272" s="210" t="s">
        <v>94</v>
      </c>
      <c r="J2272" s="210" t="s">
        <v>88</v>
      </c>
      <c r="P2272" s="210" t="s">
        <v>364</v>
      </c>
    </row>
    <row r="2273" spans="1:16" s="210" customFormat="1">
      <c r="A2273" s="210" t="str">
        <f>Arms!$C$53</f>
        <v>CART_026_2</v>
      </c>
      <c r="B2273" s="210">
        <v>3</v>
      </c>
      <c r="C2273" s="210" t="str">
        <f t="shared" si="69"/>
        <v>CART_026_2_3</v>
      </c>
      <c r="D2273" s="215">
        <v>0.69958685815463095</v>
      </c>
      <c r="E2273" s="210" t="s">
        <v>256</v>
      </c>
      <c r="F2273" s="213">
        <v>36746.619407366801</v>
      </c>
      <c r="H2273" s="207" t="s">
        <v>262</v>
      </c>
      <c r="I2273" s="210" t="s">
        <v>94</v>
      </c>
      <c r="J2273" s="210" t="s">
        <v>88</v>
      </c>
      <c r="P2273" s="210" t="s">
        <v>364</v>
      </c>
    </row>
    <row r="2274" spans="1:16" s="210" customFormat="1">
      <c r="A2274" s="210" t="str">
        <f>Arms!$C$53</f>
        <v>CART_026_2</v>
      </c>
      <c r="B2274" s="210">
        <v>3</v>
      </c>
      <c r="C2274" s="210" t="str">
        <f t="shared" si="69"/>
        <v>CART_026_2_3</v>
      </c>
      <c r="D2274" s="215">
        <v>0.98662207357859799</v>
      </c>
      <c r="E2274" s="210" t="s">
        <v>256</v>
      </c>
      <c r="F2274" s="213">
        <v>3767.7923197473801</v>
      </c>
      <c r="H2274" s="207" t="s">
        <v>262</v>
      </c>
      <c r="I2274" s="210" t="s">
        <v>94</v>
      </c>
      <c r="J2274" s="210" t="s">
        <v>88</v>
      </c>
      <c r="P2274" s="210" t="s">
        <v>364</v>
      </c>
    </row>
    <row r="2275" spans="1:16" s="210" customFormat="1">
      <c r="A2275" s="210" t="str">
        <f>Arms!$C$53</f>
        <v>CART_026_2</v>
      </c>
      <c r="B2275" s="210">
        <v>3</v>
      </c>
      <c r="C2275" s="210" t="str">
        <f t="shared" si="69"/>
        <v>CART_026_2_3</v>
      </c>
      <c r="D2275" s="215">
        <v>9.1060790871532493</v>
      </c>
      <c r="E2275" s="210" t="s">
        <v>256</v>
      </c>
      <c r="F2275" s="213">
        <v>5.97154839817492</v>
      </c>
      <c r="G2275" s="213">
        <v>5.97154839817492</v>
      </c>
      <c r="H2275" s="207" t="s">
        <v>262</v>
      </c>
      <c r="I2275" s="210" t="s">
        <v>94</v>
      </c>
      <c r="J2275" s="210" t="s">
        <v>88</v>
      </c>
      <c r="P2275" s="210" t="s">
        <v>364</v>
      </c>
    </row>
    <row r="2276" spans="1:16" s="210" customFormat="1">
      <c r="A2276" s="210" t="str">
        <f>Arms!$C$53</f>
        <v>CART_026_2</v>
      </c>
      <c r="B2276" s="210">
        <v>4</v>
      </c>
      <c r="C2276" s="210" t="str">
        <f t="shared" si="69"/>
        <v>CART_026_2_4</v>
      </c>
      <c r="D2276" s="215">
        <v>7.8693684834263395E-5</v>
      </c>
      <c r="E2276" s="210" t="s">
        <v>256</v>
      </c>
      <c r="F2276" s="213">
        <v>1.0725925660245901</v>
      </c>
      <c r="G2276" s="213">
        <v>1.0725925660245901</v>
      </c>
      <c r="H2276" s="207" t="s">
        <v>262</v>
      </c>
      <c r="I2276" s="210" t="s">
        <v>94</v>
      </c>
      <c r="J2276" s="210" t="s">
        <v>88</v>
      </c>
      <c r="P2276" s="210" t="s">
        <v>364</v>
      </c>
    </row>
    <row r="2277" spans="1:16" s="210" customFormat="1">
      <c r="A2277" s="210" t="str">
        <f>Arms!$C$53</f>
        <v>CART_026_2</v>
      </c>
      <c r="B2277" s="210">
        <v>4</v>
      </c>
      <c r="C2277" s="210" t="str">
        <f t="shared" si="69"/>
        <v>CART_026_2_4</v>
      </c>
      <c r="D2277" s="215">
        <v>0.222467047019478</v>
      </c>
      <c r="E2277" s="210" t="s">
        <v>256</v>
      </c>
      <c r="F2277" s="213">
        <v>109.428497139249</v>
      </c>
      <c r="H2277" s="207" t="s">
        <v>262</v>
      </c>
      <c r="I2277" s="210" t="s">
        <v>94</v>
      </c>
      <c r="J2277" s="210" t="s">
        <v>88</v>
      </c>
      <c r="P2277" s="210" t="s">
        <v>364</v>
      </c>
    </row>
    <row r="2278" spans="1:16" s="210" customFormat="1">
      <c r="A2278" s="210" t="str">
        <f>Arms!$C$53</f>
        <v>CART_026_2</v>
      </c>
      <c r="B2278" s="210">
        <v>4</v>
      </c>
      <c r="C2278" s="210" t="str">
        <f t="shared" ref="C2278:C2285" si="70">CONCATENATE(A2278, "_", B2278)</f>
        <v>CART_026_2_4</v>
      </c>
      <c r="D2278" s="215">
        <v>0.335667912650009</v>
      </c>
      <c r="E2278" s="210" t="s">
        <v>256</v>
      </c>
      <c r="F2278" s="213">
        <v>6600.3234295016</v>
      </c>
      <c r="H2278" s="207" t="s">
        <v>262</v>
      </c>
      <c r="I2278" s="210" t="s">
        <v>94</v>
      </c>
      <c r="J2278" s="210" t="s">
        <v>88</v>
      </c>
      <c r="P2278" s="210" t="s">
        <v>364</v>
      </c>
    </row>
    <row r="2279" spans="1:16" s="210" customFormat="1">
      <c r="A2279" s="210" t="str">
        <f>Arms!$C$53</f>
        <v>CART_026_2</v>
      </c>
      <c r="B2279" s="210">
        <v>4</v>
      </c>
      <c r="C2279" s="210" t="str">
        <f t="shared" si="70"/>
        <v>CART_026_2_4</v>
      </c>
      <c r="D2279" s="215">
        <v>0.483297265394451</v>
      </c>
      <c r="E2279" s="210" t="s">
        <v>256</v>
      </c>
      <c r="F2279" s="213">
        <v>82265.433638197501</v>
      </c>
      <c r="H2279" s="207" t="s">
        <v>262</v>
      </c>
      <c r="I2279" s="210" t="s">
        <v>94</v>
      </c>
      <c r="J2279" s="210" t="s">
        <v>88</v>
      </c>
      <c r="P2279" s="210" t="s">
        <v>364</v>
      </c>
    </row>
    <row r="2280" spans="1:16" s="210" customFormat="1">
      <c r="A2280" s="210" t="str">
        <f>Arms!$C$53</f>
        <v>CART_026_2</v>
      </c>
      <c r="B2280" s="210">
        <v>4</v>
      </c>
      <c r="C2280" s="210" t="str">
        <f t="shared" si="70"/>
        <v>CART_026_2_4</v>
      </c>
      <c r="D2280" s="215">
        <v>0.71658469407829894</v>
      </c>
      <c r="E2280" s="210" t="s">
        <v>256</v>
      </c>
      <c r="F2280" s="213">
        <v>13776.231582304499</v>
      </c>
      <c r="H2280" s="207" t="s">
        <v>262</v>
      </c>
      <c r="I2280" s="210" t="s">
        <v>94</v>
      </c>
      <c r="J2280" s="210" t="s">
        <v>88</v>
      </c>
      <c r="P2280" s="210" t="s">
        <v>364</v>
      </c>
    </row>
    <row r="2281" spans="1:16" s="210" customFormat="1">
      <c r="A2281" s="210" t="str">
        <f>Arms!$C$53</f>
        <v>CART_026_2</v>
      </c>
      <c r="B2281" s="210">
        <v>4</v>
      </c>
      <c r="C2281" s="210" t="str">
        <f t="shared" si="70"/>
        <v>CART_026_2_4</v>
      </c>
      <c r="D2281" s="215">
        <v>1.0413535313791</v>
      </c>
      <c r="E2281" s="210" t="s">
        <v>256</v>
      </c>
      <c r="F2281" s="213">
        <v>5539.5981412261499</v>
      </c>
      <c r="H2281" s="207" t="s">
        <v>262</v>
      </c>
      <c r="I2281" s="210" t="s">
        <v>94</v>
      </c>
      <c r="J2281" s="210" t="s">
        <v>88</v>
      </c>
      <c r="P2281" s="210" t="s">
        <v>364</v>
      </c>
    </row>
    <row r="2282" spans="1:16" s="210" customFormat="1">
      <c r="A2282" s="210" t="str">
        <f>Arms!$C$53</f>
        <v>CART_026_2</v>
      </c>
      <c r="B2282" s="210">
        <v>4</v>
      </c>
      <c r="C2282" s="210" t="str">
        <f t="shared" si="70"/>
        <v>CART_026_2_4</v>
      </c>
      <c r="D2282" s="215">
        <v>6.0865237064725504</v>
      </c>
      <c r="E2282" s="210" t="s">
        <v>256</v>
      </c>
      <c r="F2282" s="213">
        <v>91.842453756168297</v>
      </c>
      <c r="H2282" s="207" t="s">
        <v>262</v>
      </c>
      <c r="I2282" s="210" t="s">
        <v>94</v>
      </c>
      <c r="J2282" s="210" t="s">
        <v>88</v>
      </c>
      <c r="P2282" s="210" t="s">
        <v>364</v>
      </c>
    </row>
    <row r="2283" spans="1:16" s="210" customFormat="1">
      <c r="A2283" s="210" t="str">
        <f>Arms!$C$53</f>
        <v>CART_026_2</v>
      </c>
      <c r="B2283" s="210">
        <v>4</v>
      </c>
      <c r="C2283" s="210" t="str">
        <f t="shared" si="70"/>
        <v>CART_026_2_4</v>
      </c>
      <c r="D2283" s="215">
        <v>9.2880582333267707</v>
      </c>
      <c r="E2283" s="210" t="s">
        <v>256</v>
      </c>
      <c r="F2283" s="213">
        <v>14.339094903163099</v>
      </c>
      <c r="H2283" s="207" t="s">
        <v>262</v>
      </c>
      <c r="I2283" s="210" t="s">
        <v>94</v>
      </c>
      <c r="J2283" s="210" t="s">
        <v>88</v>
      </c>
      <c r="P2283" s="210" t="s">
        <v>364</v>
      </c>
    </row>
    <row r="2284" spans="1:16" s="210" customFormat="1">
      <c r="A2284" s="210" t="str">
        <f>Arms!$C$53</f>
        <v>CART_026_2</v>
      </c>
      <c r="B2284" s="210">
        <v>5</v>
      </c>
      <c r="C2284" s="210" t="str">
        <f t="shared" si="70"/>
        <v>CART_026_2_5</v>
      </c>
      <c r="D2284" s="215">
        <v>0</v>
      </c>
      <c r="E2284" s="210" t="s">
        <v>256</v>
      </c>
      <c r="F2284" s="213">
        <v>1</v>
      </c>
      <c r="G2284" s="213">
        <v>1</v>
      </c>
      <c r="H2284" s="207" t="s">
        <v>262</v>
      </c>
      <c r="I2284" s="210" t="s">
        <v>94</v>
      </c>
      <c r="J2284" s="210" t="s">
        <v>88</v>
      </c>
      <c r="P2284" s="210" t="s">
        <v>364</v>
      </c>
    </row>
    <row r="2285" spans="1:16" s="210" customFormat="1">
      <c r="A2285" s="210" t="str">
        <f>Arms!$C$53</f>
        <v>CART_026_2</v>
      </c>
      <c r="B2285" s="210">
        <v>5</v>
      </c>
      <c r="C2285" s="210" t="str">
        <f t="shared" si="70"/>
        <v>CART_026_2_5</v>
      </c>
      <c r="D2285" s="215">
        <v>9.7186700767263504E-2</v>
      </c>
      <c r="E2285" s="210" t="s">
        <v>256</v>
      </c>
      <c r="F2285" s="213">
        <v>386.32829886662699</v>
      </c>
      <c r="H2285" s="207" t="s">
        <v>262</v>
      </c>
      <c r="I2285" s="210" t="s">
        <v>94</v>
      </c>
      <c r="J2285" s="210" t="s">
        <v>88</v>
      </c>
      <c r="P2285" s="210" t="s">
        <v>364</v>
      </c>
    </row>
    <row r="2286" spans="1:16" s="210" customFormat="1">
      <c r="A2286" s="210" t="str">
        <f>Arms!$C$53</f>
        <v>CART_026_2</v>
      </c>
      <c r="B2286" s="210">
        <v>5</v>
      </c>
      <c r="C2286" s="210" t="str">
        <f t="shared" ref="C2286:C2291" si="71">CONCATENATE(A2286, "_", B2286)</f>
        <v>CART_026_2_5</v>
      </c>
      <c r="D2286" s="215">
        <v>0.24517017509344799</v>
      </c>
      <c r="E2286" s="210" t="s">
        <v>256</v>
      </c>
      <c r="F2286" s="213">
        <v>6600.3234295016</v>
      </c>
      <c r="H2286" s="207" t="s">
        <v>262</v>
      </c>
      <c r="I2286" s="210" t="s">
        <v>94</v>
      </c>
      <c r="J2286" s="210" t="s">
        <v>88</v>
      </c>
      <c r="P2286" s="210" t="s">
        <v>364</v>
      </c>
    </row>
    <row r="2287" spans="1:16" s="210" customFormat="1">
      <c r="A2287" s="210" t="str">
        <f>Arms!$C$53</f>
        <v>CART_026_2</v>
      </c>
      <c r="B2287" s="210">
        <v>5</v>
      </c>
      <c r="C2287" s="210" t="str">
        <f t="shared" si="71"/>
        <v>CART_026_2_5</v>
      </c>
      <c r="D2287" s="215">
        <v>0.32579185520361797</v>
      </c>
      <c r="E2287" s="210" t="s">
        <v>256</v>
      </c>
      <c r="F2287" s="213">
        <v>1</v>
      </c>
      <c r="G2287" s="213">
        <v>1</v>
      </c>
      <c r="H2287" s="207" t="s">
        <v>262</v>
      </c>
      <c r="I2287" s="210" t="s">
        <v>94</v>
      </c>
      <c r="J2287" s="210" t="s">
        <v>88</v>
      </c>
      <c r="P2287" s="210" t="s">
        <v>364</v>
      </c>
    </row>
    <row r="2288" spans="1:16" s="210" customFormat="1">
      <c r="A2288" s="210" t="str">
        <f>Arms!$C$53</f>
        <v>CART_026_2</v>
      </c>
      <c r="B2288" s="210">
        <v>5</v>
      </c>
      <c r="C2288" s="210" t="str">
        <f t="shared" si="71"/>
        <v>CART_026_2_5</v>
      </c>
      <c r="D2288" s="215">
        <v>0.45248868778280299</v>
      </c>
      <c r="E2288" s="210" t="s">
        <v>256</v>
      </c>
      <c r="F2288" s="213">
        <v>1</v>
      </c>
      <c r="G2288" s="213">
        <v>1</v>
      </c>
      <c r="H2288" s="207" t="s">
        <v>262</v>
      </c>
      <c r="I2288" s="210" t="s">
        <v>94</v>
      </c>
      <c r="J2288" s="210" t="s">
        <v>88</v>
      </c>
      <c r="P2288" s="210" t="s">
        <v>364</v>
      </c>
    </row>
    <row r="2289" spans="1:16" s="210" customFormat="1">
      <c r="A2289" s="210" t="str">
        <f>Arms!$C$53</f>
        <v>CART_026_2</v>
      </c>
      <c r="B2289" s="210">
        <v>5</v>
      </c>
      <c r="C2289" s="210" t="str">
        <f t="shared" si="71"/>
        <v>CART_026_2_5</v>
      </c>
      <c r="D2289" s="215">
        <v>0.68782215227227805</v>
      </c>
      <c r="E2289" s="210" t="s">
        <v>256</v>
      </c>
      <c r="F2289" s="213">
        <v>1.0356604491939401</v>
      </c>
      <c r="G2289" s="213">
        <v>1.0356604491939401</v>
      </c>
      <c r="H2289" s="207" t="s">
        <v>262</v>
      </c>
      <c r="I2289" s="210" t="s">
        <v>94</v>
      </c>
      <c r="J2289" s="210" t="s">
        <v>88</v>
      </c>
      <c r="P2289" s="210" t="s">
        <v>364</v>
      </c>
    </row>
    <row r="2290" spans="1:16" s="210" customFormat="1">
      <c r="A2290" s="210" t="str">
        <f>Arms!$C$53</f>
        <v>CART_026_2</v>
      </c>
      <c r="B2290" s="210">
        <v>6</v>
      </c>
      <c r="C2290" s="210" t="str">
        <f t="shared" si="71"/>
        <v>CART_026_2_6</v>
      </c>
      <c r="D2290" s="215">
        <v>1.8060200668898501E-2</v>
      </c>
      <c r="E2290" s="210" t="s">
        <v>256</v>
      </c>
      <c r="F2290" s="213">
        <v>0.96556743165996495</v>
      </c>
      <c r="G2290" s="213">
        <v>0.96556743165996495</v>
      </c>
      <c r="H2290" s="207" t="s">
        <v>262</v>
      </c>
      <c r="I2290" s="210" t="s">
        <v>94</v>
      </c>
      <c r="J2290" s="210" t="s">
        <v>88</v>
      </c>
      <c r="P2290" s="210" t="s">
        <v>364</v>
      </c>
    </row>
    <row r="2291" spans="1:16" s="210" customFormat="1">
      <c r="A2291" s="210" t="str">
        <f>Arms!$C$53</f>
        <v>CART_026_2</v>
      </c>
      <c r="B2291" s="210">
        <v>6</v>
      </c>
      <c r="C2291" s="210" t="str">
        <f t="shared" si="71"/>
        <v>CART_026_2_6</v>
      </c>
      <c r="D2291" s="215">
        <v>0.17348022821168699</v>
      </c>
      <c r="E2291" s="210" t="s">
        <v>256</v>
      </c>
      <c r="F2291" s="213">
        <v>12401.615457936799</v>
      </c>
      <c r="H2291" s="207" t="s">
        <v>262</v>
      </c>
      <c r="I2291" s="210" t="s">
        <v>94</v>
      </c>
      <c r="J2291" s="210" t="s">
        <v>88</v>
      </c>
      <c r="P2291" s="210" t="s">
        <v>364</v>
      </c>
    </row>
    <row r="2292" spans="1:16" s="210" customFormat="1">
      <c r="A2292" s="210" t="str">
        <f>Arms!$C$53</f>
        <v>CART_026_2</v>
      </c>
      <c r="B2292" s="210">
        <v>6</v>
      </c>
      <c r="C2292" s="210" t="str">
        <f t="shared" ref="C2292:C2295" si="72">CONCATENATE(A2292, "_", B2292)</f>
        <v>CART_026_2_6</v>
      </c>
      <c r="D2292" s="215">
        <v>0.44682274247491399</v>
      </c>
      <c r="E2292" s="210" t="s">
        <v>256</v>
      </c>
      <c r="F2292" s="213">
        <v>64371.799835741003</v>
      </c>
      <c r="H2292" s="207" t="s">
        <v>262</v>
      </c>
      <c r="I2292" s="210" t="s">
        <v>94</v>
      </c>
      <c r="J2292" s="210" t="s">
        <v>88</v>
      </c>
      <c r="P2292" s="210" t="s">
        <v>364</v>
      </c>
    </row>
    <row r="2293" spans="1:16" s="210" customFormat="1">
      <c r="A2293" s="210" t="str">
        <f>Arms!$C$53</f>
        <v>CART_026_2</v>
      </c>
      <c r="B2293" s="210">
        <v>6</v>
      </c>
      <c r="C2293" s="210" t="str">
        <f t="shared" si="72"/>
        <v>CART_026_2_6</v>
      </c>
      <c r="D2293" s="215">
        <v>1.1577808380877299</v>
      </c>
      <c r="E2293" s="210" t="s">
        <v>256</v>
      </c>
      <c r="F2293" s="213">
        <v>5912064.0496153701</v>
      </c>
      <c r="H2293" s="207" t="s">
        <v>262</v>
      </c>
      <c r="I2293" s="210" t="s">
        <v>94</v>
      </c>
      <c r="J2293" s="210" t="s">
        <v>88</v>
      </c>
      <c r="P2293" s="210" t="s">
        <v>364</v>
      </c>
    </row>
    <row r="2294" spans="1:16" s="210" customFormat="1">
      <c r="A2294" s="210" t="str">
        <f>Arms!$C$53</f>
        <v>CART_026_2</v>
      </c>
      <c r="B2294" s="210">
        <v>7</v>
      </c>
      <c r="C2294" s="210" t="str">
        <f t="shared" si="72"/>
        <v>CART_026_2_7</v>
      </c>
      <c r="D2294" s="215">
        <v>1.8138894353729201E-2</v>
      </c>
      <c r="E2294" s="210" t="s">
        <v>256</v>
      </c>
      <c r="F2294" s="213">
        <v>1.0356604491939401</v>
      </c>
      <c r="G2294" s="213">
        <v>1.0356604491939401</v>
      </c>
      <c r="H2294" s="207" t="s">
        <v>262</v>
      </c>
      <c r="I2294" s="210" t="s">
        <v>94</v>
      </c>
      <c r="J2294" s="210" t="s">
        <v>88</v>
      </c>
      <c r="P2294" s="210" t="s">
        <v>364</v>
      </c>
    </row>
    <row r="2295" spans="1:16" s="210" customFormat="1">
      <c r="A2295" s="210" t="str">
        <f>Arms!$C$53</f>
        <v>CART_026_2</v>
      </c>
      <c r="B2295" s="210">
        <v>7</v>
      </c>
      <c r="C2295" s="210" t="str">
        <f t="shared" si="72"/>
        <v>CART_026_2_7</v>
      </c>
      <c r="D2295" s="215">
        <v>0.32319496360416899</v>
      </c>
      <c r="E2295" s="210" t="s">
        <v>256</v>
      </c>
      <c r="F2295" s="213">
        <v>990038.706112182</v>
      </c>
      <c r="H2295" s="207" t="s">
        <v>262</v>
      </c>
      <c r="I2295" s="210" t="s">
        <v>94</v>
      </c>
      <c r="J2295" s="210" t="s">
        <v>88</v>
      </c>
      <c r="P2295" s="210" t="s">
        <v>364</v>
      </c>
    </row>
    <row r="2296" spans="1:16" s="210" customFormat="1">
      <c r="A2296" s="210" t="str">
        <f>Arms!$C$53</f>
        <v>CART_026_2</v>
      </c>
      <c r="B2296" s="210">
        <v>7</v>
      </c>
      <c r="C2296" s="210" t="str">
        <f t="shared" ref="C2296:C2303" si="73">CONCATENATE(A2296, "_", B2296)</f>
        <v>CART_026_2_7</v>
      </c>
      <c r="D2296" s="215">
        <v>0.45181979146173301</v>
      </c>
      <c r="E2296" s="210" t="s">
        <v>256</v>
      </c>
      <c r="F2296" s="213">
        <v>5511938.3043344896</v>
      </c>
      <c r="H2296" s="207" t="s">
        <v>262</v>
      </c>
      <c r="I2296" s="210" t="s">
        <v>94</v>
      </c>
      <c r="J2296" s="210" t="s">
        <v>88</v>
      </c>
      <c r="P2296" s="210" t="s">
        <v>364</v>
      </c>
    </row>
    <row r="2297" spans="1:16" s="210" customFormat="1">
      <c r="A2297" s="210" t="str">
        <f>Arms!$C$53</f>
        <v>CART_026_2</v>
      </c>
      <c r="B2297" s="210">
        <v>7</v>
      </c>
      <c r="C2297" s="210" t="str">
        <f t="shared" si="73"/>
        <v>CART_026_2_7</v>
      </c>
      <c r="D2297" s="215">
        <v>0.68176273854023195</v>
      </c>
      <c r="E2297" s="210" t="s">
        <v>256</v>
      </c>
      <c r="F2297" s="213">
        <v>46961.1940010787</v>
      </c>
      <c r="H2297" s="207" t="s">
        <v>262</v>
      </c>
      <c r="I2297" s="210" t="s">
        <v>94</v>
      </c>
      <c r="J2297" s="210" t="s">
        <v>88</v>
      </c>
      <c r="P2297" s="210" t="s">
        <v>364</v>
      </c>
    </row>
    <row r="2298" spans="1:16" s="210" customFormat="1">
      <c r="A2298" s="210" t="str">
        <f>Arms!$C$53</f>
        <v>CART_026_2</v>
      </c>
      <c r="B2298" s="210">
        <v>7</v>
      </c>
      <c r="C2298" s="210" t="str">
        <f t="shared" si="73"/>
        <v>CART_026_2_7</v>
      </c>
      <c r="D2298" s="215">
        <v>1.0062168011017001</v>
      </c>
      <c r="E2298" s="210" t="s">
        <v>256</v>
      </c>
      <c r="F2298" s="213">
        <v>14267.4981887293</v>
      </c>
      <c r="H2298" s="207" t="s">
        <v>262</v>
      </c>
      <c r="I2298" s="210" t="s">
        <v>94</v>
      </c>
      <c r="J2298" s="210" t="s">
        <v>88</v>
      </c>
      <c r="P2298" s="210" t="s">
        <v>364</v>
      </c>
    </row>
    <row r="2299" spans="1:16" s="210" customFormat="1">
      <c r="A2299" s="210" t="str">
        <f>Arms!$C$53</f>
        <v>CART_026_2</v>
      </c>
      <c r="B2299" s="210">
        <v>7</v>
      </c>
      <c r="C2299" s="210" t="str">
        <f t="shared" si="73"/>
        <v>CART_026_2_7</v>
      </c>
      <c r="D2299" s="215">
        <v>2.00118040527247</v>
      </c>
      <c r="E2299" s="210" t="s">
        <v>256</v>
      </c>
      <c r="F2299" s="213">
        <v>9047.3572423492697</v>
      </c>
      <c r="H2299" s="207" t="s">
        <v>262</v>
      </c>
      <c r="I2299" s="210" t="s">
        <v>94</v>
      </c>
      <c r="J2299" s="210" t="s">
        <v>88</v>
      </c>
      <c r="P2299" s="210" t="s">
        <v>364</v>
      </c>
    </row>
    <row r="2300" spans="1:16" s="210" customFormat="1">
      <c r="A2300" s="210" t="str">
        <f>Arms!$C$53</f>
        <v>CART_026_2</v>
      </c>
      <c r="B2300" s="210">
        <v>7</v>
      </c>
      <c r="C2300" s="210" t="str">
        <f t="shared" si="73"/>
        <v>CART_026_2_7</v>
      </c>
      <c r="D2300" s="215">
        <v>6.1222506393861904</v>
      </c>
      <c r="E2300" s="210" t="s">
        <v>256</v>
      </c>
      <c r="F2300" s="213">
        <v>60.316312496758499</v>
      </c>
      <c r="H2300" s="207" t="s">
        <v>262</v>
      </c>
      <c r="I2300" s="210" t="s">
        <v>94</v>
      </c>
      <c r="J2300" s="210" t="s">
        <v>88</v>
      </c>
      <c r="P2300" s="210" t="s">
        <v>364</v>
      </c>
    </row>
    <row r="2301" spans="1:16" s="210" customFormat="1">
      <c r="A2301" s="210" t="str">
        <f>Arms!$C$53</f>
        <v>CART_026_2</v>
      </c>
      <c r="B2301" s="210">
        <v>7</v>
      </c>
      <c r="C2301" s="210" t="str">
        <f t="shared" si="73"/>
        <v>CART_026_2_7</v>
      </c>
      <c r="D2301" s="215">
        <v>9.0893960259689095</v>
      </c>
      <c r="E2301" s="210" t="s">
        <v>256</v>
      </c>
      <c r="F2301" s="213">
        <v>21.082059925679001</v>
      </c>
      <c r="H2301" s="207" t="s">
        <v>262</v>
      </c>
      <c r="I2301" s="210" t="s">
        <v>94</v>
      </c>
      <c r="J2301" s="210" t="s">
        <v>88</v>
      </c>
      <c r="P2301" s="210" t="s">
        <v>364</v>
      </c>
    </row>
    <row r="2302" spans="1:16" s="210" customFormat="1">
      <c r="A2302" s="210" t="str">
        <f>Arms!$C$53</f>
        <v>CART_026_2</v>
      </c>
      <c r="B2302" s="210">
        <v>8</v>
      </c>
      <c r="C2302" s="210" t="str">
        <f t="shared" si="73"/>
        <v>CART_026_2_8</v>
      </c>
      <c r="D2302" s="215">
        <v>1.8099547511312101E-2</v>
      </c>
      <c r="E2302" s="210" t="s">
        <v>256</v>
      </c>
      <c r="F2302" s="213">
        <v>1</v>
      </c>
      <c r="G2302" s="213">
        <v>1</v>
      </c>
      <c r="H2302" s="207" t="s">
        <v>262</v>
      </c>
      <c r="I2302" s="210" t="s">
        <v>94</v>
      </c>
      <c r="J2302" s="210" t="s">
        <v>88</v>
      </c>
      <c r="P2302" s="210" t="s">
        <v>364</v>
      </c>
    </row>
    <row r="2303" spans="1:16" s="210" customFormat="1">
      <c r="A2303" s="210" t="str">
        <f>Arms!$C$53</f>
        <v>CART_026_2</v>
      </c>
      <c r="B2303" s="210">
        <v>8</v>
      </c>
      <c r="C2303" s="210" t="str">
        <f t="shared" si="73"/>
        <v>CART_026_2_8</v>
      </c>
      <c r="D2303" s="215">
        <v>0.250206570922681</v>
      </c>
      <c r="E2303" s="210" t="s">
        <v>256</v>
      </c>
      <c r="F2303" s="213">
        <v>585317.22421335697</v>
      </c>
      <c r="H2303" s="207" t="s">
        <v>262</v>
      </c>
      <c r="I2303" s="210" t="s">
        <v>94</v>
      </c>
      <c r="J2303" s="210" t="s">
        <v>88</v>
      </c>
      <c r="P2303" s="210" t="s">
        <v>364</v>
      </c>
    </row>
    <row r="2304" spans="1:16" s="210" customFormat="1">
      <c r="A2304" s="210" t="str">
        <f>Arms!$C$53</f>
        <v>CART_026_2</v>
      </c>
      <c r="B2304" s="210">
        <v>8</v>
      </c>
      <c r="C2304" s="210" t="str">
        <f t="shared" ref="C2304:C2311" si="74">CONCATENATE(A2304, "_", B2304)</f>
        <v>CART_026_2_8</v>
      </c>
      <c r="D2304" s="215">
        <v>0.30537084398976999</v>
      </c>
      <c r="E2304" s="210" t="s">
        <v>256</v>
      </c>
      <c r="F2304" s="213">
        <v>1265242.9120320701</v>
      </c>
      <c r="H2304" s="207" t="s">
        <v>262</v>
      </c>
      <c r="I2304" s="210" t="s">
        <v>94</v>
      </c>
      <c r="J2304" s="210" t="s">
        <v>88</v>
      </c>
      <c r="P2304" s="210" t="s">
        <v>364</v>
      </c>
    </row>
    <row r="2305" spans="1:16" s="210" customFormat="1">
      <c r="A2305" s="210" t="str">
        <f>Arms!$C$53</f>
        <v>CART_026_2</v>
      </c>
      <c r="B2305" s="210">
        <v>8</v>
      </c>
      <c r="C2305" s="210" t="str">
        <f t="shared" si="74"/>
        <v>CART_026_2_8</v>
      </c>
      <c r="D2305" s="215">
        <v>0.41416486326972102</v>
      </c>
      <c r="E2305" s="210" t="s">
        <v>256</v>
      </c>
      <c r="F2305" s="213">
        <v>1507512.3182938499</v>
      </c>
      <c r="H2305" s="207" t="s">
        <v>262</v>
      </c>
      <c r="I2305" s="210" t="s">
        <v>94</v>
      </c>
      <c r="J2305" s="210" t="s">
        <v>88</v>
      </c>
      <c r="P2305" s="210" t="s">
        <v>364</v>
      </c>
    </row>
    <row r="2306" spans="1:16" s="210" customFormat="1">
      <c r="A2306" s="210" t="str">
        <f>Arms!$C$53</f>
        <v>CART_026_2</v>
      </c>
      <c r="B2306" s="210">
        <v>8</v>
      </c>
      <c r="C2306" s="210" t="str">
        <f t="shared" si="74"/>
        <v>CART_026_2_8</v>
      </c>
      <c r="D2306" s="215">
        <v>0.64745229195357001</v>
      </c>
      <c r="E2306" s="210" t="s">
        <v>256</v>
      </c>
      <c r="F2306" s="213">
        <v>252449.15016590801</v>
      </c>
      <c r="H2306" s="207" t="s">
        <v>262</v>
      </c>
      <c r="I2306" s="210" t="s">
        <v>94</v>
      </c>
      <c r="J2306" s="210" t="s">
        <v>88</v>
      </c>
      <c r="P2306" s="210" t="s">
        <v>364</v>
      </c>
    </row>
    <row r="2307" spans="1:16" s="210" customFormat="1">
      <c r="A2307" s="210" t="str">
        <f>Arms!$C$53</f>
        <v>CART_026_2</v>
      </c>
      <c r="B2307" s="210">
        <v>8</v>
      </c>
      <c r="C2307" s="210" t="str">
        <f t="shared" si="74"/>
        <v>CART_026_2_8</v>
      </c>
      <c r="D2307" s="215">
        <v>3.06401731261065</v>
      </c>
      <c r="E2307" s="210" t="s">
        <v>256</v>
      </c>
      <c r="F2307" s="213">
        <v>102.022427346135</v>
      </c>
      <c r="H2307" s="207" t="s">
        <v>262</v>
      </c>
      <c r="I2307" s="210" t="s">
        <v>94</v>
      </c>
      <c r="J2307" s="210" t="s">
        <v>88</v>
      </c>
      <c r="P2307" s="210" t="s">
        <v>364</v>
      </c>
    </row>
    <row r="2308" spans="1:16" s="210" customFormat="1">
      <c r="A2308" s="210" t="str">
        <f>Arms!$C$53</f>
        <v>CART_026_2</v>
      </c>
      <c r="B2308" s="210">
        <v>8</v>
      </c>
      <c r="C2308" s="210" t="str">
        <f t="shared" si="74"/>
        <v>CART_026_2_8</v>
      </c>
      <c r="D2308" s="215">
        <v>6.1218571709620297</v>
      </c>
      <c r="E2308" s="210" t="s">
        <v>256</v>
      </c>
      <c r="F2308" s="213">
        <v>42.487469865503002</v>
      </c>
      <c r="H2308" s="207" t="s">
        <v>262</v>
      </c>
      <c r="I2308" s="210" t="s">
        <v>94</v>
      </c>
      <c r="J2308" s="210" t="s">
        <v>88</v>
      </c>
      <c r="P2308" s="210" t="s">
        <v>364</v>
      </c>
    </row>
    <row r="2309" spans="1:16" s="210" customFormat="1">
      <c r="A2309" s="210" t="str">
        <f>Arms!$C$53</f>
        <v>CART_026_2</v>
      </c>
      <c r="B2309" s="210">
        <v>8</v>
      </c>
      <c r="C2309" s="210" t="str">
        <f t="shared" si="74"/>
        <v>CART_026_2_8</v>
      </c>
      <c r="D2309" s="215">
        <v>9.1631320086562997</v>
      </c>
      <c r="E2309" s="210" t="s">
        <v>256</v>
      </c>
      <c r="F2309" s="213">
        <v>69.391191995683499</v>
      </c>
      <c r="H2309" s="207" t="s">
        <v>262</v>
      </c>
      <c r="I2309" s="210" t="s">
        <v>94</v>
      </c>
      <c r="J2309" s="210" t="s">
        <v>88</v>
      </c>
      <c r="P2309" s="210" t="s">
        <v>364</v>
      </c>
    </row>
    <row r="2310" spans="1:16" s="210" customFormat="1">
      <c r="A2310" s="210" t="str">
        <f>Arms!$C$53</f>
        <v>CART_026_2</v>
      </c>
      <c r="B2310" s="210">
        <v>9</v>
      </c>
      <c r="C2310" s="210" t="str">
        <f t="shared" si="74"/>
        <v>CART_026_2_9</v>
      </c>
      <c r="D2310" s="215">
        <v>1.8060200668898501E-2</v>
      </c>
      <c r="E2310" s="210" t="s">
        <v>256</v>
      </c>
      <c r="F2310" s="213">
        <v>0.96556743165996495</v>
      </c>
      <c r="G2310" s="213">
        <v>0.96556743165996495</v>
      </c>
      <c r="H2310" s="207" t="s">
        <v>262</v>
      </c>
      <c r="I2310" s="210" t="s">
        <v>94</v>
      </c>
      <c r="J2310" s="210" t="s">
        <v>88</v>
      </c>
      <c r="P2310" s="210" t="s">
        <v>364</v>
      </c>
    </row>
    <row r="2311" spans="1:16" s="210" customFormat="1">
      <c r="A2311" s="210" t="str">
        <f>Arms!$C$53</f>
        <v>CART_026_2</v>
      </c>
      <c r="B2311" s="210">
        <v>9</v>
      </c>
      <c r="C2311" s="210" t="str">
        <f t="shared" si="74"/>
        <v>CART_026_2_9</v>
      </c>
      <c r="D2311" s="215">
        <v>0.13842219161912001</v>
      </c>
      <c r="E2311" s="210" t="s">
        <v>256</v>
      </c>
      <c r="F2311" s="213">
        <v>34259.625296083002</v>
      </c>
      <c r="H2311" s="207" t="s">
        <v>262</v>
      </c>
      <c r="I2311" s="210" t="s">
        <v>94</v>
      </c>
      <c r="J2311" s="210" t="s">
        <v>88</v>
      </c>
      <c r="P2311" s="210" t="s">
        <v>364</v>
      </c>
    </row>
    <row r="2312" spans="1:16" s="210" customFormat="1">
      <c r="A2312" s="210" t="str">
        <f>Arms!$C$53</f>
        <v>CART_026_2</v>
      </c>
      <c r="B2312" s="210">
        <v>9</v>
      </c>
      <c r="C2312" s="210" t="str">
        <f t="shared" ref="C2312:C2317" si="75">CONCATENATE(A2312, "_", B2312)</f>
        <v>CART_026_2_9</v>
      </c>
      <c r="D2312" s="215">
        <v>1.97729687192602</v>
      </c>
      <c r="E2312" s="210" t="s">
        <v>256</v>
      </c>
      <c r="F2312" s="213">
        <v>52.428232583653298</v>
      </c>
      <c r="H2312" s="207" t="s">
        <v>262</v>
      </c>
      <c r="I2312" s="210" t="s">
        <v>94</v>
      </c>
      <c r="J2312" s="210" t="s">
        <v>88</v>
      </c>
      <c r="P2312" s="210" t="s">
        <v>364</v>
      </c>
    </row>
    <row r="2313" spans="1:16" s="210" customFormat="1">
      <c r="A2313" s="210" t="str">
        <f>Arms!$C$53</f>
        <v>CART_026_2</v>
      </c>
      <c r="B2313" s="210">
        <v>9</v>
      </c>
      <c r="C2313" s="210" t="str">
        <f t="shared" si="75"/>
        <v>CART_026_2_9</v>
      </c>
      <c r="D2313" s="215">
        <v>3.1175683651386898</v>
      </c>
      <c r="E2313" s="210" t="s">
        <v>256</v>
      </c>
      <c r="F2313" s="213">
        <v>52.428232583653298</v>
      </c>
      <c r="H2313" s="207" t="s">
        <v>262</v>
      </c>
      <c r="I2313" s="210" t="s">
        <v>94</v>
      </c>
      <c r="J2313" s="210" t="s">
        <v>88</v>
      </c>
      <c r="P2313" s="210" t="s">
        <v>364</v>
      </c>
    </row>
    <row r="2314" spans="1:16" s="210" customFormat="1">
      <c r="A2314" s="210" t="str">
        <f>Arms!$C$53</f>
        <v>CART_026_2</v>
      </c>
      <c r="B2314" s="210">
        <v>9</v>
      </c>
      <c r="C2314" s="210" t="str">
        <f t="shared" si="75"/>
        <v>CART_026_2_9</v>
      </c>
      <c r="D2314" s="215">
        <v>6.71493212669683</v>
      </c>
      <c r="E2314" s="210" t="s">
        <v>256</v>
      </c>
      <c r="F2314" s="213">
        <v>1</v>
      </c>
      <c r="G2314" s="213">
        <v>1</v>
      </c>
      <c r="H2314" s="207" t="s">
        <v>262</v>
      </c>
      <c r="I2314" s="210" t="s">
        <v>94</v>
      </c>
      <c r="J2314" s="210" t="s">
        <v>88</v>
      </c>
      <c r="P2314" s="210" t="s">
        <v>364</v>
      </c>
    </row>
    <row r="2315" spans="1:16" s="218" customFormat="1">
      <c r="A2315" s="218" t="str">
        <f>Arms!$C$54</f>
        <v>CART_019_1</v>
      </c>
      <c r="B2315" s="218">
        <v>1</v>
      </c>
      <c r="C2315" s="218" t="str">
        <f t="shared" si="75"/>
        <v>CART_019_1_1</v>
      </c>
      <c r="D2315" s="222">
        <v>0.123711340206185</v>
      </c>
      <c r="E2315" s="218" t="s">
        <v>260</v>
      </c>
      <c r="F2315" s="221">
        <v>0.22388059701492499</v>
      </c>
      <c r="H2315" s="218" t="s">
        <v>376</v>
      </c>
      <c r="I2315" s="218" t="s">
        <v>94</v>
      </c>
      <c r="J2315" s="218" t="s">
        <v>88</v>
      </c>
      <c r="P2315" s="218" t="s">
        <v>462</v>
      </c>
    </row>
    <row r="2316" spans="1:16" s="218" customFormat="1">
      <c r="A2316" s="218" t="str">
        <f>Arms!$C$54</f>
        <v>CART_019_1</v>
      </c>
      <c r="B2316" s="218">
        <v>1</v>
      </c>
      <c r="C2316" s="218" t="str">
        <f t="shared" si="75"/>
        <v>CART_019_1_1</v>
      </c>
      <c r="D2316" s="222">
        <v>4.8865979381443303</v>
      </c>
      <c r="E2316" s="218" t="s">
        <v>260</v>
      </c>
      <c r="F2316" s="221">
        <v>0.46714879212187499</v>
      </c>
      <c r="H2316" s="218" t="s">
        <v>376</v>
      </c>
      <c r="I2316" s="218" t="s">
        <v>94</v>
      </c>
      <c r="J2316" s="218" t="s">
        <v>88</v>
      </c>
      <c r="P2316" s="218" t="s">
        <v>462</v>
      </c>
    </row>
    <row r="2317" spans="1:16" s="218" customFormat="1">
      <c r="A2317" s="218" t="str">
        <f>Arms!$C$54</f>
        <v>CART_019_1</v>
      </c>
      <c r="B2317" s="218">
        <v>1</v>
      </c>
      <c r="C2317" s="218" t="str">
        <f t="shared" si="75"/>
        <v>CART_019_1_1</v>
      </c>
      <c r="D2317" s="222">
        <v>6.9278350515463902</v>
      </c>
      <c r="E2317" s="218" t="s">
        <v>260</v>
      </c>
      <c r="F2317" s="221">
        <v>6.9679950761655602</v>
      </c>
      <c r="H2317" s="218" t="s">
        <v>376</v>
      </c>
      <c r="I2317" s="218" t="s">
        <v>94</v>
      </c>
      <c r="J2317" s="218" t="s">
        <v>88</v>
      </c>
      <c r="P2317" s="218" t="s">
        <v>462</v>
      </c>
    </row>
    <row r="2318" spans="1:16" s="218" customFormat="1">
      <c r="A2318" s="218" t="str">
        <f>Arms!$C$54</f>
        <v>CART_019_1</v>
      </c>
      <c r="B2318" s="218">
        <v>1</v>
      </c>
      <c r="C2318" s="218" t="str">
        <f t="shared" ref="C2318:C2322" si="76">CONCATENATE(A2318, "_", B2318)</f>
        <v>CART_019_1_1</v>
      </c>
      <c r="D2318" s="222">
        <v>9.0824742268041199</v>
      </c>
      <c r="E2318" s="218" t="s">
        <v>260</v>
      </c>
      <c r="F2318" s="221">
        <v>4.9618402831204804</v>
      </c>
      <c r="H2318" s="218" t="s">
        <v>376</v>
      </c>
      <c r="I2318" s="218" t="s">
        <v>94</v>
      </c>
      <c r="J2318" s="218" t="s">
        <v>88</v>
      </c>
      <c r="P2318" s="218" t="s">
        <v>462</v>
      </c>
    </row>
    <row r="2319" spans="1:16" s="218" customFormat="1">
      <c r="A2319" s="218" t="str">
        <f>Arms!$C$54</f>
        <v>CART_019_1</v>
      </c>
      <c r="B2319" s="218">
        <v>1</v>
      </c>
      <c r="C2319" s="218" t="str">
        <f t="shared" si="76"/>
        <v>CART_019_1_1</v>
      </c>
      <c r="D2319" s="222">
        <v>15.0927835051546</v>
      </c>
      <c r="E2319" s="218" t="s">
        <v>260</v>
      </c>
      <c r="F2319" s="221">
        <v>3.8669026004000799</v>
      </c>
      <c r="H2319" s="218" t="s">
        <v>376</v>
      </c>
      <c r="I2319" s="218" t="s">
        <v>94</v>
      </c>
      <c r="J2319" s="218" t="s">
        <v>88</v>
      </c>
      <c r="P2319" s="218" t="s">
        <v>462</v>
      </c>
    </row>
    <row r="2320" spans="1:16" s="218" customFormat="1">
      <c r="A2320" s="218" t="str">
        <f>Arms!$C$54</f>
        <v>CART_019_1</v>
      </c>
      <c r="B2320" s="218">
        <v>1</v>
      </c>
      <c r="C2320" s="218" t="str">
        <f t="shared" si="76"/>
        <v>CART_019_1_1</v>
      </c>
      <c r="D2320" s="222">
        <v>29.041237113402001</v>
      </c>
      <c r="E2320" s="218" t="s">
        <v>260</v>
      </c>
      <c r="F2320" s="221">
        <v>1.46099399907679</v>
      </c>
      <c r="H2320" s="218" t="s">
        <v>376</v>
      </c>
      <c r="I2320" s="218" t="s">
        <v>94</v>
      </c>
      <c r="J2320" s="218" t="s">
        <v>88</v>
      </c>
      <c r="P2320" s="218" t="s">
        <v>462</v>
      </c>
    </row>
    <row r="2321" spans="1:16" s="218" customFormat="1">
      <c r="A2321" s="218" t="str">
        <f>Arms!$C$54</f>
        <v>CART_019_1</v>
      </c>
      <c r="B2321" s="218">
        <v>2</v>
      </c>
      <c r="C2321" s="218" t="str">
        <f t="shared" si="76"/>
        <v>CART_019_1_2</v>
      </c>
      <c r="D2321" s="222">
        <v>0.23711340206186499</v>
      </c>
      <c r="E2321" s="218" t="s">
        <v>260</v>
      </c>
      <c r="F2321" s="221">
        <v>0.22434220649331801</v>
      </c>
      <c r="H2321" s="218" t="s">
        <v>376</v>
      </c>
      <c r="I2321" s="218" t="s">
        <v>94</v>
      </c>
      <c r="J2321" s="218" t="s">
        <v>88</v>
      </c>
      <c r="P2321" s="218" t="s">
        <v>462</v>
      </c>
    </row>
    <row r="2322" spans="1:16" s="218" customFormat="1">
      <c r="A2322" s="218" t="str">
        <f>Arms!$C$54</f>
        <v>CART_019_1</v>
      </c>
      <c r="B2322" s="218">
        <v>2</v>
      </c>
      <c r="C2322" s="218" t="str">
        <f t="shared" si="76"/>
        <v>CART_019_1_2</v>
      </c>
      <c r="D2322" s="222">
        <v>4.6597938144329998</v>
      </c>
      <c r="E2322" s="218" t="s">
        <v>260</v>
      </c>
      <c r="F2322" s="221">
        <v>2.2572703492845099</v>
      </c>
      <c r="H2322" s="218" t="s">
        <v>376</v>
      </c>
      <c r="I2322" s="218" t="s">
        <v>94</v>
      </c>
      <c r="J2322" s="218" t="s">
        <v>88</v>
      </c>
      <c r="P2322" s="218" t="s">
        <v>462</v>
      </c>
    </row>
    <row r="2323" spans="1:16" s="218" customFormat="1">
      <c r="A2323" s="218" t="str">
        <f>Arms!$C$54</f>
        <v>CART_019_1</v>
      </c>
      <c r="B2323" s="218">
        <v>2</v>
      </c>
      <c r="C2323" s="218" t="str">
        <f t="shared" ref="C2323:C2328" si="77">CONCATENATE(A2323, "_", B2323)</f>
        <v>CART_019_1_2</v>
      </c>
      <c r="D2323" s="222">
        <v>8.9690721649484502</v>
      </c>
      <c r="E2323" s="218" t="s">
        <v>260</v>
      </c>
      <c r="F2323" s="221">
        <v>21.080781658716699</v>
      </c>
      <c r="H2323" s="218" t="s">
        <v>376</v>
      </c>
      <c r="I2323" s="218" t="s">
        <v>94</v>
      </c>
      <c r="J2323" s="218" t="s">
        <v>88</v>
      </c>
      <c r="P2323" s="218" t="s">
        <v>462</v>
      </c>
    </row>
    <row r="2324" spans="1:16" s="218" customFormat="1">
      <c r="A2324" s="218" t="str">
        <f>Arms!$C$54</f>
        <v>CART_019_1</v>
      </c>
      <c r="B2324" s="218">
        <v>2</v>
      </c>
      <c r="C2324" s="218" t="str">
        <f t="shared" si="77"/>
        <v>CART_019_1_2</v>
      </c>
      <c r="D2324" s="222">
        <v>14.072164948453601</v>
      </c>
      <c r="E2324" s="218" t="s">
        <v>260</v>
      </c>
      <c r="F2324" s="221">
        <v>12.1463302046468</v>
      </c>
      <c r="H2324" s="218" t="s">
        <v>376</v>
      </c>
      <c r="I2324" s="218" t="s">
        <v>94</v>
      </c>
      <c r="J2324" s="218" t="s">
        <v>88</v>
      </c>
      <c r="P2324" s="218" t="s">
        <v>462</v>
      </c>
    </row>
    <row r="2325" spans="1:16" s="218" customFormat="1">
      <c r="A2325" s="218" t="str">
        <f>Arms!$C$54</f>
        <v>CART_019_1</v>
      </c>
      <c r="B2325" s="218">
        <v>2</v>
      </c>
      <c r="C2325" s="218" t="str">
        <f t="shared" si="77"/>
        <v>CART_019_1_2</v>
      </c>
      <c r="D2325" s="222">
        <v>26.886597938144298</v>
      </c>
      <c r="E2325" s="218" t="s">
        <v>260</v>
      </c>
      <c r="F2325" s="221">
        <v>7.2731189413756097</v>
      </c>
      <c r="H2325" s="218" t="s">
        <v>376</v>
      </c>
      <c r="I2325" s="218" t="s">
        <v>94</v>
      </c>
      <c r="J2325" s="218" t="s">
        <v>88</v>
      </c>
      <c r="P2325" s="218" t="s">
        <v>462</v>
      </c>
    </row>
    <row r="2326" spans="1:16" s="218" customFormat="1">
      <c r="A2326" s="218" t="str">
        <f>Arms!$C$54</f>
        <v>CART_019_1</v>
      </c>
      <c r="B2326" s="218">
        <v>2</v>
      </c>
      <c r="C2326" s="218" t="str">
        <f t="shared" si="77"/>
        <v>CART_019_1_2</v>
      </c>
      <c r="D2326" s="222">
        <v>53.762886597938099</v>
      </c>
      <c r="E2326" s="218" t="s">
        <v>260</v>
      </c>
      <c r="F2326" s="221">
        <v>1.56162486536391</v>
      </c>
      <c r="H2326" s="218" t="s">
        <v>376</v>
      </c>
      <c r="I2326" s="218" t="s">
        <v>94</v>
      </c>
      <c r="J2326" s="218" t="s">
        <v>88</v>
      </c>
      <c r="P2326" s="218" t="s">
        <v>462</v>
      </c>
    </row>
    <row r="2327" spans="1:16" s="218" customFormat="1">
      <c r="A2327" s="218" t="str">
        <f>Arms!$C$54</f>
        <v>CART_019_1</v>
      </c>
      <c r="B2327" s="218">
        <v>3</v>
      </c>
      <c r="C2327" s="218" t="str">
        <f t="shared" si="77"/>
        <v>CART_019_1_3</v>
      </c>
      <c r="D2327" s="222">
        <v>1.03092783505189E-2</v>
      </c>
      <c r="E2327" s="218" t="s">
        <v>260</v>
      </c>
      <c r="F2327" s="221">
        <v>0.22341898753654699</v>
      </c>
      <c r="H2327" s="218" t="s">
        <v>376</v>
      </c>
      <c r="I2327" s="218" t="s">
        <v>94</v>
      </c>
      <c r="J2327" s="218" t="s">
        <v>88</v>
      </c>
      <c r="P2327" s="218" t="s">
        <v>462</v>
      </c>
    </row>
    <row r="2328" spans="1:16" s="218" customFormat="1">
      <c r="A2328" s="218" t="str">
        <f>Arms!$C$54</f>
        <v>CART_019_1</v>
      </c>
      <c r="B2328" s="218">
        <v>3</v>
      </c>
      <c r="C2328" s="218" t="str">
        <f t="shared" si="77"/>
        <v>CART_019_1_3</v>
      </c>
      <c r="D2328" s="222">
        <v>5.1134020618556804</v>
      </c>
      <c r="E2328" s="218" t="s">
        <v>260</v>
      </c>
      <c r="F2328" s="221">
        <v>0.24419141406370601</v>
      </c>
      <c r="H2328" s="218" t="s">
        <v>376</v>
      </c>
      <c r="I2328" s="218" t="s">
        <v>94</v>
      </c>
      <c r="J2328" s="218" t="s">
        <v>88</v>
      </c>
      <c r="P2328" s="218" t="s">
        <v>462</v>
      </c>
    </row>
    <row r="2329" spans="1:16" s="218" customFormat="1">
      <c r="A2329" s="218" t="str">
        <f>Arms!$C$54</f>
        <v>CART_019_1</v>
      </c>
      <c r="B2329" s="218">
        <v>3</v>
      </c>
      <c r="C2329" s="218" t="str">
        <f t="shared" ref="C2329:C2392" si="78">CONCATENATE(A2329, "_", B2329)</f>
        <v>CART_019_1_3</v>
      </c>
      <c r="D2329" s="222">
        <v>14.9793814432989</v>
      </c>
      <c r="E2329" s="218" t="s">
        <v>260</v>
      </c>
      <c r="F2329" s="221">
        <v>0.95599322972765299</v>
      </c>
      <c r="H2329" s="218" t="s">
        <v>376</v>
      </c>
      <c r="I2329" s="218" t="s">
        <v>94</v>
      </c>
      <c r="J2329" s="218" t="s">
        <v>88</v>
      </c>
      <c r="P2329" s="218" t="s">
        <v>462</v>
      </c>
    </row>
    <row r="2330" spans="1:16" s="218" customFormat="1">
      <c r="A2330" s="218" t="str">
        <f>Arms!$C$54</f>
        <v>CART_019_1</v>
      </c>
      <c r="B2330" s="218">
        <v>3</v>
      </c>
      <c r="C2330" s="218" t="str">
        <f t="shared" si="78"/>
        <v>CART_019_1_3</v>
      </c>
      <c r="D2330" s="222">
        <v>29.041237113402001</v>
      </c>
      <c r="E2330" s="218" t="s">
        <v>260</v>
      </c>
      <c r="F2330" s="221">
        <v>1.0132328050469299</v>
      </c>
      <c r="H2330" s="218" t="s">
        <v>376</v>
      </c>
      <c r="I2330" s="218" t="s">
        <v>94</v>
      </c>
      <c r="J2330" s="218" t="s">
        <v>88</v>
      </c>
      <c r="P2330" s="218" t="s">
        <v>462</v>
      </c>
    </row>
    <row r="2331" spans="1:16" s="218" customFormat="1">
      <c r="A2331" s="218" t="str">
        <f>Arms!$C$54</f>
        <v>CART_019_1</v>
      </c>
      <c r="B2331" s="218">
        <v>3</v>
      </c>
      <c r="C2331" s="218" t="str">
        <f t="shared" si="78"/>
        <v>CART_019_1_3</v>
      </c>
      <c r="D2331" s="222">
        <v>57.051546391752503</v>
      </c>
      <c r="E2331" s="218" t="s">
        <v>260</v>
      </c>
      <c r="F2331" s="221">
        <v>0.455608555162342</v>
      </c>
      <c r="H2331" s="218" t="s">
        <v>376</v>
      </c>
      <c r="I2331" s="218" t="s">
        <v>94</v>
      </c>
      <c r="J2331" s="218" t="s">
        <v>88</v>
      </c>
      <c r="P2331" s="218" t="s">
        <v>462</v>
      </c>
    </row>
    <row r="2332" spans="1:16" s="218" customFormat="1">
      <c r="A2332" s="218" t="str">
        <f>Arms!$C$55</f>
        <v>CART_019_2</v>
      </c>
      <c r="B2332" s="218">
        <v>1</v>
      </c>
      <c r="C2332" s="218" t="str">
        <f t="shared" si="78"/>
        <v>CART_019_2_1</v>
      </c>
      <c r="D2332" s="222">
        <v>0.123711340206185</v>
      </c>
      <c r="E2332" s="218" t="s">
        <v>260</v>
      </c>
      <c r="F2332" s="221">
        <v>0.22388059701492499</v>
      </c>
      <c r="H2332" s="218" t="s">
        <v>376</v>
      </c>
      <c r="I2332" s="218" t="s">
        <v>94</v>
      </c>
      <c r="J2332" s="218" t="s">
        <v>88</v>
      </c>
      <c r="P2332" s="218" t="s">
        <v>462</v>
      </c>
    </row>
    <row r="2333" spans="1:16" s="218" customFormat="1">
      <c r="A2333" s="218" t="str">
        <f>Arms!$C$55</f>
        <v>CART_019_2</v>
      </c>
      <c r="B2333" s="218">
        <v>1</v>
      </c>
      <c r="C2333" s="218" t="str">
        <f t="shared" si="78"/>
        <v>CART_019_2_1</v>
      </c>
      <c r="D2333" s="222">
        <v>9.0824742268041199</v>
      </c>
      <c r="E2333" s="218" t="s">
        <v>260</v>
      </c>
      <c r="F2333" s="221">
        <v>11.006616402523401</v>
      </c>
      <c r="H2333" s="218" t="s">
        <v>376</v>
      </c>
      <c r="I2333" s="218" t="s">
        <v>94</v>
      </c>
      <c r="J2333" s="218" t="s">
        <v>88</v>
      </c>
      <c r="P2333" s="218" t="s">
        <v>462</v>
      </c>
    </row>
    <row r="2334" spans="1:16" s="218" customFormat="1">
      <c r="A2334" s="218" t="str">
        <f>Arms!$C$55</f>
        <v>CART_019_2</v>
      </c>
      <c r="B2334" s="218">
        <v>1</v>
      </c>
      <c r="C2334" s="218" t="str">
        <f t="shared" si="78"/>
        <v>CART_019_2_1</v>
      </c>
      <c r="D2334" s="222">
        <v>13.051546391752501</v>
      </c>
      <c r="E2334" s="218" t="s">
        <v>260</v>
      </c>
      <c r="F2334" s="221">
        <v>51.097399599938399</v>
      </c>
      <c r="H2334" s="218" t="s">
        <v>376</v>
      </c>
      <c r="I2334" s="218" t="s">
        <v>94</v>
      </c>
      <c r="J2334" s="218" t="s">
        <v>88</v>
      </c>
      <c r="P2334" s="218" t="s">
        <v>462</v>
      </c>
    </row>
    <row r="2335" spans="1:16" s="218" customFormat="1">
      <c r="A2335" s="218" t="str">
        <f>Arms!$C$55</f>
        <v>CART_019_2</v>
      </c>
      <c r="B2335" s="218">
        <v>1</v>
      </c>
      <c r="C2335" s="218" t="str">
        <f t="shared" si="78"/>
        <v>CART_019_2_1</v>
      </c>
      <c r="D2335" s="222">
        <v>13.958762886597899</v>
      </c>
      <c r="E2335" s="218" t="s">
        <v>260</v>
      </c>
      <c r="F2335" s="221">
        <v>44.384674565317702</v>
      </c>
      <c r="H2335" s="218" t="s">
        <v>376</v>
      </c>
      <c r="I2335" s="218" t="s">
        <v>94</v>
      </c>
      <c r="J2335" s="218" t="s">
        <v>88</v>
      </c>
      <c r="P2335" s="218" t="s">
        <v>462</v>
      </c>
    </row>
    <row r="2336" spans="1:16" s="218" customFormat="1">
      <c r="A2336" s="218" t="str">
        <f>Arms!$C$55</f>
        <v>CART_019_2</v>
      </c>
      <c r="B2336" s="218">
        <v>1</v>
      </c>
      <c r="C2336" s="218" t="str">
        <f t="shared" si="78"/>
        <v>CART_019_2_1</v>
      </c>
      <c r="D2336" s="222">
        <v>16.113402061855599</v>
      </c>
      <c r="E2336" s="218" t="s">
        <v>260</v>
      </c>
      <c r="F2336" s="221">
        <v>39.2441914140637</v>
      </c>
      <c r="H2336" s="218" t="s">
        <v>376</v>
      </c>
      <c r="I2336" s="218" t="s">
        <v>94</v>
      </c>
      <c r="J2336" s="218" t="s">
        <v>88</v>
      </c>
      <c r="P2336" s="218" t="s">
        <v>462</v>
      </c>
    </row>
    <row r="2337" spans="1:17" s="218" customFormat="1">
      <c r="A2337" s="218" t="str">
        <f>Arms!$C$55</f>
        <v>CART_019_2</v>
      </c>
      <c r="B2337" s="218">
        <v>1</v>
      </c>
      <c r="C2337" s="218" t="str">
        <f t="shared" si="78"/>
        <v>CART_019_2_1</v>
      </c>
      <c r="D2337" s="222">
        <v>40.948453608247398</v>
      </c>
      <c r="E2337" s="218" t="s">
        <v>260</v>
      </c>
      <c r="F2337" s="221">
        <v>3.9721495614710101</v>
      </c>
      <c r="H2337" s="218" t="s">
        <v>376</v>
      </c>
      <c r="I2337" s="218" t="s">
        <v>94</v>
      </c>
      <c r="J2337" s="218" t="s">
        <v>88</v>
      </c>
      <c r="P2337" s="218" t="s">
        <v>462</v>
      </c>
    </row>
    <row r="2338" spans="1:17" s="218" customFormat="1">
      <c r="A2338" s="218" t="str">
        <f>Arms!$C$55</f>
        <v>CART_019_2</v>
      </c>
      <c r="B2338" s="218">
        <v>2</v>
      </c>
      <c r="C2338" s="218" t="str">
        <f t="shared" si="78"/>
        <v>CART_019_2_2</v>
      </c>
      <c r="D2338" s="222">
        <v>0.23711340206186499</v>
      </c>
      <c r="E2338" s="218" t="s">
        <v>260</v>
      </c>
      <c r="F2338" s="221">
        <v>0.22434220649331801</v>
      </c>
      <c r="H2338" s="218" t="s">
        <v>376</v>
      </c>
      <c r="I2338" s="218" t="s">
        <v>94</v>
      </c>
      <c r="J2338" s="218" t="s">
        <v>88</v>
      </c>
      <c r="P2338" s="218" t="s">
        <v>462</v>
      </c>
    </row>
    <row r="2339" spans="1:17" s="218" customFormat="1">
      <c r="A2339" s="218" t="str">
        <f>Arms!$C$55</f>
        <v>CART_019_2</v>
      </c>
      <c r="B2339" s="218">
        <v>2</v>
      </c>
      <c r="C2339" s="218" t="str">
        <f t="shared" si="78"/>
        <v>CART_019_2_2</v>
      </c>
      <c r="D2339" s="222">
        <v>5</v>
      </c>
      <c r="E2339" s="218" t="s">
        <v>260</v>
      </c>
      <c r="F2339" s="221">
        <v>1.3631327896599501</v>
      </c>
      <c r="H2339" s="218" t="s">
        <v>376</v>
      </c>
      <c r="I2339" s="218" t="s">
        <v>94</v>
      </c>
      <c r="J2339" s="218" t="s">
        <v>88</v>
      </c>
      <c r="P2339" s="218" t="s">
        <v>462</v>
      </c>
    </row>
    <row r="2340" spans="1:17" s="218" customFormat="1">
      <c r="A2340" s="218" t="str">
        <f>Arms!$C$55</f>
        <v>CART_019_2</v>
      </c>
      <c r="B2340" s="218">
        <v>2</v>
      </c>
      <c r="C2340" s="218" t="str">
        <f t="shared" si="78"/>
        <v>CART_019_2_2</v>
      </c>
      <c r="D2340" s="222">
        <v>7.0412371134020599</v>
      </c>
      <c r="E2340" s="218" t="s">
        <v>260</v>
      </c>
      <c r="F2340" s="221">
        <v>280</v>
      </c>
      <c r="H2340" s="218" t="s">
        <v>376</v>
      </c>
      <c r="I2340" s="218" t="s">
        <v>94</v>
      </c>
      <c r="J2340" s="218" t="s">
        <v>88</v>
      </c>
      <c r="P2340" s="218" t="s">
        <v>462</v>
      </c>
    </row>
    <row r="2341" spans="1:17" s="218" customFormat="1">
      <c r="A2341" s="218" t="str">
        <f>Arms!$C$55</f>
        <v>CART_019_2</v>
      </c>
      <c r="B2341" s="218">
        <v>2</v>
      </c>
      <c r="C2341" s="218" t="str">
        <f t="shared" si="78"/>
        <v>CART_019_2_2</v>
      </c>
      <c r="D2341" s="222">
        <v>11.9175257731958</v>
      </c>
      <c r="E2341" s="218" t="s">
        <v>260</v>
      </c>
      <c r="F2341" s="221">
        <v>41.018156639482903</v>
      </c>
      <c r="H2341" s="218" t="s">
        <v>376</v>
      </c>
      <c r="I2341" s="218" t="s">
        <v>94</v>
      </c>
      <c r="J2341" s="218" t="s">
        <v>88</v>
      </c>
      <c r="P2341" s="218" t="s">
        <v>462</v>
      </c>
    </row>
    <row r="2342" spans="1:17" s="218" customFormat="1">
      <c r="A2342" s="218" t="str">
        <f>Arms!$C$55</f>
        <v>CART_019_2</v>
      </c>
      <c r="B2342" s="218">
        <v>2</v>
      </c>
      <c r="C2342" s="218" t="str">
        <f t="shared" si="78"/>
        <v>CART_019_2_2</v>
      </c>
      <c r="D2342" s="222">
        <v>15.0927835051546</v>
      </c>
      <c r="E2342" s="218" t="s">
        <v>260</v>
      </c>
      <c r="F2342" s="221">
        <v>61.180335436220901</v>
      </c>
      <c r="H2342" s="218" t="s">
        <v>376</v>
      </c>
      <c r="I2342" s="218" t="s">
        <v>94</v>
      </c>
      <c r="J2342" s="218" t="s">
        <v>88</v>
      </c>
      <c r="P2342" s="218" t="s">
        <v>462</v>
      </c>
    </row>
    <row r="2343" spans="1:17" s="218" customFormat="1">
      <c r="A2343" s="218" t="str">
        <f>Arms!$C$55</f>
        <v>CART_019_2</v>
      </c>
      <c r="B2343" s="218">
        <v>2</v>
      </c>
      <c r="C2343" s="218" t="str">
        <f t="shared" si="78"/>
        <v>CART_019_2_2</v>
      </c>
      <c r="D2343" s="222">
        <v>56.938144329896801</v>
      </c>
      <c r="E2343" s="218" t="s">
        <v>260</v>
      </c>
      <c r="F2343" s="221">
        <v>9.8581320203108191</v>
      </c>
      <c r="H2343" s="218" t="s">
        <v>376</v>
      </c>
      <c r="I2343" s="218" t="s">
        <v>94</v>
      </c>
      <c r="J2343" s="218" t="s">
        <v>88</v>
      </c>
      <c r="P2343" s="218" t="s">
        <v>462</v>
      </c>
    </row>
    <row r="2344" spans="1:17" s="218" customFormat="1">
      <c r="A2344" s="218" t="str">
        <f>Arms!$C$54</f>
        <v>CART_019_1</v>
      </c>
      <c r="B2344" s="218">
        <v>4</v>
      </c>
      <c r="C2344" s="218" t="str">
        <f t="shared" si="78"/>
        <v>CART_019_1_4</v>
      </c>
      <c r="D2344" s="222">
        <v>0.23711340206186499</v>
      </c>
      <c r="E2344" s="218" t="s">
        <v>260</v>
      </c>
      <c r="F2344" s="221">
        <v>0.67210340052316997</v>
      </c>
      <c r="H2344" s="218" t="s">
        <v>376</v>
      </c>
      <c r="I2344" s="218" t="s">
        <v>94</v>
      </c>
      <c r="J2344" s="218" t="s">
        <v>88</v>
      </c>
      <c r="P2344" s="218" t="s">
        <v>462</v>
      </c>
    </row>
    <row r="2345" spans="1:17" s="218" customFormat="1">
      <c r="A2345" s="218" t="str">
        <f>Arms!$C$54</f>
        <v>CART_019_1</v>
      </c>
      <c r="B2345" s="218">
        <v>4</v>
      </c>
      <c r="C2345" s="218" t="str">
        <f t="shared" si="78"/>
        <v>CART_019_1_4</v>
      </c>
      <c r="D2345" s="222">
        <v>2.0515463917525798</v>
      </c>
      <c r="E2345" s="218" t="s">
        <v>260</v>
      </c>
      <c r="F2345" s="221">
        <v>2.6944145253116001</v>
      </c>
      <c r="H2345" s="218" t="s">
        <v>376</v>
      </c>
      <c r="I2345" s="218" t="s">
        <v>94</v>
      </c>
      <c r="J2345" s="218" t="s">
        <v>88</v>
      </c>
      <c r="P2345" s="218" t="s">
        <v>462</v>
      </c>
    </row>
    <row r="2346" spans="1:17" s="218" customFormat="1">
      <c r="A2346" s="218" t="str">
        <f>Arms!$C$54</f>
        <v>CART_019_1</v>
      </c>
      <c r="B2346" s="218">
        <v>4</v>
      </c>
      <c r="C2346" s="218" t="str">
        <f t="shared" si="78"/>
        <v>CART_019_1_4</v>
      </c>
      <c r="D2346" s="222">
        <v>7.1546391752577403</v>
      </c>
      <c r="E2346" s="218" t="s">
        <v>260</v>
      </c>
      <c r="F2346" s="221">
        <v>1.5957839667641101</v>
      </c>
      <c r="H2346" s="218" t="s">
        <v>376</v>
      </c>
      <c r="I2346" s="218" t="s">
        <v>94</v>
      </c>
      <c r="J2346" s="218" t="s">
        <v>88</v>
      </c>
      <c r="P2346" s="218" t="s">
        <v>462</v>
      </c>
    </row>
    <row r="2347" spans="1:17" s="218" customFormat="1">
      <c r="A2347" s="218" t="str">
        <f>Arms!$C$54</f>
        <v>CART_019_1</v>
      </c>
      <c r="B2347" s="218">
        <v>4</v>
      </c>
      <c r="C2347" s="218" t="str">
        <f t="shared" si="78"/>
        <v>CART_019_1_4</v>
      </c>
      <c r="D2347" s="222">
        <v>8.9690721649484502</v>
      </c>
      <c r="E2347" s="218" t="s">
        <v>260</v>
      </c>
      <c r="F2347" s="221">
        <v>2.2748115094629999</v>
      </c>
      <c r="H2347" s="218" t="s">
        <v>376</v>
      </c>
      <c r="I2347" s="218" t="s">
        <v>94</v>
      </c>
      <c r="J2347" s="218" t="s">
        <v>88</v>
      </c>
      <c r="P2347" s="218" t="s">
        <v>462</v>
      </c>
    </row>
    <row r="2348" spans="1:17" s="225" customFormat="1">
      <c r="A2348" s="225" t="str">
        <f>Arms!$C$56</f>
        <v>CART_030_1</v>
      </c>
      <c r="B2348" s="225">
        <v>1</v>
      </c>
      <c r="C2348" s="225" t="str">
        <f t="shared" si="78"/>
        <v>CART_030_1_1</v>
      </c>
      <c r="D2348" s="232">
        <v>-7.5737120639375904E-2</v>
      </c>
      <c r="E2348" s="225" t="s">
        <v>260</v>
      </c>
      <c r="F2348" s="228">
        <v>1461.8190494522801</v>
      </c>
      <c r="H2348" s="225" t="s">
        <v>262</v>
      </c>
      <c r="I2348" s="225" t="s">
        <v>94</v>
      </c>
      <c r="J2348" s="225" t="s">
        <v>88</v>
      </c>
      <c r="P2348" s="225" t="s">
        <v>480</v>
      </c>
      <c r="Q2348" s="225" t="s">
        <v>481</v>
      </c>
    </row>
    <row r="2349" spans="1:17" s="225" customFormat="1">
      <c r="A2349" s="225" t="str">
        <f>Arms!$C$56</f>
        <v>CART_030_1</v>
      </c>
      <c r="B2349" s="225">
        <v>1</v>
      </c>
      <c r="C2349" s="225" t="str">
        <f t="shared" si="78"/>
        <v>CART_030_1_1</v>
      </c>
      <c r="D2349" s="232">
        <v>0.92990603736904698</v>
      </c>
      <c r="E2349" s="225" t="s">
        <v>260</v>
      </c>
      <c r="F2349" s="228">
        <v>348.78129953107401</v>
      </c>
      <c r="H2349" s="225" t="s">
        <v>262</v>
      </c>
      <c r="I2349" s="225" t="s">
        <v>94</v>
      </c>
      <c r="J2349" s="225" t="s">
        <v>88</v>
      </c>
      <c r="P2349" s="225" t="s">
        <v>480</v>
      </c>
    </row>
    <row r="2350" spans="1:17" s="225" customFormat="1">
      <c r="A2350" s="225" t="str">
        <f>Arms!$C$56</f>
        <v>CART_030_1</v>
      </c>
      <c r="B2350" s="225">
        <v>1</v>
      </c>
      <c r="C2350" s="225" t="str">
        <f t="shared" si="78"/>
        <v>CART_030_1_1</v>
      </c>
      <c r="D2350" s="232">
        <v>1.9339291500161999</v>
      </c>
      <c r="E2350" s="225" t="s">
        <v>260</v>
      </c>
      <c r="F2350" s="228">
        <v>96.392346647807997</v>
      </c>
      <c r="H2350" s="225" t="s">
        <v>262</v>
      </c>
      <c r="I2350" s="225" t="s">
        <v>94</v>
      </c>
      <c r="J2350" s="225" t="s">
        <v>88</v>
      </c>
      <c r="P2350" s="225" t="s">
        <v>480</v>
      </c>
    </row>
    <row r="2351" spans="1:17" s="225" customFormat="1">
      <c r="A2351" s="225" t="str">
        <f>Arms!$C$56</f>
        <v>CART_030_1</v>
      </c>
      <c r="B2351" s="225">
        <v>1</v>
      </c>
      <c r="C2351" s="225" t="str">
        <f t="shared" si="78"/>
        <v>CART_030_1_1</v>
      </c>
      <c r="D2351" s="232">
        <v>2.9201317636893802</v>
      </c>
      <c r="E2351" s="225" t="s">
        <v>260</v>
      </c>
      <c r="F2351" s="228">
        <v>134.17128354799101</v>
      </c>
      <c r="H2351" s="225" t="s">
        <v>262</v>
      </c>
      <c r="I2351" s="225" t="s">
        <v>94</v>
      </c>
      <c r="J2351" s="225" t="s">
        <v>88</v>
      </c>
      <c r="P2351" s="225" t="s">
        <v>480</v>
      </c>
    </row>
    <row r="2352" spans="1:17" s="225" customFormat="1">
      <c r="A2352" s="225" t="str">
        <f>Arms!$C$56</f>
        <v>CART_030_1</v>
      </c>
      <c r="B2352" s="225">
        <v>1</v>
      </c>
      <c r="C2352" s="225" t="str">
        <f t="shared" si="78"/>
        <v>CART_030_1_1</v>
      </c>
      <c r="D2352" s="232">
        <v>3.8759585268387502</v>
      </c>
      <c r="E2352" s="225" t="s">
        <v>260</v>
      </c>
      <c r="F2352" s="228">
        <v>2938.2253839710102</v>
      </c>
      <c r="H2352" s="225" t="s">
        <v>262</v>
      </c>
      <c r="I2352" s="225" t="s">
        <v>94</v>
      </c>
      <c r="J2352" s="225" t="s">
        <v>88</v>
      </c>
      <c r="P2352" s="225" t="s">
        <v>480</v>
      </c>
    </row>
    <row r="2353" spans="1:16" s="225" customFormat="1">
      <c r="A2353" s="225" t="str">
        <f>Arms!$C$56</f>
        <v>CART_030_1</v>
      </c>
      <c r="B2353" s="225">
        <v>1</v>
      </c>
      <c r="C2353" s="225" t="str">
        <f t="shared" si="78"/>
        <v>CART_030_1_1</v>
      </c>
      <c r="D2353" s="232">
        <v>4.8625661518522501</v>
      </c>
      <c r="E2353" s="225" t="s">
        <v>260</v>
      </c>
      <c r="F2353" s="228">
        <v>3942.25471120679</v>
      </c>
      <c r="H2353" s="225" t="s">
        <v>262</v>
      </c>
      <c r="I2353" s="225" t="s">
        <v>94</v>
      </c>
      <c r="J2353" s="225" t="s">
        <v>88</v>
      </c>
      <c r="P2353" s="225" t="s">
        <v>480</v>
      </c>
    </row>
    <row r="2354" spans="1:16" s="225" customFormat="1">
      <c r="A2354" s="225" t="str">
        <f>Arms!$C$56</f>
        <v>CART_030_1</v>
      </c>
      <c r="B2354" s="225">
        <v>1</v>
      </c>
      <c r="C2354" s="225" t="str">
        <f t="shared" si="78"/>
        <v>CART_030_1_1</v>
      </c>
      <c r="D2354" s="232">
        <v>5.7718166108651001</v>
      </c>
      <c r="E2354" s="225" t="s">
        <v>260</v>
      </c>
      <c r="F2354" s="228">
        <v>5905.7709025247104</v>
      </c>
      <c r="H2354" s="225" t="s">
        <v>262</v>
      </c>
      <c r="I2354" s="225" t="s">
        <v>94</v>
      </c>
      <c r="J2354" s="225" t="s">
        <v>88</v>
      </c>
      <c r="P2354" s="225" t="s">
        <v>480</v>
      </c>
    </row>
    <row r="2355" spans="1:16" s="225" customFormat="1">
      <c r="A2355" s="225" t="str">
        <f>Arms!$C$56</f>
        <v>CART_030_1</v>
      </c>
      <c r="B2355" s="225">
        <v>1</v>
      </c>
      <c r="C2355" s="225" t="str">
        <f t="shared" si="78"/>
        <v>CART_030_1_1</v>
      </c>
      <c r="D2355" s="232">
        <v>7.8875958526838703</v>
      </c>
      <c r="E2355" s="225" t="s">
        <v>260</v>
      </c>
      <c r="F2355" s="228">
        <v>25678.784821774501</v>
      </c>
      <c r="H2355" s="225" t="s">
        <v>262</v>
      </c>
      <c r="I2355" s="225" t="s">
        <v>94</v>
      </c>
      <c r="J2355" s="225" t="s">
        <v>88</v>
      </c>
      <c r="P2355" s="225" t="s">
        <v>480</v>
      </c>
    </row>
    <row r="2356" spans="1:16" s="225" customFormat="1">
      <c r="A2356" s="225" t="str">
        <f>Arms!$C$56</f>
        <v>CART_030_1</v>
      </c>
      <c r="B2356" s="225">
        <v>1</v>
      </c>
      <c r="C2356" s="225" t="str">
        <f t="shared" si="78"/>
        <v>CART_030_1_1</v>
      </c>
      <c r="D2356" s="232">
        <v>8.7919861756129105</v>
      </c>
      <c r="E2356" s="225" t="s">
        <v>260</v>
      </c>
      <c r="F2356" s="228">
        <v>59785.483340197701</v>
      </c>
      <c r="H2356" s="225" t="s">
        <v>262</v>
      </c>
      <c r="I2356" s="225" t="s">
        <v>94</v>
      </c>
      <c r="J2356" s="225" t="s">
        <v>88</v>
      </c>
      <c r="P2356" s="225" t="s">
        <v>480</v>
      </c>
    </row>
    <row r="2357" spans="1:16" s="225" customFormat="1">
      <c r="A2357" s="225" t="str">
        <f>Arms!$C$56</f>
        <v>CART_030_1</v>
      </c>
      <c r="B2357" s="225">
        <v>1</v>
      </c>
      <c r="C2357" s="225" t="str">
        <f t="shared" si="78"/>
        <v>CART_030_1_1</v>
      </c>
      <c r="D2357" s="232">
        <v>9.8563559779673806</v>
      </c>
      <c r="E2357" s="225" t="s">
        <v>260</v>
      </c>
      <c r="F2357" s="228">
        <v>69250.917532944004</v>
      </c>
      <c r="H2357" s="225" t="s">
        <v>262</v>
      </c>
      <c r="I2357" s="225" t="s">
        <v>94</v>
      </c>
      <c r="J2357" s="225" t="s">
        <v>88</v>
      </c>
      <c r="P2357" s="225" t="s">
        <v>480</v>
      </c>
    </row>
    <row r="2358" spans="1:16" s="225" customFormat="1">
      <c r="A2358" s="225" t="str">
        <f>Arms!$C$56</f>
        <v>CART_030_1</v>
      </c>
      <c r="B2358" s="225">
        <v>1</v>
      </c>
      <c r="C2358" s="225" t="str">
        <f t="shared" si="78"/>
        <v>CART_030_1_1</v>
      </c>
      <c r="D2358" s="232">
        <v>10.771276595744601</v>
      </c>
      <c r="E2358" s="225" t="s">
        <v>260</v>
      </c>
      <c r="F2358" s="228">
        <v>62023.060356272799</v>
      </c>
      <c r="H2358" s="225" t="s">
        <v>262</v>
      </c>
      <c r="I2358" s="225" t="s">
        <v>94</v>
      </c>
      <c r="J2358" s="225" t="s">
        <v>88</v>
      </c>
      <c r="P2358" s="225" t="s">
        <v>480</v>
      </c>
    </row>
    <row r="2359" spans="1:16" s="225" customFormat="1">
      <c r="A2359" s="225" t="str">
        <f>Arms!$C$56</f>
        <v>CART_030_1</v>
      </c>
      <c r="B2359" s="225">
        <v>1</v>
      </c>
      <c r="C2359" s="225" t="str">
        <f t="shared" si="78"/>
        <v>CART_030_1_1</v>
      </c>
      <c r="D2359" s="232">
        <v>11.763554379522599</v>
      </c>
      <c r="E2359" s="225" t="s">
        <v>260</v>
      </c>
      <c r="F2359" s="228">
        <v>49751.767084546504</v>
      </c>
      <c r="H2359" s="225" t="s">
        <v>262</v>
      </c>
      <c r="I2359" s="225" t="s">
        <v>94</v>
      </c>
      <c r="J2359" s="225" t="s">
        <v>88</v>
      </c>
      <c r="P2359" s="225" t="s">
        <v>480</v>
      </c>
    </row>
    <row r="2360" spans="1:16" s="225" customFormat="1">
      <c r="A2360" s="225" t="str">
        <f>Arms!$C$56</f>
        <v>CART_030_1</v>
      </c>
      <c r="B2360" s="225">
        <v>1</v>
      </c>
      <c r="C2360" s="225" t="str">
        <f t="shared" si="78"/>
        <v>CART_030_1_1</v>
      </c>
      <c r="D2360" s="232">
        <v>12.831164272599599</v>
      </c>
      <c r="E2360" s="225" t="s">
        <v>260</v>
      </c>
      <c r="F2360" s="228">
        <v>42951.538378730504</v>
      </c>
      <c r="H2360" s="225" t="s">
        <v>262</v>
      </c>
      <c r="I2360" s="225" t="s">
        <v>94</v>
      </c>
      <c r="J2360" s="225" t="s">
        <v>88</v>
      </c>
      <c r="P2360" s="225" t="s">
        <v>480</v>
      </c>
    </row>
    <row r="2361" spans="1:16" s="225" customFormat="1">
      <c r="A2361" s="225" t="str">
        <f>Arms!$C$56</f>
        <v>CART_030_1</v>
      </c>
      <c r="B2361" s="225">
        <v>1</v>
      </c>
      <c r="C2361" s="225" t="str">
        <f t="shared" si="78"/>
        <v>CART_030_1_1</v>
      </c>
      <c r="D2361" s="232">
        <v>13.969651150232201</v>
      </c>
      <c r="E2361" s="225" t="s">
        <v>260</v>
      </c>
      <c r="F2361" s="228">
        <v>59785.483340197701</v>
      </c>
      <c r="H2361" s="225" t="s">
        <v>262</v>
      </c>
      <c r="I2361" s="225" t="s">
        <v>94</v>
      </c>
      <c r="J2361" s="225" t="s">
        <v>88</v>
      </c>
      <c r="P2361" s="225" t="s">
        <v>480</v>
      </c>
    </row>
    <row r="2362" spans="1:16" s="225" customFormat="1">
      <c r="A2362" s="225" t="str">
        <f>Arms!$C$56</f>
        <v>CART_030_1</v>
      </c>
      <c r="B2362" s="225">
        <v>1</v>
      </c>
      <c r="C2362" s="225" t="str">
        <f t="shared" si="78"/>
        <v>CART_030_1_1</v>
      </c>
      <c r="D2362" s="232">
        <v>14.8793066205853</v>
      </c>
      <c r="E2362" s="225" t="s">
        <v>260</v>
      </c>
      <c r="F2362" s="228">
        <v>86331.684070115996</v>
      </c>
      <c r="H2362" s="225" t="s">
        <v>262</v>
      </c>
      <c r="I2362" s="225" t="s">
        <v>94</v>
      </c>
      <c r="J2362" s="225" t="s">
        <v>88</v>
      </c>
      <c r="P2362" s="225" t="s">
        <v>480</v>
      </c>
    </row>
    <row r="2363" spans="1:16" s="225" customFormat="1">
      <c r="A2363" s="225" t="str">
        <f>Arms!$C$56</f>
        <v>CART_030_1</v>
      </c>
      <c r="B2363" s="225">
        <v>1</v>
      </c>
      <c r="C2363" s="225" t="str">
        <f t="shared" si="78"/>
        <v>CART_030_1_1</v>
      </c>
      <c r="D2363" s="232">
        <v>15.791797170320701</v>
      </c>
      <c r="E2363" s="225" t="s">
        <v>260</v>
      </c>
      <c r="F2363" s="228">
        <v>96392.346647807994</v>
      </c>
      <c r="H2363" s="225" t="s">
        <v>262</v>
      </c>
      <c r="I2363" s="225" t="s">
        <v>94</v>
      </c>
      <c r="J2363" s="225" t="s">
        <v>88</v>
      </c>
      <c r="P2363" s="225" t="s">
        <v>480</v>
      </c>
    </row>
    <row r="2364" spans="1:16" s="225" customFormat="1">
      <c r="A2364" s="225" t="str">
        <f>Arms!$C$56</f>
        <v>CART_030_1</v>
      </c>
      <c r="B2364" s="225">
        <v>1</v>
      </c>
      <c r="C2364" s="225" t="str">
        <f t="shared" si="78"/>
        <v>CART_030_1_1</v>
      </c>
      <c r="D2364" s="232">
        <v>16.707122799438299</v>
      </c>
      <c r="E2364" s="225" t="s">
        <v>260</v>
      </c>
      <c r="F2364" s="228">
        <v>83217.136175756503</v>
      </c>
      <c r="H2364" s="225" t="s">
        <v>262</v>
      </c>
      <c r="I2364" s="225" t="s">
        <v>94</v>
      </c>
      <c r="J2364" s="225" t="s">
        <v>88</v>
      </c>
      <c r="P2364" s="225" t="s">
        <v>480</v>
      </c>
    </row>
    <row r="2365" spans="1:16" s="225" customFormat="1">
      <c r="A2365" s="225" t="str">
        <f>Arms!$C$56</f>
        <v>CART_030_1</v>
      </c>
      <c r="B2365" s="225">
        <v>1</v>
      </c>
      <c r="C2365" s="225" t="str">
        <f t="shared" si="78"/>
        <v>CART_030_1_1</v>
      </c>
      <c r="D2365" s="232">
        <v>24.775353709903801</v>
      </c>
      <c r="E2365" s="225" t="s">
        <v>260</v>
      </c>
      <c r="F2365" s="228">
        <v>107625.42851272201</v>
      </c>
      <c r="H2365" s="225" t="s">
        <v>262</v>
      </c>
      <c r="I2365" s="225" t="s">
        <v>94</v>
      </c>
      <c r="J2365" s="225" t="s">
        <v>88</v>
      </c>
      <c r="P2365" s="225" t="s">
        <v>480</v>
      </c>
    </row>
    <row r="2366" spans="1:16" s="225" customFormat="1">
      <c r="A2366" s="225" t="str">
        <f>Arms!$C$56</f>
        <v>CART_030_1</v>
      </c>
      <c r="B2366" s="225">
        <v>2</v>
      </c>
      <c r="C2366" s="225" t="str">
        <f t="shared" si="78"/>
        <v>CART_030_1_2</v>
      </c>
      <c r="D2366" s="232">
        <v>-5.2246462900960397E-2</v>
      </c>
      <c r="E2366" s="225" t="s">
        <v>260</v>
      </c>
      <c r="F2366" s="228">
        <v>173.52485977715401</v>
      </c>
      <c r="H2366" s="225" t="s">
        <v>262</v>
      </c>
      <c r="I2366" s="225" t="s">
        <v>94</v>
      </c>
      <c r="J2366" s="225" t="s">
        <v>88</v>
      </c>
      <c r="P2366" s="225" t="s">
        <v>480</v>
      </c>
    </row>
    <row r="2367" spans="1:16" s="225" customFormat="1">
      <c r="A2367" s="225" t="str">
        <f>Arms!$C$56</f>
        <v>CART_030_1</v>
      </c>
      <c r="B2367" s="225">
        <v>2</v>
      </c>
      <c r="C2367" s="225" t="str">
        <f t="shared" si="78"/>
        <v>CART_030_1_2</v>
      </c>
      <c r="D2367" s="232">
        <v>0.87117939302300496</v>
      </c>
      <c r="E2367" s="225" t="s">
        <v>260</v>
      </c>
      <c r="F2367" s="228">
        <v>71.842755095452205</v>
      </c>
      <c r="H2367" s="225" t="s">
        <v>262</v>
      </c>
      <c r="I2367" s="225" t="s">
        <v>94</v>
      </c>
      <c r="J2367" s="225" t="s">
        <v>88</v>
      </c>
      <c r="P2367" s="225" t="s">
        <v>480</v>
      </c>
    </row>
    <row r="2368" spans="1:16" s="225" customFormat="1">
      <c r="A2368" s="225" t="str">
        <f>Arms!$C$56</f>
        <v>CART_030_1</v>
      </c>
      <c r="B2368" s="225">
        <v>2</v>
      </c>
      <c r="C2368" s="225" t="str">
        <f t="shared" si="78"/>
        <v>CART_030_1_2</v>
      </c>
      <c r="D2368" s="232">
        <v>1.94891456960795</v>
      </c>
      <c r="E2368" s="225" t="s">
        <v>260</v>
      </c>
      <c r="F2368" s="228">
        <v>24.752383280349601</v>
      </c>
      <c r="H2368" s="225" t="s">
        <v>262</v>
      </c>
      <c r="I2368" s="225" t="s">
        <v>94</v>
      </c>
      <c r="J2368" s="225" t="s">
        <v>88</v>
      </c>
      <c r="P2368" s="225" t="s">
        <v>480</v>
      </c>
    </row>
    <row r="2369" spans="1:16" s="225" customFormat="1">
      <c r="A2369" s="225" t="str">
        <f>Arms!$C$56</f>
        <v>CART_030_1</v>
      </c>
      <c r="B2369" s="225">
        <v>2</v>
      </c>
      <c r="C2369" s="225" t="str">
        <f t="shared" si="78"/>
        <v>CART_030_1_2</v>
      </c>
      <c r="D2369" s="232">
        <v>2.8565449832595302</v>
      </c>
      <c r="E2369" s="225" t="s">
        <v>260</v>
      </c>
      <c r="F2369" s="228">
        <v>42.951538378730604</v>
      </c>
      <c r="H2369" s="225" t="s">
        <v>262</v>
      </c>
      <c r="I2369" s="225" t="s">
        <v>94</v>
      </c>
      <c r="J2369" s="225" t="s">
        <v>88</v>
      </c>
      <c r="P2369" s="225" t="s">
        <v>480</v>
      </c>
    </row>
    <row r="2370" spans="1:16" s="225" customFormat="1">
      <c r="A2370" s="225" t="str">
        <f>Arms!$C$56</f>
        <v>CART_030_1</v>
      </c>
      <c r="B2370" s="225">
        <v>2</v>
      </c>
      <c r="C2370" s="225" t="str">
        <f t="shared" si="78"/>
        <v>CART_030_1_2</v>
      </c>
      <c r="D2370" s="232">
        <v>3.9099794794254201</v>
      </c>
      <c r="E2370" s="225" t="s">
        <v>260</v>
      </c>
      <c r="F2370" s="228">
        <v>134.17128354799101</v>
      </c>
      <c r="H2370" s="225" t="s">
        <v>262</v>
      </c>
      <c r="I2370" s="225" t="s">
        <v>94</v>
      </c>
      <c r="J2370" s="225" t="s">
        <v>88</v>
      </c>
      <c r="P2370" s="225" t="s">
        <v>480</v>
      </c>
    </row>
    <row r="2371" spans="1:16" s="225" customFormat="1">
      <c r="A2371" s="225" t="str">
        <f>Arms!$C$56</f>
        <v>CART_030_1</v>
      </c>
      <c r="B2371" s="225">
        <v>2</v>
      </c>
      <c r="C2371" s="225" t="str">
        <f t="shared" si="78"/>
        <v>CART_030_1_2</v>
      </c>
      <c r="D2371" s="232">
        <v>4.9698941570363901</v>
      </c>
      <c r="E2371" s="225" t="s">
        <v>260</v>
      </c>
      <c r="F2371" s="228">
        <v>232.82053163786</v>
      </c>
      <c r="H2371" s="225" t="s">
        <v>262</v>
      </c>
      <c r="I2371" s="225" t="s">
        <v>94</v>
      </c>
      <c r="J2371" s="225" t="s">
        <v>88</v>
      </c>
      <c r="P2371" s="225" t="s">
        <v>480</v>
      </c>
    </row>
    <row r="2372" spans="1:16" s="225" customFormat="1">
      <c r="A2372" s="225" t="str">
        <f>Arms!$C$56</f>
        <v>CART_030_1</v>
      </c>
      <c r="B2372" s="225">
        <v>2</v>
      </c>
      <c r="C2372" s="225" t="str">
        <f t="shared" si="78"/>
        <v>CART_030_1_2</v>
      </c>
      <c r="D2372" s="232">
        <v>5.8580840263527403</v>
      </c>
      <c r="E2372" s="225" t="s">
        <v>260</v>
      </c>
      <c r="F2372" s="228">
        <v>2356.8960335966899</v>
      </c>
      <c r="H2372" s="225" t="s">
        <v>262</v>
      </c>
      <c r="I2372" s="225" t="s">
        <v>94</v>
      </c>
      <c r="J2372" s="225" t="s">
        <v>88</v>
      </c>
      <c r="P2372" s="225" t="s">
        <v>480</v>
      </c>
    </row>
    <row r="2373" spans="1:16" s="225" customFormat="1">
      <c r="A2373" s="225" t="str">
        <f>Arms!$C$56</f>
        <v>CART_030_1</v>
      </c>
      <c r="B2373" s="225">
        <v>2</v>
      </c>
      <c r="C2373" s="225" t="str">
        <f t="shared" si="78"/>
        <v>CART_030_1_2</v>
      </c>
      <c r="D2373" s="232">
        <v>6.9009882276703802</v>
      </c>
      <c r="E2373" s="225" t="s">
        <v>260</v>
      </c>
      <c r="F2373" s="228">
        <v>19138.808352078999</v>
      </c>
      <c r="H2373" s="225" t="s">
        <v>262</v>
      </c>
      <c r="I2373" s="225" t="s">
        <v>94</v>
      </c>
      <c r="J2373" s="225" t="s">
        <v>88</v>
      </c>
      <c r="P2373" s="225" t="s">
        <v>480</v>
      </c>
    </row>
    <row r="2374" spans="1:16" s="225" customFormat="1">
      <c r="A2374" s="225" t="str">
        <f>Arms!$C$56</f>
        <v>CART_030_1</v>
      </c>
      <c r="B2374" s="225">
        <v>2</v>
      </c>
      <c r="C2374" s="225" t="str">
        <f t="shared" si="78"/>
        <v>CART_030_1_2</v>
      </c>
      <c r="D2374" s="232">
        <v>7.7284263959390804</v>
      </c>
      <c r="E2374" s="225" t="s">
        <v>260</v>
      </c>
      <c r="F2374" s="228">
        <v>47956.8957915461</v>
      </c>
      <c r="H2374" s="225" t="s">
        <v>262</v>
      </c>
      <c r="I2374" s="225" t="s">
        <v>94</v>
      </c>
      <c r="J2374" s="225" t="s">
        <v>88</v>
      </c>
      <c r="P2374" s="225" t="s">
        <v>480</v>
      </c>
    </row>
    <row r="2375" spans="1:16" s="225" customFormat="1">
      <c r="A2375" s="225" t="str">
        <f>Arms!$C$56</f>
        <v>CART_030_1</v>
      </c>
      <c r="B2375" s="225">
        <v>2</v>
      </c>
      <c r="C2375" s="225" t="str">
        <f t="shared" si="78"/>
        <v>CART_030_1_2</v>
      </c>
      <c r="D2375" s="232">
        <v>8.9462954962738994</v>
      </c>
      <c r="E2375" s="225" t="s">
        <v>260</v>
      </c>
      <c r="F2375" s="228">
        <v>49751.767084546504</v>
      </c>
      <c r="H2375" s="225" t="s">
        <v>262</v>
      </c>
      <c r="I2375" s="225" t="s">
        <v>94</v>
      </c>
      <c r="J2375" s="225" t="s">
        <v>88</v>
      </c>
      <c r="P2375" s="225" t="s">
        <v>480</v>
      </c>
    </row>
    <row r="2376" spans="1:16" s="225" customFormat="1">
      <c r="A2376" s="225" t="str">
        <f>Arms!$C$56</f>
        <v>CART_030_1</v>
      </c>
      <c r="B2376" s="225">
        <v>2</v>
      </c>
      <c r="C2376" s="225" t="str">
        <f t="shared" si="78"/>
        <v>CART_030_1_2</v>
      </c>
      <c r="D2376" s="232">
        <v>9.7834539367102291</v>
      </c>
      <c r="E2376" s="225" t="s">
        <v>260</v>
      </c>
      <c r="F2376" s="228">
        <v>51613.814597051198</v>
      </c>
      <c r="H2376" s="225" t="s">
        <v>262</v>
      </c>
      <c r="I2376" s="225" t="s">
        <v>94</v>
      </c>
      <c r="J2376" s="225" t="s">
        <v>88</v>
      </c>
      <c r="P2376" s="225" t="s">
        <v>480</v>
      </c>
    </row>
    <row r="2377" spans="1:16" s="225" customFormat="1">
      <c r="A2377" s="225" t="str">
        <f>Arms!$C$56</f>
        <v>CART_030_1</v>
      </c>
      <c r="B2377" s="225">
        <v>2</v>
      </c>
      <c r="C2377" s="225" t="str">
        <f t="shared" si="78"/>
        <v>CART_030_1_2</v>
      </c>
      <c r="D2377" s="232">
        <v>10.9255859164056</v>
      </c>
      <c r="E2377" s="225" t="s">
        <v>260</v>
      </c>
      <c r="F2377" s="228">
        <v>51613.814597051198</v>
      </c>
      <c r="H2377" s="225" t="s">
        <v>262</v>
      </c>
      <c r="I2377" s="225" t="s">
        <v>94</v>
      </c>
      <c r="J2377" s="225" t="s">
        <v>88</v>
      </c>
      <c r="P2377" s="225" t="s">
        <v>480</v>
      </c>
    </row>
    <row r="2378" spans="1:16" s="225" customFormat="1">
      <c r="A2378" s="225" t="str">
        <f>Arms!$C$56</f>
        <v>CART_030_1</v>
      </c>
      <c r="B2378" s="225">
        <v>2</v>
      </c>
      <c r="C2378" s="225" t="str">
        <f t="shared" si="78"/>
        <v>CART_030_1_2</v>
      </c>
      <c r="D2378" s="232">
        <v>12.834809374662401</v>
      </c>
      <c r="E2378" s="225" t="s">
        <v>260</v>
      </c>
      <c r="F2378" s="228">
        <v>30857.5685271605</v>
      </c>
      <c r="H2378" s="225" t="s">
        <v>262</v>
      </c>
      <c r="I2378" s="225" t="s">
        <v>94</v>
      </c>
      <c r="J2378" s="225" t="s">
        <v>88</v>
      </c>
      <c r="P2378" s="225" t="s">
        <v>480</v>
      </c>
    </row>
    <row r="2379" spans="1:16" s="225" customFormat="1">
      <c r="A2379" s="225" t="str">
        <f>Arms!$C$56</f>
        <v>CART_030_1</v>
      </c>
      <c r="B2379" s="225">
        <v>2</v>
      </c>
      <c r="C2379" s="225" t="str">
        <f t="shared" si="78"/>
        <v>CART_030_1_2</v>
      </c>
      <c r="D2379" s="232">
        <v>13.9060643698023</v>
      </c>
      <c r="E2379" s="225" t="s">
        <v>260</v>
      </c>
      <c r="F2379" s="228">
        <v>19138.808352078999</v>
      </c>
      <c r="H2379" s="225" t="s">
        <v>262</v>
      </c>
      <c r="I2379" s="225" t="s">
        <v>94</v>
      </c>
      <c r="J2379" s="225" t="s">
        <v>88</v>
      </c>
      <c r="P2379" s="225" t="s">
        <v>480</v>
      </c>
    </row>
    <row r="2380" spans="1:16" s="225" customFormat="1">
      <c r="A2380" s="225" t="str">
        <f>Arms!$C$56</f>
        <v>CART_030_1</v>
      </c>
      <c r="B2380" s="225">
        <v>2</v>
      </c>
      <c r="C2380" s="225" t="str">
        <f t="shared" si="78"/>
        <v>CART_030_1_2</v>
      </c>
      <c r="D2380" s="232">
        <v>14.905227346365599</v>
      </c>
      <c r="E2380" s="225" t="s">
        <v>260</v>
      </c>
      <c r="F2380" s="228">
        <v>8220.4126145749105</v>
      </c>
      <c r="H2380" s="225" t="s">
        <v>262</v>
      </c>
      <c r="I2380" s="225" t="s">
        <v>94</v>
      </c>
      <c r="J2380" s="225" t="s">
        <v>88</v>
      </c>
      <c r="P2380" s="225" t="s">
        <v>480</v>
      </c>
    </row>
    <row r="2381" spans="1:16" s="225" customFormat="1">
      <c r="A2381" s="225" t="str">
        <f>Arms!$C$56</f>
        <v>CART_030_1</v>
      </c>
      <c r="B2381" s="225">
        <v>2</v>
      </c>
      <c r="C2381" s="225" t="str">
        <f t="shared" si="78"/>
        <v>CART_030_1_2</v>
      </c>
      <c r="D2381" s="232">
        <v>15.8262231342477</v>
      </c>
      <c r="E2381" s="225" t="s">
        <v>260</v>
      </c>
      <c r="F2381" s="228">
        <v>4242.8685259992999</v>
      </c>
      <c r="H2381" s="225" t="s">
        <v>262</v>
      </c>
      <c r="I2381" s="225" t="s">
        <v>94</v>
      </c>
      <c r="J2381" s="225" t="s">
        <v>88</v>
      </c>
      <c r="P2381" s="225" t="s">
        <v>480</v>
      </c>
    </row>
    <row r="2382" spans="1:16" s="225" customFormat="1">
      <c r="A2382" s="225" t="str">
        <f>Arms!$C$56</f>
        <v>CART_030_1</v>
      </c>
      <c r="B2382" s="225">
        <v>2</v>
      </c>
      <c r="C2382" s="225" t="str">
        <f t="shared" si="78"/>
        <v>CART_030_1_2</v>
      </c>
      <c r="D2382" s="232">
        <v>16.966735068581901</v>
      </c>
      <c r="E2382" s="225" t="s">
        <v>260</v>
      </c>
      <c r="F2382" s="228">
        <v>4914.6134141821904</v>
      </c>
      <c r="H2382" s="225" t="s">
        <v>262</v>
      </c>
      <c r="I2382" s="225" t="s">
        <v>94</v>
      </c>
      <c r="J2382" s="225" t="s">
        <v>88</v>
      </c>
      <c r="P2382" s="225" t="s">
        <v>480</v>
      </c>
    </row>
    <row r="2383" spans="1:16" s="225" customFormat="1">
      <c r="A2383" s="225" t="str">
        <f>Arms!$C$56</f>
        <v>CART_030_1</v>
      </c>
      <c r="B2383" s="225">
        <v>2</v>
      </c>
      <c r="C2383" s="225" t="str">
        <f t="shared" si="78"/>
        <v>CART_030_1_2</v>
      </c>
      <c r="D2383" s="232">
        <v>17.9594178637001</v>
      </c>
      <c r="E2383" s="225" t="s">
        <v>260</v>
      </c>
      <c r="F2383" s="228">
        <v>3800.0318269659901</v>
      </c>
      <c r="H2383" s="225" t="s">
        <v>262</v>
      </c>
      <c r="I2383" s="225" t="s">
        <v>94</v>
      </c>
      <c r="J2383" s="225" t="s">
        <v>88</v>
      </c>
      <c r="P2383" s="225" t="s">
        <v>480</v>
      </c>
    </row>
    <row r="2384" spans="1:16" s="225" customFormat="1">
      <c r="A2384" s="225" t="str">
        <f>Arms!$C$56</f>
        <v>CART_030_1</v>
      </c>
      <c r="B2384" s="225">
        <v>2</v>
      </c>
      <c r="C2384" s="225" t="str">
        <f t="shared" si="78"/>
        <v>CART_030_1_2</v>
      </c>
      <c r="D2384" s="232">
        <v>18.8755535154984</v>
      </c>
      <c r="E2384" s="225" t="s">
        <v>260</v>
      </c>
      <c r="F2384" s="228">
        <v>3048.1936441557</v>
      </c>
      <c r="H2384" s="225" t="s">
        <v>262</v>
      </c>
      <c r="I2384" s="225" t="s">
        <v>94</v>
      </c>
      <c r="J2384" s="225" t="s">
        <v>88</v>
      </c>
      <c r="P2384" s="225" t="s">
        <v>480</v>
      </c>
    </row>
    <row r="2385" spans="1:16" s="225" customFormat="1">
      <c r="A2385" s="225" t="str">
        <f>Arms!$C$56</f>
        <v>CART_030_1</v>
      </c>
      <c r="B2385" s="225">
        <v>2</v>
      </c>
      <c r="C2385" s="225" t="str">
        <f t="shared" si="78"/>
        <v>CART_030_1_2</v>
      </c>
      <c r="D2385" s="232">
        <v>26.964845015660401</v>
      </c>
      <c r="E2385" s="225" t="s">
        <v>260</v>
      </c>
      <c r="F2385" s="228">
        <v>583.38793975521196</v>
      </c>
      <c r="H2385" s="225" t="s">
        <v>262</v>
      </c>
      <c r="I2385" s="225" t="s">
        <v>94</v>
      </c>
      <c r="J2385" s="225" t="s">
        <v>88</v>
      </c>
      <c r="P2385" s="225" t="s">
        <v>480</v>
      </c>
    </row>
    <row r="2386" spans="1:16" s="225" customFormat="1">
      <c r="A2386" s="225" t="str">
        <f>Arms!$C$56</f>
        <v>CART_030_1</v>
      </c>
      <c r="B2386" s="225">
        <v>3</v>
      </c>
      <c r="C2386" s="225" t="str">
        <f t="shared" si="78"/>
        <v>CART_030_1_3</v>
      </c>
      <c r="D2386" s="232">
        <v>-5.1841451560642599E-2</v>
      </c>
      <c r="E2386" s="225" t="s">
        <v>260</v>
      </c>
      <c r="F2386" s="228">
        <v>167.26468435651699</v>
      </c>
      <c r="H2386" s="225" t="s">
        <v>262</v>
      </c>
      <c r="I2386" s="225" t="s">
        <v>94</v>
      </c>
      <c r="J2386" s="225" t="s">
        <v>88</v>
      </c>
      <c r="P2386" s="225" t="s">
        <v>480</v>
      </c>
    </row>
    <row r="2387" spans="1:16" s="225" customFormat="1">
      <c r="A2387" s="225" t="str">
        <f>Arms!$C$56</f>
        <v>CART_030_1</v>
      </c>
      <c r="B2387" s="225">
        <v>3</v>
      </c>
      <c r="C2387" s="225" t="str">
        <f t="shared" si="78"/>
        <v>CART_030_1_3</v>
      </c>
      <c r="D2387" s="232">
        <v>0.93841127551571502</v>
      </c>
      <c r="E2387" s="225" t="s">
        <v>260</v>
      </c>
      <c r="F2387" s="228">
        <v>161.23035436429601</v>
      </c>
      <c r="H2387" s="225" t="s">
        <v>262</v>
      </c>
      <c r="I2387" s="225" t="s">
        <v>94</v>
      </c>
      <c r="J2387" s="225" t="s">
        <v>88</v>
      </c>
      <c r="P2387" s="225" t="s">
        <v>480</v>
      </c>
    </row>
    <row r="2388" spans="1:16" s="225" customFormat="1">
      <c r="A2388" s="225" t="str">
        <f>Arms!$C$56</f>
        <v>CART_030_1</v>
      </c>
      <c r="B2388" s="225">
        <v>3</v>
      </c>
      <c r="C2388" s="225" t="str">
        <f t="shared" si="78"/>
        <v>CART_030_1_3</v>
      </c>
      <c r="D2388" s="232">
        <v>1.97929042013176</v>
      </c>
      <c r="E2388" s="225" t="s">
        <v>260</v>
      </c>
      <c r="F2388" s="228">
        <v>1.5732890160536199</v>
      </c>
      <c r="G2388" s="228">
        <v>1.5732890160536199</v>
      </c>
      <c r="H2388" s="225" t="s">
        <v>262</v>
      </c>
      <c r="I2388" s="225" t="s">
        <v>94</v>
      </c>
      <c r="J2388" s="225" t="s">
        <v>88</v>
      </c>
      <c r="P2388" s="225" t="s">
        <v>480</v>
      </c>
    </row>
    <row r="2389" spans="1:16" s="225" customFormat="1">
      <c r="A2389" s="225" t="str">
        <f>Arms!$C$56</f>
        <v>CART_030_1</v>
      </c>
      <c r="B2389" s="225">
        <v>3</v>
      </c>
      <c r="C2389" s="225" t="str">
        <f t="shared" si="78"/>
        <v>CART_030_1_3</v>
      </c>
      <c r="D2389" s="232">
        <v>3.0173344853655801</v>
      </c>
      <c r="E2389" s="225" t="s">
        <v>260</v>
      </c>
      <c r="F2389" s="228">
        <v>19.855111964445801</v>
      </c>
      <c r="G2389" s="228">
        <v>19.855111964445801</v>
      </c>
      <c r="H2389" s="225" t="s">
        <v>262</v>
      </c>
      <c r="I2389" s="225" t="s">
        <v>94</v>
      </c>
      <c r="J2389" s="225" t="s">
        <v>88</v>
      </c>
      <c r="P2389" s="225" t="s">
        <v>480</v>
      </c>
    </row>
    <row r="2390" spans="1:16" s="225" customFormat="1">
      <c r="A2390" s="225" t="str">
        <f>Arms!$C$56</f>
        <v>CART_030_1</v>
      </c>
      <c r="B2390" s="225">
        <v>3</v>
      </c>
      <c r="C2390" s="225" t="str">
        <f t="shared" si="78"/>
        <v>CART_030_1_3</v>
      </c>
      <c r="D2390" s="232">
        <v>3.9140295928286002</v>
      </c>
      <c r="E2390" s="225" t="s">
        <v>260</v>
      </c>
      <c r="F2390" s="228">
        <v>92.914844922711893</v>
      </c>
      <c r="H2390" s="225" t="s">
        <v>262</v>
      </c>
      <c r="I2390" s="225" t="s">
        <v>94</v>
      </c>
      <c r="J2390" s="225" t="s">
        <v>88</v>
      </c>
      <c r="P2390" s="225" t="s">
        <v>480</v>
      </c>
    </row>
    <row r="2391" spans="1:16" s="225" customFormat="1">
      <c r="A2391" s="225" t="str">
        <f>Arms!$C$56</f>
        <v>CART_030_1</v>
      </c>
      <c r="B2391" s="225">
        <v>3</v>
      </c>
      <c r="C2391" s="225" t="str">
        <f t="shared" si="78"/>
        <v>CART_030_1_3</v>
      </c>
      <c r="D2391" s="232">
        <v>4.97191921373798</v>
      </c>
      <c r="E2391" s="225" t="s">
        <v>260</v>
      </c>
      <c r="F2391" s="228">
        <v>193.74657885819801</v>
      </c>
      <c r="H2391" s="225" t="s">
        <v>262</v>
      </c>
      <c r="I2391" s="225" t="s">
        <v>94</v>
      </c>
      <c r="J2391" s="225" t="s">
        <v>88</v>
      </c>
      <c r="P2391" s="225" t="s">
        <v>480</v>
      </c>
    </row>
    <row r="2392" spans="1:16" s="225" customFormat="1">
      <c r="A2392" s="225" t="str">
        <f>Arms!$C$56</f>
        <v>CART_030_1</v>
      </c>
      <c r="B2392" s="225">
        <v>3</v>
      </c>
      <c r="C2392" s="225" t="str">
        <f t="shared" si="78"/>
        <v>CART_030_1_3</v>
      </c>
      <c r="D2392" s="232">
        <v>5.9411113511178302</v>
      </c>
      <c r="E2392" s="225" t="s">
        <v>260</v>
      </c>
      <c r="F2392" s="228">
        <v>1262.01300344991</v>
      </c>
      <c r="H2392" s="225" t="s">
        <v>262</v>
      </c>
      <c r="I2392" s="225" t="s">
        <v>94</v>
      </c>
      <c r="J2392" s="225" t="s">
        <v>88</v>
      </c>
      <c r="P2392" s="225" t="s">
        <v>480</v>
      </c>
    </row>
    <row r="2393" spans="1:16" s="225" customFormat="1">
      <c r="A2393" s="225" t="str">
        <f>Arms!$C$56</f>
        <v>CART_030_1</v>
      </c>
      <c r="B2393" s="225">
        <v>3</v>
      </c>
      <c r="C2393" s="225" t="str">
        <f t="shared" ref="C2393:C2456" si="79">CONCATENATE(A2393, "_", B2393)</f>
        <v>CART_030_1_3</v>
      </c>
      <c r="D2393" s="232">
        <v>6.9220488173668899</v>
      </c>
      <c r="E2393" s="225" t="s">
        <v>260</v>
      </c>
      <c r="F2393" s="228">
        <v>2832.2243974112198</v>
      </c>
      <c r="H2393" s="225" t="s">
        <v>262</v>
      </c>
      <c r="I2393" s="225" t="s">
        <v>94</v>
      </c>
      <c r="J2393" s="225" t="s">
        <v>88</v>
      </c>
      <c r="P2393" s="225" t="s">
        <v>480</v>
      </c>
    </row>
    <row r="2394" spans="1:16" s="225" customFormat="1">
      <c r="A2394" s="225" t="str">
        <f>Arms!$C$56</f>
        <v>CART_030_1</v>
      </c>
      <c r="B2394" s="225">
        <v>3</v>
      </c>
      <c r="C2394" s="225" t="str">
        <f t="shared" si="79"/>
        <v>CART_030_1_3</v>
      </c>
      <c r="D2394" s="232">
        <v>7.9118965331029196</v>
      </c>
      <c r="E2394" s="225" t="s">
        <v>260</v>
      </c>
      <c r="F2394" s="228">
        <v>2832.2243974112198</v>
      </c>
      <c r="H2394" s="225" t="s">
        <v>262</v>
      </c>
      <c r="I2394" s="225" t="s">
        <v>94</v>
      </c>
      <c r="J2394" s="225" t="s">
        <v>88</v>
      </c>
      <c r="P2394" s="225" t="s">
        <v>480</v>
      </c>
    </row>
    <row r="2395" spans="1:16" s="225" customFormat="1">
      <c r="A2395" s="225" t="str">
        <f>Arms!$C$56</f>
        <v>CART_030_1</v>
      </c>
      <c r="B2395" s="225">
        <v>3</v>
      </c>
      <c r="C2395" s="225" t="str">
        <f t="shared" si="79"/>
        <v>CART_030_1_3</v>
      </c>
      <c r="D2395" s="232">
        <v>8.9126795550275393</v>
      </c>
      <c r="E2395" s="225" t="s">
        <v>260</v>
      </c>
      <c r="F2395" s="228">
        <v>1050.2110796366601</v>
      </c>
      <c r="H2395" s="225" t="s">
        <v>262</v>
      </c>
      <c r="I2395" s="225" t="s">
        <v>94</v>
      </c>
      <c r="J2395" s="225" t="s">
        <v>88</v>
      </c>
      <c r="P2395" s="225" t="s">
        <v>480</v>
      </c>
    </row>
    <row r="2396" spans="1:16" s="225" customFormat="1">
      <c r="A2396" s="225" t="str">
        <f>Arms!$C$56</f>
        <v>CART_030_1</v>
      </c>
      <c r="B2396" s="225">
        <v>3</v>
      </c>
      <c r="C2396" s="225" t="str">
        <f t="shared" si="79"/>
        <v>CART_030_1_3</v>
      </c>
      <c r="D2396" s="232">
        <v>9.8976671346797698</v>
      </c>
      <c r="E2396" s="225" t="s">
        <v>260</v>
      </c>
      <c r="F2396" s="228">
        <v>1632.17212856327</v>
      </c>
      <c r="H2396" s="225" t="s">
        <v>262</v>
      </c>
      <c r="I2396" s="225" t="s">
        <v>94</v>
      </c>
      <c r="J2396" s="225" t="s">
        <v>88</v>
      </c>
      <c r="P2396" s="225" t="s">
        <v>480</v>
      </c>
    </row>
    <row r="2397" spans="1:16" s="225" customFormat="1">
      <c r="A2397" s="225" t="str">
        <f>Arms!$C$56</f>
        <v>CART_030_1</v>
      </c>
      <c r="B2397" s="225">
        <v>3</v>
      </c>
      <c r="C2397" s="225" t="str">
        <f t="shared" si="79"/>
        <v>CART_030_1_3</v>
      </c>
      <c r="D2397" s="232">
        <v>10.878199589588499</v>
      </c>
      <c r="E2397" s="225" t="s">
        <v>260</v>
      </c>
      <c r="F2397" s="228">
        <v>3800.0318269659901</v>
      </c>
      <c r="H2397" s="225" t="s">
        <v>262</v>
      </c>
      <c r="I2397" s="225" t="s">
        <v>94</v>
      </c>
      <c r="J2397" s="225" t="s">
        <v>88</v>
      </c>
      <c r="P2397" s="225" t="s">
        <v>480</v>
      </c>
    </row>
    <row r="2398" spans="1:16" s="225" customFormat="1">
      <c r="A2398" s="225" t="str">
        <f>Arms!$C$56</f>
        <v>CART_030_1</v>
      </c>
      <c r="B2398" s="225">
        <v>3</v>
      </c>
      <c r="C2398" s="225" t="str">
        <f t="shared" si="79"/>
        <v>CART_030_1_3</v>
      </c>
      <c r="D2398" s="232">
        <v>11.936899233178501</v>
      </c>
      <c r="E2398" s="225" t="s">
        <v>260</v>
      </c>
      <c r="F2398" s="228">
        <v>7362.4316602693098</v>
      </c>
      <c r="H2398" s="225" t="s">
        <v>262</v>
      </c>
      <c r="I2398" s="225" t="s">
        <v>94</v>
      </c>
      <c r="J2398" s="225" t="s">
        <v>88</v>
      </c>
      <c r="P2398" s="225" t="s">
        <v>480</v>
      </c>
    </row>
    <row r="2399" spans="1:16" s="225" customFormat="1">
      <c r="A2399" s="225" t="str">
        <f>Arms!$C$56</f>
        <v>CART_030_1</v>
      </c>
      <c r="B2399" s="225">
        <v>3</v>
      </c>
      <c r="C2399" s="225" t="str">
        <f t="shared" si="79"/>
        <v>CART_030_1_3</v>
      </c>
      <c r="D2399" s="232">
        <v>12.9251269035533</v>
      </c>
      <c r="E2399" s="225" t="s">
        <v>260</v>
      </c>
      <c r="F2399" s="228">
        <v>8528.0760355488692</v>
      </c>
      <c r="H2399" s="225" t="s">
        <v>262</v>
      </c>
      <c r="I2399" s="225" t="s">
        <v>94</v>
      </c>
      <c r="J2399" s="225" t="s">
        <v>88</v>
      </c>
      <c r="P2399" s="225" t="s">
        <v>480</v>
      </c>
    </row>
    <row r="2400" spans="1:16" s="225" customFormat="1">
      <c r="A2400" s="225" t="str">
        <f>Arms!$C$56</f>
        <v>CART_030_1</v>
      </c>
      <c r="B2400" s="225">
        <v>3</v>
      </c>
      <c r="C2400" s="225" t="str">
        <f t="shared" si="79"/>
        <v>CART_030_1_3</v>
      </c>
      <c r="D2400" s="232">
        <v>13.9125445512474</v>
      </c>
      <c r="E2400" s="225" t="s">
        <v>260</v>
      </c>
      <c r="F2400" s="228">
        <v>10631.5294043098</v>
      </c>
      <c r="H2400" s="225" t="s">
        <v>262</v>
      </c>
      <c r="I2400" s="225" t="s">
        <v>94</v>
      </c>
      <c r="J2400" s="225" t="s">
        <v>88</v>
      </c>
      <c r="P2400" s="225" t="s">
        <v>480</v>
      </c>
    </row>
    <row r="2401" spans="1:16" s="225" customFormat="1">
      <c r="A2401" s="225" t="str">
        <f>Arms!$C$56</f>
        <v>CART_030_1</v>
      </c>
      <c r="B2401" s="225">
        <v>3</v>
      </c>
      <c r="C2401" s="225" t="str">
        <f t="shared" si="79"/>
        <v>CART_030_1_3</v>
      </c>
      <c r="D2401" s="232">
        <v>14.906037369046301</v>
      </c>
      <c r="E2401" s="225" t="s">
        <v>260</v>
      </c>
      <c r="F2401" s="228">
        <v>7637.9836328393103</v>
      </c>
      <c r="H2401" s="225" t="s">
        <v>262</v>
      </c>
      <c r="I2401" s="225" t="s">
        <v>94</v>
      </c>
      <c r="J2401" s="225" t="s">
        <v>88</v>
      </c>
      <c r="P2401" s="225" t="s">
        <v>480</v>
      </c>
    </row>
    <row r="2402" spans="1:16" s="225" customFormat="1">
      <c r="A2402" s="225" t="str">
        <f>Arms!$C$56</f>
        <v>CART_030_1</v>
      </c>
      <c r="B2402" s="225">
        <v>3</v>
      </c>
      <c r="C2402" s="225" t="str">
        <f t="shared" si="79"/>
        <v>CART_030_1_3</v>
      </c>
      <c r="D2402" s="232">
        <v>15.8983151528242</v>
      </c>
      <c r="E2402" s="225" t="s">
        <v>260</v>
      </c>
      <c r="F2402" s="228">
        <v>6126.8047805733204</v>
      </c>
      <c r="H2402" s="225" t="s">
        <v>262</v>
      </c>
      <c r="I2402" s="225" t="s">
        <v>94</v>
      </c>
      <c r="J2402" s="225" t="s">
        <v>88</v>
      </c>
      <c r="P2402" s="225" t="s">
        <v>480</v>
      </c>
    </row>
    <row r="2403" spans="1:16" s="225" customFormat="1">
      <c r="A2403" s="225" t="str">
        <f>Arms!$C$56</f>
        <v>CART_030_1</v>
      </c>
      <c r="B2403" s="225">
        <v>3</v>
      </c>
      <c r="C2403" s="225" t="str">
        <f t="shared" si="79"/>
        <v>CART_030_1_3</v>
      </c>
      <c r="D2403" s="232">
        <v>16.898693163408499</v>
      </c>
      <c r="E2403" s="225" t="s">
        <v>260</v>
      </c>
      <c r="F2403" s="228">
        <v>2356.8960335966899</v>
      </c>
      <c r="H2403" s="225" t="s">
        <v>262</v>
      </c>
      <c r="I2403" s="225" t="s">
        <v>94</v>
      </c>
      <c r="J2403" s="225" t="s">
        <v>88</v>
      </c>
      <c r="P2403" s="225" t="s">
        <v>480</v>
      </c>
    </row>
    <row r="2404" spans="1:16" s="225" customFormat="1">
      <c r="A2404" s="225" t="str">
        <f>Arms!$C$56</f>
        <v>CART_030_1</v>
      </c>
      <c r="B2404" s="225">
        <v>3</v>
      </c>
      <c r="C2404" s="225" t="str">
        <f t="shared" si="79"/>
        <v>CART_030_1_3</v>
      </c>
      <c r="D2404" s="232">
        <v>17.959822875040501</v>
      </c>
      <c r="E2404" s="225" t="s">
        <v>260</v>
      </c>
      <c r="F2404" s="228">
        <v>3662.9398513760898</v>
      </c>
      <c r="H2404" s="225" t="s">
        <v>262</v>
      </c>
      <c r="I2404" s="225" t="s">
        <v>94</v>
      </c>
      <c r="J2404" s="225" t="s">
        <v>88</v>
      </c>
      <c r="P2404" s="225" t="s">
        <v>480</v>
      </c>
    </row>
    <row r="2405" spans="1:16" s="225" customFormat="1">
      <c r="A2405" s="225" t="str">
        <f>Arms!$C$56</f>
        <v>CART_030_1</v>
      </c>
      <c r="B2405" s="225">
        <v>3</v>
      </c>
      <c r="C2405" s="225" t="str">
        <f t="shared" si="79"/>
        <v>CART_030_1_3</v>
      </c>
      <c r="D2405" s="232">
        <v>18.9508856247975</v>
      </c>
      <c r="E2405" s="225" t="s">
        <v>260</v>
      </c>
      <c r="F2405" s="228">
        <v>3280.6314714201299</v>
      </c>
      <c r="H2405" s="225" t="s">
        <v>262</v>
      </c>
      <c r="I2405" s="225" t="s">
        <v>94</v>
      </c>
      <c r="J2405" s="225" t="s">
        <v>88</v>
      </c>
      <c r="P2405" s="225" t="s">
        <v>480</v>
      </c>
    </row>
    <row r="2406" spans="1:16" s="225" customFormat="1">
      <c r="A2406" s="225" t="str">
        <f>Arms!$C$56</f>
        <v>CART_030_1</v>
      </c>
      <c r="B2406" s="225">
        <v>3</v>
      </c>
      <c r="C2406" s="225" t="str">
        <f t="shared" si="79"/>
        <v>CART_030_1_3</v>
      </c>
      <c r="D2406" s="232">
        <v>19.952478669402701</v>
      </c>
      <c r="E2406" s="225" t="s">
        <v>260</v>
      </c>
      <c r="F2406" s="228">
        <v>1130.29417474705</v>
      </c>
      <c r="H2406" s="225" t="s">
        <v>262</v>
      </c>
      <c r="I2406" s="225" t="s">
        <v>94</v>
      </c>
      <c r="J2406" s="225" t="s">
        <v>88</v>
      </c>
      <c r="P2406" s="225" t="s">
        <v>480</v>
      </c>
    </row>
    <row r="2407" spans="1:16" s="225" customFormat="1">
      <c r="A2407" s="225" t="str">
        <f>Arms!$C$56</f>
        <v>CART_030_1</v>
      </c>
      <c r="B2407" s="225">
        <v>3</v>
      </c>
      <c r="C2407" s="225" t="str">
        <f t="shared" si="79"/>
        <v>CART_030_1_3</v>
      </c>
      <c r="D2407" s="232">
        <v>20.940706339777499</v>
      </c>
      <c r="E2407" s="225" t="s">
        <v>260</v>
      </c>
      <c r="F2407" s="228">
        <v>1309.2460629275599</v>
      </c>
      <c r="H2407" s="225" t="s">
        <v>262</v>
      </c>
      <c r="I2407" s="225" t="s">
        <v>94</v>
      </c>
      <c r="J2407" s="225" t="s">
        <v>88</v>
      </c>
      <c r="P2407" s="225" t="s">
        <v>480</v>
      </c>
    </row>
    <row r="2408" spans="1:16" s="225" customFormat="1">
      <c r="A2408" s="225" t="str">
        <f>Arms!$C$56</f>
        <v>CART_030_1</v>
      </c>
      <c r="B2408" s="225">
        <v>3</v>
      </c>
      <c r="C2408" s="225" t="str">
        <f t="shared" si="79"/>
        <v>CART_030_1_3</v>
      </c>
      <c r="D2408" s="232">
        <v>21.917188681283001</v>
      </c>
      <c r="E2408" s="225" t="s">
        <v>260</v>
      </c>
      <c r="F2408" s="228">
        <v>4401.6653536837402</v>
      </c>
      <c r="H2408" s="225" t="s">
        <v>262</v>
      </c>
      <c r="I2408" s="225" t="s">
        <v>94</v>
      </c>
      <c r="J2408" s="225" t="s">
        <v>88</v>
      </c>
      <c r="P2408" s="225" t="s">
        <v>480</v>
      </c>
    </row>
    <row r="2409" spans="1:16" s="225" customFormat="1">
      <c r="A2409" s="225" t="str">
        <f>Arms!$C$56</f>
        <v>CART_030_1</v>
      </c>
      <c r="B2409" s="225">
        <v>3</v>
      </c>
      <c r="C2409" s="225" t="str">
        <f t="shared" si="79"/>
        <v>CART_030_1_3</v>
      </c>
      <c r="D2409" s="232">
        <v>22.9058213629981</v>
      </c>
      <c r="E2409" s="225" t="s">
        <v>260</v>
      </c>
      <c r="F2409" s="228">
        <v>4914.6134141821904</v>
      </c>
      <c r="H2409" s="225" t="s">
        <v>262</v>
      </c>
      <c r="I2409" s="225" t="s">
        <v>94</v>
      </c>
      <c r="J2409" s="225" t="s">
        <v>88</v>
      </c>
      <c r="P2409" s="225" t="s">
        <v>480</v>
      </c>
    </row>
    <row r="2410" spans="1:16" s="225" customFormat="1">
      <c r="A2410" s="225" t="str">
        <f>Arms!$C$56</f>
        <v>CART_030_1</v>
      </c>
      <c r="B2410" s="225">
        <v>3</v>
      </c>
      <c r="C2410" s="225" t="str">
        <f t="shared" si="79"/>
        <v>CART_030_1_3</v>
      </c>
      <c r="D2410" s="232">
        <v>23.9029592828599</v>
      </c>
      <c r="E2410" s="225" t="s">
        <v>260</v>
      </c>
      <c r="F2410" s="228">
        <v>2536.6194557578001</v>
      </c>
      <c r="H2410" s="225" t="s">
        <v>262</v>
      </c>
      <c r="I2410" s="225" t="s">
        <v>94</v>
      </c>
      <c r="J2410" s="225" t="s">
        <v>88</v>
      </c>
      <c r="P2410" s="225" t="s">
        <v>480</v>
      </c>
    </row>
    <row r="2411" spans="1:16" s="225" customFormat="1">
      <c r="A2411" s="225" t="str">
        <f>Arms!$C$56</f>
        <v>CART_030_1</v>
      </c>
      <c r="B2411" s="225">
        <v>4</v>
      </c>
      <c r="C2411" s="225" t="str">
        <f t="shared" si="79"/>
        <v>CART_030_1_4</v>
      </c>
      <c r="D2411" s="232">
        <v>-3.6046009288259698E-2</v>
      </c>
      <c r="E2411" s="225" t="s">
        <v>260</v>
      </c>
      <c r="F2411" s="228">
        <v>39.908355276516502</v>
      </c>
      <c r="H2411" s="225" t="s">
        <v>262</v>
      </c>
      <c r="I2411" s="225" t="s">
        <v>94</v>
      </c>
      <c r="J2411" s="225" t="s">
        <v>88</v>
      </c>
      <c r="P2411" s="225" t="s">
        <v>480</v>
      </c>
    </row>
    <row r="2412" spans="1:16" s="225" customFormat="1">
      <c r="A2412" s="225" t="str">
        <f>Arms!$C$56</f>
        <v>CART_030_1</v>
      </c>
      <c r="B2412" s="225">
        <v>4</v>
      </c>
      <c r="C2412" s="225" t="str">
        <f t="shared" si="79"/>
        <v>CART_030_1_4</v>
      </c>
      <c r="D2412" s="232">
        <v>0.98944270439572202</v>
      </c>
      <c r="E2412" s="225" t="s">
        <v>260</v>
      </c>
      <c r="F2412" s="228">
        <v>1.5732890160536199</v>
      </c>
      <c r="G2412" s="228">
        <v>1.5732890160536199</v>
      </c>
      <c r="H2412" s="225" t="s">
        <v>262</v>
      </c>
      <c r="I2412" s="225" t="s">
        <v>94</v>
      </c>
      <c r="J2412" s="225" t="s">
        <v>88</v>
      </c>
      <c r="P2412" s="225" t="s">
        <v>480</v>
      </c>
    </row>
    <row r="2413" spans="1:16" s="225" customFormat="1">
      <c r="A2413" s="225" t="str">
        <f>Arms!$C$56</f>
        <v>CART_030_1</v>
      </c>
      <c r="B2413" s="225">
        <v>4</v>
      </c>
      <c r="C2413" s="225" t="str">
        <f t="shared" si="79"/>
        <v>CART_030_1_4</v>
      </c>
      <c r="D2413" s="232">
        <v>3.9083594340641499</v>
      </c>
      <c r="E2413" s="225" t="s">
        <v>260</v>
      </c>
      <c r="F2413" s="228">
        <v>155.413722080322</v>
      </c>
      <c r="H2413" s="225" t="s">
        <v>262</v>
      </c>
      <c r="I2413" s="225" t="s">
        <v>94</v>
      </c>
      <c r="J2413" s="225" t="s">
        <v>88</v>
      </c>
      <c r="P2413" s="225" t="s">
        <v>480</v>
      </c>
    </row>
    <row r="2414" spans="1:16" s="225" customFormat="1">
      <c r="A2414" s="225" t="str">
        <f>Arms!$C$56</f>
        <v>CART_030_1</v>
      </c>
      <c r="B2414" s="225">
        <v>4</v>
      </c>
      <c r="C2414" s="225" t="str">
        <f t="shared" si="79"/>
        <v>CART_030_1_4</v>
      </c>
      <c r="D2414" s="232">
        <v>4.9532886920833699</v>
      </c>
      <c r="E2414" s="225" t="s">
        <v>260</v>
      </c>
      <c r="F2414" s="228">
        <v>1050.2110796366601</v>
      </c>
      <c r="H2414" s="225" t="s">
        <v>262</v>
      </c>
      <c r="I2414" s="225" t="s">
        <v>94</v>
      </c>
      <c r="J2414" s="225" t="s">
        <v>88</v>
      </c>
      <c r="P2414" s="225" t="s">
        <v>480</v>
      </c>
    </row>
    <row r="2415" spans="1:16" s="225" customFormat="1">
      <c r="A2415" s="225" t="str">
        <f>Arms!$C$56</f>
        <v>CART_030_1</v>
      </c>
      <c r="B2415" s="225">
        <v>4</v>
      </c>
      <c r="C2415" s="225" t="str">
        <f t="shared" si="79"/>
        <v>CART_030_1_4</v>
      </c>
      <c r="D2415" s="232">
        <v>5.8503888108866997</v>
      </c>
      <c r="E2415" s="225" t="s">
        <v>260</v>
      </c>
      <c r="F2415" s="228">
        <v>4737.3111985981604</v>
      </c>
      <c r="H2415" s="225" t="s">
        <v>262</v>
      </c>
      <c r="I2415" s="225" t="s">
        <v>94</v>
      </c>
      <c r="J2415" s="225" t="s">
        <v>88</v>
      </c>
      <c r="P2415" s="225" t="s">
        <v>480</v>
      </c>
    </row>
    <row r="2416" spans="1:16" s="225" customFormat="1">
      <c r="A2416" s="225" t="str">
        <f>Arms!$C$56</f>
        <v>CART_030_1</v>
      </c>
      <c r="B2416" s="225">
        <v>4</v>
      </c>
      <c r="C2416" s="225" t="str">
        <f t="shared" si="79"/>
        <v>CART_030_1_4</v>
      </c>
      <c r="D2416" s="232">
        <v>5.8418835727400298</v>
      </c>
      <c r="E2416" s="225" t="s">
        <v>260</v>
      </c>
      <c r="F2416" s="228">
        <v>10247.980677366</v>
      </c>
      <c r="H2416" s="225" t="s">
        <v>262</v>
      </c>
      <c r="I2416" s="225" t="s">
        <v>94</v>
      </c>
      <c r="J2416" s="225" t="s">
        <v>88</v>
      </c>
      <c r="P2416" s="225" t="s">
        <v>480</v>
      </c>
    </row>
    <row r="2417" spans="1:16" s="225" customFormat="1">
      <c r="A2417" s="225" t="str">
        <f>Arms!$C$56</f>
        <v>CART_030_1</v>
      </c>
      <c r="B2417" s="225">
        <v>4</v>
      </c>
      <c r="C2417" s="225" t="str">
        <f t="shared" si="79"/>
        <v>CART_030_1_4</v>
      </c>
      <c r="D2417" s="232">
        <v>7.9625229506426196</v>
      </c>
      <c r="E2417" s="225" t="s">
        <v>260</v>
      </c>
      <c r="F2417" s="228">
        <v>28671.261943930702</v>
      </c>
      <c r="H2417" s="225" t="s">
        <v>262</v>
      </c>
      <c r="I2417" s="225" t="s">
        <v>94</v>
      </c>
      <c r="J2417" s="225" t="s">
        <v>88</v>
      </c>
      <c r="P2417" s="225" t="s">
        <v>480</v>
      </c>
    </row>
    <row r="2418" spans="1:16" s="225" customFormat="1">
      <c r="A2418" s="225" t="str">
        <f>Arms!$C$56</f>
        <v>CART_030_1</v>
      </c>
      <c r="B2418" s="225">
        <v>4</v>
      </c>
      <c r="C2418" s="225" t="str">
        <f t="shared" si="79"/>
        <v>CART_030_1_4</v>
      </c>
      <c r="D2418" s="232">
        <v>8.9450804622529407</v>
      </c>
      <c r="E2418" s="225" t="s">
        <v>260</v>
      </c>
      <c r="F2418" s="228">
        <v>55549.5891318383</v>
      </c>
      <c r="H2418" s="225" t="s">
        <v>262</v>
      </c>
      <c r="I2418" s="225" t="s">
        <v>94</v>
      </c>
      <c r="J2418" s="225" t="s">
        <v>88</v>
      </c>
      <c r="P2418" s="225" t="s">
        <v>480</v>
      </c>
    </row>
    <row r="2419" spans="1:16" s="225" customFormat="1">
      <c r="A2419" s="225" t="str">
        <f>Arms!$C$56</f>
        <v>CART_030_1</v>
      </c>
      <c r="B2419" s="225">
        <v>4</v>
      </c>
      <c r="C2419" s="225" t="str">
        <f t="shared" si="79"/>
        <v>CART_030_1_4</v>
      </c>
      <c r="D2419" s="232">
        <v>9.85797602332865</v>
      </c>
      <c r="E2419" s="225" t="s">
        <v>260</v>
      </c>
      <c r="F2419" s="228">
        <v>59785.483340197701</v>
      </c>
      <c r="H2419" s="225" t="s">
        <v>262</v>
      </c>
      <c r="I2419" s="225" t="s">
        <v>94</v>
      </c>
      <c r="J2419" s="225" t="s">
        <v>88</v>
      </c>
      <c r="P2419" s="225" t="s">
        <v>480</v>
      </c>
    </row>
    <row r="2420" spans="1:16" s="225" customFormat="1">
      <c r="A2420" s="225" t="str">
        <f>Arms!$C$56</f>
        <v>CART_030_1</v>
      </c>
      <c r="B2420" s="225">
        <v>4</v>
      </c>
      <c r="C2420" s="225" t="str">
        <f t="shared" si="79"/>
        <v>CART_030_1_4</v>
      </c>
      <c r="D2420" s="232">
        <v>10.8543039205097</v>
      </c>
      <c r="E2420" s="225" t="s">
        <v>260</v>
      </c>
      <c r="F2420" s="228">
        <v>33210.590355963497</v>
      </c>
      <c r="H2420" s="225" t="s">
        <v>262</v>
      </c>
      <c r="I2420" s="225" t="s">
        <v>94</v>
      </c>
      <c r="J2420" s="225" t="s">
        <v>88</v>
      </c>
      <c r="P2420" s="225" t="s">
        <v>480</v>
      </c>
    </row>
    <row r="2421" spans="1:16" s="225" customFormat="1">
      <c r="A2421" s="225" t="str">
        <f>Arms!$C$56</f>
        <v>CART_030_1</v>
      </c>
      <c r="B2421" s="225">
        <v>4</v>
      </c>
      <c r="C2421" s="225" t="str">
        <f t="shared" si="79"/>
        <v>CART_030_1_4</v>
      </c>
      <c r="D2421" s="232">
        <v>12.0859434064153</v>
      </c>
      <c r="E2421" s="225" t="s">
        <v>260</v>
      </c>
      <c r="F2421" s="228">
        <v>9878.2690589270096</v>
      </c>
      <c r="H2421" s="225" t="s">
        <v>262</v>
      </c>
      <c r="I2421" s="225" t="s">
        <v>94</v>
      </c>
      <c r="J2421" s="225" t="s">
        <v>88</v>
      </c>
      <c r="P2421" s="225" t="s">
        <v>480</v>
      </c>
    </row>
    <row r="2422" spans="1:16" s="225" customFormat="1">
      <c r="A2422" s="225" t="str">
        <f>Arms!$C$56</f>
        <v>CART_030_1</v>
      </c>
      <c r="B2422" s="225">
        <v>4</v>
      </c>
      <c r="C2422" s="225" t="str">
        <f t="shared" si="79"/>
        <v>CART_030_1_4</v>
      </c>
      <c r="D2422" s="232">
        <v>12.9190517334485</v>
      </c>
      <c r="E2422" s="225" t="s">
        <v>260</v>
      </c>
      <c r="F2422" s="228">
        <v>14798.331982375301</v>
      </c>
      <c r="H2422" s="225" t="s">
        <v>262</v>
      </c>
      <c r="I2422" s="225" t="s">
        <v>94</v>
      </c>
      <c r="J2422" s="225" t="s">
        <v>88</v>
      </c>
      <c r="P2422" s="225" t="s">
        <v>480</v>
      </c>
    </row>
    <row r="2423" spans="1:16" s="225" customFormat="1">
      <c r="A2423" s="225" t="str">
        <f>Arms!$C$56</f>
        <v>CART_030_1</v>
      </c>
      <c r="B2423" s="225">
        <v>4</v>
      </c>
      <c r="C2423" s="225" t="str">
        <f t="shared" si="79"/>
        <v>CART_030_1_4</v>
      </c>
      <c r="D2423" s="232">
        <v>13.910114483205501</v>
      </c>
      <c r="E2423" s="225" t="s">
        <v>260</v>
      </c>
      <c r="F2423" s="228">
        <v>13253.800388686401</v>
      </c>
      <c r="H2423" s="225" t="s">
        <v>262</v>
      </c>
      <c r="I2423" s="225" t="s">
        <v>94</v>
      </c>
      <c r="J2423" s="225" t="s">
        <v>88</v>
      </c>
      <c r="P2423" s="225" t="s">
        <v>480</v>
      </c>
    </row>
    <row r="2424" spans="1:16" s="225" customFormat="1">
      <c r="A2424" s="225" t="str">
        <f>Arms!$C$56</f>
        <v>CART_030_1</v>
      </c>
      <c r="B2424" s="225">
        <v>4</v>
      </c>
      <c r="C2424" s="225" t="str">
        <f t="shared" si="79"/>
        <v>CART_030_1_4</v>
      </c>
      <c r="D2424" s="232">
        <v>14.823820066961799</v>
      </c>
      <c r="E2424" s="225" t="s">
        <v>260</v>
      </c>
      <c r="F2424" s="228">
        <v>13253.800388686401</v>
      </c>
      <c r="H2424" s="225" t="s">
        <v>262</v>
      </c>
      <c r="I2424" s="225" t="s">
        <v>94</v>
      </c>
      <c r="J2424" s="225" t="s">
        <v>88</v>
      </c>
      <c r="P2424" s="225" t="s">
        <v>480</v>
      </c>
    </row>
    <row r="2425" spans="1:16" s="225" customFormat="1">
      <c r="A2425" s="225" t="str">
        <f>Arms!$C$56</f>
        <v>CART_030_1</v>
      </c>
      <c r="B2425" s="225">
        <v>4</v>
      </c>
      <c r="C2425" s="225" t="str">
        <f t="shared" si="79"/>
        <v>CART_030_1_4</v>
      </c>
      <c r="D2425" s="232">
        <v>15.9667620693379</v>
      </c>
      <c r="E2425" s="225" t="s">
        <v>260</v>
      </c>
      <c r="F2425" s="228">
        <v>12314.748077513699</v>
      </c>
      <c r="H2425" s="225" t="s">
        <v>262</v>
      </c>
      <c r="I2425" s="225" t="s">
        <v>94</v>
      </c>
      <c r="J2425" s="225" t="s">
        <v>88</v>
      </c>
      <c r="P2425" s="225" t="s">
        <v>480</v>
      </c>
    </row>
    <row r="2426" spans="1:16" s="225" customFormat="1">
      <c r="A2426" s="225" t="str">
        <f>Arms!$C$56</f>
        <v>CART_030_1</v>
      </c>
      <c r="B2426" s="225">
        <v>4</v>
      </c>
      <c r="C2426" s="225" t="str">
        <f t="shared" si="79"/>
        <v>CART_030_1_4</v>
      </c>
      <c r="D2426" s="232">
        <v>16.876822551031399</v>
      </c>
      <c r="E2426" s="225" t="s">
        <v>260</v>
      </c>
      <c r="F2426" s="228">
        <v>17141.252532913099</v>
      </c>
      <c r="H2426" s="225" t="s">
        <v>262</v>
      </c>
      <c r="I2426" s="225" t="s">
        <v>94</v>
      </c>
      <c r="J2426" s="225" t="s">
        <v>88</v>
      </c>
      <c r="P2426" s="225" t="s">
        <v>480</v>
      </c>
    </row>
    <row r="2427" spans="1:16" s="225" customFormat="1">
      <c r="A2427" s="225" t="str">
        <f>Arms!$C$56</f>
        <v>CART_030_1</v>
      </c>
      <c r="B2427" s="225">
        <v>4</v>
      </c>
      <c r="C2427" s="225" t="str">
        <f t="shared" si="79"/>
        <v>CART_030_1_4</v>
      </c>
      <c r="D2427" s="232">
        <v>19.924127875580499</v>
      </c>
      <c r="E2427" s="225" t="s">
        <v>260</v>
      </c>
      <c r="F2427" s="228">
        <v>14798.331982375301</v>
      </c>
      <c r="H2427" s="225" t="s">
        <v>262</v>
      </c>
      <c r="I2427" s="225" t="s">
        <v>94</v>
      </c>
      <c r="J2427" s="225" t="s">
        <v>88</v>
      </c>
      <c r="P2427" s="225" t="s">
        <v>480</v>
      </c>
    </row>
    <row r="2428" spans="1:16" s="225" customFormat="1">
      <c r="A2428" s="225" t="str">
        <f>Arms!$C$56</f>
        <v>CART_030_1</v>
      </c>
      <c r="B2428" s="225">
        <v>4</v>
      </c>
      <c r="C2428" s="225" t="str">
        <f t="shared" si="79"/>
        <v>CART_030_1_4</v>
      </c>
      <c r="D2428" s="232">
        <v>22.903391294956201</v>
      </c>
      <c r="E2428" s="225" t="s">
        <v>260</v>
      </c>
      <c r="F2428" s="228">
        <v>6126.8047805733204</v>
      </c>
      <c r="H2428" s="225" t="s">
        <v>262</v>
      </c>
      <c r="I2428" s="225" t="s">
        <v>94</v>
      </c>
      <c r="J2428" s="225" t="s">
        <v>88</v>
      </c>
      <c r="P2428" s="225" t="s">
        <v>480</v>
      </c>
    </row>
    <row r="2429" spans="1:16" s="225" customFormat="1">
      <c r="A2429" s="225" t="str">
        <f>Arms!$C$56</f>
        <v>CART_030_1</v>
      </c>
      <c r="B2429" s="225">
        <v>4</v>
      </c>
      <c r="C2429" s="225" t="str">
        <f t="shared" si="79"/>
        <v>CART_030_1_4</v>
      </c>
      <c r="D2429" s="232">
        <v>25.955961766929398</v>
      </c>
      <c r="E2429" s="225" t="s">
        <v>260</v>
      </c>
      <c r="F2429" s="228">
        <v>3280.6314714201299</v>
      </c>
      <c r="H2429" s="225" t="s">
        <v>262</v>
      </c>
      <c r="I2429" s="225" t="s">
        <v>94</v>
      </c>
      <c r="J2429" s="225" t="s">
        <v>88</v>
      </c>
      <c r="P2429" s="225" t="s">
        <v>480</v>
      </c>
    </row>
    <row r="2430" spans="1:16" s="225" customFormat="1">
      <c r="A2430" s="225" t="str">
        <f>Arms!$C$56</f>
        <v>CART_030_1</v>
      </c>
      <c r="B2430" s="225">
        <v>4</v>
      </c>
      <c r="C2430" s="225" t="str">
        <f t="shared" si="79"/>
        <v>CART_030_1_4</v>
      </c>
      <c r="D2430" s="232">
        <v>26.948239550707399</v>
      </c>
      <c r="E2430" s="225" t="s">
        <v>260</v>
      </c>
      <c r="F2430" s="228">
        <v>2631.5569067178399</v>
      </c>
      <c r="H2430" s="225" t="s">
        <v>262</v>
      </c>
      <c r="I2430" s="225" t="s">
        <v>94</v>
      </c>
      <c r="J2430" s="225" t="s">
        <v>88</v>
      </c>
      <c r="P2430" s="225" t="s">
        <v>480</v>
      </c>
    </row>
    <row r="2431" spans="1:16" s="225" customFormat="1">
      <c r="A2431" s="225" t="str">
        <f>Arms!$C$56</f>
        <v>CART_030_1</v>
      </c>
      <c r="B2431" s="225">
        <v>4</v>
      </c>
      <c r="C2431" s="225" t="str">
        <f t="shared" si="79"/>
        <v>CART_030_1_4</v>
      </c>
      <c r="D2431" s="232">
        <v>27.943757425207899</v>
      </c>
      <c r="E2431" s="225" t="s">
        <v>260</v>
      </c>
      <c r="F2431" s="228">
        <v>1573.2890160536101</v>
      </c>
      <c r="H2431" s="225" t="s">
        <v>262</v>
      </c>
      <c r="I2431" s="225" t="s">
        <v>94</v>
      </c>
      <c r="J2431" s="225" t="s">
        <v>88</v>
      </c>
      <c r="P2431" s="225" t="s">
        <v>480</v>
      </c>
    </row>
    <row r="2432" spans="1:16" s="225" customFormat="1">
      <c r="A2432" s="225" t="str">
        <f>Arms!$C$56</f>
        <v>CART_030_1</v>
      </c>
      <c r="B2432" s="225">
        <v>5</v>
      </c>
      <c r="C2432" s="225" t="str">
        <f t="shared" si="79"/>
        <v>CART_030_1_5</v>
      </c>
      <c r="D2432" s="232">
        <v>-0.12393347013716</v>
      </c>
      <c r="E2432" s="225" t="s">
        <v>260</v>
      </c>
      <c r="F2432" s="228">
        <v>115.83232862547101</v>
      </c>
      <c r="H2432" s="225" t="s">
        <v>262</v>
      </c>
      <c r="I2432" s="225" t="s">
        <v>94</v>
      </c>
      <c r="J2432" s="225" t="s">
        <v>88</v>
      </c>
      <c r="P2432" s="225" t="s">
        <v>480</v>
      </c>
    </row>
    <row r="2433" spans="1:16" s="225" customFormat="1">
      <c r="A2433" s="225" t="str">
        <f>Arms!$C$56</f>
        <v>CART_030_1</v>
      </c>
      <c r="B2433" s="225">
        <v>5</v>
      </c>
      <c r="C2433" s="225" t="str">
        <f t="shared" si="79"/>
        <v>CART_030_1_5</v>
      </c>
      <c r="D2433" s="232">
        <v>1.03237390646938</v>
      </c>
      <c r="E2433" s="225" t="s">
        <v>260</v>
      </c>
      <c r="F2433" s="228">
        <v>32.0124673797037</v>
      </c>
      <c r="H2433" s="225" t="s">
        <v>262</v>
      </c>
      <c r="I2433" s="225" t="s">
        <v>94</v>
      </c>
      <c r="J2433" s="225" t="s">
        <v>88</v>
      </c>
      <c r="P2433" s="225" t="s">
        <v>480</v>
      </c>
    </row>
    <row r="2434" spans="1:16" s="225" customFormat="1">
      <c r="A2434" s="225" t="str">
        <f>Arms!$C$56</f>
        <v>CART_030_1</v>
      </c>
      <c r="B2434" s="225">
        <v>5</v>
      </c>
      <c r="C2434" s="225" t="str">
        <f t="shared" si="79"/>
        <v>CART_030_1_5</v>
      </c>
      <c r="D2434" s="232">
        <v>1.97929042013176</v>
      </c>
      <c r="E2434" s="225" t="s">
        <v>260</v>
      </c>
      <c r="F2434" s="228">
        <v>1.5732890160536199</v>
      </c>
      <c r="G2434" s="228">
        <v>1.5732890160536199</v>
      </c>
      <c r="H2434" s="225" t="s">
        <v>262</v>
      </c>
      <c r="I2434" s="225" t="s">
        <v>94</v>
      </c>
      <c r="J2434" s="225" t="s">
        <v>88</v>
      </c>
      <c r="P2434" s="225" t="s">
        <v>480</v>
      </c>
    </row>
    <row r="2435" spans="1:16" s="225" customFormat="1">
      <c r="A2435" s="225" t="str">
        <f>Arms!$C$56</f>
        <v>CART_030_1</v>
      </c>
      <c r="B2435" s="225">
        <v>5</v>
      </c>
      <c r="C2435" s="225" t="str">
        <f t="shared" si="79"/>
        <v>CART_030_1_5</v>
      </c>
      <c r="D2435" s="232">
        <v>2.9055513554379502</v>
      </c>
      <c r="E2435" s="225" t="s">
        <v>260</v>
      </c>
      <c r="F2435" s="228">
        <v>503.64863305262702</v>
      </c>
      <c r="H2435" s="225" t="s">
        <v>262</v>
      </c>
      <c r="I2435" s="225" t="s">
        <v>94</v>
      </c>
      <c r="J2435" s="225" t="s">
        <v>88</v>
      </c>
      <c r="P2435" s="225" t="s">
        <v>480</v>
      </c>
    </row>
    <row r="2436" spans="1:16" s="225" customFormat="1">
      <c r="A2436" s="225" t="str">
        <f>Arms!$C$56</f>
        <v>CART_030_1</v>
      </c>
      <c r="B2436" s="225">
        <v>5</v>
      </c>
      <c r="C2436" s="225" t="str">
        <f t="shared" si="79"/>
        <v>CART_030_1_5</v>
      </c>
      <c r="D2436" s="232">
        <v>4.8649962198941497</v>
      </c>
      <c r="E2436" s="225" t="s">
        <v>260</v>
      </c>
      <c r="F2436" s="228">
        <v>3162.27766016838</v>
      </c>
      <c r="H2436" s="225" t="s">
        <v>262</v>
      </c>
      <c r="I2436" s="225" t="s">
        <v>94</v>
      </c>
      <c r="J2436" s="225" t="s">
        <v>88</v>
      </c>
      <c r="P2436" s="225" t="s">
        <v>480</v>
      </c>
    </row>
    <row r="2437" spans="1:16" s="225" customFormat="1">
      <c r="A2437" s="225" t="str">
        <f>Arms!$C$56</f>
        <v>CART_030_1</v>
      </c>
      <c r="B2437" s="225">
        <v>5</v>
      </c>
      <c r="C2437" s="225" t="str">
        <f t="shared" si="79"/>
        <v>CART_030_1_5</v>
      </c>
      <c r="D2437" s="232">
        <v>5.9143806026568697</v>
      </c>
      <c r="E2437" s="225" t="s">
        <v>260</v>
      </c>
      <c r="F2437" s="228">
        <v>14264.459462544601</v>
      </c>
      <c r="H2437" s="225" t="s">
        <v>262</v>
      </c>
      <c r="I2437" s="225" t="s">
        <v>94</v>
      </c>
      <c r="J2437" s="225" t="s">
        <v>88</v>
      </c>
      <c r="P2437" s="225" t="s">
        <v>480</v>
      </c>
    </row>
    <row r="2438" spans="1:16" s="225" customFormat="1">
      <c r="A2438" s="225" t="str">
        <f>Arms!$C$56</f>
        <v>CART_030_1</v>
      </c>
      <c r="B2438" s="225">
        <v>5</v>
      </c>
      <c r="C2438" s="225" t="str">
        <f t="shared" si="79"/>
        <v>CART_030_1_5</v>
      </c>
      <c r="D2438" s="232">
        <v>6.8953180689059304</v>
      </c>
      <c r="E2438" s="225" t="s">
        <v>260</v>
      </c>
      <c r="F2438" s="228">
        <v>32012.467379703801</v>
      </c>
      <c r="H2438" s="225" t="s">
        <v>262</v>
      </c>
      <c r="I2438" s="225" t="s">
        <v>94</v>
      </c>
      <c r="J2438" s="225" t="s">
        <v>88</v>
      </c>
      <c r="P2438" s="225" t="s">
        <v>480</v>
      </c>
    </row>
    <row r="2439" spans="1:16" s="225" customFormat="1">
      <c r="A2439" s="225" t="str">
        <f>Arms!$C$56</f>
        <v>CART_030_1</v>
      </c>
      <c r="B2439" s="225">
        <v>5</v>
      </c>
      <c r="C2439" s="225" t="str">
        <f t="shared" si="79"/>
        <v>CART_030_1_5</v>
      </c>
      <c r="D2439" s="232">
        <v>7.8774705691759301</v>
      </c>
      <c r="E2439" s="225" t="s">
        <v>260</v>
      </c>
      <c r="F2439" s="228">
        <v>64344.382633289999</v>
      </c>
      <c r="H2439" s="225" t="s">
        <v>262</v>
      </c>
      <c r="I2439" s="225" t="s">
        <v>94</v>
      </c>
      <c r="J2439" s="225" t="s">
        <v>88</v>
      </c>
      <c r="P2439" s="225" t="s">
        <v>480</v>
      </c>
    </row>
    <row r="2440" spans="1:16" s="225" customFormat="1">
      <c r="A2440" s="225" t="str">
        <f>Arms!$C$56</f>
        <v>CART_030_1</v>
      </c>
      <c r="B2440" s="225">
        <v>5</v>
      </c>
      <c r="C2440" s="225" t="str">
        <f t="shared" si="79"/>
        <v>CART_030_1_5</v>
      </c>
      <c r="D2440" s="232">
        <v>8.8636731828491193</v>
      </c>
      <c r="E2440" s="225" t="s">
        <v>260</v>
      </c>
      <c r="F2440" s="228">
        <v>89562.799405173704</v>
      </c>
      <c r="H2440" s="225" t="s">
        <v>262</v>
      </c>
      <c r="I2440" s="225" t="s">
        <v>94</v>
      </c>
      <c r="J2440" s="225" t="s">
        <v>88</v>
      </c>
      <c r="P2440" s="225" t="s">
        <v>480</v>
      </c>
    </row>
    <row r="2441" spans="1:16" s="225" customFormat="1">
      <c r="A2441" s="225" t="str">
        <f>Arms!$C$56</f>
        <v>CART_030_1</v>
      </c>
      <c r="B2441" s="225">
        <v>5</v>
      </c>
      <c r="C2441" s="225" t="str">
        <f t="shared" si="79"/>
        <v>CART_030_1_5</v>
      </c>
      <c r="D2441" s="232">
        <v>9.6979965439032298</v>
      </c>
      <c r="E2441" s="225" t="s">
        <v>260</v>
      </c>
      <c r="F2441" s="228">
        <v>120167.557543434</v>
      </c>
      <c r="H2441" s="225" t="s">
        <v>262</v>
      </c>
      <c r="I2441" s="225" t="s">
        <v>94</v>
      </c>
      <c r="J2441" s="225" t="s">
        <v>88</v>
      </c>
      <c r="P2441" s="225" t="s">
        <v>480</v>
      </c>
    </row>
    <row r="2442" spans="1:16" s="225" customFormat="1">
      <c r="A2442" s="225" t="str">
        <f>Arms!$C$56</f>
        <v>CART_030_1</v>
      </c>
      <c r="B2442" s="225">
        <v>5</v>
      </c>
      <c r="C2442" s="225" t="str">
        <f t="shared" si="79"/>
        <v>CART_030_1_5</v>
      </c>
      <c r="D2442" s="232">
        <v>10.840533534938899</v>
      </c>
      <c r="E2442" s="225" t="s">
        <v>260</v>
      </c>
      <c r="F2442" s="228">
        <v>115832.328625471</v>
      </c>
      <c r="H2442" s="225" t="s">
        <v>262</v>
      </c>
      <c r="I2442" s="225" t="s">
        <v>94</v>
      </c>
      <c r="J2442" s="225" t="s">
        <v>88</v>
      </c>
      <c r="P2442" s="225" t="s">
        <v>480</v>
      </c>
    </row>
    <row r="2443" spans="1:16" s="225" customFormat="1">
      <c r="A2443" s="225" t="str">
        <f>Arms!$C$56</f>
        <v>CART_030_1</v>
      </c>
      <c r="B2443" s="225">
        <v>5</v>
      </c>
      <c r="C2443" s="225" t="str">
        <f t="shared" si="79"/>
        <v>CART_030_1_5</v>
      </c>
      <c r="D2443" s="232">
        <v>11.906523382654701</v>
      </c>
      <c r="E2443" s="225" t="s">
        <v>260</v>
      </c>
      <c r="F2443" s="228">
        <v>115832.328625471</v>
      </c>
      <c r="H2443" s="225" t="s">
        <v>262</v>
      </c>
      <c r="I2443" s="225" t="s">
        <v>94</v>
      </c>
      <c r="J2443" s="225" t="s">
        <v>88</v>
      </c>
      <c r="P2443" s="225" t="s">
        <v>480</v>
      </c>
    </row>
    <row r="2444" spans="1:16" s="225" customFormat="1">
      <c r="A2444" s="225" t="str">
        <f>Arms!$C$56</f>
        <v>CART_030_1</v>
      </c>
      <c r="B2444" s="225">
        <v>5</v>
      </c>
      <c r="C2444" s="225" t="str">
        <f t="shared" si="79"/>
        <v>CART_030_1_5</v>
      </c>
      <c r="D2444" s="232">
        <v>14.0368830327249</v>
      </c>
      <c r="E2444" s="225" t="s">
        <v>260</v>
      </c>
      <c r="F2444" s="228">
        <v>134171.28354799101</v>
      </c>
      <c r="H2444" s="225" t="s">
        <v>262</v>
      </c>
      <c r="I2444" s="225" t="s">
        <v>94</v>
      </c>
      <c r="J2444" s="225" t="s">
        <v>88</v>
      </c>
      <c r="P2444" s="225" t="s">
        <v>480</v>
      </c>
    </row>
    <row r="2445" spans="1:16" s="225" customFormat="1">
      <c r="A2445" s="225" t="str">
        <f>Arms!$C$56</f>
        <v>CART_030_1</v>
      </c>
      <c r="B2445" s="225">
        <v>5</v>
      </c>
      <c r="C2445" s="225" t="str">
        <f t="shared" si="79"/>
        <v>CART_030_1_5</v>
      </c>
      <c r="D2445" s="232">
        <v>14.874446484501499</v>
      </c>
      <c r="E2445" s="225" t="s">
        <v>260</v>
      </c>
      <c r="F2445" s="228">
        <v>134171.28354799101</v>
      </c>
      <c r="H2445" s="225" t="s">
        <v>262</v>
      </c>
      <c r="I2445" s="225" t="s">
        <v>94</v>
      </c>
      <c r="J2445" s="225" t="s">
        <v>88</v>
      </c>
      <c r="P2445" s="225" t="s">
        <v>480</v>
      </c>
    </row>
    <row r="2446" spans="1:16" s="225" customFormat="1">
      <c r="A2446" s="225" t="str">
        <f>Arms!$C$56</f>
        <v>CART_030_1</v>
      </c>
      <c r="B2446" s="225">
        <v>5</v>
      </c>
      <c r="C2446" s="225" t="str">
        <f t="shared" si="79"/>
        <v>CART_030_1_5</v>
      </c>
      <c r="D2446" s="232">
        <v>16.930689059293599</v>
      </c>
      <c r="E2446" s="225" t="s">
        <v>260</v>
      </c>
      <c r="F2446" s="228">
        <v>129330.848739393</v>
      </c>
      <c r="H2446" s="225" t="s">
        <v>262</v>
      </c>
      <c r="I2446" s="225" t="s">
        <v>94</v>
      </c>
      <c r="J2446" s="225" t="s">
        <v>88</v>
      </c>
      <c r="P2446" s="225" t="s">
        <v>480</v>
      </c>
    </row>
    <row r="2447" spans="1:16" s="225" customFormat="1">
      <c r="A2447" s="225" t="str">
        <f>Arms!$C$56</f>
        <v>CART_030_1</v>
      </c>
      <c r="B2447" s="225">
        <v>5</v>
      </c>
      <c r="C2447" s="225" t="str">
        <f t="shared" si="79"/>
        <v>CART_030_1_5</v>
      </c>
      <c r="D2447" s="232">
        <v>19.821660006480101</v>
      </c>
      <c r="E2447" s="225" t="s">
        <v>260</v>
      </c>
      <c r="F2447" s="228">
        <v>161230.35436429601</v>
      </c>
      <c r="H2447" s="225" t="s">
        <v>262</v>
      </c>
      <c r="I2447" s="225" t="s">
        <v>94</v>
      </c>
      <c r="J2447" s="225" t="s">
        <v>88</v>
      </c>
      <c r="P2447" s="225" t="s">
        <v>480</v>
      </c>
    </row>
    <row r="2448" spans="1:16" s="225" customFormat="1">
      <c r="A2448" s="225" t="str">
        <f>Arms!$C$56</f>
        <v>CART_030_1</v>
      </c>
      <c r="B2448" s="225">
        <v>5</v>
      </c>
      <c r="C2448" s="225" t="str">
        <f t="shared" si="79"/>
        <v>CART_030_1_5</v>
      </c>
      <c r="D2448" s="232">
        <v>22.868965331029202</v>
      </c>
      <c r="E2448" s="225" t="s">
        <v>260</v>
      </c>
      <c r="F2448" s="228">
        <v>139192.88015491201</v>
      </c>
      <c r="H2448" s="225" t="s">
        <v>262</v>
      </c>
      <c r="I2448" s="225" t="s">
        <v>94</v>
      </c>
      <c r="J2448" s="225" t="s">
        <v>88</v>
      </c>
      <c r="P2448" s="225" t="s">
        <v>480</v>
      </c>
    </row>
    <row r="2449" spans="1:16" s="225" customFormat="1">
      <c r="A2449" s="225" t="str">
        <f>Arms!$C$56</f>
        <v>CART_030_1</v>
      </c>
      <c r="B2449" s="225">
        <v>5</v>
      </c>
      <c r="C2449" s="225" t="str">
        <f t="shared" si="79"/>
        <v>CART_030_1_5</v>
      </c>
      <c r="D2449" s="232">
        <v>25.836483421535799</v>
      </c>
      <c r="E2449" s="225" t="s">
        <v>260</v>
      </c>
      <c r="F2449" s="228">
        <v>167264.68435651701</v>
      </c>
      <c r="H2449" s="225" t="s">
        <v>262</v>
      </c>
      <c r="I2449" s="225" t="s">
        <v>94</v>
      </c>
      <c r="J2449" s="225" t="s">
        <v>88</v>
      </c>
      <c r="P2449" s="225" t="s">
        <v>480</v>
      </c>
    </row>
    <row r="2450" spans="1:16" s="225" customFormat="1">
      <c r="A2450" s="225" t="str">
        <f>Arms!$C$56</f>
        <v>CART_030_1</v>
      </c>
      <c r="B2450" s="225">
        <v>5</v>
      </c>
      <c r="C2450" s="225" t="str">
        <f t="shared" si="79"/>
        <v>CART_030_1_5</v>
      </c>
      <c r="D2450" s="232">
        <v>28.8854087914461</v>
      </c>
      <c r="E2450" s="225" t="s">
        <v>260</v>
      </c>
      <c r="F2450" s="228">
        <v>124665.040039428</v>
      </c>
      <c r="H2450" s="225" t="s">
        <v>262</v>
      </c>
      <c r="I2450" s="225" t="s">
        <v>94</v>
      </c>
      <c r="J2450" s="225" t="s">
        <v>88</v>
      </c>
      <c r="P2450" s="225" t="s">
        <v>480</v>
      </c>
    </row>
    <row r="2451" spans="1:16" s="225" customFormat="1">
      <c r="A2451" s="225" t="str">
        <f>Arms!$C$56</f>
        <v>CART_030_1</v>
      </c>
      <c r="B2451" s="225">
        <v>5</v>
      </c>
      <c r="C2451" s="225" t="str">
        <f t="shared" si="79"/>
        <v>CART_030_1_5</v>
      </c>
      <c r="D2451" s="232">
        <v>29.876876552543401</v>
      </c>
      <c r="E2451" s="225" t="s">
        <v>260</v>
      </c>
      <c r="F2451" s="228">
        <v>107625.42851272201</v>
      </c>
      <c r="H2451" s="225" t="s">
        <v>262</v>
      </c>
      <c r="I2451" s="225" t="s">
        <v>94</v>
      </c>
      <c r="J2451" s="225" t="s">
        <v>88</v>
      </c>
      <c r="P2451" s="225" t="s">
        <v>480</v>
      </c>
    </row>
    <row r="2452" spans="1:16" s="225" customFormat="1">
      <c r="A2452" s="225" t="str">
        <f>Arms!$C$56</f>
        <v>CART_030_1</v>
      </c>
      <c r="B2452" s="225">
        <v>6</v>
      </c>
      <c r="C2452" s="225" t="str">
        <f t="shared" si="79"/>
        <v>CART_030_1_6</v>
      </c>
      <c r="D2452" s="232">
        <v>-4.0501134031778398E-4</v>
      </c>
      <c r="E2452" s="225" t="s">
        <v>260</v>
      </c>
      <c r="F2452" s="228">
        <v>1.5732890160536199</v>
      </c>
      <c r="G2452" s="228">
        <v>1.5732890160536199</v>
      </c>
      <c r="H2452" s="225" t="s">
        <v>262</v>
      </c>
      <c r="I2452" s="225" t="s">
        <v>94</v>
      </c>
      <c r="J2452" s="225" t="s">
        <v>88</v>
      </c>
      <c r="P2452" s="225" t="s">
        <v>480</v>
      </c>
    </row>
    <row r="2453" spans="1:16" s="225" customFormat="1">
      <c r="A2453" s="225" t="str">
        <f>Arms!$C$56</f>
        <v>CART_030_1</v>
      </c>
      <c r="B2453" s="225">
        <v>6</v>
      </c>
      <c r="C2453" s="225" t="str">
        <f t="shared" si="79"/>
        <v>CART_030_1_6</v>
      </c>
      <c r="D2453" s="232">
        <v>0.91330057241602702</v>
      </c>
      <c r="E2453" s="225" t="s">
        <v>260</v>
      </c>
      <c r="F2453" s="228">
        <v>1.5732890160536199</v>
      </c>
      <c r="G2453" s="228">
        <v>1.5732890160536199</v>
      </c>
      <c r="H2453" s="225" t="s">
        <v>262</v>
      </c>
      <c r="I2453" s="225" t="s">
        <v>94</v>
      </c>
      <c r="J2453" s="225" t="s">
        <v>88</v>
      </c>
      <c r="P2453" s="225" t="s">
        <v>480</v>
      </c>
    </row>
    <row r="2454" spans="1:16" s="225" customFormat="1">
      <c r="A2454" s="225" t="str">
        <f>Arms!$C$56</f>
        <v>CART_030_1</v>
      </c>
      <c r="B2454" s="225">
        <v>6</v>
      </c>
      <c r="C2454" s="225" t="str">
        <f t="shared" si="79"/>
        <v>CART_030_1_6</v>
      </c>
      <c r="D2454" s="232">
        <v>3.9087644454044699</v>
      </c>
      <c r="E2454" s="225" t="s">
        <v>260</v>
      </c>
      <c r="F2454" s="228">
        <v>149.80693372592401</v>
      </c>
      <c r="H2454" s="225" t="s">
        <v>262</v>
      </c>
      <c r="I2454" s="225" t="s">
        <v>94</v>
      </c>
      <c r="J2454" s="225" t="s">
        <v>88</v>
      </c>
      <c r="P2454" s="225" t="s">
        <v>480</v>
      </c>
    </row>
    <row r="2455" spans="1:16" s="225" customFormat="1">
      <c r="A2455" s="225" t="str">
        <f>Arms!$C$56</f>
        <v>CART_030_1</v>
      </c>
      <c r="B2455" s="225">
        <v>6</v>
      </c>
      <c r="C2455" s="225" t="str">
        <f t="shared" si="79"/>
        <v>CART_030_1_6</v>
      </c>
      <c r="D2455" s="232">
        <v>5.0464413003564097</v>
      </c>
      <c r="E2455" s="225" t="s">
        <v>260</v>
      </c>
      <c r="F2455" s="228">
        <v>224.421173923635</v>
      </c>
      <c r="H2455" s="225" t="s">
        <v>262</v>
      </c>
      <c r="I2455" s="225" t="s">
        <v>94</v>
      </c>
      <c r="J2455" s="225" t="s">
        <v>88</v>
      </c>
      <c r="P2455" s="225" t="s">
        <v>480</v>
      </c>
    </row>
    <row r="2456" spans="1:16" s="225" customFormat="1">
      <c r="A2456" s="225" t="str">
        <f>Arms!$C$56</f>
        <v>CART_030_1</v>
      </c>
      <c r="B2456" s="225">
        <v>6</v>
      </c>
      <c r="C2456" s="225" t="str">
        <f t="shared" si="79"/>
        <v>CART_030_1_6</v>
      </c>
      <c r="D2456" s="232">
        <v>6.9017982503510096</v>
      </c>
      <c r="E2456" s="225" t="s">
        <v>260</v>
      </c>
      <c r="F2456" s="228">
        <v>17782.794100389201</v>
      </c>
      <c r="H2456" s="225" t="s">
        <v>262</v>
      </c>
      <c r="I2456" s="225" t="s">
        <v>94</v>
      </c>
      <c r="J2456" s="225" t="s">
        <v>88</v>
      </c>
      <c r="P2456" s="225" t="s">
        <v>480</v>
      </c>
    </row>
    <row r="2457" spans="1:16" s="225" customFormat="1">
      <c r="A2457" s="225" t="str">
        <f>Arms!$C$56</f>
        <v>CART_030_1</v>
      </c>
      <c r="B2457" s="225">
        <v>6</v>
      </c>
      <c r="C2457" s="225" t="str">
        <f t="shared" ref="C2457:C2503" si="80">CONCATENATE(A2457, "_", B2457)</f>
        <v>CART_030_1_6</v>
      </c>
      <c r="D2457" s="232">
        <v>7.89812614753213</v>
      </c>
      <c r="E2457" s="225" t="s">
        <v>260</v>
      </c>
      <c r="F2457" s="228">
        <v>9878.2690589270096</v>
      </c>
      <c r="H2457" s="225" t="s">
        <v>262</v>
      </c>
      <c r="I2457" s="225" t="s">
        <v>94</v>
      </c>
      <c r="J2457" s="225" t="s">
        <v>88</v>
      </c>
      <c r="P2457" s="225" t="s">
        <v>480</v>
      </c>
    </row>
    <row r="2458" spans="1:16" s="225" customFormat="1">
      <c r="A2458" s="225" t="str">
        <f>Arms!$C$56</f>
        <v>CART_030_1</v>
      </c>
      <c r="B2458" s="225">
        <v>6</v>
      </c>
      <c r="C2458" s="225" t="str">
        <f t="shared" si="80"/>
        <v>CART_030_1_6</v>
      </c>
      <c r="D2458" s="232">
        <v>8.8887838859488095</v>
      </c>
      <c r="E2458" s="225" t="s">
        <v>260</v>
      </c>
      <c r="F2458" s="228">
        <v>9178.3783771502603</v>
      </c>
      <c r="H2458" s="225" t="s">
        <v>262</v>
      </c>
      <c r="I2458" s="225" t="s">
        <v>94</v>
      </c>
      <c r="J2458" s="225" t="s">
        <v>88</v>
      </c>
      <c r="P2458" s="225" t="s">
        <v>480</v>
      </c>
    </row>
    <row r="2459" spans="1:16" s="225" customFormat="1">
      <c r="A2459" s="225" t="str">
        <f>Arms!$C$56</f>
        <v>CART_030_1</v>
      </c>
      <c r="B2459" s="225">
        <v>6</v>
      </c>
      <c r="C2459" s="225" t="str">
        <f t="shared" si="80"/>
        <v>CART_030_1_6</v>
      </c>
      <c r="D2459" s="232">
        <v>9.9531536883032707</v>
      </c>
      <c r="E2459" s="225" t="s">
        <v>260</v>
      </c>
      <c r="F2459" s="228">
        <v>10631.5294043098</v>
      </c>
      <c r="H2459" s="225" t="s">
        <v>262</v>
      </c>
      <c r="I2459" s="225" t="s">
        <v>94</v>
      </c>
      <c r="J2459" s="225" t="s">
        <v>88</v>
      </c>
      <c r="P2459" s="225" t="s">
        <v>480</v>
      </c>
    </row>
    <row r="2460" spans="1:16" s="225" customFormat="1">
      <c r="A2460" s="225" t="str">
        <f>Arms!$C$56</f>
        <v>CART_030_1</v>
      </c>
      <c r="B2460" s="225">
        <v>6</v>
      </c>
      <c r="C2460" s="225" t="str">
        <f t="shared" si="80"/>
        <v>CART_030_1_6</v>
      </c>
      <c r="D2460" s="232">
        <v>10.8733394535047</v>
      </c>
      <c r="E2460" s="225" t="s">
        <v>260</v>
      </c>
      <c r="F2460" s="228">
        <v>5905.7709025247104</v>
      </c>
      <c r="H2460" s="225" t="s">
        <v>262</v>
      </c>
      <c r="I2460" s="225" t="s">
        <v>94</v>
      </c>
      <c r="J2460" s="225" t="s">
        <v>88</v>
      </c>
      <c r="P2460" s="225" t="s">
        <v>480</v>
      </c>
    </row>
    <row r="2461" spans="1:16" s="225" customFormat="1">
      <c r="A2461" s="225" t="str">
        <f>Arms!$C$56</f>
        <v>CART_030_1</v>
      </c>
      <c r="B2461" s="225">
        <v>6</v>
      </c>
      <c r="C2461" s="225" t="str">
        <f t="shared" si="80"/>
        <v>CART_030_1_6</v>
      </c>
      <c r="D2461" s="232">
        <v>11.8599470785182</v>
      </c>
      <c r="E2461" s="225" t="s">
        <v>260</v>
      </c>
      <c r="F2461" s="228">
        <v>7923.8486233211697</v>
      </c>
      <c r="H2461" s="225" t="s">
        <v>262</v>
      </c>
      <c r="I2461" s="225" t="s">
        <v>94</v>
      </c>
      <c r="J2461" s="225" t="s">
        <v>88</v>
      </c>
      <c r="P2461" s="225" t="s">
        <v>480</v>
      </c>
    </row>
    <row r="2462" spans="1:16" s="225" customFormat="1">
      <c r="A2462" s="225" t="str">
        <f>Arms!$C$56</f>
        <v>CART_030_1</v>
      </c>
      <c r="B2462" s="225">
        <v>6</v>
      </c>
      <c r="C2462" s="225" t="str">
        <f t="shared" si="80"/>
        <v>CART_030_1_6</v>
      </c>
      <c r="D2462" s="232">
        <v>14.8153148288152</v>
      </c>
      <c r="E2462" s="225" t="s">
        <v>260</v>
      </c>
      <c r="F2462" s="228">
        <v>28671.261943930702</v>
      </c>
      <c r="H2462" s="225" t="s">
        <v>262</v>
      </c>
      <c r="I2462" s="225" t="s">
        <v>94</v>
      </c>
      <c r="J2462" s="225" t="s">
        <v>88</v>
      </c>
      <c r="P2462" s="225" t="s">
        <v>480</v>
      </c>
    </row>
    <row r="2463" spans="1:16" s="225" customFormat="1">
      <c r="A2463" s="225" t="str">
        <f>Arms!$C$56</f>
        <v>CART_030_1</v>
      </c>
      <c r="B2463" s="225">
        <v>6</v>
      </c>
      <c r="C2463" s="225" t="str">
        <f t="shared" si="80"/>
        <v>CART_030_1_6</v>
      </c>
      <c r="D2463" s="232">
        <v>15.8853547899341</v>
      </c>
      <c r="E2463" s="225" t="s">
        <v>260</v>
      </c>
      <c r="F2463" s="228">
        <v>19855.111964445801</v>
      </c>
      <c r="H2463" s="225" t="s">
        <v>262</v>
      </c>
      <c r="I2463" s="225" t="s">
        <v>94</v>
      </c>
      <c r="J2463" s="225" t="s">
        <v>88</v>
      </c>
      <c r="P2463" s="225" t="s">
        <v>480</v>
      </c>
    </row>
    <row r="2464" spans="1:16" s="225" customFormat="1">
      <c r="A2464" s="225" t="str">
        <f>Arms!$C$56</f>
        <v>CART_030_1</v>
      </c>
      <c r="B2464" s="225">
        <v>6</v>
      </c>
      <c r="C2464" s="225" t="str">
        <f t="shared" si="80"/>
        <v>CART_030_1_6</v>
      </c>
      <c r="D2464" s="232">
        <v>19.993789826115101</v>
      </c>
      <c r="E2464" s="225" t="s">
        <v>260</v>
      </c>
      <c r="F2464" s="228">
        <v>26639.858572587698</v>
      </c>
      <c r="H2464" s="225" t="s">
        <v>262</v>
      </c>
      <c r="I2464" s="225" t="s">
        <v>94</v>
      </c>
      <c r="J2464" s="225" t="s">
        <v>88</v>
      </c>
      <c r="P2464" s="225" t="s">
        <v>480</v>
      </c>
    </row>
    <row r="2465" spans="1:16" s="225" customFormat="1">
      <c r="A2465" s="225" t="str">
        <f>Arms!$C$56</f>
        <v>CART_030_1</v>
      </c>
      <c r="B2465" s="225">
        <v>6</v>
      </c>
      <c r="C2465" s="225" t="str">
        <f t="shared" si="80"/>
        <v>CART_030_1_6</v>
      </c>
      <c r="D2465" s="232">
        <v>22.894886056809501</v>
      </c>
      <c r="E2465" s="225" t="s">
        <v>260</v>
      </c>
      <c r="F2465" s="228">
        <v>13253.800388686401</v>
      </c>
      <c r="H2465" s="225" t="s">
        <v>262</v>
      </c>
      <c r="I2465" s="225" t="s">
        <v>94</v>
      </c>
      <c r="J2465" s="225" t="s">
        <v>88</v>
      </c>
      <c r="P2465" s="225" t="s">
        <v>480</v>
      </c>
    </row>
    <row r="2466" spans="1:16" s="225" customFormat="1">
      <c r="A2466" s="225" t="str">
        <f>Arms!$C$56</f>
        <v>CART_030_1</v>
      </c>
      <c r="B2466" s="225">
        <v>6</v>
      </c>
      <c r="C2466" s="225" t="str">
        <f t="shared" si="80"/>
        <v>CART_030_1_6</v>
      </c>
      <c r="D2466" s="232">
        <v>29.976509342261501</v>
      </c>
      <c r="E2466" s="225" t="s">
        <v>260</v>
      </c>
      <c r="F2466" s="228">
        <v>12775.649214671101</v>
      </c>
      <c r="H2466" s="225" t="s">
        <v>262</v>
      </c>
      <c r="I2466" s="225" t="s">
        <v>94</v>
      </c>
      <c r="J2466" s="225" t="s">
        <v>88</v>
      </c>
      <c r="P2466" s="225" t="s">
        <v>480</v>
      </c>
    </row>
    <row r="2467" spans="1:16" s="225" customFormat="1">
      <c r="A2467" s="225" t="str">
        <f>Arms!$C$56</f>
        <v>CART_030_1</v>
      </c>
      <c r="B2467" s="225">
        <v>7</v>
      </c>
      <c r="C2467" s="225" t="str">
        <f t="shared" si="80"/>
        <v>CART_030_1_7</v>
      </c>
      <c r="D2467" s="232">
        <v>1.97888540879144</v>
      </c>
      <c r="E2467" s="225" t="s">
        <v>260</v>
      </c>
      <c r="F2467" s="228">
        <v>1.63217212856327</v>
      </c>
      <c r="G2467" s="228">
        <v>1.63217212856327</v>
      </c>
      <c r="H2467" s="225" t="s">
        <v>262</v>
      </c>
      <c r="I2467" s="225" t="s">
        <v>94</v>
      </c>
      <c r="J2467" s="225" t="s">
        <v>88</v>
      </c>
      <c r="P2467" s="225" t="s">
        <v>480</v>
      </c>
    </row>
    <row r="2468" spans="1:16" s="225" customFormat="1">
      <c r="A2468" s="225" t="str">
        <f>Arms!$C$56</f>
        <v>CART_030_1</v>
      </c>
      <c r="B2468" s="225">
        <v>7</v>
      </c>
      <c r="C2468" s="225" t="str">
        <f t="shared" si="80"/>
        <v>CART_030_1_7</v>
      </c>
      <c r="D2468" s="232">
        <v>4.9261529322820996</v>
      </c>
      <c r="E2468" s="225" t="s">
        <v>260</v>
      </c>
      <c r="F2468" s="228">
        <v>12314.748077513699</v>
      </c>
      <c r="H2468" s="225" t="s">
        <v>262</v>
      </c>
      <c r="I2468" s="225" t="s">
        <v>94</v>
      </c>
      <c r="J2468" s="225" t="s">
        <v>88</v>
      </c>
      <c r="P2468" s="225" t="s">
        <v>480</v>
      </c>
    </row>
    <row r="2469" spans="1:16" s="225" customFormat="1">
      <c r="A2469" s="225" t="str">
        <f>Arms!$C$56</f>
        <v>CART_030_1</v>
      </c>
      <c r="B2469" s="225">
        <v>7</v>
      </c>
      <c r="C2469" s="225" t="str">
        <f t="shared" si="80"/>
        <v>CART_030_1_7</v>
      </c>
      <c r="D2469" s="232">
        <v>5.8268981531482904</v>
      </c>
      <c r="E2469" s="225" t="s">
        <v>260</v>
      </c>
      <c r="F2469" s="228">
        <v>39908.3552765165</v>
      </c>
      <c r="H2469" s="225" t="s">
        <v>262</v>
      </c>
      <c r="I2469" s="225" t="s">
        <v>94</v>
      </c>
      <c r="J2469" s="225" t="s">
        <v>88</v>
      </c>
      <c r="P2469" s="225" t="s">
        <v>480</v>
      </c>
    </row>
    <row r="2470" spans="1:16" s="225" customFormat="1">
      <c r="A2470" s="225" t="str">
        <f>Arms!$C$56</f>
        <v>CART_030_1</v>
      </c>
      <c r="B2470" s="225">
        <v>7</v>
      </c>
      <c r="C2470" s="225" t="str">
        <f t="shared" si="80"/>
        <v>CART_030_1_7</v>
      </c>
      <c r="D2470" s="232">
        <v>6.8851927853979902</v>
      </c>
      <c r="E2470" s="225" t="s">
        <v>260</v>
      </c>
      <c r="F2470" s="228">
        <v>80214.950372913605</v>
      </c>
      <c r="H2470" s="225" t="s">
        <v>262</v>
      </c>
      <c r="I2470" s="225" t="s">
        <v>94</v>
      </c>
      <c r="J2470" s="225" t="s">
        <v>88</v>
      </c>
      <c r="P2470" s="225" t="s">
        <v>480</v>
      </c>
    </row>
    <row r="2471" spans="1:16" s="225" customFormat="1">
      <c r="A2471" s="225" t="str">
        <f>Arms!$C$56</f>
        <v>CART_030_1</v>
      </c>
      <c r="B2471" s="225">
        <v>7</v>
      </c>
      <c r="C2471" s="225" t="str">
        <f t="shared" si="80"/>
        <v>CART_030_1_7</v>
      </c>
      <c r="D2471" s="232">
        <v>7.8705853763905296</v>
      </c>
      <c r="E2471" s="225" t="s">
        <v>260</v>
      </c>
      <c r="F2471" s="228">
        <v>120167.557543434</v>
      </c>
      <c r="H2471" s="225" t="s">
        <v>262</v>
      </c>
      <c r="I2471" s="225" t="s">
        <v>94</v>
      </c>
      <c r="J2471" s="225" t="s">
        <v>88</v>
      </c>
      <c r="P2471" s="225" t="s">
        <v>480</v>
      </c>
    </row>
    <row r="2472" spans="1:16" s="225" customFormat="1">
      <c r="A2472" s="225" t="str">
        <f>Arms!$C$56</f>
        <v>CART_030_1</v>
      </c>
      <c r="B2472" s="225">
        <v>7</v>
      </c>
      <c r="C2472" s="225" t="str">
        <f t="shared" si="80"/>
        <v>CART_030_1_7</v>
      </c>
      <c r="D2472" s="232">
        <v>8.8592180581056308</v>
      </c>
      <c r="E2472" s="225" t="s">
        <v>260</v>
      </c>
      <c r="F2472" s="228">
        <v>134171.28354799101</v>
      </c>
      <c r="H2472" s="225" t="s">
        <v>262</v>
      </c>
      <c r="I2472" s="225" t="s">
        <v>94</v>
      </c>
      <c r="J2472" s="225" t="s">
        <v>88</v>
      </c>
      <c r="P2472" s="225" t="s">
        <v>480</v>
      </c>
    </row>
    <row r="2473" spans="1:16" s="225" customFormat="1">
      <c r="A2473" s="225" t="str">
        <f>Arms!$C$56</f>
        <v>CART_030_1</v>
      </c>
      <c r="B2473" s="225">
        <v>7</v>
      </c>
      <c r="C2473" s="225" t="str">
        <f t="shared" si="80"/>
        <v>CART_030_1_7</v>
      </c>
      <c r="D2473" s="232">
        <v>9.8583810346689695</v>
      </c>
      <c r="E2473" s="225" t="s">
        <v>260</v>
      </c>
      <c r="F2473" s="228">
        <v>57628.630346350903</v>
      </c>
      <c r="H2473" s="225" t="s">
        <v>262</v>
      </c>
      <c r="I2473" s="225" t="s">
        <v>94</v>
      </c>
      <c r="J2473" s="225" t="s">
        <v>88</v>
      </c>
      <c r="P2473" s="225" t="s">
        <v>480</v>
      </c>
    </row>
    <row r="2474" spans="1:16" s="225" customFormat="1">
      <c r="A2474" s="225" t="str">
        <f>Arms!$C$56</f>
        <v>CART_030_1</v>
      </c>
      <c r="B2474" s="225">
        <v>7</v>
      </c>
      <c r="C2474" s="225" t="str">
        <f t="shared" si="80"/>
        <v>CART_030_1_7</v>
      </c>
      <c r="D2474" s="232">
        <v>11.832406307376599</v>
      </c>
      <c r="E2474" s="225" t="s">
        <v>260</v>
      </c>
      <c r="F2474" s="228">
        <v>96392.346647807994</v>
      </c>
      <c r="H2474" s="225" t="s">
        <v>262</v>
      </c>
      <c r="I2474" s="225" t="s">
        <v>94</v>
      </c>
      <c r="J2474" s="225" t="s">
        <v>88</v>
      </c>
      <c r="P2474" s="225" t="s">
        <v>480</v>
      </c>
    </row>
    <row r="2475" spans="1:16" s="225" customFormat="1">
      <c r="A2475" s="225" t="str">
        <f>Arms!$C$56</f>
        <v>CART_030_1</v>
      </c>
      <c r="B2475" s="225">
        <v>7</v>
      </c>
      <c r="C2475" s="225" t="str">
        <f t="shared" si="80"/>
        <v>CART_030_1_7</v>
      </c>
      <c r="D2475" s="232">
        <v>12.975348309752601</v>
      </c>
      <c r="E2475" s="225" t="s">
        <v>260</v>
      </c>
      <c r="F2475" s="228">
        <v>89562.799405173704</v>
      </c>
      <c r="H2475" s="225" t="s">
        <v>262</v>
      </c>
      <c r="I2475" s="225" t="s">
        <v>94</v>
      </c>
      <c r="J2475" s="225" t="s">
        <v>88</v>
      </c>
      <c r="P2475" s="225" t="s">
        <v>480</v>
      </c>
    </row>
    <row r="2476" spans="1:16" s="225" customFormat="1">
      <c r="A2476" s="225" t="str">
        <f>Arms!$C$56</f>
        <v>CART_030_1</v>
      </c>
      <c r="B2476" s="225">
        <v>7</v>
      </c>
      <c r="C2476" s="225" t="str">
        <f t="shared" si="80"/>
        <v>CART_030_1_7</v>
      </c>
      <c r="D2476" s="232">
        <v>13.8918889728912</v>
      </c>
      <c r="E2476" s="225" t="s">
        <v>260</v>
      </c>
      <c r="F2476" s="228">
        <v>69250.917532944004</v>
      </c>
      <c r="H2476" s="225" t="s">
        <v>262</v>
      </c>
      <c r="I2476" s="225" t="s">
        <v>94</v>
      </c>
      <c r="J2476" s="225" t="s">
        <v>88</v>
      </c>
      <c r="P2476" s="225" t="s">
        <v>480</v>
      </c>
    </row>
    <row r="2477" spans="1:16" s="225" customFormat="1">
      <c r="A2477" s="225" t="str">
        <f>Arms!$C$56</f>
        <v>CART_030_1</v>
      </c>
      <c r="B2477" s="225">
        <v>7</v>
      </c>
      <c r="C2477" s="225" t="str">
        <f t="shared" si="80"/>
        <v>CART_030_1_7</v>
      </c>
      <c r="D2477" s="232">
        <v>14.9623339453504</v>
      </c>
      <c r="E2477" s="225" t="s">
        <v>260</v>
      </c>
      <c r="F2477" s="228">
        <v>46226.777232915098</v>
      </c>
      <c r="H2477" s="225" t="s">
        <v>262</v>
      </c>
      <c r="I2477" s="225" t="s">
        <v>94</v>
      </c>
      <c r="J2477" s="225" t="s">
        <v>88</v>
      </c>
      <c r="P2477" s="225" t="s">
        <v>480</v>
      </c>
    </row>
    <row r="2478" spans="1:16" s="225" customFormat="1">
      <c r="A2478" s="225" t="str">
        <f>Arms!$C$56</f>
        <v>CART_030_1</v>
      </c>
      <c r="B2478" s="225">
        <v>7</v>
      </c>
      <c r="C2478" s="225" t="str">
        <f t="shared" si="80"/>
        <v>CART_030_1_7</v>
      </c>
      <c r="D2478" s="232">
        <v>15.953801706447701</v>
      </c>
      <c r="E2478" s="225" t="s">
        <v>260</v>
      </c>
      <c r="F2478" s="228">
        <v>39908.3552765165</v>
      </c>
      <c r="H2478" s="225" t="s">
        <v>262</v>
      </c>
      <c r="I2478" s="225" t="s">
        <v>94</v>
      </c>
      <c r="J2478" s="225" t="s">
        <v>88</v>
      </c>
      <c r="P2478" s="225" t="s">
        <v>480</v>
      </c>
    </row>
    <row r="2479" spans="1:16" s="225" customFormat="1">
      <c r="A2479" s="225" t="str">
        <f>Arms!$C$56</f>
        <v>CART_030_1</v>
      </c>
      <c r="B2479" s="225">
        <v>7</v>
      </c>
      <c r="C2479" s="225" t="str">
        <f t="shared" si="80"/>
        <v>CART_030_1_7</v>
      </c>
      <c r="D2479" s="232">
        <v>16.868317312884699</v>
      </c>
      <c r="E2479" s="225" t="s">
        <v>260</v>
      </c>
      <c r="F2479" s="228">
        <v>37080.786416380201</v>
      </c>
      <c r="H2479" s="225" t="s">
        <v>262</v>
      </c>
      <c r="I2479" s="225" t="s">
        <v>94</v>
      </c>
      <c r="J2479" s="225" t="s">
        <v>88</v>
      </c>
      <c r="P2479" s="225" t="s">
        <v>480</v>
      </c>
    </row>
    <row r="2480" spans="1:16" s="225" customFormat="1">
      <c r="A2480" s="225" t="str">
        <f>Arms!$C$56</f>
        <v>CART_030_1</v>
      </c>
      <c r="B2480" s="225">
        <v>7</v>
      </c>
      <c r="C2480" s="225" t="str">
        <f t="shared" si="80"/>
        <v>CART_030_1_7</v>
      </c>
      <c r="D2480" s="232">
        <v>23.874608489037598</v>
      </c>
      <c r="E2480" s="225" t="s">
        <v>260</v>
      </c>
      <c r="F2480" s="228">
        <v>33210.590355963497</v>
      </c>
      <c r="H2480" s="225" t="s">
        <v>262</v>
      </c>
      <c r="I2480" s="225" t="s">
        <v>94</v>
      </c>
      <c r="J2480" s="225" t="s">
        <v>88</v>
      </c>
      <c r="P2480" s="225" t="s">
        <v>480</v>
      </c>
    </row>
    <row r="2481" spans="1:16" s="225" customFormat="1">
      <c r="A2481" s="225" t="str">
        <f>Arms!$C$56</f>
        <v>CART_030_1</v>
      </c>
      <c r="B2481" s="225">
        <v>8</v>
      </c>
      <c r="C2481" s="225" t="str">
        <f t="shared" si="80"/>
        <v>CART_030_1_8</v>
      </c>
      <c r="D2481" s="232">
        <v>1.97929042013176</v>
      </c>
      <c r="E2481" s="225" t="s">
        <v>260</v>
      </c>
      <c r="F2481" s="228">
        <v>1.5732890160536199</v>
      </c>
      <c r="G2481" s="228">
        <v>1.5732890160536199</v>
      </c>
      <c r="H2481" s="225" t="s">
        <v>262</v>
      </c>
      <c r="I2481" s="225" t="s">
        <v>94</v>
      </c>
      <c r="J2481" s="225" t="s">
        <v>88</v>
      </c>
      <c r="P2481" s="225" t="s">
        <v>480</v>
      </c>
    </row>
    <row r="2482" spans="1:16" s="225" customFormat="1">
      <c r="A2482" s="225" t="str">
        <f>Arms!$C$56</f>
        <v>CART_030_1</v>
      </c>
      <c r="B2482" s="225">
        <v>8</v>
      </c>
      <c r="C2482" s="225" t="str">
        <f t="shared" si="80"/>
        <v>CART_030_1_8</v>
      </c>
      <c r="D2482" s="232">
        <v>6.8908629441624401</v>
      </c>
      <c r="E2482" s="225" t="s">
        <v>260</v>
      </c>
      <c r="F2482" s="228">
        <v>47956.8957915461</v>
      </c>
      <c r="H2482" s="225" t="s">
        <v>262</v>
      </c>
      <c r="I2482" s="225" t="s">
        <v>94</v>
      </c>
      <c r="J2482" s="225" t="s">
        <v>88</v>
      </c>
      <c r="P2482" s="225" t="s">
        <v>480</v>
      </c>
    </row>
    <row r="2483" spans="1:16" s="225" customFormat="1">
      <c r="A2483" s="225" t="str">
        <f>Arms!$C$56</f>
        <v>CART_030_1</v>
      </c>
      <c r="B2483" s="225">
        <v>8</v>
      </c>
      <c r="C2483" s="225" t="str">
        <f t="shared" si="80"/>
        <v>CART_030_1_8</v>
      </c>
      <c r="D2483" s="232">
        <v>8.9390052921481793</v>
      </c>
      <c r="E2483" s="225" t="s">
        <v>260</v>
      </c>
      <c r="F2483" s="228">
        <v>96392.346647807994</v>
      </c>
      <c r="H2483" s="225" t="s">
        <v>262</v>
      </c>
      <c r="I2483" s="225" t="s">
        <v>94</v>
      </c>
      <c r="J2483" s="225" t="s">
        <v>88</v>
      </c>
      <c r="P2483" s="225" t="s">
        <v>480</v>
      </c>
    </row>
    <row r="2484" spans="1:16" s="225" customFormat="1">
      <c r="A2484" s="225" t="str">
        <f>Arms!$C$56</f>
        <v>CART_030_1</v>
      </c>
      <c r="B2484" s="225">
        <v>8</v>
      </c>
      <c r="C2484" s="225" t="str">
        <f t="shared" si="80"/>
        <v>CART_030_1_8</v>
      </c>
      <c r="D2484" s="232">
        <v>9.8535208985851597</v>
      </c>
      <c r="E2484" s="225" t="s">
        <v>260</v>
      </c>
      <c r="F2484" s="228">
        <v>89562.799405173704</v>
      </c>
      <c r="H2484" s="225" t="s">
        <v>262</v>
      </c>
      <c r="I2484" s="225" t="s">
        <v>94</v>
      </c>
      <c r="J2484" s="225" t="s">
        <v>88</v>
      </c>
      <c r="P2484" s="225" t="s">
        <v>480</v>
      </c>
    </row>
    <row r="2485" spans="1:16" s="225" customFormat="1">
      <c r="A2485" s="225" t="str">
        <f>Arms!$C$56</f>
        <v>CART_030_1</v>
      </c>
      <c r="B2485" s="225">
        <v>8</v>
      </c>
      <c r="C2485" s="225" t="str">
        <f t="shared" si="80"/>
        <v>CART_030_1_8</v>
      </c>
      <c r="D2485" s="232">
        <v>10.8437736256615</v>
      </c>
      <c r="E2485" s="225" t="s">
        <v>260</v>
      </c>
      <c r="F2485" s="228">
        <v>86331.684070115996</v>
      </c>
      <c r="H2485" s="225" t="s">
        <v>262</v>
      </c>
      <c r="I2485" s="225" t="s">
        <v>94</v>
      </c>
      <c r="J2485" s="225" t="s">
        <v>88</v>
      </c>
      <c r="P2485" s="225" t="s">
        <v>480</v>
      </c>
    </row>
    <row r="2486" spans="1:16" s="225" customFormat="1">
      <c r="A2486" s="225" t="str">
        <f>Arms!$C$56</f>
        <v>CART_030_1</v>
      </c>
      <c r="B2486" s="225">
        <v>8</v>
      </c>
      <c r="C2486" s="225" t="str">
        <f t="shared" si="80"/>
        <v>CART_030_1_8</v>
      </c>
      <c r="D2486" s="232">
        <v>11.914623609461</v>
      </c>
      <c r="E2486" s="225" t="s">
        <v>260</v>
      </c>
      <c r="F2486" s="228">
        <v>55549.5891318383</v>
      </c>
      <c r="H2486" s="225" t="s">
        <v>262</v>
      </c>
      <c r="I2486" s="225" t="s">
        <v>94</v>
      </c>
      <c r="J2486" s="225" t="s">
        <v>88</v>
      </c>
      <c r="P2486" s="225" t="s">
        <v>480</v>
      </c>
    </row>
    <row r="2487" spans="1:16" s="225" customFormat="1">
      <c r="A2487" s="225" t="str">
        <f>Arms!$C$56</f>
        <v>CART_030_1</v>
      </c>
      <c r="B2487" s="225">
        <v>8</v>
      </c>
      <c r="C2487" s="225" t="str">
        <f t="shared" si="80"/>
        <v>CART_030_1_8</v>
      </c>
      <c r="D2487" s="232">
        <v>12.7493519818554</v>
      </c>
      <c r="E2487" s="225" t="s">
        <v>260</v>
      </c>
      <c r="F2487" s="228">
        <v>71842.755095452201</v>
      </c>
      <c r="H2487" s="225" t="s">
        <v>262</v>
      </c>
      <c r="I2487" s="225" t="s">
        <v>94</v>
      </c>
      <c r="J2487" s="225" t="s">
        <v>88</v>
      </c>
      <c r="P2487" s="225" t="s">
        <v>480</v>
      </c>
    </row>
    <row r="2488" spans="1:16" s="225" customFormat="1">
      <c r="A2488" s="225" t="str">
        <f>Arms!$C$56</f>
        <v>CART_030_1</v>
      </c>
      <c r="B2488" s="225">
        <v>8</v>
      </c>
      <c r="C2488" s="225" t="str">
        <f t="shared" si="80"/>
        <v>CART_030_1_8</v>
      </c>
      <c r="D2488" s="232">
        <v>14.883761745328799</v>
      </c>
      <c r="E2488" s="225" t="s">
        <v>260</v>
      </c>
      <c r="F2488" s="228">
        <v>57628.630346350903</v>
      </c>
      <c r="H2488" s="225" t="s">
        <v>262</v>
      </c>
      <c r="I2488" s="225" t="s">
        <v>94</v>
      </c>
      <c r="J2488" s="225" t="s">
        <v>88</v>
      </c>
      <c r="P2488" s="225" t="s">
        <v>480</v>
      </c>
    </row>
    <row r="2489" spans="1:16" s="225" customFormat="1">
      <c r="A2489" s="225" t="str">
        <f>Arms!$C$56</f>
        <v>CART_030_1</v>
      </c>
      <c r="B2489" s="225">
        <v>8</v>
      </c>
      <c r="C2489" s="225" t="str">
        <f t="shared" si="80"/>
        <v>CART_030_1_8</v>
      </c>
      <c r="D2489" s="232">
        <v>15.8736094610649</v>
      </c>
      <c r="E2489" s="225" t="s">
        <v>260</v>
      </c>
      <c r="F2489" s="228">
        <v>57628.630346350903</v>
      </c>
      <c r="H2489" s="225" t="s">
        <v>262</v>
      </c>
      <c r="I2489" s="225" t="s">
        <v>94</v>
      </c>
      <c r="J2489" s="225" t="s">
        <v>88</v>
      </c>
      <c r="P2489" s="225" t="s">
        <v>480</v>
      </c>
    </row>
    <row r="2490" spans="1:16" s="225" customFormat="1">
      <c r="A2490" s="225" t="str">
        <f>Arms!$C$56</f>
        <v>CART_030_1</v>
      </c>
      <c r="B2490" s="225">
        <v>8</v>
      </c>
      <c r="C2490" s="225" t="str">
        <f t="shared" si="80"/>
        <v>CART_030_1_8</v>
      </c>
      <c r="D2490" s="232">
        <v>16.939194297440299</v>
      </c>
      <c r="E2490" s="225" t="s">
        <v>260</v>
      </c>
      <c r="F2490" s="228">
        <v>59785.483340197701</v>
      </c>
      <c r="H2490" s="225" t="s">
        <v>262</v>
      </c>
      <c r="I2490" s="225" t="s">
        <v>94</v>
      </c>
      <c r="J2490" s="225" t="s">
        <v>88</v>
      </c>
      <c r="P2490" s="225" t="s">
        <v>480</v>
      </c>
    </row>
    <row r="2491" spans="1:16" s="225" customFormat="1">
      <c r="A2491" s="225" t="str">
        <f>Arms!$C$56</f>
        <v>CART_030_1</v>
      </c>
      <c r="B2491" s="225">
        <v>8</v>
      </c>
      <c r="C2491" s="225" t="str">
        <f t="shared" si="80"/>
        <v>CART_030_1_8</v>
      </c>
      <c r="D2491" s="232">
        <v>19.993789826115101</v>
      </c>
      <c r="E2491" s="225" t="s">
        <v>260</v>
      </c>
      <c r="F2491" s="228">
        <v>26639.858572587698</v>
      </c>
      <c r="H2491" s="225" t="s">
        <v>262</v>
      </c>
      <c r="I2491" s="225" t="s">
        <v>94</v>
      </c>
      <c r="J2491" s="225" t="s">
        <v>88</v>
      </c>
      <c r="P2491" s="225" t="s">
        <v>480</v>
      </c>
    </row>
    <row r="2492" spans="1:16" s="225" customFormat="1">
      <c r="A2492" s="225" t="str">
        <f>Arms!$C$56</f>
        <v>CART_030_1</v>
      </c>
      <c r="B2492" s="225">
        <v>8</v>
      </c>
      <c r="C2492" s="225" t="str">
        <f t="shared" si="80"/>
        <v>CART_030_1_8</v>
      </c>
      <c r="D2492" s="232">
        <v>26.927178961010899</v>
      </c>
      <c r="E2492" s="225" t="s">
        <v>260</v>
      </c>
      <c r="F2492" s="228">
        <v>17782.794100389201</v>
      </c>
      <c r="H2492" s="225" t="s">
        <v>262</v>
      </c>
      <c r="I2492" s="225" t="s">
        <v>94</v>
      </c>
      <c r="J2492" s="225" t="s">
        <v>88</v>
      </c>
      <c r="P2492" s="225" t="s">
        <v>480</v>
      </c>
    </row>
    <row r="2493" spans="1:16" s="225" customFormat="1">
      <c r="A2493" s="225" t="str">
        <f>Arms!$C$56</f>
        <v>CART_030_1</v>
      </c>
      <c r="B2493" s="225">
        <v>9</v>
      </c>
      <c r="C2493" s="225" t="str">
        <f t="shared" si="80"/>
        <v>CART_030_1_9</v>
      </c>
      <c r="D2493" s="232">
        <v>1.97929042013176</v>
      </c>
      <c r="E2493" s="225" t="s">
        <v>260</v>
      </c>
      <c r="F2493" s="228">
        <v>1.5732890160536199</v>
      </c>
      <c r="G2493" s="228">
        <v>1.5732890160536199</v>
      </c>
      <c r="H2493" s="225" t="s">
        <v>262</v>
      </c>
      <c r="I2493" s="225" t="s">
        <v>94</v>
      </c>
      <c r="J2493" s="225" t="s">
        <v>88</v>
      </c>
      <c r="P2493" s="225" t="s">
        <v>480</v>
      </c>
    </row>
    <row r="2494" spans="1:16" s="225" customFormat="1">
      <c r="A2494" s="225" t="str">
        <f>Arms!$C$56</f>
        <v>CART_030_1</v>
      </c>
      <c r="B2494" s="225">
        <v>9</v>
      </c>
      <c r="C2494" s="225" t="str">
        <f t="shared" si="80"/>
        <v>CART_030_1_9</v>
      </c>
      <c r="D2494" s="232">
        <v>5.9245058861648099</v>
      </c>
      <c r="E2494" s="225" t="s">
        <v>260</v>
      </c>
      <c r="F2494" s="228">
        <v>5692.7111605869904</v>
      </c>
      <c r="H2494" s="225" t="s">
        <v>262</v>
      </c>
      <c r="I2494" s="225" t="s">
        <v>94</v>
      </c>
      <c r="J2494" s="225" t="s">
        <v>88</v>
      </c>
      <c r="P2494" s="225" t="s">
        <v>480</v>
      </c>
    </row>
    <row r="2495" spans="1:16" s="225" customFormat="1">
      <c r="A2495" s="225" t="str">
        <f>Arms!$C$56</f>
        <v>CART_030_1</v>
      </c>
      <c r="B2495" s="225">
        <v>9</v>
      </c>
      <c r="C2495" s="225" t="str">
        <f t="shared" si="80"/>
        <v>CART_030_1_9</v>
      </c>
      <c r="D2495" s="232">
        <v>7.9556377578572199</v>
      </c>
      <c r="E2495" s="225" t="s">
        <v>260</v>
      </c>
      <c r="F2495" s="228">
        <v>53545.552517394703</v>
      </c>
      <c r="H2495" s="225" t="s">
        <v>262</v>
      </c>
      <c r="I2495" s="225" t="s">
        <v>94</v>
      </c>
      <c r="J2495" s="225" t="s">
        <v>88</v>
      </c>
      <c r="P2495" s="225" t="s">
        <v>480</v>
      </c>
    </row>
    <row r="2496" spans="1:16" s="225" customFormat="1">
      <c r="A2496" s="225" t="str">
        <f>Arms!$C$56</f>
        <v>CART_030_1</v>
      </c>
      <c r="B2496" s="225">
        <v>9</v>
      </c>
      <c r="C2496" s="225" t="str">
        <f t="shared" si="80"/>
        <v>CART_030_1_9</v>
      </c>
      <c r="D2496" s="232">
        <v>8.8661032508910207</v>
      </c>
      <c r="E2496" s="225" t="s">
        <v>260</v>
      </c>
      <c r="F2496" s="228">
        <v>71842.755095452201</v>
      </c>
      <c r="H2496" s="225" t="s">
        <v>262</v>
      </c>
      <c r="I2496" s="225" t="s">
        <v>94</v>
      </c>
      <c r="J2496" s="225" t="s">
        <v>88</v>
      </c>
      <c r="P2496" s="225" t="s">
        <v>480</v>
      </c>
    </row>
    <row r="2497" spans="1:16" s="225" customFormat="1">
      <c r="A2497" s="225" t="str">
        <f>Arms!$C$56</f>
        <v>CART_030_1</v>
      </c>
      <c r="B2497" s="225">
        <v>9</v>
      </c>
      <c r="C2497" s="225" t="str">
        <f t="shared" si="80"/>
        <v>CART_030_1_9</v>
      </c>
      <c r="D2497" s="232">
        <v>9.7789988119667299</v>
      </c>
      <c r="E2497" s="225" t="s">
        <v>260</v>
      </c>
      <c r="F2497" s="228">
        <v>77321.073026826096</v>
      </c>
      <c r="H2497" s="225" t="s">
        <v>262</v>
      </c>
      <c r="I2497" s="225" t="s">
        <v>94</v>
      </c>
      <c r="J2497" s="225" t="s">
        <v>88</v>
      </c>
      <c r="P2497" s="225" t="s">
        <v>480</v>
      </c>
    </row>
    <row r="2498" spans="1:16" s="225" customFormat="1">
      <c r="A2498" s="225" t="str">
        <f>Arms!$C$56</f>
        <v>CART_030_1</v>
      </c>
      <c r="B2498" s="225">
        <v>9</v>
      </c>
      <c r="C2498" s="225" t="str">
        <f t="shared" si="80"/>
        <v>CART_030_1_9</v>
      </c>
      <c r="D2498" s="232">
        <v>11.9931958094826</v>
      </c>
      <c r="E2498" s="225" t="s">
        <v>260</v>
      </c>
      <c r="F2498" s="228">
        <v>44559.0753544615</v>
      </c>
      <c r="H2498" s="225" t="s">
        <v>262</v>
      </c>
      <c r="I2498" s="225" t="s">
        <v>94</v>
      </c>
      <c r="J2498" s="225" t="s">
        <v>88</v>
      </c>
      <c r="P2498" s="225" t="s">
        <v>480</v>
      </c>
    </row>
    <row r="2499" spans="1:16" s="225" customFormat="1">
      <c r="A2499" s="225" t="str">
        <f>Arms!$C$56</f>
        <v>CART_030_1</v>
      </c>
      <c r="B2499" s="225">
        <v>9</v>
      </c>
      <c r="C2499" s="225" t="str">
        <f t="shared" si="80"/>
        <v>CART_030_1_9</v>
      </c>
      <c r="D2499" s="232">
        <v>12.903661302516401</v>
      </c>
      <c r="E2499" s="225" t="s">
        <v>260</v>
      </c>
      <c r="F2499" s="228">
        <v>59785.483340197701</v>
      </c>
      <c r="H2499" s="225" t="s">
        <v>262</v>
      </c>
      <c r="I2499" s="225" t="s">
        <v>94</v>
      </c>
      <c r="J2499" s="225" t="s">
        <v>88</v>
      </c>
      <c r="P2499" s="225" t="s">
        <v>480</v>
      </c>
    </row>
    <row r="2500" spans="1:16" s="225" customFormat="1">
      <c r="A2500" s="225" t="str">
        <f>Arms!$C$56</f>
        <v>CART_030_1</v>
      </c>
      <c r="B2500" s="225">
        <v>9</v>
      </c>
      <c r="C2500" s="225" t="str">
        <f t="shared" si="80"/>
        <v>CART_030_1_9</v>
      </c>
      <c r="D2500" s="232">
        <v>15.9457014796414</v>
      </c>
      <c r="E2500" s="225" t="s">
        <v>260</v>
      </c>
      <c r="F2500" s="228">
        <v>83217.136175756503</v>
      </c>
      <c r="H2500" s="225" t="s">
        <v>262</v>
      </c>
      <c r="I2500" s="225" t="s">
        <v>94</v>
      </c>
      <c r="J2500" s="225" t="s">
        <v>88</v>
      </c>
      <c r="P2500" s="225" t="s">
        <v>480</v>
      </c>
    </row>
    <row r="2501" spans="1:16" s="225" customFormat="1">
      <c r="A2501" s="225" t="str">
        <f>Arms!$C$56</f>
        <v>CART_030_1</v>
      </c>
      <c r="B2501" s="225">
        <v>9</v>
      </c>
      <c r="C2501" s="225" t="str">
        <f t="shared" si="80"/>
        <v>CART_030_1_9</v>
      </c>
      <c r="D2501" s="232">
        <v>16.935549195377401</v>
      </c>
      <c r="E2501" s="225" t="s">
        <v>260</v>
      </c>
      <c r="F2501" s="228">
        <v>83217.136175756503</v>
      </c>
      <c r="H2501" s="225" t="s">
        <v>262</v>
      </c>
      <c r="I2501" s="225" t="s">
        <v>94</v>
      </c>
      <c r="J2501" s="225" t="s">
        <v>88</v>
      </c>
      <c r="P2501" s="225" t="s">
        <v>480</v>
      </c>
    </row>
    <row r="2502" spans="1:16" s="225" customFormat="1">
      <c r="A2502" s="225" t="str">
        <f>Arms!$C$56</f>
        <v>CART_030_1</v>
      </c>
      <c r="B2502" s="225">
        <v>1</v>
      </c>
      <c r="C2502" s="225" t="str">
        <f t="shared" si="80"/>
        <v>CART_030_1_1</v>
      </c>
      <c r="D2502" s="232">
        <v>29.3335752846709</v>
      </c>
      <c r="E2502" s="225" t="s">
        <v>260</v>
      </c>
      <c r="F2502" s="228">
        <v>69250.917532944004</v>
      </c>
      <c r="H2502" s="225" t="s">
        <v>262</v>
      </c>
      <c r="I2502" s="225" t="s">
        <v>94</v>
      </c>
      <c r="J2502" s="225" t="s">
        <v>88</v>
      </c>
      <c r="P2502" s="225" t="s">
        <v>480</v>
      </c>
    </row>
    <row r="2503" spans="1:16" s="225" customFormat="1">
      <c r="A2503" s="225" t="str">
        <f>Arms!$C$56</f>
        <v>CART_030_1</v>
      </c>
      <c r="B2503" s="225">
        <v>1</v>
      </c>
      <c r="C2503" s="225" t="str">
        <f t="shared" si="80"/>
        <v>CART_030_1_1</v>
      </c>
      <c r="D2503" s="232">
        <v>61.815542349045103</v>
      </c>
      <c r="E2503" s="225" t="s">
        <v>260</v>
      </c>
      <c r="F2503" s="228">
        <v>51613.814597051198</v>
      </c>
      <c r="H2503" s="225" t="s">
        <v>262</v>
      </c>
      <c r="I2503" s="225" t="s">
        <v>94</v>
      </c>
      <c r="J2503" s="225" t="s">
        <v>88</v>
      </c>
      <c r="P2503" s="225" t="s">
        <v>480</v>
      </c>
    </row>
    <row r="2504" spans="1:16" s="225" customFormat="1">
      <c r="A2504" s="225" t="str">
        <f>Arms!$C$56</f>
        <v>CART_030_1</v>
      </c>
      <c r="B2504" s="225">
        <v>1</v>
      </c>
      <c r="C2504" s="225" t="str">
        <f t="shared" ref="C2504:C2511" si="81">CONCATENATE(A2504, "_", B2504)</f>
        <v>CART_030_1_1</v>
      </c>
      <c r="D2504" s="232">
        <v>85.786871115547001</v>
      </c>
      <c r="E2504" s="225" t="s">
        <v>260</v>
      </c>
      <c r="F2504" s="228">
        <v>35743.040182210498</v>
      </c>
      <c r="H2504" s="225" t="s">
        <v>262</v>
      </c>
      <c r="I2504" s="225" t="s">
        <v>94</v>
      </c>
      <c r="J2504" s="225" t="s">
        <v>88</v>
      </c>
      <c r="P2504" s="225" t="s">
        <v>480</v>
      </c>
    </row>
    <row r="2505" spans="1:16" s="225" customFormat="1">
      <c r="A2505" s="225" t="str">
        <f>Arms!$C$56</f>
        <v>CART_030_1</v>
      </c>
      <c r="B2505" s="225">
        <v>1</v>
      </c>
      <c r="C2505" s="225" t="str">
        <f t="shared" si="81"/>
        <v>CART_030_1_1</v>
      </c>
      <c r="D2505" s="232">
        <v>121.68035203919599</v>
      </c>
      <c r="E2505" s="225" t="s">
        <v>260</v>
      </c>
      <c r="F2505" s="228">
        <v>26639.858572587698</v>
      </c>
      <c r="H2505" s="225" t="s">
        <v>262</v>
      </c>
      <c r="I2505" s="225" t="s">
        <v>94</v>
      </c>
      <c r="J2505" s="225" t="s">
        <v>88</v>
      </c>
      <c r="P2505" s="225" t="s">
        <v>480</v>
      </c>
    </row>
    <row r="2506" spans="1:16" s="225" customFormat="1">
      <c r="A2506" s="225" t="str">
        <f>Arms!$C$56</f>
        <v>CART_030_1</v>
      </c>
      <c r="B2506" s="225">
        <v>1</v>
      </c>
      <c r="C2506" s="225" t="str">
        <f t="shared" si="81"/>
        <v>CART_030_1_1</v>
      </c>
      <c r="D2506" s="232">
        <v>183.142040557092</v>
      </c>
      <c r="E2506" s="225" t="s">
        <v>260</v>
      </c>
      <c r="F2506" s="228">
        <v>21369.1493334156</v>
      </c>
      <c r="H2506" s="225" t="s">
        <v>262</v>
      </c>
      <c r="I2506" s="225" t="s">
        <v>94</v>
      </c>
      <c r="J2506" s="225" t="s">
        <v>88</v>
      </c>
      <c r="P2506" s="225" t="s">
        <v>480</v>
      </c>
    </row>
    <row r="2507" spans="1:16" s="225" customFormat="1">
      <c r="A2507" s="225" t="str">
        <f>Arms!$C$56</f>
        <v>CART_030_1</v>
      </c>
      <c r="B2507" s="225">
        <v>1</v>
      </c>
      <c r="C2507" s="225" t="str">
        <f t="shared" si="81"/>
        <v>CART_030_1_1</v>
      </c>
      <c r="D2507" s="232">
        <v>268.466179739599</v>
      </c>
      <c r="E2507" s="225" t="s">
        <v>260</v>
      </c>
      <c r="F2507" s="228">
        <v>18448.346490995598</v>
      </c>
      <c r="H2507" s="225" t="s">
        <v>262</v>
      </c>
      <c r="I2507" s="225" t="s">
        <v>94</v>
      </c>
      <c r="J2507" s="225" t="s">
        <v>88</v>
      </c>
      <c r="P2507" s="225" t="s">
        <v>480</v>
      </c>
    </row>
    <row r="2508" spans="1:16" s="225" customFormat="1">
      <c r="A2508" s="225" t="str">
        <f>Arms!$C$56</f>
        <v>CART_030_1</v>
      </c>
      <c r="B2508" s="225">
        <v>1</v>
      </c>
      <c r="C2508" s="225" t="str">
        <f t="shared" si="81"/>
        <v>CART_030_1_1</v>
      </c>
      <c r="D2508" s="232">
        <v>367.36378895794502</v>
      </c>
      <c r="E2508" s="225" t="s">
        <v>260</v>
      </c>
      <c r="F2508" s="228">
        <v>21369.1493334156</v>
      </c>
      <c r="H2508" s="225" t="s">
        <v>262</v>
      </c>
      <c r="I2508" s="225" t="s">
        <v>94</v>
      </c>
      <c r="J2508" s="225" t="s">
        <v>88</v>
      </c>
      <c r="P2508" s="225" t="s">
        <v>480</v>
      </c>
    </row>
    <row r="2509" spans="1:16" s="225" customFormat="1">
      <c r="A2509" s="225" t="str">
        <f>Arms!$C$56</f>
        <v>CART_030_1</v>
      </c>
      <c r="B2509" s="225">
        <v>1</v>
      </c>
      <c r="C2509" s="225" t="str">
        <f t="shared" si="81"/>
        <v>CART_030_1_1</v>
      </c>
      <c r="D2509" s="232">
        <v>473.19330399673299</v>
      </c>
      <c r="E2509" s="225" t="s">
        <v>260</v>
      </c>
      <c r="F2509" s="228">
        <v>15926.7682087666</v>
      </c>
      <c r="H2509" s="225" t="s">
        <v>262</v>
      </c>
      <c r="I2509" s="225" t="s">
        <v>94</v>
      </c>
      <c r="J2509" s="225" t="s">
        <v>88</v>
      </c>
      <c r="P2509" s="225" t="s">
        <v>480</v>
      </c>
    </row>
    <row r="2510" spans="1:16" s="225" customFormat="1">
      <c r="A2510" s="225" t="str">
        <f>Arms!$C$56</f>
        <v>CART_030_1</v>
      </c>
      <c r="B2510" s="225">
        <v>2</v>
      </c>
      <c r="C2510" s="225" t="str">
        <f t="shared" si="81"/>
        <v>CART_030_1_2</v>
      </c>
      <c r="D2510" s="232">
        <v>57.787052579050098</v>
      </c>
      <c r="E2510" s="225" t="s">
        <v>260</v>
      </c>
      <c r="F2510" s="228">
        <v>627.87377005308997</v>
      </c>
      <c r="H2510" s="225" t="s">
        <v>262</v>
      </c>
      <c r="I2510" s="225" t="s">
        <v>94</v>
      </c>
      <c r="J2510" s="225" t="s">
        <v>88</v>
      </c>
      <c r="P2510" s="225" t="s">
        <v>480</v>
      </c>
    </row>
    <row r="2511" spans="1:16" s="225" customFormat="1">
      <c r="A2511" s="225" t="str">
        <f>Arms!$C$56</f>
        <v>CART_030_1</v>
      </c>
      <c r="B2511" s="225">
        <v>2</v>
      </c>
      <c r="C2511" s="225" t="str">
        <f t="shared" si="81"/>
        <v>CART_030_1_2</v>
      </c>
      <c r="D2511" s="232">
        <v>88.154969831692597</v>
      </c>
      <c r="E2511" s="225" t="s">
        <v>260</v>
      </c>
      <c r="F2511" s="228">
        <v>2445.1070189297998</v>
      </c>
      <c r="H2511" s="225" t="s">
        <v>262</v>
      </c>
      <c r="I2511" s="225" t="s">
        <v>94</v>
      </c>
      <c r="J2511" s="225" t="s">
        <v>88</v>
      </c>
      <c r="P2511" s="225" t="s">
        <v>480</v>
      </c>
    </row>
    <row r="2512" spans="1:16" s="225" customFormat="1">
      <c r="A2512" s="225" t="str">
        <f>Arms!$C$56</f>
        <v>CART_030_1</v>
      </c>
      <c r="B2512" s="225">
        <v>2</v>
      </c>
      <c r="C2512" s="225" t="str">
        <f t="shared" ref="C2512:C2518" si="82">CONCATENATE(A2512, "_", B2512)</f>
        <v>CART_030_1_2</v>
      </c>
      <c r="D2512" s="232">
        <v>117.46132559089</v>
      </c>
      <c r="E2512" s="225" t="s">
        <v>260</v>
      </c>
      <c r="F2512" s="228">
        <v>701.043038206799</v>
      </c>
      <c r="H2512" s="225" t="s">
        <v>262</v>
      </c>
      <c r="I2512" s="225" t="s">
        <v>94</v>
      </c>
      <c r="J2512" s="225" t="s">
        <v>88</v>
      </c>
      <c r="P2512" s="225" t="s">
        <v>480</v>
      </c>
    </row>
    <row r="2513" spans="1:16" s="225" customFormat="1">
      <c r="A2513" s="225" t="str">
        <f>Arms!$C$56</f>
        <v>CART_030_1</v>
      </c>
      <c r="B2513" s="225">
        <v>2</v>
      </c>
      <c r="C2513" s="225" t="str">
        <f t="shared" si="82"/>
        <v>CART_030_1_2</v>
      </c>
      <c r="D2513" s="232">
        <v>149.99773170621</v>
      </c>
      <c r="E2513" s="225" t="s">
        <v>260</v>
      </c>
      <c r="F2513" s="228">
        <v>419.12196881474102</v>
      </c>
      <c r="H2513" s="225" t="s">
        <v>262</v>
      </c>
      <c r="I2513" s="225" t="s">
        <v>94</v>
      </c>
      <c r="J2513" s="225" t="s">
        <v>88</v>
      </c>
      <c r="P2513" s="225" t="s">
        <v>480</v>
      </c>
    </row>
    <row r="2514" spans="1:16" s="225" customFormat="1">
      <c r="A2514" s="225" t="str">
        <f>Arms!$C$56</f>
        <v>CART_030_1</v>
      </c>
      <c r="B2514" s="225">
        <v>2</v>
      </c>
      <c r="C2514" s="225" t="str">
        <f t="shared" si="82"/>
        <v>CART_030_1_2</v>
      </c>
      <c r="D2514" s="232">
        <v>184.28526062695599</v>
      </c>
      <c r="E2514" s="225" t="s">
        <v>260</v>
      </c>
      <c r="F2514" s="228">
        <v>208.52058572487499</v>
      </c>
      <c r="H2514" s="225" t="s">
        <v>262</v>
      </c>
      <c r="I2514" s="225" t="s">
        <v>94</v>
      </c>
      <c r="J2514" s="225" t="s">
        <v>88</v>
      </c>
      <c r="P2514" s="225" t="s">
        <v>480</v>
      </c>
    </row>
    <row r="2515" spans="1:16" s="225" customFormat="1">
      <c r="A2515" s="225" t="str">
        <f>Arms!$C$56</f>
        <v>CART_030_1</v>
      </c>
      <c r="B2515" s="225">
        <v>2</v>
      </c>
      <c r="C2515" s="225" t="str">
        <f t="shared" si="82"/>
        <v>CART_030_1_2</v>
      </c>
      <c r="D2515" s="232">
        <v>269.07408247516099</v>
      </c>
      <c r="E2515" s="225" t="s">
        <v>260</v>
      </c>
      <c r="F2515" s="228">
        <v>1.5732890160536199</v>
      </c>
      <c r="G2515" s="228">
        <v>1.5732890160536199</v>
      </c>
      <c r="H2515" s="225" t="s">
        <v>262</v>
      </c>
      <c r="I2515" s="225" t="s">
        <v>94</v>
      </c>
      <c r="J2515" s="225" t="s">
        <v>88</v>
      </c>
      <c r="P2515" s="225" t="s">
        <v>480</v>
      </c>
    </row>
    <row r="2516" spans="1:16" s="225" customFormat="1">
      <c r="A2516" s="225" t="str">
        <f>Arms!$C$56</f>
        <v>CART_030_1</v>
      </c>
      <c r="B2516" s="225">
        <v>2</v>
      </c>
      <c r="C2516" s="225" t="str">
        <f t="shared" si="82"/>
        <v>CART_030_1_2</v>
      </c>
      <c r="D2516" s="232">
        <v>359.47919974594998</v>
      </c>
      <c r="E2516" s="225" t="s">
        <v>260</v>
      </c>
      <c r="F2516" s="228">
        <v>1.5732890160536199</v>
      </c>
      <c r="G2516" s="228">
        <v>1.5732890160536199</v>
      </c>
      <c r="H2516" s="225" t="s">
        <v>262</v>
      </c>
      <c r="I2516" s="225" t="s">
        <v>94</v>
      </c>
      <c r="J2516" s="225" t="s">
        <v>88</v>
      </c>
      <c r="P2516" s="225" t="s">
        <v>480</v>
      </c>
    </row>
    <row r="2517" spans="1:16" s="225" customFormat="1">
      <c r="A2517" s="225" t="str">
        <f>Arms!$C$56</f>
        <v>CART_030_1</v>
      </c>
      <c r="B2517" s="225">
        <v>3</v>
      </c>
      <c r="C2517" s="225" t="str">
        <f t="shared" si="82"/>
        <v>CART_030_1_3</v>
      </c>
      <c r="D2517" s="232">
        <v>30.2318196252779</v>
      </c>
      <c r="E2517" s="225" t="s">
        <v>260</v>
      </c>
      <c r="F2517" s="228">
        <v>1822.37730330366</v>
      </c>
      <c r="H2517" s="225" t="s">
        <v>262</v>
      </c>
      <c r="I2517" s="225" t="s">
        <v>94</v>
      </c>
      <c r="J2517" s="225" t="s">
        <v>88</v>
      </c>
      <c r="P2517" s="225" t="s">
        <v>480</v>
      </c>
    </row>
    <row r="2518" spans="1:16" s="225" customFormat="1">
      <c r="A2518" s="225" t="str">
        <f>Arms!$C$56</f>
        <v>CART_030_1</v>
      </c>
      <c r="B2518" s="225">
        <v>3</v>
      </c>
      <c r="C2518" s="225" t="str">
        <f t="shared" si="82"/>
        <v>CART_030_1_3</v>
      </c>
      <c r="D2518" s="232">
        <v>60.064419543619302</v>
      </c>
      <c r="E2518" s="225" t="s">
        <v>260</v>
      </c>
      <c r="F2518" s="228">
        <v>62.023060356272801</v>
      </c>
      <c r="H2518" s="225" t="s">
        <v>262</v>
      </c>
      <c r="I2518" s="225" t="s">
        <v>94</v>
      </c>
      <c r="J2518" s="225" t="s">
        <v>88</v>
      </c>
      <c r="P2518" s="225" t="s">
        <v>480</v>
      </c>
    </row>
    <row r="2519" spans="1:16" s="225" customFormat="1">
      <c r="A2519" s="225" t="str">
        <f>Arms!$C$56</f>
        <v>CART_030_1</v>
      </c>
      <c r="B2519" s="225">
        <v>3</v>
      </c>
      <c r="C2519" s="225" t="str">
        <f t="shared" ref="C2519:C2525" si="83">CONCATENATE(A2519, "_", B2519)</f>
        <v>CART_030_1_3</v>
      </c>
      <c r="D2519" s="232">
        <v>88.608628589574806</v>
      </c>
      <c r="E2519" s="225" t="s">
        <v>260</v>
      </c>
      <c r="F2519" s="228">
        <v>389.42652736123301</v>
      </c>
      <c r="H2519" s="225" t="s">
        <v>262</v>
      </c>
      <c r="I2519" s="225" t="s">
        <v>94</v>
      </c>
      <c r="J2519" s="225" t="s">
        <v>88</v>
      </c>
      <c r="P2519" s="225" t="s">
        <v>480</v>
      </c>
    </row>
    <row r="2520" spans="1:16" s="225" customFormat="1">
      <c r="A2520" s="225" t="str">
        <f>Arms!$C$56</f>
        <v>CART_030_1</v>
      </c>
      <c r="B2520" s="225">
        <v>3</v>
      </c>
      <c r="C2520" s="225" t="str">
        <f t="shared" si="83"/>
        <v>CART_030_1_3</v>
      </c>
      <c r="D2520" s="232">
        <v>121.018010252688</v>
      </c>
      <c r="E2520" s="225" t="s">
        <v>260</v>
      </c>
      <c r="F2520" s="228">
        <v>389.42652736123301</v>
      </c>
      <c r="H2520" s="225" t="s">
        <v>262</v>
      </c>
      <c r="I2520" s="225" t="s">
        <v>94</v>
      </c>
      <c r="J2520" s="225" t="s">
        <v>88</v>
      </c>
      <c r="P2520" s="225" t="s">
        <v>480</v>
      </c>
    </row>
    <row r="2521" spans="1:16" s="225" customFormat="1">
      <c r="A2521" s="225" t="str">
        <f>Arms!$C$56</f>
        <v>CART_030_1</v>
      </c>
      <c r="B2521" s="225">
        <v>3</v>
      </c>
      <c r="C2521" s="225" t="str">
        <f t="shared" si="83"/>
        <v>CART_030_1_3</v>
      </c>
      <c r="D2521" s="232">
        <v>177.34428163135701</v>
      </c>
      <c r="E2521" s="225" t="s">
        <v>260</v>
      </c>
      <c r="F2521" s="228">
        <v>336.198479286723</v>
      </c>
      <c r="H2521" s="225" t="s">
        <v>262</v>
      </c>
      <c r="I2521" s="225" t="s">
        <v>94</v>
      </c>
      <c r="J2521" s="225" t="s">
        <v>88</v>
      </c>
      <c r="P2521" s="225" t="s">
        <v>480</v>
      </c>
    </row>
    <row r="2522" spans="1:16" s="225" customFormat="1">
      <c r="A2522" s="225" t="str">
        <f>Arms!$C$56</f>
        <v>CART_030_1</v>
      </c>
      <c r="B2522" s="225">
        <v>3</v>
      </c>
      <c r="C2522" s="225" t="str">
        <f t="shared" si="83"/>
        <v>CART_030_1_3</v>
      </c>
      <c r="D2522" s="232">
        <v>261.207639613482</v>
      </c>
      <c r="E2522" s="225" t="s">
        <v>260</v>
      </c>
      <c r="F2522" s="228">
        <v>107.625428512722</v>
      </c>
      <c r="H2522" s="225" t="s">
        <v>262</v>
      </c>
      <c r="I2522" s="225" t="s">
        <v>94</v>
      </c>
      <c r="J2522" s="225" t="s">
        <v>88</v>
      </c>
      <c r="P2522" s="225" t="s">
        <v>480</v>
      </c>
    </row>
    <row r="2523" spans="1:16" s="225" customFormat="1">
      <c r="A2523" s="225" t="str">
        <f>Arms!$C$56</f>
        <v>CART_030_1</v>
      </c>
      <c r="B2523" s="225">
        <v>3</v>
      </c>
      <c r="C2523" s="225" t="str">
        <f t="shared" si="83"/>
        <v>CART_030_1_3</v>
      </c>
      <c r="D2523" s="232">
        <v>353.05539173433698</v>
      </c>
      <c r="E2523" s="225" t="s">
        <v>260</v>
      </c>
      <c r="F2523" s="228">
        <v>312.378295661773</v>
      </c>
      <c r="H2523" s="225" t="s">
        <v>262</v>
      </c>
      <c r="I2523" s="225" t="s">
        <v>94</v>
      </c>
      <c r="J2523" s="225" t="s">
        <v>88</v>
      </c>
      <c r="P2523" s="225" t="s">
        <v>480</v>
      </c>
    </row>
    <row r="2524" spans="1:16" s="225" customFormat="1">
      <c r="A2524" s="225" t="str">
        <f>Arms!$C$56</f>
        <v>CART_030_1</v>
      </c>
      <c r="B2524" s="225">
        <v>4</v>
      </c>
      <c r="C2524" s="225" t="str">
        <f t="shared" si="83"/>
        <v>CART_030_1_4</v>
      </c>
      <c r="D2524" s="232">
        <v>59.556321734791098</v>
      </c>
      <c r="E2524" s="225" t="s">
        <v>260</v>
      </c>
      <c r="F2524" s="228">
        <v>485.47873625903497</v>
      </c>
      <c r="H2524" s="225" t="s">
        <v>262</v>
      </c>
      <c r="I2524" s="225" t="s">
        <v>94</v>
      </c>
      <c r="J2524" s="225" t="s">
        <v>88</v>
      </c>
      <c r="P2524" s="225" t="s">
        <v>480</v>
      </c>
    </row>
    <row r="2525" spans="1:16" s="225" customFormat="1">
      <c r="A2525" s="225" t="str">
        <f>Arms!$C$56</f>
        <v>CART_030_1</v>
      </c>
      <c r="B2525" s="225">
        <v>4</v>
      </c>
      <c r="C2525" s="225" t="str">
        <f t="shared" si="83"/>
        <v>CART_030_1_4</v>
      </c>
      <c r="D2525" s="232">
        <v>86.694188631311505</v>
      </c>
      <c r="E2525" s="225" t="s">
        <v>260</v>
      </c>
      <c r="F2525" s="228">
        <v>906.66491134128</v>
      </c>
      <c r="H2525" s="225" t="s">
        <v>262</v>
      </c>
      <c r="I2525" s="225" t="s">
        <v>94</v>
      </c>
      <c r="J2525" s="225" t="s">
        <v>88</v>
      </c>
      <c r="P2525" s="225" t="s">
        <v>480</v>
      </c>
    </row>
    <row r="2526" spans="1:16" s="225" customFormat="1">
      <c r="A2526" s="225" t="str">
        <f>Arms!$C$56</f>
        <v>CART_030_1</v>
      </c>
      <c r="B2526" s="225">
        <v>4</v>
      </c>
      <c r="C2526" s="225" t="str">
        <f t="shared" ref="C2526:C2529" si="84">CONCATENATE(A2526, "_", B2526)</f>
        <v>CART_030_1_4</v>
      </c>
      <c r="D2526" s="232">
        <v>116.05498344145499</v>
      </c>
      <c r="E2526" s="225" t="s">
        <v>260</v>
      </c>
      <c r="F2526" s="228">
        <v>208.52058572487499</v>
      </c>
      <c r="H2526" s="225" t="s">
        <v>262</v>
      </c>
      <c r="I2526" s="225" t="s">
        <v>94</v>
      </c>
      <c r="J2526" s="225" t="s">
        <v>88</v>
      </c>
      <c r="P2526" s="225" t="s">
        <v>480</v>
      </c>
    </row>
    <row r="2527" spans="1:16" s="225" customFormat="1">
      <c r="A2527" s="225" t="str">
        <f>Arms!$C$56</f>
        <v>CART_030_1</v>
      </c>
      <c r="B2527" s="225">
        <v>4</v>
      </c>
      <c r="C2527" s="225" t="str">
        <f t="shared" si="84"/>
        <v>CART_030_1_4</v>
      </c>
      <c r="D2527" s="232">
        <v>177.09930590210001</v>
      </c>
      <c r="E2527" s="225" t="s">
        <v>260</v>
      </c>
      <c r="F2527" s="228">
        <v>906.66491134128</v>
      </c>
      <c r="H2527" s="225" t="s">
        <v>262</v>
      </c>
      <c r="I2527" s="225" t="s">
        <v>94</v>
      </c>
      <c r="J2527" s="225" t="s">
        <v>88</v>
      </c>
      <c r="P2527" s="225" t="s">
        <v>480</v>
      </c>
    </row>
    <row r="2528" spans="1:16" s="225" customFormat="1">
      <c r="A2528" s="225" t="str">
        <f>Arms!$C$56</f>
        <v>CART_030_1</v>
      </c>
      <c r="B2528" s="225">
        <v>5</v>
      </c>
      <c r="C2528" s="225" t="str">
        <f t="shared" si="84"/>
        <v>CART_030_1_5</v>
      </c>
      <c r="D2528" s="232">
        <v>29.279136233725001</v>
      </c>
      <c r="E2528" s="225" t="s">
        <v>260</v>
      </c>
      <c r="F2528" s="228">
        <v>86331.684070115996</v>
      </c>
      <c r="H2528" s="225" t="s">
        <v>262</v>
      </c>
      <c r="I2528" s="225" t="s">
        <v>94</v>
      </c>
      <c r="J2528" s="225" t="s">
        <v>88</v>
      </c>
      <c r="P2528" s="225" t="s">
        <v>480</v>
      </c>
    </row>
    <row r="2529" spans="1:16" s="225" customFormat="1">
      <c r="A2529" s="225" t="str">
        <f>Arms!$C$56</f>
        <v>CART_030_1</v>
      </c>
      <c r="B2529" s="225">
        <v>5</v>
      </c>
      <c r="C2529" s="225" t="str">
        <f t="shared" si="84"/>
        <v>CART_030_1_5</v>
      </c>
      <c r="D2529" s="232">
        <v>32.554552465635403</v>
      </c>
      <c r="E2529" s="225" t="s">
        <v>260</v>
      </c>
      <c r="F2529" s="228">
        <v>149806.933725924</v>
      </c>
      <c r="H2529" s="225" t="s">
        <v>262</v>
      </c>
      <c r="I2529" s="225" t="s">
        <v>94</v>
      </c>
      <c r="J2529" s="225" t="s">
        <v>88</v>
      </c>
      <c r="P2529" s="225" t="s">
        <v>480</v>
      </c>
    </row>
    <row r="2530" spans="1:16" s="225" customFormat="1">
      <c r="A2530" s="225" t="str">
        <f>Arms!$C$56</f>
        <v>CART_030_1</v>
      </c>
      <c r="B2530" s="225">
        <v>5</v>
      </c>
      <c r="C2530" s="225" t="str">
        <f t="shared" ref="C2530:C2542" si="85">CONCATENATE(A2530, "_", B2530)</f>
        <v>CART_030_1_5</v>
      </c>
      <c r="D2530" s="232">
        <v>39.713287665018399</v>
      </c>
      <c r="E2530" s="225" t="s">
        <v>260</v>
      </c>
      <c r="F2530" s="228">
        <v>38468.6001595786</v>
      </c>
      <c r="H2530" s="225" t="s">
        <v>262</v>
      </c>
      <c r="I2530" s="225" t="s">
        <v>94</v>
      </c>
      <c r="J2530" s="225" t="s">
        <v>88</v>
      </c>
      <c r="P2530" s="225" t="s">
        <v>480</v>
      </c>
    </row>
    <row r="2531" spans="1:16" s="225" customFormat="1">
      <c r="A2531" s="225" t="str">
        <f>Arms!$C$56</f>
        <v>CART_030_1</v>
      </c>
      <c r="B2531" s="225">
        <v>5</v>
      </c>
      <c r="C2531" s="225" t="str">
        <f t="shared" si="85"/>
        <v>CART_030_1_5</v>
      </c>
      <c r="D2531" s="232">
        <v>41.555142222020599</v>
      </c>
      <c r="E2531" s="225" t="s">
        <v>260</v>
      </c>
      <c r="F2531" s="228">
        <v>22168.9273853792</v>
      </c>
      <c r="H2531" s="225" t="s">
        <v>262</v>
      </c>
      <c r="I2531" s="225" t="s">
        <v>94</v>
      </c>
      <c r="J2531" s="225" t="s">
        <v>88</v>
      </c>
      <c r="P2531" s="225" t="s">
        <v>480</v>
      </c>
    </row>
    <row r="2532" spans="1:16" s="225" customFormat="1">
      <c r="A2532" s="225" t="str">
        <f>Arms!$C$56</f>
        <v>CART_030_1</v>
      </c>
      <c r="B2532" s="225">
        <v>5</v>
      </c>
      <c r="C2532" s="225" t="str">
        <f t="shared" si="85"/>
        <v>CART_030_1_5</v>
      </c>
      <c r="D2532" s="232">
        <v>44.803338928457997</v>
      </c>
      <c r="E2532" s="225" t="s">
        <v>260</v>
      </c>
      <c r="F2532" s="228">
        <v>42951.538378730504</v>
      </c>
      <c r="H2532" s="225" t="s">
        <v>262</v>
      </c>
      <c r="I2532" s="225" t="s">
        <v>94</v>
      </c>
      <c r="J2532" s="225" t="s">
        <v>88</v>
      </c>
      <c r="P2532" s="225" t="s">
        <v>480</v>
      </c>
    </row>
    <row r="2533" spans="1:16" s="225" customFormat="1">
      <c r="A2533" s="225" t="str">
        <f>Arms!$C$56</f>
        <v>CART_030_1</v>
      </c>
      <c r="B2533" s="225">
        <v>5</v>
      </c>
      <c r="C2533" s="225" t="str">
        <f t="shared" si="85"/>
        <v>CART_030_1_5</v>
      </c>
      <c r="D2533" s="232">
        <v>49.720999863902399</v>
      </c>
      <c r="E2533" s="225" t="s">
        <v>260</v>
      </c>
      <c r="F2533" s="228">
        <v>96392.346647807994</v>
      </c>
      <c r="H2533" s="225" t="s">
        <v>262</v>
      </c>
      <c r="I2533" s="225" t="s">
        <v>94</v>
      </c>
      <c r="J2533" s="225" t="s">
        <v>88</v>
      </c>
      <c r="P2533" s="225" t="s">
        <v>480</v>
      </c>
    </row>
    <row r="2534" spans="1:16" s="225" customFormat="1">
      <c r="A2534" s="225" t="str">
        <f>Arms!$C$56</f>
        <v>CART_030_1</v>
      </c>
      <c r="B2534" s="225">
        <v>5</v>
      </c>
      <c r="C2534" s="225" t="str">
        <f t="shared" si="85"/>
        <v>CART_030_1_5</v>
      </c>
      <c r="D2534" s="232">
        <v>58.431248015243</v>
      </c>
      <c r="E2534" s="225" t="s">
        <v>260</v>
      </c>
      <c r="F2534" s="228">
        <v>46226.777232915098</v>
      </c>
      <c r="H2534" s="225" t="s">
        <v>262</v>
      </c>
      <c r="I2534" s="225" t="s">
        <v>94</v>
      </c>
      <c r="J2534" s="225" t="s">
        <v>88</v>
      </c>
      <c r="P2534" s="225" t="s">
        <v>480</v>
      </c>
    </row>
    <row r="2535" spans="1:16" s="225" customFormat="1">
      <c r="A2535" s="225" t="str">
        <f>Arms!$C$56</f>
        <v>CART_030_1</v>
      </c>
      <c r="B2535" s="225">
        <v>5</v>
      </c>
      <c r="C2535" s="225" t="str">
        <f t="shared" si="85"/>
        <v>CART_030_1_5</v>
      </c>
      <c r="D2535" s="232">
        <v>61.997005852198001</v>
      </c>
      <c r="E2535" s="225" t="s">
        <v>260</v>
      </c>
      <c r="F2535" s="228">
        <v>24752.383280349601</v>
      </c>
      <c r="H2535" s="225" t="s">
        <v>262</v>
      </c>
      <c r="I2535" s="225" t="s">
        <v>94</v>
      </c>
      <c r="J2535" s="225" t="s">
        <v>88</v>
      </c>
      <c r="P2535" s="225" t="s">
        <v>480</v>
      </c>
    </row>
    <row r="2536" spans="1:16" s="225" customFormat="1">
      <c r="A2536" s="225" t="str">
        <f>Arms!$C$56</f>
        <v>CART_030_1</v>
      </c>
      <c r="B2536" s="225">
        <v>5</v>
      </c>
      <c r="C2536" s="225" t="str">
        <f t="shared" si="85"/>
        <v>CART_030_1_5</v>
      </c>
      <c r="D2536" s="232">
        <v>63.775348183096597</v>
      </c>
      <c r="E2536" s="225" t="s">
        <v>260</v>
      </c>
      <c r="F2536" s="228">
        <v>18448.346490995598</v>
      </c>
      <c r="H2536" s="225" t="s">
        <v>262</v>
      </c>
      <c r="I2536" s="225" t="s">
        <v>94</v>
      </c>
      <c r="J2536" s="225" t="s">
        <v>88</v>
      </c>
      <c r="P2536" s="225" t="s">
        <v>480</v>
      </c>
    </row>
    <row r="2537" spans="1:16" s="225" customFormat="1">
      <c r="A2537" s="225" t="str">
        <f>Arms!$C$56</f>
        <v>CART_030_1</v>
      </c>
      <c r="B2537" s="225">
        <v>5</v>
      </c>
      <c r="C2537" s="225" t="str">
        <f t="shared" si="85"/>
        <v>CART_030_1_5</v>
      </c>
      <c r="D2537" s="232">
        <v>82.239259628907107</v>
      </c>
      <c r="E2537" s="225" t="s">
        <v>260</v>
      </c>
      <c r="F2537" s="228">
        <v>62023.060356272799</v>
      </c>
      <c r="H2537" s="225" t="s">
        <v>262</v>
      </c>
      <c r="I2537" s="225" t="s">
        <v>94</v>
      </c>
      <c r="J2537" s="225" t="s">
        <v>88</v>
      </c>
      <c r="P2537" s="225" t="s">
        <v>480</v>
      </c>
    </row>
    <row r="2538" spans="1:16" s="225" customFormat="1">
      <c r="A2538" s="225" t="str">
        <f>Arms!$C$56</f>
        <v>CART_030_1</v>
      </c>
      <c r="B2538" s="225">
        <v>5</v>
      </c>
      <c r="C2538" s="225" t="str">
        <f t="shared" si="85"/>
        <v>CART_030_1_5</v>
      </c>
      <c r="D2538" s="232">
        <v>120.001814635031</v>
      </c>
      <c r="E2538" s="225" t="s">
        <v>260</v>
      </c>
      <c r="F2538" s="228">
        <v>23859.403095188602</v>
      </c>
      <c r="H2538" s="225" t="s">
        <v>262</v>
      </c>
      <c r="I2538" s="225" t="s">
        <v>94</v>
      </c>
      <c r="J2538" s="225" t="s">
        <v>88</v>
      </c>
      <c r="P2538" s="225" t="s">
        <v>480</v>
      </c>
    </row>
    <row r="2539" spans="1:16" s="225" customFormat="1">
      <c r="A2539" s="225" t="str">
        <f>Arms!$C$56</f>
        <v>CART_030_1</v>
      </c>
      <c r="B2539" s="225">
        <v>5</v>
      </c>
      <c r="C2539" s="225" t="str">
        <f t="shared" si="85"/>
        <v>CART_030_1_5</v>
      </c>
      <c r="D2539" s="232">
        <v>135.498797804291</v>
      </c>
      <c r="E2539" s="225" t="s">
        <v>260</v>
      </c>
      <c r="F2539" s="228">
        <v>13253.800388686401</v>
      </c>
      <c r="H2539" s="225" t="s">
        <v>262</v>
      </c>
      <c r="I2539" s="225" t="s">
        <v>94</v>
      </c>
      <c r="J2539" s="225" t="s">
        <v>88</v>
      </c>
      <c r="P2539" s="225" t="s">
        <v>480</v>
      </c>
    </row>
    <row r="2540" spans="1:16" s="225" customFormat="1">
      <c r="A2540" s="225" t="str">
        <f>Arms!$C$56</f>
        <v>CART_030_1</v>
      </c>
      <c r="B2540" s="225">
        <v>5</v>
      </c>
      <c r="C2540" s="225" t="str">
        <f t="shared" si="85"/>
        <v>CART_030_1_5</v>
      </c>
      <c r="D2540" s="232">
        <v>183.25091865898401</v>
      </c>
      <c r="E2540" s="225" t="s">
        <v>260</v>
      </c>
      <c r="F2540" s="228">
        <v>13749.847212572</v>
      </c>
      <c r="H2540" s="225" t="s">
        <v>262</v>
      </c>
      <c r="I2540" s="225" t="s">
        <v>94</v>
      </c>
      <c r="J2540" s="225" t="s">
        <v>88</v>
      </c>
      <c r="P2540" s="225" t="s">
        <v>480</v>
      </c>
    </row>
    <row r="2541" spans="1:16" s="225" customFormat="1">
      <c r="A2541" s="225" t="str">
        <f>Arms!$C$56</f>
        <v>CART_030_1</v>
      </c>
      <c r="B2541" s="225">
        <v>6</v>
      </c>
      <c r="C2541" s="225" t="str">
        <f t="shared" si="85"/>
        <v>CART_030_1_6</v>
      </c>
      <c r="D2541" s="232">
        <v>55.491539264165397</v>
      </c>
      <c r="E2541" s="225" t="s">
        <v>260</v>
      </c>
      <c r="F2541" s="228">
        <v>6840.7919596798702</v>
      </c>
      <c r="H2541" s="225" t="s">
        <v>262</v>
      </c>
      <c r="I2541" s="225" t="s">
        <v>94</v>
      </c>
      <c r="J2541" s="225" t="s">
        <v>88</v>
      </c>
      <c r="P2541" s="225" t="s">
        <v>480</v>
      </c>
    </row>
    <row r="2542" spans="1:16" s="225" customFormat="1">
      <c r="A2542" s="225" t="str">
        <f>Arms!$C$56</f>
        <v>CART_030_1</v>
      </c>
      <c r="B2542" s="225">
        <v>6</v>
      </c>
      <c r="C2542" s="225" t="str">
        <f t="shared" si="85"/>
        <v>CART_030_1_6</v>
      </c>
      <c r="D2542" s="232">
        <v>84.362382615796307</v>
      </c>
      <c r="E2542" s="225" t="s">
        <v>260</v>
      </c>
      <c r="F2542" s="228">
        <v>11442.229078844501</v>
      </c>
      <c r="H2542" s="225" t="s">
        <v>262</v>
      </c>
      <c r="I2542" s="225" t="s">
        <v>94</v>
      </c>
      <c r="J2542" s="225" t="s">
        <v>88</v>
      </c>
      <c r="P2542" s="225" t="s">
        <v>480</v>
      </c>
    </row>
    <row r="2543" spans="1:16" s="225" customFormat="1">
      <c r="A2543" s="225" t="str">
        <f>Arms!$C$56</f>
        <v>CART_030_1</v>
      </c>
      <c r="B2543" s="225">
        <v>6</v>
      </c>
      <c r="C2543" s="225" t="str">
        <f t="shared" ref="C2543:C2606" si="86">CONCATENATE(A2543, "_", B2543)</f>
        <v>CART_030_1_6</v>
      </c>
      <c r="D2543" s="232">
        <v>118.459374858231</v>
      </c>
      <c r="E2543" s="225" t="s">
        <v>260</v>
      </c>
      <c r="F2543" s="228">
        <v>12314.748077513699</v>
      </c>
      <c r="H2543" s="225" t="s">
        <v>262</v>
      </c>
      <c r="I2543" s="225" t="s">
        <v>94</v>
      </c>
      <c r="J2543" s="225" t="s">
        <v>88</v>
      </c>
      <c r="P2543" s="225" t="s">
        <v>480</v>
      </c>
    </row>
    <row r="2544" spans="1:16" s="225" customFormat="1">
      <c r="A2544" s="225" t="str">
        <f>Arms!$C$56</f>
        <v>CART_030_1</v>
      </c>
      <c r="B2544" s="225">
        <v>7</v>
      </c>
      <c r="C2544" s="225" t="str">
        <f t="shared" si="86"/>
        <v>CART_030_1_7</v>
      </c>
      <c r="D2544" s="232">
        <v>29.696502290976799</v>
      </c>
      <c r="E2544" s="225" t="s">
        <v>260</v>
      </c>
      <c r="F2544" s="228">
        <v>15926.7682087666</v>
      </c>
      <c r="H2544" s="225" t="s">
        <v>262</v>
      </c>
      <c r="I2544" s="225" t="s">
        <v>94</v>
      </c>
      <c r="J2544" s="225" t="s">
        <v>88</v>
      </c>
      <c r="P2544" s="225" t="s">
        <v>480</v>
      </c>
    </row>
    <row r="2545" spans="1:16" s="225" customFormat="1">
      <c r="A2545" s="225" t="str">
        <f>Arms!$C$56</f>
        <v>CART_030_1</v>
      </c>
      <c r="B2545" s="225">
        <v>7</v>
      </c>
      <c r="C2545" s="225" t="str">
        <f t="shared" si="86"/>
        <v>CART_030_1_7</v>
      </c>
      <c r="D2545" s="232">
        <v>58.957492174386502</v>
      </c>
      <c r="E2545" s="225" t="s">
        <v>260</v>
      </c>
      <c r="F2545" s="228">
        <v>5487.3378755714602</v>
      </c>
      <c r="H2545" s="225" t="s">
        <v>262</v>
      </c>
      <c r="I2545" s="225" t="s">
        <v>94</v>
      </c>
      <c r="J2545" s="225" t="s">
        <v>88</v>
      </c>
      <c r="P2545" s="225" t="s">
        <v>480</v>
      </c>
    </row>
    <row r="2546" spans="1:16" s="225" customFormat="1">
      <c r="A2546" s="225" t="str">
        <f>Arms!$C$56</f>
        <v>CART_030_1</v>
      </c>
      <c r="B2546" s="225">
        <v>7</v>
      </c>
      <c r="C2546" s="225" t="str">
        <f t="shared" si="86"/>
        <v>CART_030_1_7</v>
      </c>
      <c r="D2546" s="232">
        <v>86.403847026266902</v>
      </c>
      <c r="E2546" s="225" t="s">
        <v>260</v>
      </c>
      <c r="F2546" s="228">
        <v>2938.2253839710102</v>
      </c>
      <c r="H2546" s="225" t="s">
        <v>262</v>
      </c>
      <c r="I2546" s="225" t="s">
        <v>94</v>
      </c>
      <c r="J2546" s="225" t="s">
        <v>88</v>
      </c>
      <c r="P2546" s="225" t="s">
        <v>480</v>
      </c>
    </row>
    <row r="2547" spans="1:16" s="225" customFormat="1">
      <c r="A2547" s="225" t="str">
        <f>Arms!$C$56</f>
        <v>CART_030_1</v>
      </c>
      <c r="B2547" s="225">
        <v>8</v>
      </c>
      <c r="C2547" s="225" t="str">
        <f t="shared" si="86"/>
        <v>CART_030_1_8</v>
      </c>
      <c r="D2547" s="232">
        <v>58.930272648913501</v>
      </c>
      <c r="E2547" s="225" t="s">
        <v>260</v>
      </c>
      <c r="F2547" s="228">
        <v>6126.8047805733204</v>
      </c>
      <c r="H2547" s="225" t="s">
        <v>262</v>
      </c>
      <c r="I2547" s="225" t="s">
        <v>94</v>
      </c>
      <c r="J2547" s="225" t="s">
        <v>88</v>
      </c>
      <c r="P2547" s="225" t="s">
        <v>480</v>
      </c>
    </row>
    <row r="2548" spans="1:16" s="225" customFormat="1">
      <c r="A2548" s="225" t="str">
        <f>Arms!$C$56</f>
        <v>CART_030_1</v>
      </c>
      <c r="B2548" s="225">
        <v>8</v>
      </c>
      <c r="C2548" s="225" t="str">
        <f t="shared" si="86"/>
        <v>CART_030_1_8</v>
      </c>
      <c r="D2548" s="232">
        <v>84.398675316426903</v>
      </c>
      <c r="E2548" s="225" t="s">
        <v>260</v>
      </c>
      <c r="F2548" s="228">
        <v>9878.2690589270096</v>
      </c>
      <c r="H2548" s="225" t="s">
        <v>262</v>
      </c>
      <c r="I2548" s="225" t="s">
        <v>94</v>
      </c>
      <c r="J2548" s="225" t="s">
        <v>88</v>
      </c>
      <c r="P2548" s="225" t="s">
        <v>480</v>
      </c>
    </row>
    <row r="2549" spans="1:16" s="225" customFormat="1">
      <c r="A2549" s="225" t="str">
        <f>Arms!$C$56</f>
        <v>CART_030_1</v>
      </c>
      <c r="B2549" s="225">
        <v>8</v>
      </c>
      <c r="C2549" s="225" t="str">
        <f t="shared" si="86"/>
        <v>CART_030_1_8</v>
      </c>
      <c r="D2549" s="232">
        <v>118.54103343465</v>
      </c>
      <c r="E2549" s="225" t="s">
        <v>260</v>
      </c>
      <c r="F2549" s="228">
        <v>8847.2543019501209</v>
      </c>
      <c r="H2549" s="225" t="s">
        <v>262</v>
      </c>
      <c r="I2549" s="225" t="s">
        <v>94</v>
      </c>
      <c r="J2549" s="225" t="s">
        <v>88</v>
      </c>
      <c r="P2549" s="225" t="s">
        <v>480</v>
      </c>
    </row>
    <row r="2550" spans="1:16" s="225" customFormat="1">
      <c r="A2550" s="225" t="str">
        <f>Arms!$C$56</f>
        <v>CART_030_1</v>
      </c>
      <c r="B2550" s="225">
        <v>8</v>
      </c>
      <c r="C2550" s="225" t="str">
        <f t="shared" si="86"/>
        <v>CART_030_1_8</v>
      </c>
      <c r="D2550" s="232">
        <v>180.09345370412299</v>
      </c>
      <c r="E2550" s="225" t="s">
        <v>260</v>
      </c>
      <c r="F2550" s="228">
        <v>4914.6134141821904</v>
      </c>
      <c r="H2550" s="225" t="s">
        <v>262</v>
      </c>
      <c r="I2550" s="225" t="s">
        <v>94</v>
      </c>
      <c r="J2550" s="225" t="s">
        <v>88</v>
      </c>
      <c r="P2550" s="225" t="s">
        <v>480</v>
      </c>
    </row>
    <row r="2551" spans="1:16" s="225" customFormat="1">
      <c r="A2551" s="225" t="str">
        <f>Arms!$C$56</f>
        <v>CART_030_1</v>
      </c>
      <c r="B2551" s="225">
        <v>9</v>
      </c>
      <c r="C2551" s="225" t="str">
        <f t="shared" si="86"/>
        <v>CART_030_1_9</v>
      </c>
      <c r="D2551" s="232">
        <v>36.147529828063497</v>
      </c>
      <c r="E2551" s="225" t="s">
        <v>260</v>
      </c>
      <c r="F2551" s="228">
        <v>71842.755095452201</v>
      </c>
      <c r="H2551" s="225" t="s">
        <v>262</v>
      </c>
      <c r="I2551" s="225" t="s">
        <v>94</v>
      </c>
      <c r="J2551" s="225" t="s">
        <v>88</v>
      </c>
      <c r="P2551" s="225" t="s">
        <v>480</v>
      </c>
    </row>
    <row r="2552" spans="1:16" s="225" customFormat="1">
      <c r="A2552" s="225" t="str">
        <f>Arms!$C$56</f>
        <v>CART_030_1</v>
      </c>
      <c r="B2552" s="225">
        <v>9</v>
      </c>
      <c r="C2552" s="225" t="str">
        <f t="shared" si="86"/>
        <v>CART_030_1_9</v>
      </c>
      <c r="D2552" s="232">
        <v>51.472122669328201</v>
      </c>
      <c r="E2552" s="225" t="s">
        <v>260</v>
      </c>
      <c r="F2552" s="228">
        <v>80214.950372913605</v>
      </c>
      <c r="H2552" s="225" t="s">
        <v>262</v>
      </c>
      <c r="I2552" s="225" t="s">
        <v>94</v>
      </c>
      <c r="J2552" s="225" t="s">
        <v>88</v>
      </c>
      <c r="P2552" s="225" t="s">
        <v>480</v>
      </c>
    </row>
    <row r="2553" spans="1:16" s="225" customFormat="1">
      <c r="A2553" s="225" t="str">
        <f>Arms!$C$57</f>
        <v>CART_030_2</v>
      </c>
      <c r="B2553" s="225">
        <v>1</v>
      </c>
      <c r="C2553" s="225" t="str">
        <f t="shared" si="86"/>
        <v>CART_030_2_1</v>
      </c>
      <c r="D2553" s="232">
        <v>-2.40371667115582E-2</v>
      </c>
      <c r="E2553" s="225" t="s">
        <v>260</v>
      </c>
      <c r="F2553" s="228">
        <v>134.99545560142599</v>
      </c>
      <c r="H2553" s="225" t="s">
        <v>262</v>
      </c>
      <c r="I2553" s="225" t="s">
        <v>94</v>
      </c>
      <c r="J2553" s="225" t="s">
        <v>88</v>
      </c>
      <c r="P2553" s="225" t="s">
        <v>480</v>
      </c>
    </row>
    <row r="2554" spans="1:16" s="225" customFormat="1">
      <c r="A2554" s="225" t="str">
        <f>Arms!$C$57</f>
        <v>CART_030_2</v>
      </c>
      <c r="B2554" s="225">
        <v>1</v>
      </c>
      <c r="C2554" s="225" t="str">
        <f t="shared" si="86"/>
        <v>CART_030_2_1</v>
      </c>
      <c r="D2554" s="232">
        <v>0.97448155130621505</v>
      </c>
      <c r="E2554" s="225" t="s">
        <v>260</v>
      </c>
      <c r="F2554" s="228">
        <v>1.5446489275944999</v>
      </c>
      <c r="G2554" s="228">
        <v>1.5446489275944999</v>
      </c>
      <c r="H2554" s="225" t="s">
        <v>262</v>
      </c>
      <c r="I2554" s="225" t="s">
        <v>94</v>
      </c>
      <c r="J2554" s="225" t="s">
        <v>88</v>
      </c>
      <c r="P2554" s="225" t="s">
        <v>480</v>
      </c>
    </row>
    <row r="2555" spans="1:16" s="225" customFormat="1">
      <c r="A2555" s="225" t="str">
        <f>Arms!$C$57</f>
        <v>CART_030_2</v>
      </c>
      <c r="B2555" s="225">
        <v>1</v>
      </c>
      <c r="C2555" s="225" t="str">
        <f t="shared" si="86"/>
        <v>CART_030_2_1</v>
      </c>
      <c r="D2555" s="232">
        <v>1.95078103959062</v>
      </c>
      <c r="E2555" s="225" t="s">
        <v>260</v>
      </c>
      <c r="F2555" s="228">
        <v>42.169650342858198</v>
      </c>
      <c r="H2555" s="225" t="s">
        <v>262</v>
      </c>
      <c r="I2555" s="225" t="s">
        <v>94</v>
      </c>
      <c r="J2555" s="225" t="s">
        <v>88</v>
      </c>
      <c r="P2555" s="225" t="s">
        <v>480</v>
      </c>
    </row>
    <row r="2556" spans="1:16" s="225" customFormat="1">
      <c r="A2556" s="225" t="str">
        <f>Arms!$C$57</f>
        <v>CART_030_2</v>
      </c>
      <c r="B2556" s="225">
        <v>1</v>
      </c>
      <c r="C2556" s="225" t="str">
        <f t="shared" si="86"/>
        <v>CART_030_2_1</v>
      </c>
      <c r="D2556" s="232">
        <v>2.07197683813627</v>
      </c>
      <c r="E2556" s="225" t="s">
        <v>260</v>
      </c>
      <c r="F2556" s="228">
        <v>68.828127960871896</v>
      </c>
      <c r="H2556" s="225" t="s">
        <v>262</v>
      </c>
      <c r="I2556" s="225" t="s">
        <v>94</v>
      </c>
      <c r="J2556" s="225" t="s">
        <v>88</v>
      </c>
      <c r="P2556" s="225" t="s">
        <v>480</v>
      </c>
    </row>
    <row r="2557" spans="1:16" s="225" customFormat="1">
      <c r="A2557" s="225" t="str">
        <f>Arms!$C$57</f>
        <v>CART_030_2</v>
      </c>
      <c r="B2557" s="225">
        <v>1</v>
      </c>
      <c r="C2557" s="225" t="str">
        <f t="shared" si="86"/>
        <v>CART_030_2_1</v>
      </c>
      <c r="D2557" s="232">
        <v>2.9587260974952798</v>
      </c>
      <c r="E2557" s="225" t="s">
        <v>260</v>
      </c>
      <c r="F2557" s="228">
        <v>64.739629966098803</v>
      </c>
      <c r="H2557" s="225" t="s">
        <v>262</v>
      </c>
      <c r="I2557" s="225" t="s">
        <v>94</v>
      </c>
      <c r="J2557" s="225" t="s">
        <v>88</v>
      </c>
      <c r="P2557" s="225" t="s">
        <v>480</v>
      </c>
    </row>
    <row r="2558" spans="1:16" s="225" customFormat="1">
      <c r="A2558" s="225" t="str">
        <f>Arms!$C$57</f>
        <v>CART_030_2</v>
      </c>
      <c r="B2558" s="225">
        <v>1</v>
      </c>
      <c r="C2558" s="225" t="str">
        <f t="shared" si="86"/>
        <v>CART_030_2_1</v>
      </c>
      <c r="D2558" s="232">
        <v>3.84412873687045</v>
      </c>
      <c r="E2558" s="225" t="s">
        <v>260</v>
      </c>
      <c r="F2558" s="228">
        <v>68.828127960871896</v>
      </c>
      <c r="H2558" s="225" t="s">
        <v>262</v>
      </c>
      <c r="I2558" s="225" t="s">
        <v>94</v>
      </c>
      <c r="J2558" s="225" t="s">
        <v>88</v>
      </c>
      <c r="P2558" s="225" t="s">
        <v>480</v>
      </c>
    </row>
    <row r="2559" spans="1:16" s="225" customFormat="1">
      <c r="A2559" s="225" t="str">
        <f>Arms!$C$57</f>
        <v>CART_030_2</v>
      </c>
      <c r="B2559" s="225">
        <v>1</v>
      </c>
      <c r="C2559" s="225" t="str">
        <f t="shared" si="86"/>
        <v>CART_030_2_1</v>
      </c>
      <c r="D2559" s="232">
        <v>4.8877592243468797</v>
      </c>
      <c r="E2559" s="225" t="s">
        <v>260</v>
      </c>
      <c r="F2559" s="228">
        <v>1301.2528752211399</v>
      </c>
      <c r="H2559" s="225" t="s">
        <v>262</v>
      </c>
      <c r="I2559" s="225" t="s">
        <v>94</v>
      </c>
      <c r="J2559" s="225" t="s">
        <v>88</v>
      </c>
      <c r="P2559" s="225" t="s">
        <v>480</v>
      </c>
    </row>
    <row r="2560" spans="1:16" s="225" customFormat="1">
      <c r="A2560" s="225" t="str">
        <f>Arms!$C$57</f>
        <v>CART_030_2</v>
      </c>
      <c r="B2560" s="225">
        <v>1</v>
      </c>
      <c r="C2560" s="225" t="str">
        <f t="shared" si="86"/>
        <v>CART_030_2_1</v>
      </c>
      <c r="D2560" s="232">
        <v>5.9377861567465597</v>
      </c>
      <c r="E2560" s="225" t="s">
        <v>260</v>
      </c>
      <c r="F2560" s="228">
        <v>13749.847212572</v>
      </c>
      <c r="H2560" s="225" t="s">
        <v>262</v>
      </c>
      <c r="I2560" s="225" t="s">
        <v>94</v>
      </c>
      <c r="J2560" s="225" t="s">
        <v>88</v>
      </c>
      <c r="P2560" s="225" t="s">
        <v>480</v>
      </c>
    </row>
    <row r="2561" spans="1:16" s="225" customFormat="1">
      <c r="A2561" s="225" t="str">
        <f>Arms!$C$57</f>
        <v>CART_030_2</v>
      </c>
      <c r="B2561" s="225">
        <v>1</v>
      </c>
      <c r="C2561" s="225" t="str">
        <f t="shared" si="86"/>
        <v>CART_030_2_1</v>
      </c>
      <c r="D2561" s="232">
        <v>6.8767169404793904</v>
      </c>
      <c r="E2561" s="225" t="s">
        <v>260</v>
      </c>
      <c r="F2561" s="228">
        <v>35524.822356345598</v>
      </c>
      <c r="H2561" s="225" t="s">
        <v>262</v>
      </c>
      <c r="I2561" s="225" t="s">
        <v>94</v>
      </c>
      <c r="J2561" s="225" t="s">
        <v>88</v>
      </c>
      <c r="P2561" s="225" t="s">
        <v>480</v>
      </c>
    </row>
    <row r="2562" spans="1:16" s="225" customFormat="1">
      <c r="A2562" s="225" t="str">
        <f>Arms!$C$57</f>
        <v>CART_030_2</v>
      </c>
      <c r="B2562" s="225">
        <v>1</v>
      </c>
      <c r="C2562" s="225" t="str">
        <f t="shared" si="86"/>
        <v>CART_030_2_1</v>
      </c>
      <c r="D2562" s="232">
        <v>7.8819687584163702</v>
      </c>
      <c r="E2562" s="225" t="s">
        <v>260</v>
      </c>
      <c r="F2562" s="228">
        <v>69676.304168564704</v>
      </c>
      <c r="H2562" s="225" t="s">
        <v>262</v>
      </c>
      <c r="I2562" s="225" t="s">
        <v>94</v>
      </c>
      <c r="J2562" s="225" t="s">
        <v>88</v>
      </c>
      <c r="P2562" s="225" t="s">
        <v>480</v>
      </c>
    </row>
    <row r="2563" spans="1:16" s="225" customFormat="1">
      <c r="A2563" s="225" t="str">
        <f>Arms!$C$57</f>
        <v>CART_030_2</v>
      </c>
      <c r="B2563" s="225">
        <v>1</v>
      </c>
      <c r="C2563" s="225" t="str">
        <f t="shared" si="86"/>
        <v>CART_030_2_1</v>
      </c>
      <c r="D2563" s="232">
        <v>8.8946269862644698</v>
      </c>
      <c r="E2563" s="225" t="s">
        <v>260</v>
      </c>
      <c r="F2563" s="228">
        <v>69676.304168564704</v>
      </c>
      <c r="H2563" s="225" t="s">
        <v>262</v>
      </c>
      <c r="I2563" s="225" t="s">
        <v>94</v>
      </c>
      <c r="J2563" s="225" t="s">
        <v>88</v>
      </c>
      <c r="P2563" s="225" t="s">
        <v>480</v>
      </c>
    </row>
    <row r="2564" spans="1:16" s="225" customFormat="1">
      <c r="A2564" s="225" t="str">
        <f>Arms!$C$57</f>
        <v>CART_030_2</v>
      </c>
      <c r="B2564" s="225">
        <v>1</v>
      </c>
      <c r="C2564" s="225" t="str">
        <f t="shared" si="86"/>
        <v>CART_030_2_1</v>
      </c>
      <c r="D2564" s="232">
        <v>10.9172502019929</v>
      </c>
      <c r="E2564" s="225" t="s">
        <v>260</v>
      </c>
      <c r="F2564" s="228">
        <v>89016.002063231295</v>
      </c>
      <c r="H2564" s="225" t="s">
        <v>262</v>
      </c>
      <c r="I2564" s="225" t="s">
        <v>94</v>
      </c>
      <c r="J2564" s="225" t="s">
        <v>88</v>
      </c>
      <c r="P2564" s="225" t="s">
        <v>480</v>
      </c>
    </row>
    <row r="2565" spans="1:16" s="225" customFormat="1">
      <c r="A2565" s="225" t="str">
        <f>Arms!$C$57</f>
        <v>CART_030_2</v>
      </c>
      <c r="B2565" s="225">
        <v>1</v>
      </c>
      <c r="C2565" s="225" t="str">
        <f t="shared" si="86"/>
        <v>CART_030_2_1</v>
      </c>
      <c r="D2565" s="232">
        <v>11.8632507406409</v>
      </c>
      <c r="E2565" s="225" t="s">
        <v>260</v>
      </c>
      <c r="F2565" s="228">
        <v>120905.709106405</v>
      </c>
      <c r="H2565" s="225" t="s">
        <v>262</v>
      </c>
      <c r="I2565" s="225" t="s">
        <v>94</v>
      </c>
      <c r="J2565" s="225" t="s">
        <v>88</v>
      </c>
      <c r="P2565" s="225" t="s">
        <v>480</v>
      </c>
    </row>
    <row r="2566" spans="1:16" s="225" customFormat="1">
      <c r="A2566" s="225" t="str">
        <f>Arms!$C$57</f>
        <v>CART_030_2</v>
      </c>
      <c r="B2566" s="225">
        <v>1</v>
      </c>
      <c r="C2566" s="225" t="str">
        <f t="shared" si="86"/>
        <v>CART_030_2_1</v>
      </c>
      <c r="D2566" s="232">
        <v>12.9392001077295</v>
      </c>
      <c r="E2566" s="225" t="s">
        <v>260</v>
      </c>
      <c r="F2566" s="228">
        <v>120905.709106405</v>
      </c>
      <c r="H2566" s="225" t="s">
        <v>262</v>
      </c>
      <c r="I2566" s="225" t="s">
        <v>94</v>
      </c>
      <c r="J2566" s="225" t="s">
        <v>88</v>
      </c>
      <c r="P2566" s="225" t="s">
        <v>480</v>
      </c>
    </row>
    <row r="2567" spans="1:16" s="225" customFormat="1">
      <c r="A2567" s="225" t="str">
        <f>Arms!$C$57</f>
        <v>CART_030_2</v>
      </c>
      <c r="B2567" s="225">
        <v>1</v>
      </c>
      <c r="C2567" s="225" t="str">
        <f t="shared" si="86"/>
        <v>CART_030_2_1</v>
      </c>
      <c r="D2567" s="232">
        <v>13.8892405063291</v>
      </c>
      <c r="E2567" s="225" t="s">
        <v>260</v>
      </c>
      <c r="F2567" s="228">
        <v>113723.721685228</v>
      </c>
      <c r="H2567" s="225" t="s">
        <v>262</v>
      </c>
      <c r="I2567" s="225" t="s">
        <v>94</v>
      </c>
      <c r="J2567" s="225" t="s">
        <v>88</v>
      </c>
      <c r="P2567" s="225" t="s">
        <v>480</v>
      </c>
    </row>
    <row r="2568" spans="1:16" s="225" customFormat="1">
      <c r="A2568" s="225" t="str">
        <f>Arms!$C$57</f>
        <v>CART_030_2</v>
      </c>
      <c r="B2568" s="225">
        <v>1</v>
      </c>
      <c r="C2568" s="225" t="str">
        <f t="shared" si="86"/>
        <v>CART_030_2_1</v>
      </c>
      <c r="D2568" s="232">
        <v>14.900888769189301</v>
      </c>
      <c r="E2568" s="225" t="s">
        <v>260</v>
      </c>
      <c r="F2568" s="228">
        <v>124665.040039428</v>
      </c>
      <c r="H2568" s="225" t="s">
        <v>262</v>
      </c>
      <c r="I2568" s="225" t="s">
        <v>94</v>
      </c>
      <c r="J2568" s="225" t="s">
        <v>88</v>
      </c>
      <c r="P2568" s="225" t="s">
        <v>480</v>
      </c>
    </row>
    <row r="2569" spans="1:16" s="225" customFormat="1">
      <c r="A2569" s="225" t="str">
        <f>Arms!$C$57</f>
        <v>CART_030_2</v>
      </c>
      <c r="B2569" s="225">
        <v>1</v>
      </c>
      <c r="C2569" s="225" t="str">
        <f t="shared" si="86"/>
        <v>CART_030_2_1</v>
      </c>
      <c r="D2569" s="232">
        <v>15.9142203070293</v>
      </c>
      <c r="E2569" s="225" t="s">
        <v>260</v>
      </c>
      <c r="F2569" s="228">
        <v>117259.742505994</v>
      </c>
      <c r="H2569" s="225" t="s">
        <v>262</v>
      </c>
      <c r="I2569" s="225" t="s">
        <v>94</v>
      </c>
      <c r="J2569" s="225" t="s">
        <v>88</v>
      </c>
      <c r="P2569" s="225" t="s">
        <v>480</v>
      </c>
    </row>
    <row r="2570" spans="1:16" s="225" customFormat="1">
      <c r="A2570" s="225" t="str">
        <f>Arms!$C$57</f>
        <v>CART_030_2</v>
      </c>
      <c r="B2570" s="225">
        <v>1</v>
      </c>
      <c r="C2570" s="225" t="str">
        <f t="shared" si="86"/>
        <v>CART_030_2_1</v>
      </c>
      <c r="D2570" s="232">
        <v>16.862914085644999</v>
      </c>
      <c r="E2570" s="225" t="s">
        <v>260</v>
      </c>
      <c r="F2570" s="228">
        <v>124665.040039428</v>
      </c>
      <c r="H2570" s="225" t="s">
        <v>262</v>
      </c>
      <c r="I2570" s="225" t="s">
        <v>94</v>
      </c>
      <c r="J2570" s="225" t="s">
        <v>88</v>
      </c>
      <c r="P2570" s="225" t="s">
        <v>480</v>
      </c>
    </row>
    <row r="2571" spans="1:16" s="225" customFormat="1">
      <c r="A2571" s="225" t="str">
        <f>Arms!$C$57</f>
        <v>CART_030_2</v>
      </c>
      <c r="B2571" s="225">
        <v>1</v>
      </c>
      <c r="C2571" s="225" t="str">
        <f t="shared" si="86"/>
        <v>CART_030_2_1</v>
      </c>
      <c r="D2571" s="232">
        <v>19.9005521141933</v>
      </c>
      <c r="E2571" s="225" t="s">
        <v>260</v>
      </c>
      <c r="F2571" s="228">
        <v>128541.260151368</v>
      </c>
      <c r="H2571" s="225" t="s">
        <v>262</v>
      </c>
      <c r="I2571" s="225" t="s">
        <v>94</v>
      </c>
      <c r="J2571" s="225" t="s">
        <v>88</v>
      </c>
      <c r="P2571" s="225" t="s">
        <v>480</v>
      </c>
    </row>
    <row r="2572" spans="1:16" s="225" customFormat="1">
      <c r="A2572" s="225" t="str">
        <f>Arms!$C$57</f>
        <v>CART_030_2</v>
      </c>
      <c r="B2572" s="225">
        <v>1</v>
      </c>
      <c r="C2572" s="225" t="str">
        <f t="shared" si="86"/>
        <v>CART_030_2_1</v>
      </c>
      <c r="D2572" s="232">
        <v>22.811944519256599</v>
      </c>
      <c r="E2572" s="225" t="s">
        <v>260</v>
      </c>
      <c r="F2572" s="228">
        <v>128541.260151368</v>
      </c>
      <c r="H2572" s="225" t="s">
        <v>262</v>
      </c>
      <c r="I2572" s="225" t="s">
        <v>94</v>
      </c>
      <c r="J2572" s="225" t="s">
        <v>88</v>
      </c>
      <c r="P2572" s="225" t="s">
        <v>480</v>
      </c>
    </row>
    <row r="2573" spans="1:16" s="225" customFormat="1">
      <c r="A2573" s="225" t="str">
        <f>Arms!$C$57</f>
        <v>CART_030_2</v>
      </c>
      <c r="B2573" s="225">
        <v>2</v>
      </c>
      <c r="C2573" s="225" t="str">
        <f t="shared" si="86"/>
        <v>CART_030_2_2</v>
      </c>
      <c r="D2573" s="232">
        <v>-1.9660651764077299E-2</v>
      </c>
      <c r="E2573" s="225" t="s">
        <v>260</v>
      </c>
      <c r="F2573" s="228">
        <v>90.666491134127895</v>
      </c>
      <c r="H2573" s="225" t="s">
        <v>262</v>
      </c>
      <c r="I2573" s="225" t="s">
        <v>94</v>
      </c>
      <c r="J2573" s="225" t="s">
        <v>88</v>
      </c>
      <c r="P2573" s="225" t="s">
        <v>480</v>
      </c>
    </row>
    <row r="2574" spans="1:16" s="225" customFormat="1">
      <c r="A2574" s="225" t="str">
        <f>Arms!$C$57</f>
        <v>CART_030_2</v>
      </c>
      <c r="B2574" s="225">
        <v>2</v>
      </c>
      <c r="C2574" s="225" t="str">
        <f t="shared" si="86"/>
        <v>CART_030_2_2</v>
      </c>
      <c r="D2574" s="232">
        <v>0.97414489631025503</v>
      </c>
      <c r="E2574" s="225" t="s">
        <v>260</v>
      </c>
      <c r="F2574" s="228">
        <v>1.59267682087666</v>
      </c>
      <c r="G2574" s="228">
        <v>1.59267682087666</v>
      </c>
      <c r="H2574" s="225" t="s">
        <v>262</v>
      </c>
      <c r="I2574" s="225" t="s">
        <v>94</v>
      </c>
      <c r="J2574" s="225" t="s">
        <v>88</v>
      </c>
      <c r="P2574" s="225" t="s">
        <v>480</v>
      </c>
    </row>
    <row r="2575" spans="1:16" s="225" customFormat="1">
      <c r="A2575" s="225" t="str">
        <f>Arms!$C$57</f>
        <v>CART_030_2</v>
      </c>
      <c r="B2575" s="225">
        <v>2</v>
      </c>
      <c r="C2575" s="225" t="str">
        <f t="shared" si="86"/>
        <v>CART_030_2_2</v>
      </c>
      <c r="D2575" s="232">
        <v>1.9551575545380999</v>
      </c>
      <c r="E2575" s="225" t="s">
        <v>260</v>
      </c>
      <c r="F2575" s="228">
        <v>28.322243974112201</v>
      </c>
      <c r="H2575" s="225" t="s">
        <v>262</v>
      </c>
      <c r="I2575" s="225" t="s">
        <v>94</v>
      </c>
      <c r="J2575" s="225" t="s">
        <v>88</v>
      </c>
      <c r="P2575" s="225" t="s">
        <v>480</v>
      </c>
    </row>
    <row r="2576" spans="1:16" s="225" customFormat="1">
      <c r="A2576" s="225" t="str">
        <f>Arms!$C$57</f>
        <v>CART_030_2</v>
      </c>
      <c r="B2576" s="225">
        <v>2</v>
      </c>
      <c r="C2576" s="225" t="str">
        <f t="shared" si="86"/>
        <v>CART_030_2_2</v>
      </c>
      <c r="D2576" s="232">
        <v>3.0199973067600201</v>
      </c>
      <c r="E2576" s="225" t="s">
        <v>260</v>
      </c>
      <c r="F2576" s="228">
        <v>77.796032092917997</v>
      </c>
      <c r="H2576" s="225" t="s">
        <v>262</v>
      </c>
      <c r="I2576" s="225" t="s">
        <v>94</v>
      </c>
      <c r="J2576" s="225" t="s">
        <v>88</v>
      </c>
      <c r="P2576" s="225" t="s">
        <v>480</v>
      </c>
    </row>
    <row r="2577" spans="1:16" s="225" customFormat="1">
      <c r="A2577" s="225" t="str">
        <f>Arms!$C$57</f>
        <v>CART_030_2</v>
      </c>
      <c r="B2577" s="225">
        <v>2</v>
      </c>
      <c r="C2577" s="225" t="str">
        <f t="shared" si="86"/>
        <v>CART_030_2_2</v>
      </c>
      <c r="D2577" s="232">
        <v>3.9383921357392899</v>
      </c>
      <c r="E2577" s="225" t="s">
        <v>260</v>
      </c>
      <c r="F2577" s="228">
        <v>1301.2528752211399</v>
      </c>
      <c r="H2577" s="225" t="s">
        <v>262</v>
      </c>
      <c r="I2577" s="225" t="s">
        <v>94</v>
      </c>
      <c r="J2577" s="225" t="s">
        <v>88</v>
      </c>
      <c r="P2577" s="225" t="s">
        <v>480</v>
      </c>
    </row>
    <row r="2578" spans="1:16" s="225" customFormat="1">
      <c r="A2578" s="225" t="str">
        <f>Arms!$C$57</f>
        <v>CART_030_2</v>
      </c>
      <c r="B2578" s="225">
        <v>2</v>
      </c>
      <c r="C2578" s="225" t="str">
        <f t="shared" si="86"/>
        <v>CART_030_2_2</v>
      </c>
      <c r="D2578" s="232">
        <v>4.7551171559385796</v>
      </c>
      <c r="E2578" s="225" t="s">
        <v>260</v>
      </c>
      <c r="F2578" s="228">
        <v>2257.9972270736798</v>
      </c>
      <c r="H2578" s="225" t="s">
        <v>262</v>
      </c>
      <c r="I2578" s="225" t="s">
        <v>94</v>
      </c>
      <c r="J2578" s="225" t="s">
        <v>88</v>
      </c>
      <c r="P2578" s="225" t="s">
        <v>480</v>
      </c>
    </row>
    <row r="2579" spans="1:16" s="225" customFormat="1">
      <c r="A2579" s="225" t="str">
        <f>Arms!$C$57</f>
        <v>CART_030_2</v>
      </c>
      <c r="B2579" s="225">
        <v>2</v>
      </c>
      <c r="C2579" s="225" t="str">
        <f t="shared" si="86"/>
        <v>CART_030_2_2</v>
      </c>
      <c r="D2579" s="232">
        <v>5.8798814974414197</v>
      </c>
      <c r="E2579" s="225" t="s">
        <v>260</v>
      </c>
      <c r="F2579" s="228">
        <v>8424.2629634139194</v>
      </c>
      <c r="H2579" s="225" t="s">
        <v>262</v>
      </c>
      <c r="I2579" s="225" t="s">
        <v>94</v>
      </c>
      <c r="J2579" s="225" t="s">
        <v>88</v>
      </c>
      <c r="P2579" s="225" t="s">
        <v>480</v>
      </c>
    </row>
    <row r="2580" spans="1:16" s="225" customFormat="1">
      <c r="A2580" s="225" t="str">
        <f>Arms!$C$57</f>
        <v>CART_030_2</v>
      </c>
      <c r="B2580" s="225">
        <v>2</v>
      </c>
      <c r="C2580" s="225" t="str">
        <f t="shared" si="86"/>
        <v>CART_030_2_2</v>
      </c>
      <c r="D2580" s="232">
        <v>6.8329517910045698</v>
      </c>
      <c r="E2580" s="225" t="s">
        <v>260</v>
      </c>
      <c r="F2580" s="228">
        <v>6015.2726786538296</v>
      </c>
      <c r="H2580" s="225" t="s">
        <v>262</v>
      </c>
      <c r="I2580" s="225" t="s">
        <v>94</v>
      </c>
      <c r="J2580" s="225" t="s">
        <v>88</v>
      </c>
      <c r="P2580" s="225" t="s">
        <v>480</v>
      </c>
    </row>
    <row r="2581" spans="1:16" s="225" customFormat="1">
      <c r="A2581" s="225" t="str">
        <f>Arms!$C$57</f>
        <v>CART_030_2</v>
      </c>
      <c r="B2581" s="225">
        <v>2</v>
      </c>
      <c r="C2581" s="225" t="str">
        <f t="shared" si="86"/>
        <v>CART_030_2_2</v>
      </c>
      <c r="D2581" s="232">
        <v>7.9041879881497401</v>
      </c>
      <c r="E2581" s="225" t="s">
        <v>260</v>
      </c>
      <c r="F2581" s="228">
        <v>9234.7582727155695</v>
      </c>
      <c r="H2581" s="225" t="s">
        <v>262</v>
      </c>
      <c r="I2581" s="225" t="s">
        <v>94</v>
      </c>
      <c r="J2581" s="225" t="s">
        <v>88</v>
      </c>
      <c r="P2581" s="225" t="s">
        <v>480</v>
      </c>
    </row>
    <row r="2582" spans="1:16" s="225" customFormat="1">
      <c r="A2582" s="225" t="str">
        <f>Arms!$C$57</f>
        <v>CART_030_2</v>
      </c>
      <c r="B2582" s="225">
        <v>2</v>
      </c>
      <c r="C2582" s="225" t="str">
        <f t="shared" si="86"/>
        <v>CART_030_2_2</v>
      </c>
      <c r="D2582" s="232">
        <v>8.9165095610018792</v>
      </c>
      <c r="E2582" s="225" t="s">
        <v>260</v>
      </c>
      <c r="F2582" s="228">
        <v>9521.8953540840794</v>
      </c>
      <c r="H2582" s="225" t="s">
        <v>262</v>
      </c>
      <c r="I2582" s="225" t="s">
        <v>94</v>
      </c>
      <c r="J2582" s="225" t="s">
        <v>88</v>
      </c>
      <c r="P2582" s="225" t="s">
        <v>480</v>
      </c>
    </row>
    <row r="2583" spans="1:16" s="225" customFormat="1">
      <c r="A2583" s="225" t="str">
        <f>Arms!$C$57</f>
        <v>CART_030_2</v>
      </c>
      <c r="B2583" s="225">
        <v>2</v>
      </c>
      <c r="C2583" s="225" t="str">
        <f t="shared" si="86"/>
        <v>CART_030_2_2</v>
      </c>
      <c r="D2583" s="232">
        <v>9.9298410988418997</v>
      </c>
      <c r="E2583" s="225" t="s">
        <v>260</v>
      </c>
      <c r="F2583" s="228">
        <v>8956.2799405173591</v>
      </c>
      <c r="H2583" s="225" t="s">
        <v>262</v>
      </c>
      <c r="I2583" s="225" t="s">
        <v>94</v>
      </c>
      <c r="J2583" s="225" t="s">
        <v>88</v>
      </c>
      <c r="P2583" s="225" t="s">
        <v>480</v>
      </c>
    </row>
    <row r="2584" spans="1:16" s="225" customFormat="1">
      <c r="A2584" s="225" t="str">
        <f>Arms!$C$57</f>
        <v>CART_030_2</v>
      </c>
      <c r="B2584" s="225">
        <v>2</v>
      </c>
      <c r="C2584" s="225" t="str">
        <f t="shared" si="86"/>
        <v>CART_030_2_2</v>
      </c>
      <c r="D2584" s="232">
        <v>10.9441826016698</v>
      </c>
      <c r="E2584" s="225" t="s">
        <v>260</v>
      </c>
      <c r="F2584" s="228">
        <v>7684.9013673076497</v>
      </c>
      <c r="H2584" s="225" t="s">
        <v>262</v>
      </c>
      <c r="I2584" s="225" t="s">
        <v>94</v>
      </c>
      <c r="J2584" s="225" t="s">
        <v>88</v>
      </c>
      <c r="P2584" s="225" t="s">
        <v>480</v>
      </c>
    </row>
    <row r="2585" spans="1:16" s="225" customFormat="1">
      <c r="A2585" s="225" t="str">
        <f>Arms!$C$57</f>
        <v>CART_030_2</v>
      </c>
      <c r="B2585" s="225">
        <v>2</v>
      </c>
      <c r="C2585" s="225" t="str">
        <f t="shared" si="86"/>
        <v>CART_030_2_2</v>
      </c>
      <c r="D2585" s="232">
        <v>11.8908564503097</v>
      </c>
      <c r="E2585" s="225" t="s">
        <v>260</v>
      </c>
      <c r="F2585" s="228">
        <v>9817.9604118069201</v>
      </c>
      <c r="H2585" s="225" t="s">
        <v>262</v>
      </c>
      <c r="I2585" s="225" t="s">
        <v>94</v>
      </c>
      <c r="J2585" s="225" t="s">
        <v>88</v>
      </c>
      <c r="P2585" s="225" t="s">
        <v>480</v>
      </c>
    </row>
    <row r="2586" spans="1:16" s="225" customFormat="1">
      <c r="A2586" s="225" t="str">
        <f>Arms!$C$57</f>
        <v>CART_030_2</v>
      </c>
      <c r="B2586" s="225">
        <v>2</v>
      </c>
      <c r="C2586" s="225" t="str">
        <f t="shared" si="86"/>
        <v>CART_030_2_2</v>
      </c>
      <c r="D2586" s="232">
        <v>12.904187988149699</v>
      </c>
      <c r="E2586" s="225" t="s">
        <v>260</v>
      </c>
      <c r="F2586" s="228">
        <v>9234.7582727155695</v>
      </c>
      <c r="H2586" s="225" t="s">
        <v>262</v>
      </c>
      <c r="I2586" s="225" t="s">
        <v>94</v>
      </c>
      <c r="J2586" s="225" t="s">
        <v>88</v>
      </c>
      <c r="P2586" s="225" t="s">
        <v>480</v>
      </c>
    </row>
    <row r="2587" spans="1:16" s="225" customFormat="1">
      <c r="A2587" s="225" t="str">
        <f>Arms!$C$57</f>
        <v>CART_030_2</v>
      </c>
      <c r="B2587" s="225">
        <v>2</v>
      </c>
      <c r="C2587" s="225" t="str">
        <f t="shared" si="86"/>
        <v>CART_030_2_2</v>
      </c>
      <c r="D2587" s="232">
        <v>13.918866145973601</v>
      </c>
      <c r="E2587" s="225" t="s">
        <v>260</v>
      </c>
      <c r="F2587" s="228">
        <v>7684.9013673076497</v>
      </c>
      <c r="H2587" s="225" t="s">
        <v>262</v>
      </c>
      <c r="I2587" s="225" t="s">
        <v>94</v>
      </c>
      <c r="J2587" s="225" t="s">
        <v>88</v>
      </c>
      <c r="P2587" s="225" t="s">
        <v>480</v>
      </c>
    </row>
    <row r="2588" spans="1:16" s="225" customFormat="1">
      <c r="A2588" s="225" t="str">
        <f>Arms!$C$57</f>
        <v>CART_030_2</v>
      </c>
      <c r="B2588" s="225">
        <v>2</v>
      </c>
      <c r="C2588" s="225" t="str">
        <f t="shared" si="86"/>
        <v>CART_030_2_2</v>
      </c>
      <c r="D2588" s="232">
        <v>14.8719364395367</v>
      </c>
      <c r="E2588" s="225" t="s">
        <v>260</v>
      </c>
      <c r="F2588" s="228">
        <v>5487.3378755714602</v>
      </c>
      <c r="H2588" s="225" t="s">
        <v>262</v>
      </c>
      <c r="I2588" s="225" t="s">
        <v>94</v>
      </c>
      <c r="J2588" s="225" t="s">
        <v>88</v>
      </c>
      <c r="P2588" s="225" t="s">
        <v>480</v>
      </c>
    </row>
    <row r="2589" spans="1:16" s="225" customFormat="1">
      <c r="A2589" s="225" t="str">
        <f>Arms!$C$57</f>
        <v>CART_030_2</v>
      </c>
      <c r="B2589" s="225">
        <v>2</v>
      </c>
      <c r="C2589" s="225" t="str">
        <f t="shared" si="86"/>
        <v>CART_030_2_2</v>
      </c>
      <c r="D2589" s="232">
        <v>15.910517102073699</v>
      </c>
      <c r="E2589" s="225" t="s">
        <v>260</v>
      </c>
      <c r="F2589" s="228">
        <v>519.30862048914105</v>
      </c>
      <c r="H2589" s="225" t="s">
        <v>262</v>
      </c>
      <c r="I2589" s="225" t="s">
        <v>94</v>
      </c>
      <c r="J2589" s="225" t="s">
        <v>88</v>
      </c>
      <c r="P2589" s="225" t="s">
        <v>480</v>
      </c>
    </row>
    <row r="2590" spans="1:16" s="225" customFormat="1">
      <c r="A2590" s="225" t="str">
        <f>Arms!$C$57</f>
        <v>CART_030_2</v>
      </c>
      <c r="B2590" s="225">
        <v>2</v>
      </c>
      <c r="C2590" s="225" t="str">
        <f t="shared" si="86"/>
        <v>CART_030_2_2</v>
      </c>
      <c r="D2590" s="232">
        <v>16.9154322650148</v>
      </c>
      <c r="E2590" s="225" t="s">
        <v>260</v>
      </c>
      <c r="F2590" s="228">
        <v>1050.2110796366601</v>
      </c>
      <c r="H2590" s="225" t="s">
        <v>262</v>
      </c>
      <c r="I2590" s="225" t="s">
        <v>94</v>
      </c>
      <c r="J2590" s="225" t="s">
        <v>88</v>
      </c>
      <c r="P2590" s="225" t="s">
        <v>480</v>
      </c>
    </row>
    <row r="2591" spans="1:16" s="225" customFormat="1">
      <c r="A2591" s="225" t="str">
        <f>Arms!$C$57</f>
        <v>CART_030_2</v>
      </c>
      <c r="B2591" s="225">
        <v>2</v>
      </c>
      <c r="C2591" s="225" t="str">
        <f t="shared" si="86"/>
        <v>CART_030_2_2</v>
      </c>
      <c r="D2591" s="232">
        <v>19.881699434419598</v>
      </c>
      <c r="E2591" s="225" t="s">
        <v>260</v>
      </c>
      <c r="F2591" s="228">
        <v>2257.9972270736798</v>
      </c>
      <c r="H2591" s="225" t="s">
        <v>262</v>
      </c>
      <c r="I2591" s="225" t="s">
        <v>94</v>
      </c>
      <c r="J2591" s="225" t="s">
        <v>88</v>
      </c>
      <c r="P2591" s="225" t="s">
        <v>480</v>
      </c>
    </row>
    <row r="2592" spans="1:16" s="225" customFormat="1">
      <c r="A2592" s="225" t="str">
        <f>Arms!$C$57</f>
        <v>CART_030_2</v>
      </c>
      <c r="B2592" s="225">
        <v>2</v>
      </c>
      <c r="C2592" s="225" t="str">
        <f t="shared" si="86"/>
        <v>CART_030_2_2</v>
      </c>
      <c r="D2592" s="232">
        <v>22.936843522757801</v>
      </c>
      <c r="E2592" s="225" t="s">
        <v>260</v>
      </c>
      <c r="F2592" s="228">
        <v>473.73111985981598</v>
      </c>
      <c r="H2592" s="225" t="s">
        <v>262</v>
      </c>
      <c r="I2592" s="225" t="s">
        <v>94</v>
      </c>
      <c r="J2592" s="225" t="s">
        <v>88</v>
      </c>
      <c r="P2592" s="225" t="s">
        <v>480</v>
      </c>
    </row>
    <row r="2593" spans="1:16" s="225" customFormat="1">
      <c r="A2593" s="225" t="str">
        <f>Arms!$C$57</f>
        <v>CART_030_2</v>
      </c>
      <c r="B2593" s="225">
        <v>2</v>
      </c>
      <c r="C2593" s="225" t="str">
        <f t="shared" si="86"/>
        <v>CART_030_2_2</v>
      </c>
      <c r="D2593" s="232">
        <v>25.902437382170699</v>
      </c>
      <c r="E2593" s="225" t="s">
        <v>260</v>
      </c>
      <c r="F2593" s="228">
        <v>1082.86537716372</v>
      </c>
      <c r="H2593" s="225" t="s">
        <v>262</v>
      </c>
      <c r="I2593" s="225" t="s">
        <v>94</v>
      </c>
      <c r="J2593" s="225" t="s">
        <v>88</v>
      </c>
      <c r="P2593" s="225" t="s">
        <v>480</v>
      </c>
    </row>
    <row r="2594" spans="1:16" s="225" customFormat="1">
      <c r="A2594" s="225" t="str">
        <f>Arms!$C$57</f>
        <v>CART_030_2</v>
      </c>
      <c r="B2594" s="225">
        <v>2</v>
      </c>
      <c r="C2594" s="225" t="str">
        <f t="shared" si="86"/>
        <v>CART_030_2_2</v>
      </c>
      <c r="D2594" s="232">
        <v>29.893819014274101</v>
      </c>
      <c r="E2594" s="225" t="s">
        <v>260</v>
      </c>
      <c r="F2594" s="228">
        <v>749.89420933245594</v>
      </c>
      <c r="H2594" s="225" t="s">
        <v>262</v>
      </c>
      <c r="I2594" s="225" t="s">
        <v>94</v>
      </c>
      <c r="J2594" s="225" t="s">
        <v>88</v>
      </c>
      <c r="P2594" s="225" t="s">
        <v>480</v>
      </c>
    </row>
    <row r="2595" spans="1:16" s="225" customFormat="1">
      <c r="A2595" s="225" t="str">
        <f>Arms!$C$57</f>
        <v>CART_030_2</v>
      </c>
      <c r="B2595" s="225">
        <v>3</v>
      </c>
      <c r="C2595" s="225" t="str">
        <f t="shared" si="86"/>
        <v>CART_030_2_3</v>
      </c>
      <c r="D2595" s="232">
        <v>4.9016967411791498E-2</v>
      </c>
      <c r="E2595" s="225" t="s">
        <v>260</v>
      </c>
      <c r="F2595" s="228">
        <v>55.549589131838303</v>
      </c>
      <c r="H2595" s="225" t="s">
        <v>262</v>
      </c>
      <c r="I2595" s="225" t="s">
        <v>94</v>
      </c>
      <c r="J2595" s="225" t="s">
        <v>88</v>
      </c>
      <c r="P2595" s="225" t="s">
        <v>480</v>
      </c>
    </row>
    <row r="2596" spans="1:16" s="225" customFormat="1">
      <c r="A2596" s="225" t="str">
        <f>Arms!$C$57</f>
        <v>CART_030_2</v>
      </c>
      <c r="B2596" s="225">
        <v>3</v>
      </c>
      <c r="C2596" s="225" t="str">
        <f t="shared" si="86"/>
        <v>CART_030_2_3</v>
      </c>
      <c r="D2596" s="232">
        <v>0.973808241314294</v>
      </c>
      <c r="E2596" s="225" t="s">
        <v>260</v>
      </c>
      <c r="F2596" s="228">
        <v>1.64219804930567</v>
      </c>
      <c r="G2596" s="228">
        <v>1.64219804930567</v>
      </c>
      <c r="H2596" s="225" t="s">
        <v>262</v>
      </c>
      <c r="I2596" s="225" t="s">
        <v>94</v>
      </c>
      <c r="J2596" s="225" t="s">
        <v>88</v>
      </c>
      <c r="P2596" s="225" t="s">
        <v>480</v>
      </c>
    </row>
    <row r="2597" spans="1:16" s="225" customFormat="1">
      <c r="A2597" s="225" t="str">
        <f>Arms!$C$57</f>
        <v>CART_030_2</v>
      </c>
      <c r="B2597" s="225">
        <v>3</v>
      </c>
      <c r="C2597" s="225" t="str">
        <f t="shared" si="86"/>
        <v>CART_030_2_3</v>
      </c>
      <c r="D2597" s="232">
        <v>2.0086856988957602</v>
      </c>
      <c r="E2597" s="225" t="s">
        <v>260</v>
      </c>
      <c r="F2597" s="228">
        <v>68.828127960871896</v>
      </c>
      <c r="H2597" s="225" t="s">
        <v>262</v>
      </c>
      <c r="I2597" s="225" t="s">
        <v>94</v>
      </c>
      <c r="J2597" s="225" t="s">
        <v>88</v>
      </c>
      <c r="P2597" s="225" t="s">
        <v>480</v>
      </c>
    </row>
    <row r="2598" spans="1:16" s="225" customFormat="1">
      <c r="A2598" s="225" t="str">
        <f>Arms!$C$57</f>
        <v>CART_030_2</v>
      </c>
      <c r="B2598" s="225">
        <v>3</v>
      </c>
      <c r="C2598" s="225" t="str">
        <f t="shared" si="86"/>
        <v>CART_030_2_3</v>
      </c>
      <c r="D2598" s="232">
        <v>2.9580527875033602</v>
      </c>
      <c r="E2598" s="225" t="s">
        <v>260</v>
      </c>
      <c r="F2598" s="228">
        <v>68.828127960871896</v>
      </c>
      <c r="H2598" s="225" t="s">
        <v>262</v>
      </c>
      <c r="I2598" s="225" t="s">
        <v>94</v>
      </c>
      <c r="J2598" s="225" t="s">
        <v>88</v>
      </c>
      <c r="P2598" s="225" t="s">
        <v>480</v>
      </c>
    </row>
    <row r="2599" spans="1:16" s="225" customFormat="1">
      <c r="A2599" s="225" t="str">
        <f>Arms!$C$57</f>
        <v>CART_030_2</v>
      </c>
      <c r="B2599" s="225">
        <v>3</v>
      </c>
      <c r="C2599" s="225" t="str">
        <f t="shared" si="86"/>
        <v>CART_030_2_3</v>
      </c>
      <c r="D2599" s="232">
        <v>2.94795313762455</v>
      </c>
      <c r="E2599" s="225" t="s">
        <v>260</v>
      </c>
      <c r="F2599" s="228">
        <v>172.46545863385299</v>
      </c>
      <c r="H2599" s="225" t="s">
        <v>262</v>
      </c>
      <c r="I2599" s="225" t="s">
        <v>94</v>
      </c>
      <c r="J2599" s="225" t="s">
        <v>88</v>
      </c>
      <c r="P2599" s="225" t="s">
        <v>480</v>
      </c>
    </row>
    <row r="2600" spans="1:16" s="225" customFormat="1">
      <c r="A2600" s="225" t="str">
        <f>Arms!$C$57</f>
        <v>CART_030_2</v>
      </c>
      <c r="B2600" s="225">
        <v>3</v>
      </c>
      <c r="C2600" s="225" t="str">
        <f t="shared" si="86"/>
        <v>CART_030_2_3</v>
      </c>
      <c r="D2600" s="232">
        <v>3.8808241314301002</v>
      </c>
      <c r="E2600" s="225" t="s">
        <v>260</v>
      </c>
      <c r="F2600" s="228">
        <v>773.21073026826002</v>
      </c>
      <c r="H2600" s="225" t="s">
        <v>262</v>
      </c>
      <c r="I2600" s="225" t="s">
        <v>94</v>
      </c>
      <c r="J2600" s="225" t="s">
        <v>88</v>
      </c>
      <c r="P2600" s="225" t="s">
        <v>480</v>
      </c>
    </row>
    <row r="2601" spans="1:16" s="225" customFormat="1">
      <c r="A2601" s="225" t="str">
        <f>Arms!$C$57</f>
        <v>CART_030_2</v>
      </c>
      <c r="B2601" s="225">
        <v>3</v>
      </c>
      <c r="C2601" s="225" t="str">
        <f t="shared" si="86"/>
        <v>CART_030_2_3</v>
      </c>
      <c r="D2601" s="232">
        <v>4.8093186102881704</v>
      </c>
      <c r="E2601" s="225" t="s">
        <v>260</v>
      </c>
      <c r="F2601" s="228">
        <v>5161.3814597051096</v>
      </c>
      <c r="H2601" s="225" t="s">
        <v>262</v>
      </c>
      <c r="I2601" s="225" t="s">
        <v>94</v>
      </c>
      <c r="J2601" s="225" t="s">
        <v>88</v>
      </c>
      <c r="P2601" s="225" t="s">
        <v>480</v>
      </c>
    </row>
    <row r="2602" spans="1:16" s="225" customFormat="1">
      <c r="A2602" s="225" t="str">
        <f>Arms!$C$57</f>
        <v>CART_030_2</v>
      </c>
      <c r="B2602" s="225">
        <v>3</v>
      </c>
      <c r="C2602" s="225" t="str">
        <f t="shared" si="86"/>
        <v>CART_030_2_3</v>
      </c>
      <c r="D2602" s="232">
        <v>5.6903447347158602</v>
      </c>
      <c r="E2602" s="225" t="s">
        <v>260</v>
      </c>
      <c r="F2602" s="228">
        <v>8170.2254855752299</v>
      </c>
      <c r="H2602" s="225" t="s">
        <v>262</v>
      </c>
      <c r="I2602" s="225" t="s">
        <v>94</v>
      </c>
      <c r="J2602" s="225" t="s">
        <v>88</v>
      </c>
      <c r="P2602" s="225" t="s">
        <v>480</v>
      </c>
    </row>
    <row r="2603" spans="1:16" s="225" customFormat="1">
      <c r="A2603" s="225" t="str">
        <f>Arms!$C$57</f>
        <v>CART_030_2</v>
      </c>
      <c r="B2603" s="225">
        <v>3</v>
      </c>
      <c r="C2603" s="225" t="str">
        <f t="shared" si="86"/>
        <v>CART_030_2_3</v>
      </c>
      <c r="D2603" s="232">
        <v>6.8272286560732498</v>
      </c>
      <c r="E2603" s="225" t="s">
        <v>260</v>
      </c>
      <c r="F2603" s="228">
        <v>10123.231044170599</v>
      </c>
      <c r="H2603" s="225" t="s">
        <v>262</v>
      </c>
      <c r="I2603" s="225" t="s">
        <v>94</v>
      </c>
      <c r="J2603" s="225" t="s">
        <v>88</v>
      </c>
      <c r="P2603" s="225" t="s">
        <v>480</v>
      </c>
    </row>
    <row r="2604" spans="1:16" s="225" customFormat="1">
      <c r="A2604" s="225" t="str">
        <f>Arms!$C$57</f>
        <v>CART_030_2</v>
      </c>
      <c r="B2604" s="225">
        <v>3</v>
      </c>
      <c r="C2604" s="225" t="str">
        <f t="shared" si="86"/>
        <v>CART_030_2_3</v>
      </c>
      <c r="D2604" s="232">
        <v>7.9509830325881996</v>
      </c>
      <c r="E2604" s="225" t="s">
        <v>260</v>
      </c>
      <c r="F2604" s="228">
        <v>41401.995764592197</v>
      </c>
      <c r="H2604" s="225" t="s">
        <v>262</v>
      </c>
      <c r="I2604" s="225" t="s">
        <v>94</v>
      </c>
      <c r="J2604" s="225" t="s">
        <v>88</v>
      </c>
      <c r="P2604" s="225" t="s">
        <v>480</v>
      </c>
    </row>
    <row r="2605" spans="1:16" s="225" customFormat="1">
      <c r="A2605" s="225" t="str">
        <f>Arms!$C$57</f>
        <v>CART_030_2</v>
      </c>
      <c r="B2605" s="225">
        <v>3</v>
      </c>
      <c r="C2605" s="225" t="str">
        <f t="shared" si="86"/>
        <v>CART_030_2_3</v>
      </c>
      <c r="D2605" s="232">
        <v>8.9013600861836792</v>
      </c>
      <c r="E2605" s="225" t="s">
        <v>260</v>
      </c>
      <c r="F2605" s="228">
        <v>37768.319346437202</v>
      </c>
      <c r="H2605" s="225" t="s">
        <v>262</v>
      </c>
      <c r="I2605" s="225" t="s">
        <v>94</v>
      </c>
      <c r="J2605" s="225" t="s">
        <v>88</v>
      </c>
      <c r="P2605" s="225" t="s">
        <v>480</v>
      </c>
    </row>
    <row r="2606" spans="1:16" s="225" customFormat="1">
      <c r="A2606" s="225" t="str">
        <f>Arms!$C$57</f>
        <v>CART_030_2</v>
      </c>
      <c r="B2606" s="225">
        <v>3</v>
      </c>
      <c r="C2606" s="225" t="str">
        <f t="shared" si="86"/>
        <v>CART_030_2_3</v>
      </c>
      <c r="D2606" s="232">
        <v>9.9106517640721705</v>
      </c>
      <c r="E2606" s="225" t="s">
        <v>260</v>
      </c>
      <c r="F2606" s="228">
        <v>51298.702778119499</v>
      </c>
      <c r="H2606" s="225" t="s">
        <v>262</v>
      </c>
      <c r="I2606" s="225" t="s">
        <v>94</v>
      </c>
      <c r="J2606" s="225" t="s">
        <v>88</v>
      </c>
      <c r="P2606" s="225" t="s">
        <v>480</v>
      </c>
    </row>
    <row r="2607" spans="1:16" s="225" customFormat="1">
      <c r="A2607" s="225" t="str">
        <f>Arms!$C$57</f>
        <v>CART_030_2</v>
      </c>
      <c r="B2607" s="225">
        <v>3</v>
      </c>
      <c r="C2607" s="225" t="str">
        <f t="shared" ref="C2607:C2670" si="87">CONCATENATE(A2607, "_", B2607)</f>
        <v>CART_030_2_3</v>
      </c>
      <c r="D2607" s="232">
        <v>10.860018852679699</v>
      </c>
      <c r="E2607" s="225" t="s">
        <v>260</v>
      </c>
      <c r="F2607" s="228">
        <v>51298.702778119499</v>
      </c>
      <c r="H2607" s="225" t="s">
        <v>262</v>
      </c>
      <c r="I2607" s="225" t="s">
        <v>94</v>
      </c>
      <c r="J2607" s="225" t="s">
        <v>88</v>
      </c>
      <c r="P2607" s="225" t="s">
        <v>480</v>
      </c>
    </row>
    <row r="2608" spans="1:16" s="225" customFormat="1">
      <c r="A2608" s="225" t="str">
        <f>Arms!$C$57</f>
        <v>CART_030_2</v>
      </c>
      <c r="B2608" s="225">
        <v>3</v>
      </c>
      <c r="C2608" s="225" t="str">
        <f t="shared" si="87"/>
        <v>CART_030_2_3</v>
      </c>
      <c r="D2608" s="232">
        <v>12.193509291677801</v>
      </c>
      <c r="E2608" s="225" t="s">
        <v>260</v>
      </c>
      <c r="F2608" s="228">
        <v>34453.555194901601</v>
      </c>
      <c r="H2608" s="225" t="s">
        <v>262</v>
      </c>
      <c r="I2608" s="225" t="s">
        <v>94</v>
      </c>
      <c r="J2608" s="225" t="s">
        <v>88</v>
      </c>
      <c r="P2608" s="225" t="s">
        <v>480</v>
      </c>
    </row>
    <row r="2609" spans="1:16" s="225" customFormat="1">
      <c r="A2609" s="225" t="str">
        <f>Arms!$C$57</f>
        <v>CART_030_2</v>
      </c>
      <c r="B2609" s="225">
        <v>3</v>
      </c>
      <c r="C2609" s="225" t="str">
        <f t="shared" si="87"/>
        <v>CART_030_2_3</v>
      </c>
      <c r="D2609" s="232">
        <v>13.012254241852901</v>
      </c>
      <c r="E2609" s="225" t="s">
        <v>260</v>
      </c>
      <c r="F2609" s="228">
        <v>49751.767084546504</v>
      </c>
      <c r="H2609" s="225" t="s">
        <v>262</v>
      </c>
      <c r="I2609" s="225" t="s">
        <v>94</v>
      </c>
      <c r="J2609" s="225" t="s">
        <v>88</v>
      </c>
      <c r="P2609" s="225" t="s">
        <v>480</v>
      </c>
    </row>
    <row r="2610" spans="1:16" s="225" customFormat="1">
      <c r="A2610" s="225" t="str">
        <f>Arms!$C$57</f>
        <v>CART_030_2</v>
      </c>
      <c r="B2610" s="225">
        <v>3</v>
      </c>
      <c r="C2610" s="225" t="str">
        <f t="shared" si="87"/>
        <v>CART_030_2_3</v>
      </c>
      <c r="D2610" s="232">
        <v>13.770737947751099</v>
      </c>
      <c r="E2610" s="225" t="s">
        <v>260</v>
      </c>
      <c r="F2610" s="228">
        <v>54538.3666988529</v>
      </c>
      <c r="H2610" s="225" t="s">
        <v>262</v>
      </c>
      <c r="I2610" s="225" t="s">
        <v>94</v>
      </c>
      <c r="J2610" s="225" t="s">
        <v>88</v>
      </c>
      <c r="P2610" s="225" t="s">
        <v>480</v>
      </c>
    </row>
    <row r="2611" spans="1:16" s="225" customFormat="1">
      <c r="A2611" s="225" t="str">
        <f>Arms!$C$57</f>
        <v>CART_030_2</v>
      </c>
      <c r="B2611" s="225">
        <v>3</v>
      </c>
      <c r="C2611" s="225" t="str">
        <f t="shared" si="87"/>
        <v>CART_030_2_3</v>
      </c>
      <c r="D2611" s="232">
        <v>14.9762994882844</v>
      </c>
      <c r="E2611" s="225" t="s">
        <v>260</v>
      </c>
      <c r="F2611" s="228">
        <v>41401.995764592197</v>
      </c>
      <c r="H2611" s="225" t="s">
        <v>262</v>
      </c>
      <c r="I2611" s="225" t="s">
        <v>94</v>
      </c>
      <c r="J2611" s="225" t="s">
        <v>88</v>
      </c>
      <c r="P2611" s="225" t="s">
        <v>480</v>
      </c>
    </row>
    <row r="2612" spans="1:16" s="225" customFormat="1">
      <c r="A2612" s="225" t="str">
        <f>Arms!$C$57</f>
        <v>CART_030_2</v>
      </c>
      <c r="B2612" s="225">
        <v>3</v>
      </c>
      <c r="C2612" s="225" t="str">
        <f t="shared" si="87"/>
        <v>CART_030_2_3</v>
      </c>
      <c r="D2612" s="232">
        <v>15.8011042283867</v>
      </c>
      <c r="E2612" s="225" t="s">
        <v>260</v>
      </c>
      <c r="F2612" s="228">
        <v>34453.555194901601</v>
      </c>
      <c r="H2612" s="225" t="s">
        <v>262</v>
      </c>
      <c r="I2612" s="225" t="s">
        <v>94</v>
      </c>
      <c r="J2612" s="225" t="s">
        <v>88</v>
      </c>
      <c r="P2612" s="225" t="s">
        <v>480</v>
      </c>
    </row>
    <row r="2613" spans="1:16" s="225" customFormat="1">
      <c r="A2613" s="225" t="str">
        <f>Arms!$C$57</f>
        <v>CART_030_2</v>
      </c>
      <c r="B2613" s="225">
        <v>3</v>
      </c>
      <c r="C2613" s="225" t="str">
        <f t="shared" si="87"/>
        <v>CART_030_2_3</v>
      </c>
      <c r="D2613" s="232">
        <v>16.9410180447077</v>
      </c>
      <c r="E2613" s="225" t="s">
        <v>260</v>
      </c>
      <c r="F2613" s="228">
        <v>32406.9603578717</v>
      </c>
      <c r="H2613" s="225" t="s">
        <v>262</v>
      </c>
      <c r="I2613" s="225" t="s">
        <v>94</v>
      </c>
      <c r="J2613" s="225" t="s">
        <v>88</v>
      </c>
      <c r="P2613" s="225" t="s">
        <v>480</v>
      </c>
    </row>
    <row r="2614" spans="1:16" s="225" customFormat="1">
      <c r="A2614" s="225" t="str">
        <f>Arms!$C$57</f>
        <v>CART_030_2</v>
      </c>
      <c r="B2614" s="225">
        <v>3</v>
      </c>
      <c r="C2614" s="225" t="str">
        <f t="shared" si="87"/>
        <v>CART_030_2_3</v>
      </c>
      <c r="D2614" s="232">
        <v>19.978656073256101</v>
      </c>
      <c r="E2614" s="225" t="s">
        <v>260</v>
      </c>
      <c r="F2614" s="228">
        <v>33414.592581519297</v>
      </c>
      <c r="H2614" s="225" t="s">
        <v>262</v>
      </c>
      <c r="I2614" s="225" t="s">
        <v>94</v>
      </c>
      <c r="J2614" s="225" t="s">
        <v>88</v>
      </c>
      <c r="P2614" s="225" t="s">
        <v>480</v>
      </c>
    </row>
    <row r="2615" spans="1:16" s="225" customFormat="1">
      <c r="A2615" s="225" t="str">
        <f>Arms!$C$57</f>
        <v>CART_030_2</v>
      </c>
      <c r="B2615" s="225">
        <v>3</v>
      </c>
      <c r="C2615" s="225" t="str">
        <f t="shared" si="87"/>
        <v>CART_030_2_3</v>
      </c>
      <c r="D2615" s="232">
        <v>21.884796660382399</v>
      </c>
      <c r="E2615" s="225" t="s">
        <v>260</v>
      </c>
      <c r="F2615" s="228">
        <v>17036.602037564498</v>
      </c>
      <c r="H2615" s="225" t="s">
        <v>262</v>
      </c>
      <c r="I2615" s="225" t="s">
        <v>94</v>
      </c>
      <c r="J2615" s="225" t="s">
        <v>88</v>
      </c>
      <c r="P2615" s="225" t="s">
        <v>480</v>
      </c>
    </row>
    <row r="2616" spans="1:16" s="225" customFormat="1">
      <c r="A2616" s="225" t="str">
        <f>Arms!$C$57</f>
        <v>CART_030_2</v>
      </c>
      <c r="B2616" s="225">
        <v>3</v>
      </c>
      <c r="C2616" s="225" t="str">
        <f t="shared" si="87"/>
        <v>CART_030_2_3</v>
      </c>
      <c r="D2616" s="232">
        <v>25.750605978992699</v>
      </c>
      <c r="E2616" s="225" t="s">
        <v>260</v>
      </c>
      <c r="F2616" s="228">
        <v>10762.542851272199</v>
      </c>
      <c r="H2616" s="225" t="s">
        <v>262</v>
      </c>
      <c r="I2616" s="225" t="s">
        <v>94</v>
      </c>
      <c r="J2616" s="225" t="s">
        <v>88</v>
      </c>
      <c r="P2616" s="225" t="s">
        <v>480</v>
      </c>
    </row>
    <row r="2617" spans="1:16" s="225" customFormat="1">
      <c r="A2617" s="225" t="str">
        <f>Arms!$C$57</f>
        <v>CART_030_2</v>
      </c>
      <c r="B2617" s="225">
        <v>3</v>
      </c>
      <c r="C2617" s="225" t="str">
        <f t="shared" si="87"/>
        <v>CART_030_2_3</v>
      </c>
      <c r="D2617" s="232">
        <v>29.924454618906498</v>
      </c>
      <c r="E2617" s="225" t="s">
        <v>260</v>
      </c>
      <c r="F2617" s="228">
        <v>14618.1904945227</v>
      </c>
      <c r="H2617" s="225" t="s">
        <v>262</v>
      </c>
      <c r="I2617" s="225" t="s">
        <v>94</v>
      </c>
      <c r="J2617" s="225" t="s">
        <v>88</v>
      </c>
      <c r="P2617" s="225" t="s">
        <v>480</v>
      </c>
    </row>
    <row r="2618" spans="1:16" s="225" customFormat="1">
      <c r="A2618" s="225" t="str">
        <f>Arms!$C$57</f>
        <v>CART_030_2</v>
      </c>
      <c r="B2618" s="225">
        <v>4</v>
      </c>
      <c r="C2618" s="225" t="str">
        <f t="shared" si="87"/>
        <v>CART_030_2_4</v>
      </c>
      <c r="D2618" s="232">
        <v>2.0507675733907802</v>
      </c>
      <c r="E2618" s="225" t="s">
        <v>260</v>
      </c>
      <c r="F2618" s="228">
        <v>1.49806933725924</v>
      </c>
      <c r="G2618" s="228">
        <v>1.49806933725924</v>
      </c>
      <c r="H2618" s="225" t="s">
        <v>262</v>
      </c>
      <c r="I2618" s="225" t="s">
        <v>94</v>
      </c>
      <c r="J2618" s="225" t="s">
        <v>88</v>
      </c>
      <c r="P2618" s="225" t="s">
        <v>480</v>
      </c>
    </row>
    <row r="2619" spans="1:16" s="225" customFormat="1">
      <c r="A2619" s="225" t="str">
        <f>Arms!$C$57</f>
        <v>CART_030_2</v>
      </c>
      <c r="B2619" s="225">
        <v>4</v>
      </c>
      <c r="C2619" s="225" t="str">
        <f t="shared" si="87"/>
        <v>CART_030_2_4</v>
      </c>
      <c r="D2619" s="232">
        <v>3.9067465661190299</v>
      </c>
      <c r="E2619" s="225" t="s">
        <v>260</v>
      </c>
      <c r="F2619" s="228">
        <v>73.174826625961103</v>
      </c>
      <c r="H2619" s="225" t="s">
        <v>262</v>
      </c>
      <c r="I2619" s="225" t="s">
        <v>94</v>
      </c>
      <c r="J2619" s="225" t="s">
        <v>88</v>
      </c>
      <c r="P2619" s="225" t="s">
        <v>480</v>
      </c>
    </row>
    <row r="2620" spans="1:16" s="225" customFormat="1">
      <c r="A2620" s="225" t="str">
        <f>Arms!$C$57</f>
        <v>CART_030_2</v>
      </c>
      <c r="B2620" s="225">
        <v>4</v>
      </c>
      <c r="C2620" s="225" t="str">
        <f t="shared" si="87"/>
        <v>CART_030_2_4</v>
      </c>
      <c r="D2620" s="232">
        <v>6.7710072717479104</v>
      </c>
      <c r="E2620" s="225" t="s">
        <v>260</v>
      </c>
      <c r="F2620" s="228">
        <v>5321.86470836231</v>
      </c>
      <c r="H2620" s="225" t="s">
        <v>262</v>
      </c>
      <c r="I2620" s="225" t="s">
        <v>94</v>
      </c>
      <c r="J2620" s="225" t="s">
        <v>88</v>
      </c>
      <c r="P2620" s="225" t="s">
        <v>480</v>
      </c>
    </row>
    <row r="2621" spans="1:16" s="225" customFormat="1">
      <c r="A2621" s="225" t="str">
        <f>Arms!$C$57</f>
        <v>CART_030_2</v>
      </c>
      <c r="B2621" s="225">
        <v>4</v>
      </c>
      <c r="C2621" s="225" t="str">
        <f t="shared" si="87"/>
        <v>CART_030_2_4</v>
      </c>
      <c r="D2621" s="232">
        <v>8.8549016967411802</v>
      </c>
      <c r="E2621" s="225" t="s">
        <v>260</v>
      </c>
      <c r="F2621" s="228">
        <v>8170.2254855752299</v>
      </c>
      <c r="H2621" s="225" t="s">
        <v>262</v>
      </c>
      <c r="I2621" s="225" t="s">
        <v>94</v>
      </c>
      <c r="J2621" s="225" t="s">
        <v>88</v>
      </c>
      <c r="P2621" s="225" t="s">
        <v>480</v>
      </c>
    </row>
    <row r="2622" spans="1:16" s="225" customFormat="1">
      <c r="A2622" s="225" t="str">
        <f>Arms!$C$57</f>
        <v>CART_030_2</v>
      </c>
      <c r="B2622" s="225">
        <v>4</v>
      </c>
      <c r="C2622" s="225" t="str">
        <f t="shared" si="87"/>
        <v>CART_030_2_4</v>
      </c>
      <c r="D2622" s="232">
        <v>9.9402774037166601</v>
      </c>
      <c r="E2622" s="225" t="s">
        <v>260</v>
      </c>
      <c r="F2622" s="228">
        <v>3466.5192563064402</v>
      </c>
      <c r="H2622" s="225" t="s">
        <v>262</v>
      </c>
      <c r="I2622" s="225" t="s">
        <v>94</v>
      </c>
      <c r="J2622" s="225" t="s">
        <v>88</v>
      </c>
      <c r="P2622" s="225" t="s">
        <v>480</v>
      </c>
    </row>
    <row r="2623" spans="1:16" s="225" customFormat="1">
      <c r="A2623" s="225" t="str">
        <f>Arms!$C$57</f>
        <v>CART_030_2</v>
      </c>
      <c r="B2623" s="225">
        <v>4</v>
      </c>
      <c r="C2623" s="225" t="str">
        <f t="shared" si="87"/>
        <v>CART_030_2_4</v>
      </c>
      <c r="D2623" s="232">
        <v>10.8859412873687</v>
      </c>
      <c r="E2623" s="225" t="s">
        <v>260</v>
      </c>
      <c r="F2623" s="228">
        <v>4854.7873625903503</v>
      </c>
      <c r="H2623" s="225" t="s">
        <v>262</v>
      </c>
      <c r="I2623" s="225" t="s">
        <v>94</v>
      </c>
      <c r="J2623" s="225" t="s">
        <v>88</v>
      </c>
      <c r="P2623" s="225" t="s">
        <v>480</v>
      </c>
    </row>
    <row r="2624" spans="1:16" s="225" customFormat="1">
      <c r="A2624" s="225" t="str">
        <f>Arms!$C$57</f>
        <v>CART_030_2</v>
      </c>
      <c r="B2624" s="225">
        <v>4</v>
      </c>
      <c r="C2624" s="225" t="str">
        <f t="shared" si="87"/>
        <v>CART_030_2_4</v>
      </c>
      <c r="D2624" s="232">
        <v>11.829921896040901</v>
      </c>
      <c r="E2624" s="225" t="s">
        <v>260</v>
      </c>
      <c r="F2624" s="228">
        <v>7923.8486233211697</v>
      </c>
      <c r="H2624" s="225" t="s">
        <v>262</v>
      </c>
      <c r="I2624" s="225" t="s">
        <v>94</v>
      </c>
      <c r="J2624" s="225" t="s">
        <v>88</v>
      </c>
      <c r="P2624" s="225" t="s">
        <v>480</v>
      </c>
    </row>
    <row r="2625" spans="1:16" s="225" customFormat="1">
      <c r="A2625" s="225" t="str">
        <f>Arms!$C$57</f>
        <v>CART_030_2</v>
      </c>
      <c r="B2625" s="225">
        <v>4</v>
      </c>
      <c r="C2625" s="225" t="str">
        <f t="shared" si="87"/>
        <v>CART_030_2_4</v>
      </c>
      <c r="D2625" s="232">
        <v>12.9678157823862</v>
      </c>
      <c r="E2625" s="225" t="s">
        <v>260</v>
      </c>
      <c r="F2625" s="228">
        <v>8956.2799405173591</v>
      </c>
      <c r="H2625" s="225" t="s">
        <v>262</v>
      </c>
      <c r="I2625" s="225" t="s">
        <v>94</v>
      </c>
      <c r="J2625" s="225" t="s">
        <v>88</v>
      </c>
      <c r="P2625" s="225" t="s">
        <v>480</v>
      </c>
    </row>
    <row r="2626" spans="1:16" s="225" customFormat="1">
      <c r="A2626" s="225" t="str">
        <f>Arms!$C$57</f>
        <v>CART_030_2</v>
      </c>
      <c r="B2626" s="225">
        <v>4</v>
      </c>
      <c r="C2626" s="225" t="str">
        <f t="shared" si="87"/>
        <v>CART_030_2_4</v>
      </c>
      <c r="D2626" s="232">
        <v>13.909103151090701</v>
      </c>
      <c r="E2626" s="225" t="s">
        <v>260</v>
      </c>
      <c r="F2626" s="228">
        <v>18675.687391126299</v>
      </c>
      <c r="H2626" s="225" t="s">
        <v>262</v>
      </c>
      <c r="I2626" s="225" t="s">
        <v>94</v>
      </c>
      <c r="J2626" s="225" t="s">
        <v>88</v>
      </c>
      <c r="P2626" s="225" t="s">
        <v>480</v>
      </c>
    </row>
    <row r="2627" spans="1:16" s="225" customFormat="1">
      <c r="A2627" s="225" t="str">
        <f>Arms!$C$57</f>
        <v>CART_030_2</v>
      </c>
      <c r="B2627" s="225">
        <v>4</v>
      </c>
      <c r="C2627" s="225" t="str">
        <f t="shared" si="87"/>
        <v>CART_030_2_4</v>
      </c>
      <c r="D2627" s="232">
        <v>14.921088068946901</v>
      </c>
      <c r="E2627" s="225" t="s">
        <v>260</v>
      </c>
      <c r="F2627" s="228">
        <v>19855.111964445801</v>
      </c>
      <c r="H2627" s="225" t="s">
        <v>262</v>
      </c>
      <c r="I2627" s="225" t="s">
        <v>94</v>
      </c>
      <c r="J2627" s="225" t="s">
        <v>88</v>
      </c>
      <c r="P2627" s="225" t="s">
        <v>480</v>
      </c>
    </row>
    <row r="2628" spans="1:16" s="225" customFormat="1">
      <c r="A2628" s="225" t="str">
        <f>Arms!$C$57</f>
        <v>CART_030_2</v>
      </c>
      <c r="B2628" s="225">
        <v>4</v>
      </c>
      <c r="C2628" s="225" t="str">
        <f t="shared" si="87"/>
        <v>CART_030_2_4</v>
      </c>
      <c r="D2628" s="232">
        <v>15.947885806625299</v>
      </c>
      <c r="E2628" s="225" t="s">
        <v>260</v>
      </c>
      <c r="F2628" s="228">
        <v>5487.3378755714602</v>
      </c>
      <c r="H2628" s="225" t="s">
        <v>262</v>
      </c>
      <c r="I2628" s="225" t="s">
        <v>94</v>
      </c>
      <c r="J2628" s="225" t="s">
        <v>88</v>
      </c>
      <c r="P2628" s="225" t="s">
        <v>480</v>
      </c>
    </row>
    <row r="2629" spans="1:16" s="225" customFormat="1">
      <c r="A2629" s="225" t="str">
        <f>Arms!$C$57</f>
        <v>CART_030_2</v>
      </c>
      <c r="B2629" s="225">
        <v>4</v>
      </c>
      <c r="C2629" s="225" t="str">
        <f t="shared" si="87"/>
        <v>CART_030_2_4</v>
      </c>
      <c r="D2629" s="232">
        <v>16.896916240237001</v>
      </c>
      <c r="E2629" s="225" t="s">
        <v>260</v>
      </c>
      <c r="F2629" s="228">
        <v>5657.9561132712797</v>
      </c>
      <c r="H2629" s="225" t="s">
        <v>262</v>
      </c>
      <c r="I2629" s="225" t="s">
        <v>94</v>
      </c>
      <c r="J2629" s="225" t="s">
        <v>88</v>
      </c>
      <c r="P2629" s="225" t="s">
        <v>480</v>
      </c>
    </row>
    <row r="2630" spans="1:16" s="225" customFormat="1">
      <c r="A2630" s="225" t="str">
        <f>Arms!$C$57</f>
        <v>CART_030_2</v>
      </c>
      <c r="B2630" s="225">
        <v>4</v>
      </c>
      <c r="C2630" s="225" t="str">
        <f t="shared" si="87"/>
        <v>CART_030_2_4</v>
      </c>
      <c r="D2630" s="232">
        <v>26.7706706167519</v>
      </c>
      <c r="E2630" s="225" t="s">
        <v>260</v>
      </c>
      <c r="F2630" s="228">
        <v>5487.3378755714602</v>
      </c>
      <c r="H2630" s="225" t="s">
        <v>262</v>
      </c>
      <c r="I2630" s="225" t="s">
        <v>94</v>
      </c>
      <c r="J2630" s="225" t="s">
        <v>88</v>
      </c>
      <c r="P2630" s="225" t="s">
        <v>480</v>
      </c>
    </row>
    <row r="2631" spans="1:16" s="225" customFormat="1">
      <c r="A2631" s="225" t="str">
        <f>Arms!$C$57</f>
        <v>CART_030_2</v>
      </c>
      <c r="B2631" s="225">
        <v>5</v>
      </c>
      <c r="C2631" s="225" t="str">
        <f t="shared" si="87"/>
        <v>CART_030_2_5</v>
      </c>
      <c r="D2631" s="232">
        <v>2.0504309183948202</v>
      </c>
      <c r="E2631" s="225" t="s">
        <v>260</v>
      </c>
      <c r="F2631" s="228">
        <v>1.5446489275944999</v>
      </c>
      <c r="G2631" s="228">
        <v>1.5446489275944999</v>
      </c>
      <c r="H2631" s="225" t="s">
        <v>262</v>
      </c>
      <c r="I2631" s="225" t="s">
        <v>94</v>
      </c>
      <c r="J2631" s="225" t="s">
        <v>88</v>
      </c>
      <c r="P2631" s="225" t="s">
        <v>480</v>
      </c>
    </row>
    <row r="2632" spans="1:16" s="225" customFormat="1">
      <c r="A2632" s="225" t="str">
        <f>Arms!$C$57</f>
        <v>CART_030_2</v>
      </c>
      <c r="B2632" s="225">
        <v>5</v>
      </c>
      <c r="C2632" s="225" t="str">
        <f t="shared" si="87"/>
        <v>CART_030_2_5</v>
      </c>
      <c r="D2632" s="232">
        <v>3.89193374629679</v>
      </c>
      <c r="E2632" s="225" t="s">
        <v>260</v>
      </c>
      <c r="F2632" s="228">
        <v>281.49331472205802</v>
      </c>
      <c r="H2632" s="225" t="s">
        <v>262</v>
      </c>
      <c r="I2632" s="225" t="s">
        <v>94</v>
      </c>
      <c r="J2632" s="225" t="s">
        <v>88</v>
      </c>
      <c r="P2632" s="225" t="s">
        <v>480</v>
      </c>
    </row>
    <row r="2633" spans="1:16" s="225" customFormat="1">
      <c r="A2633" s="225" t="str">
        <f>Arms!$C$57</f>
        <v>CART_030_2</v>
      </c>
      <c r="B2633" s="225">
        <v>5</v>
      </c>
      <c r="C2633" s="225" t="str">
        <f t="shared" si="87"/>
        <v>CART_030_2_5</v>
      </c>
      <c r="D2633" s="232">
        <v>4.4531376245623404</v>
      </c>
      <c r="E2633" s="225" t="s">
        <v>260</v>
      </c>
      <c r="F2633" s="228">
        <v>605.22226094023495</v>
      </c>
      <c r="H2633" s="225" t="s">
        <v>262</v>
      </c>
      <c r="I2633" s="225" t="s">
        <v>94</v>
      </c>
      <c r="J2633" s="225" t="s">
        <v>88</v>
      </c>
      <c r="P2633" s="225" t="s">
        <v>480</v>
      </c>
    </row>
    <row r="2634" spans="1:16" s="225" customFormat="1">
      <c r="A2634" s="225" t="str">
        <f>Arms!$C$57</f>
        <v>CART_030_2</v>
      </c>
      <c r="B2634" s="225">
        <v>5</v>
      </c>
      <c r="C2634" s="225" t="str">
        <f t="shared" si="87"/>
        <v>CART_030_2_5</v>
      </c>
      <c r="D2634" s="232">
        <v>5.4449232426609102</v>
      </c>
      <c r="E2634" s="225" t="s">
        <v>260</v>
      </c>
      <c r="F2634" s="228">
        <v>4040.0150105702201</v>
      </c>
      <c r="H2634" s="225" t="s">
        <v>262</v>
      </c>
      <c r="I2634" s="225" t="s">
        <v>94</v>
      </c>
      <c r="J2634" s="225" t="s">
        <v>88</v>
      </c>
      <c r="P2634" s="225" t="s">
        <v>480</v>
      </c>
    </row>
    <row r="2635" spans="1:16" s="225" customFormat="1">
      <c r="A2635" s="225" t="str">
        <f>Arms!$C$57</f>
        <v>CART_030_2</v>
      </c>
      <c r="B2635" s="225">
        <v>5</v>
      </c>
      <c r="C2635" s="225" t="str">
        <f t="shared" si="87"/>
        <v>CART_030_2_5</v>
      </c>
      <c r="D2635" s="232">
        <v>6.9565041745219398</v>
      </c>
      <c r="E2635" s="225" t="s">
        <v>260</v>
      </c>
      <c r="F2635" s="228">
        <v>7923.8486233211697</v>
      </c>
      <c r="H2635" s="225" t="s">
        <v>262</v>
      </c>
      <c r="I2635" s="225" t="s">
        <v>94</v>
      </c>
      <c r="J2635" s="225" t="s">
        <v>88</v>
      </c>
      <c r="P2635" s="225" t="s">
        <v>480</v>
      </c>
    </row>
    <row r="2636" spans="1:16" s="225" customFormat="1">
      <c r="A2636" s="225" t="str">
        <f>Arms!$C$57</f>
        <v>CART_030_2</v>
      </c>
      <c r="B2636" s="225">
        <v>5</v>
      </c>
      <c r="C2636" s="225" t="str">
        <f t="shared" si="87"/>
        <v>CART_030_2_5</v>
      </c>
      <c r="D2636" s="232">
        <v>8.7751144626986193</v>
      </c>
      <c r="E2636" s="225" t="s">
        <v>260</v>
      </c>
      <c r="F2636" s="228">
        <v>36629.398513761</v>
      </c>
      <c r="H2636" s="225" t="s">
        <v>262</v>
      </c>
      <c r="I2636" s="225" t="s">
        <v>94</v>
      </c>
      <c r="J2636" s="225" t="s">
        <v>88</v>
      </c>
      <c r="P2636" s="225" t="s">
        <v>480</v>
      </c>
    </row>
    <row r="2637" spans="1:16" s="225" customFormat="1">
      <c r="A2637" s="225" t="str">
        <f>Arms!$C$57</f>
        <v>CART_030_2</v>
      </c>
      <c r="B2637" s="225">
        <v>5</v>
      </c>
      <c r="C2637" s="225" t="str">
        <f t="shared" si="87"/>
        <v>CART_030_2_5</v>
      </c>
      <c r="D2637" s="232">
        <v>9.9130083490438992</v>
      </c>
      <c r="E2637" s="225" t="s">
        <v>260</v>
      </c>
      <c r="F2637" s="228">
        <v>41401.995764592197</v>
      </c>
      <c r="H2637" s="225" t="s">
        <v>262</v>
      </c>
      <c r="I2637" s="225" t="s">
        <v>94</v>
      </c>
      <c r="J2637" s="225" t="s">
        <v>88</v>
      </c>
      <c r="P2637" s="225" t="s">
        <v>480</v>
      </c>
    </row>
    <row r="2638" spans="1:16" s="225" customFormat="1">
      <c r="A2638" s="225" t="str">
        <f>Arms!$C$57</f>
        <v>CART_030_2</v>
      </c>
      <c r="B2638" s="225">
        <v>5</v>
      </c>
      <c r="C2638" s="225" t="str">
        <f t="shared" si="87"/>
        <v>CART_030_2_5</v>
      </c>
      <c r="D2638" s="232">
        <v>10.925329921895999</v>
      </c>
      <c r="E2638" s="225" t="s">
        <v>260</v>
      </c>
      <c r="F2638" s="228">
        <v>42689.3113472642</v>
      </c>
      <c r="H2638" s="225" t="s">
        <v>262</v>
      </c>
      <c r="I2638" s="225" t="s">
        <v>94</v>
      </c>
      <c r="J2638" s="225" t="s">
        <v>88</v>
      </c>
      <c r="P2638" s="225" t="s">
        <v>480</v>
      </c>
    </row>
    <row r="2639" spans="1:16" s="225" customFormat="1">
      <c r="A2639" s="225" t="str">
        <f>Arms!$C$57</f>
        <v>CART_030_2</v>
      </c>
      <c r="B2639" s="225">
        <v>5</v>
      </c>
      <c r="C2639" s="225" t="str">
        <f t="shared" si="87"/>
        <v>CART_030_2_5</v>
      </c>
      <c r="D2639" s="232">
        <v>11.8790735254511</v>
      </c>
      <c r="E2639" s="225" t="s">
        <v>260</v>
      </c>
      <c r="F2639" s="228">
        <v>28671.261943930702</v>
      </c>
      <c r="H2639" s="225" t="s">
        <v>262</v>
      </c>
      <c r="I2639" s="225" t="s">
        <v>94</v>
      </c>
      <c r="J2639" s="225" t="s">
        <v>88</v>
      </c>
      <c r="P2639" s="225" t="s">
        <v>480</v>
      </c>
    </row>
    <row r="2640" spans="1:16" s="225" customFormat="1">
      <c r="A2640" s="225" t="str">
        <f>Arms!$C$57</f>
        <v>CART_030_2</v>
      </c>
      <c r="B2640" s="225">
        <v>5</v>
      </c>
      <c r="C2640" s="225" t="str">
        <f t="shared" si="87"/>
        <v>CART_030_2_5</v>
      </c>
      <c r="D2640" s="232">
        <v>12.957379477511401</v>
      </c>
      <c r="E2640" s="225" t="s">
        <v>260</v>
      </c>
      <c r="F2640" s="228">
        <v>23139.9119525971</v>
      </c>
      <c r="H2640" s="225" t="s">
        <v>262</v>
      </c>
      <c r="I2640" s="225" t="s">
        <v>94</v>
      </c>
      <c r="J2640" s="225" t="s">
        <v>88</v>
      </c>
      <c r="P2640" s="225" t="s">
        <v>480</v>
      </c>
    </row>
    <row r="2641" spans="1:16" s="225" customFormat="1">
      <c r="A2641" s="225" t="str">
        <f>Arms!$C$57</f>
        <v>CART_030_2</v>
      </c>
      <c r="B2641" s="225">
        <v>5</v>
      </c>
      <c r="C2641" s="225" t="str">
        <f t="shared" si="87"/>
        <v>CART_030_2_5</v>
      </c>
      <c r="D2641" s="232">
        <v>14.0326555346081</v>
      </c>
      <c r="E2641" s="225" t="s">
        <v>260</v>
      </c>
      <c r="F2641" s="228">
        <v>24601.265433717701</v>
      </c>
      <c r="H2641" s="225" t="s">
        <v>262</v>
      </c>
      <c r="I2641" s="225" t="s">
        <v>94</v>
      </c>
      <c r="J2641" s="225" t="s">
        <v>88</v>
      </c>
      <c r="P2641" s="225" t="s">
        <v>480</v>
      </c>
    </row>
    <row r="2642" spans="1:16" s="225" customFormat="1">
      <c r="A2642" s="225" t="str">
        <f>Arms!$C$57</f>
        <v>CART_030_2</v>
      </c>
      <c r="B2642" s="225">
        <v>5</v>
      </c>
      <c r="C2642" s="225" t="str">
        <f t="shared" si="87"/>
        <v>CART_030_2_5</v>
      </c>
      <c r="D2642" s="232">
        <v>14.7924858604901</v>
      </c>
      <c r="E2642" s="225" t="s">
        <v>260</v>
      </c>
      <c r="F2642" s="228">
        <v>23859.403095188602</v>
      </c>
      <c r="H2642" s="225" t="s">
        <v>262</v>
      </c>
      <c r="I2642" s="225" t="s">
        <v>94</v>
      </c>
      <c r="J2642" s="225" t="s">
        <v>88</v>
      </c>
      <c r="P2642" s="225" t="s">
        <v>480</v>
      </c>
    </row>
    <row r="2643" spans="1:16" s="225" customFormat="1">
      <c r="A2643" s="225" t="str">
        <f>Arms!$C$57</f>
        <v>CART_030_2</v>
      </c>
      <c r="B2643" s="225">
        <v>5</v>
      </c>
      <c r="C2643" s="225" t="str">
        <f t="shared" si="87"/>
        <v>CART_030_2_5</v>
      </c>
      <c r="D2643" s="232">
        <v>15.8842580123889</v>
      </c>
      <c r="E2643" s="225" t="s">
        <v>260</v>
      </c>
      <c r="F2643" s="228">
        <v>5657.9561132712797</v>
      </c>
      <c r="H2643" s="225" t="s">
        <v>262</v>
      </c>
      <c r="I2643" s="225" t="s">
        <v>94</v>
      </c>
      <c r="J2643" s="225" t="s">
        <v>88</v>
      </c>
      <c r="P2643" s="225" t="s">
        <v>480</v>
      </c>
    </row>
    <row r="2644" spans="1:16" s="225" customFormat="1">
      <c r="A2644" s="225" t="str">
        <f>Arms!$C$57</f>
        <v>CART_030_2</v>
      </c>
      <c r="B2644" s="225">
        <v>5</v>
      </c>
      <c r="C2644" s="225" t="str">
        <f t="shared" si="87"/>
        <v>CART_030_2_5</v>
      </c>
      <c r="D2644" s="232">
        <v>16.836318340964102</v>
      </c>
      <c r="E2644" s="225" t="s">
        <v>260</v>
      </c>
      <c r="F2644" s="228">
        <v>4428.7034014473802</v>
      </c>
      <c r="H2644" s="225" t="s">
        <v>262</v>
      </c>
      <c r="I2644" s="225" t="s">
        <v>94</v>
      </c>
      <c r="J2644" s="225" t="s">
        <v>88</v>
      </c>
      <c r="P2644" s="225" t="s">
        <v>480</v>
      </c>
    </row>
    <row r="2645" spans="1:16" s="225" customFormat="1">
      <c r="A2645" s="225" t="str">
        <f>Arms!$C$57</f>
        <v>CART_030_2</v>
      </c>
      <c r="B2645" s="225">
        <v>5</v>
      </c>
      <c r="C2645" s="225" t="str">
        <f t="shared" si="87"/>
        <v>CART_030_2_5</v>
      </c>
      <c r="D2645" s="232">
        <v>29.888769189334699</v>
      </c>
      <c r="E2645" s="225" t="s">
        <v>260</v>
      </c>
      <c r="F2645" s="228">
        <v>1187.0474655681301</v>
      </c>
      <c r="H2645" s="225" t="s">
        <v>262</v>
      </c>
      <c r="I2645" s="225" t="s">
        <v>94</v>
      </c>
      <c r="J2645" s="225" t="s">
        <v>88</v>
      </c>
      <c r="P2645" s="225" t="s">
        <v>480</v>
      </c>
    </row>
    <row r="2646" spans="1:16" s="225" customFormat="1">
      <c r="A2646" s="225" t="str">
        <f>Arms!$C$57</f>
        <v>CART_030_2</v>
      </c>
      <c r="B2646" s="225">
        <v>6</v>
      </c>
      <c r="C2646" s="225" t="str">
        <f t="shared" si="87"/>
        <v>CART_030_2_6</v>
      </c>
      <c r="D2646" s="232">
        <v>1.0374360355507599</v>
      </c>
      <c r="E2646" s="225" t="s">
        <v>260</v>
      </c>
      <c r="F2646" s="228">
        <v>1.59267682087666</v>
      </c>
      <c r="G2646" s="228">
        <v>1.59267682087666</v>
      </c>
      <c r="H2646" s="225" t="s">
        <v>262</v>
      </c>
      <c r="I2646" s="225" t="s">
        <v>94</v>
      </c>
      <c r="J2646" s="225" t="s">
        <v>88</v>
      </c>
      <c r="P2646" s="225" t="s">
        <v>480</v>
      </c>
    </row>
    <row r="2647" spans="1:16" s="225" customFormat="1">
      <c r="A2647" s="225" t="str">
        <f>Arms!$C$57</f>
        <v>CART_030_2</v>
      </c>
      <c r="B2647" s="225">
        <v>6</v>
      </c>
      <c r="C2647" s="225" t="str">
        <f t="shared" si="87"/>
        <v>CART_030_2_6</v>
      </c>
      <c r="D2647" s="232">
        <v>2.7691893347697198</v>
      </c>
      <c r="E2647" s="225" t="s">
        <v>260</v>
      </c>
      <c r="F2647" s="228">
        <v>62.787377005308898</v>
      </c>
      <c r="H2647" s="225" t="s">
        <v>262</v>
      </c>
      <c r="I2647" s="225" t="s">
        <v>94</v>
      </c>
      <c r="J2647" s="225" t="s">
        <v>88</v>
      </c>
      <c r="P2647" s="225" t="s">
        <v>480</v>
      </c>
    </row>
    <row r="2648" spans="1:16" s="225" customFormat="1">
      <c r="A2648" s="225" t="str">
        <f>Arms!$C$57</f>
        <v>CART_030_2</v>
      </c>
      <c r="B2648" s="225">
        <v>6</v>
      </c>
      <c r="C2648" s="225" t="str">
        <f t="shared" si="87"/>
        <v>CART_030_2_6</v>
      </c>
      <c r="D2648" s="232">
        <v>3.9464718556423302</v>
      </c>
      <c r="E2648" s="225" t="s">
        <v>260</v>
      </c>
      <c r="F2648" s="228">
        <v>624.04048535430195</v>
      </c>
      <c r="H2648" s="225" t="s">
        <v>262</v>
      </c>
      <c r="I2648" s="225" t="s">
        <v>94</v>
      </c>
      <c r="J2648" s="225" t="s">
        <v>88</v>
      </c>
      <c r="P2648" s="225" t="s">
        <v>480</v>
      </c>
    </row>
    <row r="2649" spans="1:16" s="225" customFormat="1">
      <c r="A2649" s="225" t="str">
        <f>Arms!$C$57</f>
        <v>CART_030_2</v>
      </c>
      <c r="B2649" s="225">
        <v>6</v>
      </c>
      <c r="C2649" s="225" t="str">
        <f t="shared" si="87"/>
        <v>CART_030_2_6</v>
      </c>
      <c r="D2649" s="232">
        <v>4.93893078373282</v>
      </c>
      <c r="E2649" s="225" t="s">
        <v>260</v>
      </c>
      <c r="F2649" s="228">
        <v>3918.1865220516502</v>
      </c>
      <c r="H2649" s="225" t="s">
        <v>262</v>
      </c>
      <c r="I2649" s="225" t="s">
        <v>94</v>
      </c>
      <c r="J2649" s="225" t="s">
        <v>88</v>
      </c>
      <c r="P2649" s="225" t="s">
        <v>480</v>
      </c>
    </row>
    <row r="2650" spans="1:16" s="225" customFormat="1">
      <c r="A2650" s="225" t="str">
        <f>Arms!$C$57</f>
        <v>CART_030_2</v>
      </c>
      <c r="B2650" s="225">
        <v>6</v>
      </c>
      <c r="C2650" s="225" t="str">
        <f t="shared" si="87"/>
        <v>CART_030_2_6</v>
      </c>
      <c r="D2650" s="232">
        <v>7.7654861298141604</v>
      </c>
      <c r="E2650" s="225" t="s">
        <v>260</v>
      </c>
      <c r="F2650" s="228">
        <v>27806.667011137099</v>
      </c>
      <c r="H2650" s="225" t="s">
        <v>262</v>
      </c>
      <c r="I2650" s="225" t="s">
        <v>94</v>
      </c>
      <c r="J2650" s="225" t="s">
        <v>88</v>
      </c>
      <c r="P2650" s="225" t="s">
        <v>480</v>
      </c>
    </row>
    <row r="2651" spans="1:16" s="225" customFormat="1">
      <c r="A2651" s="225" t="str">
        <f>Arms!$C$57</f>
        <v>CART_030_2</v>
      </c>
      <c r="B2651" s="225">
        <v>6</v>
      </c>
      <c r="C2651" s="225" t="str">
        <f t="shared" si="87"/>
        <v>CART_030_2_6</v>
      </c>
      <c r="D2651" s="232">
        <v>9.0276057096687303</v>
      </c>
      <c r="E2651" s="225" t="s">
        <v>260</v>
      </c>
      <c r="F2651" s="228">
        <v>38942.652736123302</v>
      </c>
      <c r="H2651" s="225" t="s">
        <v>262</v>
      </c>
      <c r="I2651" s="225" t="s">
        <v>94</v>
      </c>
      <c r="J2651" s="225" t="s">
        <v>88</v>
      </c>
      <c r="P2651" s="225" t="s">
        <v>480</v>
      </c>
    </row>
    <row r="2652" spans="1:16" s="225" customFormat="1">
      <c r="A2652" s="225" t="str">
        <f>Arms!$C$57</f>
        <v>CART_030_2</v>
      </c>
      <c r="B2652" s="225">
        <v>6</v>
      </c>
      <c r="C2652" s="225" t="str">
        <f t="shared" si="87"/>
        <v>CART_030_2_6</v>
      </c>
      <c r="D2652" s="232">
        <v>10.038917317532899</v>
      </c>
      <c r="E2652" s="225" t="s">
        <v>260</v>
      </c>
      <c r="F2652" s="228">
        <v>44016.653536837402</v>
      </c>
      <c r="H2652" s="225" t="s">
        <v>262</v>
      </c>
      <c r="I2652" s="225" t="s">
        <v>94</v>
      </c>
      <c r="J2652" s="225" t="s">
        <v>88</v>
      </c>
      <c r="P2652" s="225" t="s">
        <v>480</v>
      </c>
    </row>
    <row r="2653" spans="1:16" s="225" customFormat="1">
      <c r="A2653" s="225" t="str">
        <f>Arms!$C$57</f>
        <v>CART_030_2</v>
      </c>
      <c r="B2653" s="225">
        <v>6</v>
      </c>
      <c r="C2653" s="225" t="str">
        <f t="shared" si="87"/>
        <v>CART_030_2_6</v>
      </c>
      <c r="D2653" s="232">
        <v>10.923309991920201</v>
      </c>
      <c r="E2653" s="225" t="s">
        <v>260</v>
      </c>
      <c r="F2653" s="228">
        <v>51298.702778119499</v>
      </c>
      <c r="H2653" s="225" t="s">
        <v>262</v>
      </c>
      <c r="I2653" s="225" t="s">
        <v>94</v>
      </c>
      <c r="J2653" s="225" t="s">
        <v>88</v>
      </c>
      <c r="P2653" s="225" t="s">
        <v>480</v>
      </c>
    </row>
    <row r="2654" spans="1:16" s="225" customFormat="1">
      <c r="A2654" s="225" t="str">
        <f>Arms!$C$57</f>
        <v>CART_030_2</v>
      </c>
      <c r="B2654" s="225">
        <v>6</v>
      </c>
      <c r="C2654" s="225" t="str">
        <f t="shared" si="87"/>
        <v>CART_030_2_6</v>
      </c>
      <c r="D2654" s="232">
        <v>11.941691354699699</v>
      </c>
      <c r="E2654" s="225" t="s">
        <v>260</v>
      </c>
      <c r="F2654" s="228">
        <v>30481.9364415569</v>
      </c>
      <c r="H2654" s="225" t="s">
        <v>262</v>
      </c>
      <c r="I2654" s="225" t="s">
        <v>94</v>
      </c>
      <c r="J2654" s="225" t="s">
        <v>88</v>
      </c>
      <c r="P2654" s="225" t="s">
        <v>480</v>
      </c>
    </row>
    <row r="2655" spans="1:16" s="225" customFormat="1">
      <c r="A2655" s="225" t="str">
        <f>Arms!$C$57</f>
        <v>CART_030_2</v>
      </c>
      <c r="B2655" s="225">
        <v>6</v>
      </c>
      <c r="C2655" s="225" t="str">
        <f t="shared" si="87"/>
        <v>CART_030_2_6</v>
      </c>
      <c r="D2655" s="232">
        <v>12.8924050632911</v>
      </c>
      <c r="E2655" s="225" t="s">
        <v>260</v>
      </c>
      <c r="F2655" s="228">
        <v>26968.144331433501</v>
      </c>
      <c r="H2655" s="225" t="s">
        <v>262</v>
      </c>
      <c r="I2655" s="225" t="s">
        <v>94</v>
      </c>
      <c r="J2655" s="225" t="s">
        <v>88</v>
      </c>
      <c r="P2655" s="225" t="s">
        <v>480</v>
      </c>
    </row>
    <row r="2656" spans="1:16" s="225" customFormat="1">
      <c r="A2656" s="225" t="str">
        <f>Arms!$C$57</f>
        <v>CART_030_2</v>
      </c>
      <c r="B2656" s="225">
        <v>6</v>
      </c>
      <c r="C2656" s="225" t="str">
        <f t="shared" si="87"/>
        <v>CART_030_2_6</v>
      </c>
      <c r="D2656" s="232">
        <v>15.805480743334201</v>
      </c>
      <c r="E2656" s="225" t="s">
        <v>260</v>
      </c>
      <c r="F2656" s="228">
        <v>23139.9119525971</v>
      </c>
      <c r="H2656" s="225" t="s">
        <v>262</v>
      </c>
      <c r="I2656" s="225" t="s">
        <v>94</v>
      </c>
      <c r="J2656" s="225" t="s">
        <v>88</v>
      </c>
      <c r="P2656" s="225" t="s">
        <v>480</v>
      </c>
    </row>
    <row r="2657" spans="1:16" s="225" customFormat="1">
      <c r="A2657" s="225" t="str">
        <f>Arms!$C$57</f>
        <v>CART_030_2</v>
      </c>
      <c r="B2657" s="225">
        <v>6</v>
      </c>
      <c r="C2657" s="225" t="str">
        <f t="shared" si="87"/>
        <v>CART_030_2_6</v>
      </c>
      <c r="D2657" s="232">
        <v>19.914018314031701</v>
      </c>
      <c r="E2657" s="225" t="s">
        <v>260</v>
      </c>
      <c r="F2657" s="228">
        <v>37768.319346437202</v>
      </c>
      <c r="H2657" s="225" t="s">
        <v>262</v>
      </c>
      <c r="I2657" s="225" t="s">
        <v>94</v>
      </c>
      <c r="J2657" s="225" t="s">
        <v>88</v>
      </c>
      <c r="P2657" s="225" t="s">
        <v>480</v>
      </c>
    </row>
    <row r="2658" spans="1:16" s="225" customFormat="1">
      <c r="A2658" s="225" t="str">
        <f>Arms!$C$57</f>
        <v>CART_030_2</v>
      </c>
      <c r="B2658" s="225">
        <v>6</v>
      </c>
      <c r="C2658" s="225" t="str">
        <f t="shared" si="87"/>
        <v>CART_030_2_6</v>
      </c>
      <c r="D2658" s="232">
        <v>22.825747374091002</v>
      </c>
      <c r="E2658" s="225" t="s">
        <v>260</v>
      </c>
      <c r="F2658" s="228">
        <v>36629.398513761</v>
      </c>
      <c r="H2658" s="225" t="s">
        <v>262</v>
      </c>
      <c r="I2658" s="225" t="s">
        <v>94</v>
      </c>
      <c r="J2658" s="225" t="s">
        <v>88</v>
      </c>
      <c r="P2658" s="225" t="s">
        <v>480</v>
      </c>
    </row>
    <row r="2659" spans="1:16" s="225" customFormat="1">
      <c r="A2659" s="225" t="str">
        <f>Arms!$C$57</f>
        <v>CART_030_2</v>
      </c>
      <c r="B2659" s="225">
        <v>6</v>
      </c>
      <c r="C2659" s="225" t="str">
        <f t="shared" si="87"/>
        <v>CART_030_2_6</v>
      </c>
      <c r="D2659" s="232">
        <v>23.906073256127101</v>
      </c>
      <c r="E2659" s="225" t="s">
        <v>260</v>
      </c>
      <c r="F2659" s="228">
        <v>24601.265433717701</v>
      </c>
      <c r="H2659" s="225" t="s">
        <v>262</v>
      </c>
      <c r="I2659" s="225" t="s">
        <v>94</v>
      </c>
      <c r="J2659" s="225" t="s">
        <v>88</v>
      </c>
      <c r="P2659" s="225" t="s">
        <v>480</v>
      </c>
    </row>
    <row r="2660" spans="1:16" s="225" customFormat="1">
      <c r="A2660" s="225" t="str">
        <f>Arms!$C$57</f>
        <v>CART_030_2</v>
      </c>
      <c r="B2660" s="225">
        <v>6</v>
      </c>
      <c r="C2660" s="225" t="str">
        <f t="shared" si="87"/>
        <v>CART_030_2_6</v>
      </c>
      <c r="D2660" s="232">
        <v>25.933409641798999</v>
      </c>
      <c r="E2660" s="225" t="s">
        <v>260</v>
      </c>
      <c r="F2660" s="228">
        <v>20472.468556936099</v>
      </c>
      <c r="H2660" s="225" t="s">
        <v>262</v>
      </c>
      <c r="I2660" s="225" t="s">
        <v>94</v>
      </c>
      <c r="J2660" s="225" t="s">
        <v>88</v>
      </c>
      <c r="P2660" s="225" t="s">
        <v>480</v>
      </c>
    </row>
    <row r="2661" spans="1:16" s="225" customFormat="1">
      <c r="A2661" s="225" t="str">
        <f>Arms!$C$57</f>
        <v>CART_030_2</v>
      </c>
      <c r="B2661" s="225">
        <v>6</v>
      </c>
      <c r="C2661" s="225" t="str">
        <f t="shared" si="87"/>
        <v>CART_030_2_6</v>
      </c>
      <c r="D2661" s="232">
        <v>27.894424993266899</v>
      </c>
      <c r="E2661" s="225" t="s">
        <v>260</v>
      </c>
      <c r="F2661" s="228">
        <v>22442.1173923635</v>
      </c>
      <c r="H2661" s="225" t="s">
        <v>262</v>
      </c>
      <c r="I2661" s="225" t="s">
        <v>94</v>
      </c>
      <c r="J2661" s="225" t="s">
        <v>88</v>
      </c>
      <c r="P2661" s="225" t="s">
        <v>480</v>
      </c>
    </row>
    <row r="2662" spans="1:16" s="225" customFormat="1">
      <c r="A2662" s="225" t="str">
        <f>Arms!$C$57</f>
        <v>CART_030_2</v>
      </c>
      <c r="B2662" s="225">
        <v>6</v>
      </c>
      <c r="C2662" s="225" t="str">
        <f t="shared" si="87"/>
        <v>CART_030_2_6</v>
      </c>
      <c r="D2662" s="232">
        <v>29.920751413950899</v>
      </c>
      <c r="E2662" s="225" t="s">
        <v>260</v>
      </c>
      <c r="F2662" s="228">
        <v>20472.468556936099</v>
      </c>
      <c r="H2662" s="225" t="s">
        <v>262</v>
      </c>
      <c r="I2662" s="225" t="s">
        <v>94</v>
      </c>
      <c r="J2662" s="225" t="s">
        <v>88</v>
      </c>
      <c r="P2662" s="225" t="s">
        <v>480</v>
      </c>
    </row>
    <row r="2663" spans="1:16" s="225" customFormat="1">
      <c r="A2663" s="225" t="str">
        <f>Arms!$C$57</f>
        <v>CART_030_2</v>
      </c>
      <c r="B2663" s="225">
        <v>1</v>
      </c>
      <c r="C2663" s="225" t="str">
        <f t="shared" si="87"/>
        <v>CART_030_2_1</v>
      </c>
      <c r="D2663" s="232">
        <v>31.382224234193998</v>
      </c>
      <c r="E2663" s="225" t="s">
        <v>260</v>
      </c>
      <c r="F2663" s="228">
        <v>74076.567655173305</v>
      </c>
      <c r="H2663" s="225" t="s">
        <v>262</v>
      </c>
      <c r="I2663" s="225" t="s">
        <v>94</v>
      </c>
      <c r="J2663" s="225" t="s">
        <v>88</v>
      </c>
      <c r="P2663" s="225" t="s">
        <v>480</v>
      </c>
    </row>
    <row r="2664" spans="1:16" s="225" customFormat="1">
      <c r="A2664" s="225" t="str">
        <f>Arms!$C$57</f>
        <v>CART_030_2</v>
      </c>
      <c r="B2664" s="225">
        <v>1</v>
      </c>
      <c r="C2664" s="225" t="str">
        <f t="shared" si="87"/>
        <v>CART_030_2_1</v>
      </c>
      <c r="D2664" s="232">
        <v>59.758563452543001</v>
      </c>
      <c r="E2664" s="225" t="s">
        <v>260</v>
      </c>
      <c r="F2664" s="228">
        <v>71842.755095452201</v>
      </c>
      <c r="H2664" s="225" t="s">
        <v>262</v>
      </c>
      <c r="I2664" s="225" t="s">
        <v>94</v>
      </c>
      <c r="J2664" s="225" t="s">
        <v>88</v>
      </c>
      <c r="P2664" s="225" t="s">
        <v>480</v>
      </c>
    </row>
    <row r="2665" spans="1:16" s="225" customFormat="1">
      <c r="A2665" s="225" t="str">
        <f>Arms!$C$57</f>
        <v>CART_030_2</v>
      </c>
      <c r="B2665" s="225">
        <v>1</v>
      </c>
      <c r="C2665" s="225" t="str">
        <f t="shared" si="87"/>
        <v>CART_030_2_1</v>
      </c>
      <c r="D2665" s="232">
        <v>86.784366983552601</v>
      </c>
      <c r="E2665" s="225" t="s">
        <v>260</v>
      </c>
      <c r="F2665" s="228">
        <v>52893.737467573097</v>
      </c>
      <c r="H2665" s="225" t="s">
        <v>262</v>
      </c>
      <c r="I2665" s="225" t="s">
        <v>94</v>
      </c>
      <c r="J2665" s="225" t="s">
        <v>88</v>
      </c>
      <c r="P2665" s="225" t="s">
        <v>480</v>
      </c>
    </row>
    <row r="2666" spans="1:16" s="225" customFormat="1">
      <c r="A2666" s="225" t="str">
        <f>Arms!$C$57</f>
        <v>CART_030_2</v>
      </c>
      <c r="B2666" s="225">
        <v>1</v>
      </c>
      <c r="C2666" s="225" t="str">
        <f t="shared" si="87"/>
        <v>CART_030_2_1</v>
      </c>
      <c r="D2666" s="232">
        <v>120.902369096122</v>
      </c>
      <c r="E2666" s="225" t="s">
        <v>260</v>
      </c>
      <c r="F2666" s="228">
        <v>38942.652736123302</v>
      </c>
      <c r="H2666" s="225" t="s">
        <v>262</v>
      </c>
      <c r="I2666" s="225" t="s">
        <v>94</v>
      </c>
      <c r="J2666" s="225" t="s">
        <v>88</v>
      </c>
      <c r="P2666" s="225" t="s">
        <v>480</v>
      </c>
    </row>
    <row r="2667" spans="1:16" s="225" customFormat="1">
      <c r="A2667" s="225" t="str">
        <f>Arms!$C$57</f>
        <v>CART_030_2</v>
      </c>
      <c r="B2667" s="225">
        <v>1</v>
      </c>
      <c r="C2667" s="225" t="str">
        <f t="shared" si="87"/>
        <v>CART_030_2_1</v>
      </c>
      <c r="D2667" s="232">
        <v>176.44786479553301</v>
      </c>
      <c r="E2667" s="225" t="s">
        <v>260</v>
      </c>
      <c r="F2667" s="228">
        <v>15541.3722080322</v>
      </c>
      <c r="H2667" s="225" t="s">
        <v>262</v>
      </c>
      <c r="I2667" s="225" t="s">
        <v>94</v>
      </c>
      <c r="J2667" s="225" t="s">
        <v>88</v>
      </c>
      <c r="P2667" s="225" t="s">
        <v>480</v>
      </c>
    </row>
    <row r="2668" spans="1:16" s="225" customFormat="1">
      <c r="A2668" s="225" t="str">
        <f>Arms!$C$57</f>
        <v>CART_030_2</v>
      </c>
      <c r="B2668" s="225">
        <v>1</v>
      </c>
      <c r="C2668" s="225" t="str">
        <f t="shared" si="87"/>
        <v>CART_030_2_1</v>
      </c>
      <c r="D2668" s="232">
        <v>265.64357929681597</v>
      </c>
      <c r="E2668" s="225" t="s">
        <v>260</v>
      </c>
      <c r="F2668" s="228">
        <v>30481.9364415569</v>
      </c>
      <c r="H2668" s="225" t="s">
        <v>262</v>
      </c>
      <c r="I2668" s="225" t="s">
        <v>94</v>
      </c>
      <c r="J2668" s="225" t="s">
        <v>88</v>
      </c>
      <c r="P2668" s="225" t="s">
        <v>480</v>
      </c>
    </row>
    <row r="2669" spans="1:16" s="225" customFormat="1">
      <c r="A2669" s="225" t="str">
        <f>Arms!$C$57</f>
        <v>CART_030_2</v>
      </c>
      <c r="B2669" s="225">
        <v>1</v>
      </c>
      <c r="C2669" s="225" t="str">
        <f t="shared" si="87"/>
        <v>CART_030_2_1</v>
      </c>
      <c r="D2669" s="232">
        <v>352.45510789195703</v>
      </c>
      <c r="E2669" s="225" t="s">
        <v>260</v>
      </c>
      <c r="F2669" s="228">
        <v>9521.8953540840794</v>
      </c>
      <c r="H2669" s="225" t="s">
        <v>262</v>
      </c>
      <c r="I2669" s="225" t="s">
        <v>94</v>
      </c>
      <c r="J2669" s="225" t="s">
        <v>88</v>
      </c>
      <c r="P2669" s="225" t="s">
        <v>480</v>
      </c>
    </row>
    <row r="2670" spans="1:16" s="225" customFormat="1">
      <c r="A2670" s="225" t="str">
        <f>Arms!$C$57</f>
        <v>CART_030_2</v>
      </c>
      <c r="B2670" s="225">
        <v>2</v>
      </c>
      <c r="C2670" s="225" t="str">
        <f t="shared" si="87"/>
        <v>CART_030_2_2</v>
      </c>
      <c r="D2670" s="232">
        <v>62.180473819224801</v>
      </c>
      <c r="E2670" s="225" t="s">
        <v>260</v>
      </c>
      <c r="F2670" s="228">
        <v>1223.95642784342</v>
      </c>
      <c r="H2670" s="225" t="s">
        <v>262</v>
      </c>
      <c r="I2670" s="225" t="s">
        <v>94</v>
      </c>
      <c r="J2670" s="225" t="s">
        <v>88</v>
      </c>
      <c r="P2670" s="225" t="s">
        <v>480</v>
      </c>
    </row>
    <row r="2671" spans="1:16" s="225" customFormat="1">
      <c r="A2671" s="225" t="str">
        <f>Arms!$C$57</f>
        <v>CART_030_2</v>
      </c>
      <c r="B2671" s="225">
        <v>2</v>
      </c>
      <c r="C2671" s="225" t="str">
        <f t="shared" ref="C2671:C2734" si="88">CONCATENATE(A2671, "_", B2671)</f>
        <v>CART_030_2_2</v>
      </c>
      <c r="D2671" s="232">
        <v>93.582314772898997</v>
      </c>
      <c r="E2671" s="225" t="s">
        <v>260</v>
      </c>
      <c r="F2671" s="228">
        <v>552.10448686418897</v>
      </c>
      <c r="H2671" s="225" t="s">
        <v>262</v>
      </c>
      <c r="I2671" s="225" t="s">
        <v>94</v>
      </c>
      <c r="J2671" s="225" t="s">
        <v>88</v>
      </c>
      <c r="P2671" s="225" t="s">
        <v>480</v>
      </c>
    </row>
    <row r="2672" spans="1:16" s="225" customFormat="1">
      <c r="A2672" s="225" t="str">
        <f>Arms!$C$57</f>
        <v>CART_030_2</v>
      </c>
      <c r="B2672" s="225">
        <v>2</v>
      </c>
      <c r="C2672" s="225" t="str">
        <f t="shared" si="88"/>
        <v>CART_030_2_2</v>
      </c>
      <c r="D2672" s="232">
        <v>118.93315225592301</v>
      </c>
      <c r="E2672" s="225" t="s">
        <v>260</v>
      </c>
      <c r="F2672" s="228">
        <v>1151.2515098225199</v>
      </c>
      <c r="H2672" s="225" t="s">
        <v>262</v>
      </c>
      <c r="I2672" s="225" t="s">
        <v>94</v>
      </c>
      <c r="J2672" s="225" t="s">
        <v>88</v>
      </c>
      <c r="P2672" s="225" t="s">
        <v>480</v>
      </c>
    </row>
    <row r="2673" spans="1:16" s="225" customFormat="1">
      <c r="A2673" s="225" t="str">
        <f>Arms!$C$57</f>
        <v>CART_030_2</v>
      </c>
      <c r="B2673" s="225">
        <v>2</v>
      </c>
      <c r="C2673" s="225" t="str">
        <f t="shared" si="88"/>
        <v>CART_030_2_2</v>
      </c>
      <c r="D2673" s="232">
        <v>181.57084653689401</v>
      </c>
      <c r="E2673" s="225" t="s">
        <v>260</v>
      </c>
      <c r="F2673" s="228">
        <v>459.44554266623402</v>
      </c>
      <c r="H2673" s="225" t="s">
        <v>262</v>
      </c>
      <c r="I2673" s="225" t="s">
        <v>94</v>
      </c>
      <c r="J2673" s="225" t="s">
        <v>88</v>
      </c>
      <c r="P2673" s="225" t="s">
        <v>480</v>
      </c>
    </row>
    <row r="2674" spans="1:16" s="225" customFormat="1">
      <c r="A2674" s="225" t="str">
        <f>Arms!$C$57</f>
        <v>CART_030_2</v>
      </c>
      <c r="B2674" s="225">
        <v>2</v>
      </c>
      <c r="C2674" s="225" t="str">
        <f t="shared" si="88"/>
        <v>CART_030_2_2</v>
      </c>
      <c r="D2674" s="232">
        <v>363.35747698807899</v>
      </c>
      <c r="E2674" s="225" t="s">
        <v>260</v>
      </c>
      <c r="F2674" s="228">
        <v>183.357159469359</v>
      </c>
      <c r="H2674" s="225" t="s">
        <v>262</v>
      </c>
      <c r="I2674" s="225" t="s">
        <v>94</v>
      </c>
      <c r="J2674" s="225" t="s">
        <v>88</v>
      </c>
      <c r="P2674" s="225" t="s">
        <v>480</v>
      </c>
    </row>
    <row r="2675" spans="1:16" s="225" customFormat="1">
      <c r="A2675" s="225" t="str">
        <f>Arms!$C$57</f>
        <v>CART_030_2</v>
      </c>
      <c r="B2675" s="225">
        <v>3</v>
      </c>
      <c r="C2675" s="225" t="str">
        <f t="shared" si="88"/>
        <v>CART_030_2_3</v>
      </c>
      <c r="D2675" s="232">
        <v>57.389467330617599</v>
      </c>
      <c r="E2675" s="225" t="s">
        <v>260</v>
      </c>
      <c r="F2675" s="228">
        <v>10762.542851272199</v>
      </c>
      <c r="H2675" s="225" t="s">
        <v>262</v>
      </c>
      <c r="I2675" s="225" t="s">
        <v>94</v>
      </c>
      <c r="J2675" s="225" t="s">
        <v>88</v>
      </c>
      <c r="P2675" s="225" t="s">
        <v>480</v>
      </c>
    </row>
    <row r="2676" spans="1:16" s="225" customFormat="1">
      <c r="A2676" s="225" t="str">
        <f>Arms!$C$57</f>
        <v>CART_030_2</v>
      </c>
      <c r="B2676" s="225">
        <v>3</v>
      </c>
      <c r="C2676" s="225" t="str">
        <f t="shared" si="88"/>
        <v>CART_030_2_3</v>
      </c>
      <c r="D2676" s="232">
        <v>90.141843971631403</v>
      </c>
      <c r="E2676" s="225" t="s">
        <v>260</v>
      </c>
      <c r="F2676" s="228">
        <v>6395.1548358049804</v>
      </c>
      <c r="H2676" s="225" t="s">
        <v>262</v>
      </c>
      <c r="I2676" s="225" t="s">
        <v>94</v>
      </c>
      <c r="J2676" s="225" t="s">
        <v>88</v>
      </c>
      <c r="P2676" s="225" t="s">
        <v>480</v>
      </c>
    </row>
    <row r="2677" spans="1:16" s="225" customFormat="1">
      <c r="A2677" s="225" t="str">
        <f>Arms!$C$57</f>
        <v>CART_030_2</v>
      </c>
      <c r="B2677" s="225">
        <v>3</v>
      </c>
      <c r="C2677" s="225" t="str">
        <f t="shared" si="88"/>
        <v>CART_030_2_3</v>
      </c>
      <c r="D2677" s="232">
        <v>117.15255771842401</v>
      </c>
      <c r="E2677" s="225" t="s">
        <v>260</v>
      </c>
      <c r="F2677" s="228">
        <v>5005.7376563384296</v>
      </c>
      <c r="H2677" s="225" t="s">
        <v>262</v>
      </c>
      <c r="I2677" s="225" t="s">
        <v>94</v>
      </c>
      <c r="J2677" s="225" t="s">
        <v>88</v>
      </c>
      <c r="P2677" s="225" t="s">
        <v>480</v>
      </c>
    </row>
    <row r="2678" spans="1:16" s="225" customFormat="1">
      <c r="A2678" s="225" t="str">
        <f>Arms!$C$57</f>
        <v>CART_030_2</v>
      </c>
      <c r="B2678" s="225">
        <v>3</v>
      </c>
      <c r="C2678" s="225" t="str">
        <f t="shared" si="88"/>
        <v>CART_030_2_3</v>
      </c>
      <c r="D2678" s="232">
        <v>165.371963180926</v>
      </c>
      <c r="E2678" s="225" t="s">
        <v>260</v>
      </c>
      <c r="F2678" s="228">
        <v>5161.3814597051096</v>
      </c>
      <c r="H2678" s="225" t="s">
        <v>262</v>
      </c>
      <c r="I2678" s="225" t="s">
        <v>94</v>
      </c>
      <c r="J2678" s="225" t="s">
        <v>88</v>
      </c>
      <c r="P2678" s="225" t="s">
        <v>480</v>
      </c>
    </row>
    <row r="2679" spans="1:16" s="225" customFormat="1">
      <c r="A2679" s="225" t="str">
        <f>Arms!$C$57</f>
        <v>CART_030_2</v>
      </c>
      <c r="B2679" s="225">
        <v>3</v>
      </c>
      <c r="C2679" s="225" t="str">
        <f t="shared" si="88"/>
        <v>CART_030_2_3</v>
      </c>
      <c r="D2679" s="232">
        <v>254.899652934963</v>
      </c>
      <c r="E2679" s="225" t="s">
        <v>260</v>
      </c>
      <c r="F2679" s="228">
        <v>2631.5569067178399</v>
      </c>
      <c r="H2679" s="225" t="s">
        <v>262</v>
      </c>
      <c r="I2679" s="225" t="s">
        <v>94</v>
      </c>
      <c r="J2679" s="225" t="s">
        <v>88</v>
      </c>
      <c r="P2679" s="225" t="s">
        <v>480</v>
      </c>
    </row>
    <row r="2680" spans="1:16" s="225" customFormat="1">
      <c r="A2680" s="225" t="str">
        <f>Arms!$C$57</f>
        <v>CART_030_2</v>
      </c>
      <c r="B2680" s="225">
        <v>3</v>
      </c>
      <c r="C2680" s="225" t="str">
        <f t="shared" si="88"/>
        <v>CART_030_2_3</v>
      </c>
      <c r="D2680" s="232">
        <v>354.13007393994297</v>
      </c>
      <c r="E2680" s="225" t="s">
        <v>260</v>
      </c>
      <c r="F2680" s="228">
        <v>3361.9847928672202</v>
      </c>
      <c r="H2680" s="225" t="s">
        <v>262</v>
      </c>
      <c r="I2680" s="225" t="s">
        <v>94</v>
      </c>
      <c r="J2680" s="225" t="s">
        <v>88</v>
      </c>
      <c r="P2680" s="225" t="s">
        <v>480</v>
      </c>
    </row>
    <row r="2681" spans="1:16" s="225" customFormat="1">
      <c r="A2681" s="225" t="str">
        <f>Arms!$C$57</f>
        <v>CART_030_2</v>
      </c>
      <c r="B2681" s="225">
        <v>4</v>
      </c>
      <c r="C2681" s="225" t="str">
        <f t="shared" si="88"/>
        <v>CART_030_2_4</v>
      </c>
      <c r="D2681" s="232">
        <v>60.988380866154102</v>
      </c>
      <c r="E2681" s="225" t="s">
        <v>260</v>
      </c>
      <c r="F2681" s="228">
        <v>1.5446489275944999</v>
      </c>
      <c r="G2681" s="228">
        <v>1.5446489275944999</v>
      </c>
      <c r="H2681" s="225" t="s">
        <v>262</v>
      </c>
      <c r="I2681" s="225" t="s">
        <v>94</v>
      </c>
      <c r="J2681" s="225" t="s">
        <v>88</v>
      </c>
      <c r="P2681" s="225" t="s">
        <v>480</v>
      </c>
    </row>
    <row r="2682" spans="1:16" s="225" customFormat="1">
      <c r="A2682" s="225" t="str">
        <f>Arms!$C$57</f>
        <v>CART_030_2</v>
      </c>
      <c r="B2682" s="225">
        <v>4</v>
      </c>
      <c r="C2682" s="225" t="str">
        <f t="shared" si="88"/>
        <v>CART_030_2_4</v>
      </c>
      <c r="D2682" s="232">
        <v>90.783159800815298</v>
      </c>
      <c r="E2682" s="225" t="s">
        <v>260</v>
      </c>
      <c r="F2682" s="228">
        <v>1.49806933725924</v>
      </c>
      <c r="G2682" s="228">
        <v>1.49806933725924</v>
      </c>
      <c r="H2682" s="225" t="s">
        <v>262</v>
      </c>
      <c r="I2682" s="225" t="s">
        <v>94</v>
      </c>
      <c r="J2682" s="225" t="s">
        <v>88</v>
      </c>
      <c r="P2682" s="225" t="s">
        <v>480</v>
      </c>
    </row>
    <row r="2683" spans="1:16" s="225" customFormat="1">
      <c r="A2683" s="225" t="str">
        <f>Arms!$C$57</f>
        <v>CART_030_2</v>
      </c>
      <c r="B2683" s="225">
        <v>4</v>
      </c>
      <c r="C2683" s="225" t="str">
        <f t="shared" si="88"/>
        <v>CART_030_2_4</v>
      </c>
      <c r="D2683" s="232">
        <v>114.89663497812001</v>
      </c>
      <c r="E2683" s="225" t="s">
        <v>260</v>
      </c>
      <c r="F2683" s="228">
        <v>1.49806933725924</v>
      </c>
      <c r="G2683" s="228">
        <v>1.49806933725924</v>
      </c>
      <c r="H2683" s="225" t="s">
        <v>262</v>
      </c>
      <c r="I2683" s="225" t="s">
        <v>94</v>
      </c>
      <c r="J2683" s="225" t="s">
        <v>88</v>
      </c>
      <c r="P2683" s="225" t="s">
        <v>480</v>
      </c>
    </row>
    <row r="2684" spans="1:16" s="225" customFormat="1">
      <c r="A2684" s="225" t="str">
        <f>Arms!$C$57</f>
        <v>CART_030_2</v>
      </c>
      <c r="B2684" s="225">
        <v>5</v>
      </c>
      <c r="C2684" s="225" t="str">
        <f t="shared" si="88"/>
        <v>CART_030_2_5</v>
      </c>
      <c r="D2684" s="232">
        <v>59.698204315678701</v>
      </c>
      <c r="E2684" s="225" t="s">
        <v>260</v>
      </c>
      <c r="F2684" s="228">
        <v>290.24580898634701</v>
      </c>
      <c r="H2684" s="225" t="s">
        <v>262</v>
      </c>
      <c r="I2684" s="225" t="s">
        <v>94</v>
      </c>
      <c r="J2684" s="225" t="s">
        <v>88</v>
      </c>
      <c r="P2684" s="225" t="s">
        <v>480</v>
      </c>
    </row>
    <row r="2685" spans="1:16" s="225" customFormat="1">
      <c r="A2685" s="225" t="str">
        <f>Arms!$C$57</f>
        <v>CART_030_2</v>
      </c>
      <c r="B2685" s="225">
        <v>5</v>
      </c>
      <c r="C2685" s="225" t="str">
        <f t="shared" si="88"/>
        <v>CART_030_2_5</v>
      </c>
      <c r="D2685" s="232">
        <v>85.260298777727897</v>
      </c>
      <c r="E2685" s="225" t="s">
        <v>260</v>
      </c>
      <c r="F2685" s="228">
        <v>256.78784821774502</v>
      </c>
      <c r="H2685" s="225" t="s">
        <v>262</v>
      </c>
      <c r="I2685" s="225" t="s">
        <v>94</v>
      </c>
      <c r="J2685" s="225" t="s">
        <v>88</v>
      </c>
      <c r="P2685" s="225" t="s">
        <v>480</v>
      </c>
    </row>
    <row r="2686" spans="1:16" s="225" customFormat="1">
      <c r="A2686" s="225" t="str">
        <f>Arms!$C$57</f>
        <v>CART_030_2</v>
      </c>
      <c r="B2686" s="225">
        <v>5</v>
      </c>
      <c r="C2686" s="225" t="str">
        <f t="shared" si="88"/>
        <v>CART_030_2_5</v>
      </c>
      <c r="D2686" s="232">
        <v>121.98883355968</v>
      </c>
      <c r="E2686" s="225" t="s">
        <v>260</v>
      </c>
      <c r="F2686" s="228">
        <v>1.49806933725924</v>
      </c>
      <c r="G2686" s="228">
        <v>1.49806933725924</v>
      </c>
      <c r="H2686" s="225" t="s">
        <v>262</v>
      </c>
      <c r="I2686" s="225" t="s">
        <v>94</v>
      </c>
      <c r="J2686" s="225" t="s">
        <v>88</v>
      </c>
      <c r="P2686" s="225" t="s">
        <v>480</v>
      </c>
    </row>
    <row r="2687" spans="1:16" s="225" customFormat="1">
      <c r="A2687" s="225" t="str">
        <f>Arms!$C$57</f>
        <v>CART_030_2</v>
      </c>
      <c r="B2687" s="225">
        <v>5</v>
      </c>
      <c r="C2687" s="225" t="str">
        <f t="shared" si="88"/>
        <v>CART_030_2_5</v>
      </c>
      <c r="D2687" s="232">
        <v>180.144861928474</v>
      </c>
      <c r="E2687" s="225" t="s">
        <v>260</v>
      </c>
      <c r="F2687" s="228">
        <v>1.49806933725924</v>
      </c>
      <c r="G2687" s="228">
        <v>1.49806933725924</v>
      </c>
      <c r="H2687" s="225" t="s">
        <v>262</v>
      </c>
      <c r="I2687" s="225" t="s">
        <v>94</v>
      </c>
      <c r="J2687" s="225" t="s">
        <v>88</v>
      </c>
      <c r="P2687" s="225" t="s">
        <v>480</v>
      </c>
    </row>
    <row r="2688" spans="1:16" s="225" customFormat="1">
      <c r="A2688" s="225" t="str">
        <f>Arms!$C$57</f>
        <v>CART_030_2</v>
      </c>
      <c r="B2688" s="225">
        <v>6</v>
      </c>
      <c r="C2688" s="225" t="str">
        <f t="shared" si="88"/>
        <v>CART_030_2_6</v>
      </c>
      <c r="D2688" s="232">
        <v>34.566168703787902</v>
      </c>
      <c r="E2688" s="225" t="s">
        <v>260</v>
      </c>
      <c r="F2688" s="228">
        <v>18112.5135511892</v>
      </c>
      <c r="H2688" s="225" t="s">
        <v>262</v>
      </c>
      <c r="I2688" s="225" t="s">
        <v>94</v>
      </c>
      <c r="J2688" s="225" t="s">
        <v>88</v>
      </c>
      <c r="P2688" s="225" t="s">
        <v>480</v>
      </c>
    </row>
    <row r="2689" spans="1:16" s="225" customFormat="1">
      <c r="A2689" s="225" t="str">
        <f>Arms!$C$57</f>
        <v>CART_030_2</v>
      </c>
      <c r="B2689" s="225">
        <v>6</v>
      </c>
      <c r="C2689" s="225" t="str">
        <f t="shared" si="88"/>
        <v>CART_030_2_6</v>
      </c>
      <c r="D2689" s="232">
        <v>38.964840802776898</v>
      </c>
      <c r="E2689" s="225" t="s">
        <v>260</v>
      </c>
      <c r="F2689" s="228">
        <v>10123.231044170599</v>
      </c>
      <c r="H2689" s="225" t="s">
        <v>262</v>
      </c>
      <c r="I2689" s="225" t="s">
        <v>94</v>
      </c>
      <c r="J2689" s="225" t="s">
        <v>88</v>
      </c>
      <c r="P2689" s="225" t="s">
        <v>480</v>
      </c>
    </row>
    <row r="2690" spans="1:16" s="225" customFormat="1">
      <c r="A2690" s="225" t="str">
        <f>Arms!$C$57</f>
        <v>CART_030_2</v>
      </c>
      <c r="B2690" s="225">
        <v>6</v>
      </c>
      <c r="C2690" s="225" t="str">
        <f t="shared" si="88"/>
        <v>CART_030_2_6</v>
      </c>
      <c r="D2690" s="232">
        <v>47.799909461295101</v>
      </c>
      <c r="E2690" s="225" t="s">
        <v>260</v>
      </c>
      <c r="F2690" s="228">
        <v>2713.3801171729101</v>
      </c>
      <c r="H2690" s="225" t="s">
        <v>262</v>
      </c>
      <c r="I2690" s="225" t="s">
        <v>94</v>
      </c>
      <c r="J2690" s="225" t="s">
        <v>88</v>
      </c>
      <c r="P2690" s="225" t="s">
        <v>480</v>
      </c>
    </row>
    <row r="2691" spans="1:16" s="225" customFormat="1">
      <c r="A2691" s="225" t="str">
        <f>Arms!$C$57</f>
        <v>CART_030_2</v>
      </c>
      <c r="B2691" s="225">
        <v>6</v>
      </c>
      <c r="C2691" s="225" t="str">
        <f t="shared" si="88"/>
        <v>CART_030_2_6</v>
      </c>
      <c r="D2691" s="232">
        <v>53.383129621246802</v>
      </c>
      <c r="E2691" s="225" t="s">
        <v>260</v>
      </c>
      <c r="F2691" s="228">
        <v>3918.1865220516502</v>
      </c>
      <c r="H2691" s="225" t="s">
        <v>262</v>
      </c>
      <c r="I2691" s="225" t="s">
        <v>94</v>
      </c>
      <c r="J2691" s="225" t="s">
        <v>88</v>
      </c>
      <c r="P2691" s="225" t="s">
        <v>480</v>
      </c>
    </row>
    <row r="2692" spans="1:16" s="225" customFormat="1">
      <c r="A2692" s="225" t="str">
        <f>Arms!$C$57</f>
        <v>CART_030_2</v>
      </c>
      <c r="B2692" s="225">
        <v>6</v>
      </c>
      <c r="C2692" s="225" t="str">
        <f t="shared" si="88"/>
        <v>CART_030_2_6</v>
      </c>
      <c r="D2692" s="232">
        <v>88.6555002263473</v>
      </c>
      <c r="E2692" s="225" t="s">
        <v>260</v>
      </c>
      <c r="F2692" s="228">
        <v>8424.2629634139194</v>
      </c>
      <c r="H2692" s="225" t="s">
        <v>262</v>
      </c>
      <c r="I2692" s="225" t="s">
        <v>94</v>
      </c>
      <c r="J2692" s="225" t="s">
        <v>88</v>
      </c>
      <c r="P2692" s="225" t="s">
        <v>480</v>
      </c>
    </row>
    <row r="2693" spans="1:16" s="225" customFormat="1">
      <c r="A2693" s="225" t="str">
        <f>Arms!$C$57</f>
        <v>CART_030_2</v>
      </c>
      <c r="B2693" s="225">
        <v>6</v>
      </c>
      <c r="C2693" s="225" t="str">
        <f t="shared" si="88"/>
        <v>CART_030_2_6</v>
      </c>
      <c r="D2693" s="232">
        <v>124.320205221065</v>
      </c>
      <c r="E2693" s="225" t="s">
        <v>260</v>
      </c>
      <c r="F2693" s="228">
        <v>3685.4401404028299</v>
      </c>
      <c r="H2693" s="225" t="s">
        <v>262</v>
      </c>
      <c r="I2693" s="225" t="s">
        <v>94</v>
      </c>
      <c r="J2693" s="225" t="s">
        <v>88</v>
      </c>
      <c r="P2693" s="225" t="s">
        <v>480</v>
      </c>
    </row>
    <row r="2694" spans="1:16" s="225" customFormat="1">
      <c r="A2694" s="225" t="str">
        <f>Arms!$C$57</f>
        <v>CART_030_2</v>
      </c>
      <c r="B2694" s="225">
        <v>6</v>
      </c>
      <c r="C2694" s="225" t="str">
        <f t="shared" si="88"/>
        <v>CART_030_2_6</v>
      </c>
      <c r="D2694" s="232">
        <v>178.59815904632501</v>
      </c>
      <c r="E2694" s="225" t="s">
        <v>260</v>
      </c>
      <c r="F2694" s="228">
        <v>797.25223366396995</v>
      </c>
      <c r="H2694" s="225" t="s">
        <v>262</v>
      </c>
      <c r="I2694" s="225" t="s">
        <v>94</v>
      </c>
      <c r="J2694" s="225" t="s">
        <v>88</v>
      </c>
      <c r="P2694" s="225" t="s">
        <v>480</v>
      </c>
    </row>
    <row r="2695" spans="1:16" s="225" customFormat="1">
      <c r="A2695" s="225" t="str">
        <f>Arms!$C$57</f>
        <v>CART_030_2</v>
      </c>
      <c r="B2695" s="225">
        <v>6</v>
      </c>
      <c r="C2695" s="225" t="str">
        <f t="shared" si="88"/>
        <v>CART_030_2_6</v>
      </c>
      <c r="D2695" s="232">
        <v>271.528595141089</v>
      </c>
      <c r="E2695" s="225" t="s">
        <v>260</v>
      </c>
      <c r="F2695" s="228">
        <v>40.898005373919801</v>
      </c>
      <c r="H2695" s="225" t="s">
        <v>262</v>
      </c>
      <c r="I2695" s="225" t="s">
        <v>94</v>
      </c>
      <c r="J2695" s="225" t="s">
        <v>88</v>
      </c>
      <c r="P2695" s="225" t="s">
        <v>480</v>
      </c>
    </row>
    <row r="2696" spans="1:16" s="225" customFormat="1">
      <c r="A2696" s="225" t="str">
        <f>Arms!$C$58</f>
        <v>CART_030_3</v>
      </c>
      <c r="B2696" s="225">
        <v>1</v>
      </c>
      <c r="C2696" s="225" t="str">
        <f t="shared" si="88"/>
        <v>CART_030_3_1</v>
      </c>
      <c r="D2696" s="232">
        <v>-7.4522086618397695E-2</v>
      </c>
      <c r="E2696" s="225" t="s">
        <v>260</v>
      </c>
      <c r="F2696" s="228">
        <v>1309.2460629275599</v>
      </c>
      <c r="H2696" s="225" t="s">
        <v>262</v>
      </c>
      <c r="I2696" s="225" t="s">
        <v>94</v>
      </c>
      <c r="J2696" s="225" t="s">
        <v>88</v>
      </c>
      <c r="P2696" s="225" t="s">
        <v>480</v>
      </c>
    </row>
    <row r="2697" spans="1:16" s="225" customFormat="1">
      <c r="A2697" s="225" t="str">
        <f>Arms!$C$58</f>
        <v>CART_030_3</v>
      </c>
      <c r="B2697" s="225">
        <v>1</v>
      </c>
      <c r="C2697" s="225" t="str">
        <f t="shared" si="88"/>
        <v>CART_030_3_1</v>
      </c>
      <c r="D2697" s="232">
        <v>0.989847715736065</v>
      </c>
      <c r="E2697" s="225" t="s">
        <v>260</v>
      </c>
      <c r="F2697" s="228">
        <v>1.5165302021262901</v>
      </c>
      <c r="G2697" s="228">
        <v>1.5165302021262901</v>
      </c>
      <c r="H2697" s="225" t="s">
        <v>262</v>
      </c>
      <c r="I2697" s="225" t="s">
        <v>94</v>
      </c>
      <c r="J2697" s="225" t="s">
        <v>88</v>
      </c>
      <c r="P2697" s="225" t="s">
        <v>480</v>
      </c>
    </row>
    <row r="2698" spans="1:16" s="225" customFormat="1">
      <c r="A2698" s="225" t="str">
        <f>Arms!$C$58</f>
        <v>CART_030_3</v>
      </c>
      <c r="B2698" s="225">
        <v>1</v>
      </c>
      <c r="C2698" s="225" t="str">
        <f t="shared" si="88"/>
        <v>CART_030_3_1</v>
      </c>
      <c r="D2698" s="232">
        <v>2.0177664974619498</v>
      </c>
      <c r="E2698" s="225" t="s">
        <v>260</v>
      </c>
      <c r="F2698" s="228">
        <v>1.5165302021262901</v>
      </c>
      <c r="G2698" s="228">
        <v>1.5165302021262901</v>
      </c>
      <c r="H2698" s="225" t="s">
        <v>262</v>
      </c>
      <c r="I2698" s="225" t="s">
        <v>94</v>
      </c>
      <c r="J2698" s="225" t="s">
        <v>88</v>
      </c>
      <c r="P2698" s="225" t="s">
        <v>480</v>
      </c>
    </row>
    <row r="2699" spans="1:16" s="225" customFormat="1">
      <c r="A2699" s="225" t="str">
        <f>Arms!$C$58</f>
        <v>CART_030_3</v>
      </c>
      <c r="B2699" s="225">
        <v>1</v>
      </c>
      <c r="C2699" s="225" t="str">
        <f t="shared" si="88"/>
        <v>CART_030_3_1</v>
      </c>
      <c r="D2699" s="232">
        <v>3.9715412031536999</v>
      </c>
      <c r="E2699" s="225" t="s">
        <v>260</v>
      </c>
      <c r="F2699" s="228">
        <v>503.64863305262702</v>
      </c>
      <c r="H2699" s="225" t="s">
        <v>262</v>
      </c>
      <c r="I2699" s="225" t="s">
        <v>94</v>
      </c>
      <c r="J2699" s="225" t="s">
        <v>88</v>
      </c>
      <c r="P2699" s="225" t="s">
        <v>480</v>
      </c>
    </row>
    <row r="2700" spans="1:16" s="225" customFormat="1">
      <c r="A2700" s="225" t="str">
        <f>Arms!$C$58</f>
        <v>CART_030_3</v>
      </c>
      <c r="B2700" s="225">
        <v>1</v>
      </c>
      <c r="C2700" s="225" t="str">
        <f t="shared" si="88"/>
        <v>CART_030_3_1</v>
      </c>
      <c r="D2700" s="232">
        <v>5.0306458580840401</v>
      </c>
      <c r="E2700" s="225" t="s">
        <v>260</v>
      </c>
      <c r="F2700" s="228">
        <v>940.59844258589601</v>
      </c>
      <c r="H2700" s="225" t="s">
        <v>262</v>
      </c>
      <c r="I2700" s="225" t="s">
        <v>94</v>
      </c>
      <c r="J2700" s="225" t="s">
        <v>88</v>
      </c>
      <c r="P2700" s="225" t="s">
        <v>480</v>
      </c>
    </row>
    <row r="2701" spans="1:16" s="225" customFormat="1">
      <c r="A2701" s="225" t="str">
        <f>Arms!$C$58</f>
        <v>CART_030_3</v>
      </c>
      <c r="B2701" s="225">
        <v>1</v>
      </c>
      <c r="C2701" s="225" t="str">
        <f t="shared" si="88"/>
        <v>CART_030_3_1</v>
      </c>
      <c r="D2701" s="232">
        <v>5.8220380170644903</v>
      </c>
      <c r="E2701" s="225" t="s">
        <v>260</v>
      </c>
      <c r="F2701" s="228">
        <v>62023.060356272799</v>
      </c>
      <c r="H2701" s="225" t="s">
        <v>262</v>
      </c>
      <c r="I2701" s="225" t="s">
        <v>94</v>
      </c>
      <c r="J2701" s="225" t="s">
        <v>88</v>
      </c>
      <c r="P2701" s="225" t="s">
        <v>480</v>
      </c>
    </row>
    <row r="2702" spans="1:16" s="225" customFormat="1">
      <c r="A2702" s="225" t="str">
        <f>Arms!$C$58</f>
        <v>CART_030_3</v>
      </c>
      <c r="B2702" s="225">
        <v>1</v>
      </c>
      <c r="C2702" s="225" t="str">
        <f t="shared" si="88"/>
        <v>CART_030_3_1</v>
      </c>
      <c r="D2702" s="232">
        <v>6.8872178420995898</v>
      </c>
      <c r="E2702" s="225" t="s">
        <v>260</v>
      </c>
      <c r="F2702" s="228">
        <v>66752.584485143103</v>
      </c>
      <c r="H2702" s="225" t="s">
        <v>262</v>
      </c>
      <c r="I2702" s="225" t="s">
        <v>94</v>
      </c>
      <c r="J2702" s="225" t="s">
        <v>88</v>
      </c>
      <c r="P2702" s="225" t="s">
        <v>480</v>
      </c>
    </row>
    <row r="2703" spans="1:16" s="225" customFormat="1">
      <c r="A2703" s="225" t="str">
        <f>Arms!$C$58</f>
        <v>CART_030_3</v>
      </c>
      <c r="B2703" s="225">
        <v>1</v>
      </c>
      <c r="C2703" s="225" t="str">
        <f t="shared" si="88"/>
        <v>CART_030_3_1</v>
      </c>
      <c r="D2703" s="232">
        <v>7.7940382330705296</v>
      </c>
      <c r="E2703" s="225" t="s">
        <v>260</v>
      </c>
      <c r="F2703" s="228">
        <v>124665.040039428</v>
      </c>
      <c r="H2703" s="225" t="s">
        <v>262</v>
      </c>
      <c r="I2703" s="225" t="s">
        <v>94</v>
      </c>
      <c r="J2703" s="225" t="s">
        <v>88</v>
      </c>
      <c r="P2703" s="225" t="s">
        <v>480</v>
      </c>
    </row>
    <row r="2704" spans="1:16" s="225" customFormat="1">
      <c r="A2704" s="225" t="str">
        <f>Arms!$C$58</f>
        <v>CART_030_3</v>
      </c>
      <c r="B2704" s="225">
        <v>1</v>
      </c>
      <c r="C2704" s="225" t="str">
        <f t="shared" si="88"/>
        <v>CART_030_3_1</v>
      </c>
      <c r="D2704" s="232">
        <v>8.8604330921265806</v>
      </c>
      <c r="E2704" s="225" t="s">
        <v>260</v>
      </c>
      <c r="F2704" s="228">
        <v>120167.557543434</v>
      </c>
      <c r="H2704" s="225" t="s">
        <v>262</v>
      </c>
      <c r="I2704" s="225" t="s">
        <v>94</v>
      </c>
      <c r="J2704" s="225" t="s">
        <v>88</v>
      </c>
      <c r="P2704" s="225" t="s">
        <v>480</v>
      </c>
    </row>
    <row r="2705" spans="1:16" s="225" customFormat="1">
      <c r="A2705" s="225" t="str">
        <f>Arms!$C$58</f>
        <v>CART_030_3</v>
      </c>
      <c r="B2705" s="225">
        <v>1</v>
      </c>
      <c r="C2705" s="225" t="str">
        <f t="shared" si="88"/>
        <v>CART_030_3_1</v>
      </c>
      <c r="D2705" s="232">
        <v>9.76846851711848</v>
      </c>
      <c r="E2705" s="225" t="s">
        <v>260</v>
      </c>
      <c r="F2705" s="228">
        <v>200997.885823961</v>
      </c>
      <c r="H2705" s="225" t="s">
        <v>262</v>
      </c>
      <c r="I2705" s="225" t="s">
        <v>94</v>
      </c>
      <c r="J2705" s="225" t="s">
        <v>88</v>
      </c>
      <c r="P2705" s="225" t="s">
        <v>480</v>
      </c>
    </row>
    <row r="2706" spans="1:16" s="225" customFormat="1">
      <c r="A2706" s="225" t="str">
        <f>Arms!$C$58</f>
        <v>CART_030_3</v>
      </c>
      <c r="B2706" s="225">
        <v>1</v>
      </c>
      <c r="C2706" s="225" t="str">
        <f t="shared" si="88"/>
        <v>CART_030_3_1</v>
      </c>
      <c r="D2706" s="232">
        <v>10.8474187277243</v>
      </c>
      <c r="E2706" s="225" t="s">
        <v>260</v>
      </c>
      <c r="F2706" s="228">
        <v>62023.060356272799</v>
      </c>
      <c r="H2706" s="225" t="s">
        <v>262</v>
      </c>
      <c r="I2706" s="225" t="s">
        <v>94</v>
      </c>
      <c r="J2706" s="225" t="s">
        <v>88</v>
      </c>
      <c r="P2706" s="225" t="s">
        <v>480</v>
      </c>
    </row>
    <row r="2707" spans="1:16" s="225" customFormat="1">
      <c r="A2707" s="225" t="str">
        <f>Arms!$C$58</f>
        <v>CART_030_3</v>
      </c>
      <c r="B2707" s="225">
        <v>1</v>
      </c>
      <c r="C2707" s="225" t="str">
        <f t="shared" si="88"/>
        <v>CART_030_3_1</v>
      </c>
      <c r="D2707" s="232">
        <v>11.9036883032724</v>
      </c>
      <c r="E2707" s="225" t="s">
        <v>260</v>
      </c>
      <c r="F2707" s="228">
        <v>149806.933725924</v>
      </c>
      <c r="H2707" s="225" t="s">
        <v>262</v>
      </c>
      <c r="I2707" s="225" t="s">
        <v>94</v>
      </c>
      <c r="J2707" s="225" t="s">
        <v>88</v>
      </c>
      <c r="P2707" s="225" t="s">
        <v>480</v>
      </c>
    </row>
    <row r="2708" spans="1:16" s="225" customFormat="1">
      <c r="A2708" s="225" t="str">
        <f>Arms!$C$58</f>
        <v>CART_030_3</v>
      </c>
      <c r="B2708" s="225">
        <v>1</v>
      </c>
      <c r="C2708" s="225" t="str">
        <f t="shared" si="88"/>
        <v>CART_030_3_1</v>
      </c>
      <c r="D2708" s="232">
        <v>12.8182039097094</v>
      </c>
      <c r="E2708" s="225" t="s">
        <v>260</v>
      </c>
      <c r="F2708" s="228">
        <v>139192.88015491201</v>
      </c>
      <c r="H2708" s="225" t="s">
        <v>262</v>
      </c>
      <c r="I2708" s="225" t="s">
        <v>94</v>
      </c>
      <c r="J2708" s="225" t="s">
        <v>88</v>
      </c>
      <c r="P2708" s="225" t="s">
        <v>480</v>
      </c>
    </row>
    <row r="2709" spans="1:16" s="225" customFormat="1">
      <c r="A2709" s="225" t="str">
        <f>Arms!$C$58</f>
        <v>CART_030_3</v>
      </c>
      <c r="B2709" s="225">
        <v>1</v>
      </c>
      <c r="C2709" s="225" t="str">
        <f t="shared" si="88"/>
        <v>CART_030_3_1</v>
      </c>
      <c r="D2709" s="232">
        <v>13.8821687007236</v>
      </c>
      <c r="E2709" s="225" t="s">
        <v>260</v>
      </c>
      <c r="F2709" s="228">
        <v>167264.68435651701</v>
      </c>
      <c r="H2709" s="225" t="s">
        <v>262</v>
      </c>
      <c r="I2709" s="225" t="s">
        <v>94</v>
      </c>
      <c r="J2709" s="225" t="s">
        <v>88</v>
      </c>
      <c r="P2709" s="225" t="s">
        <v>480</v>
      </c>
    </row>
    <row r="2710" spans="1:16" s="225" customFormat="1">
      <c r="A2710" s="225" t="str">
        <f>Arms!$C$58</f>
        <v>CART_030_3</v>
      </c>
      <c r="B2710" s="225">
        <v>1</v>
      </c>
      <c r="C2710" s="225" t="str">
        <f t="shared" si="88"/>
        <v>CART_030_3_1</v>
      </c>
      <c r="D2710" s="232">
        <v>14.8724214277999</v>
      </c>
      <c r="E2710" s="225" t="s">
        <v>260</v>
      </c>
      <c r="F2710" s="228">
        <v>161230.35436429601</v>
      </c>
      <c r="H2710" s="225" t="s">
        <v>262</v>
      </c>
      <c r="I2710" s="225" t="s">
        <v>94</v>
      </c>
      <c r="J2710" s="225" t="s">
        <v>88</v>
      </c>
      <c r="P2710" s="225" t="s">
        <v>480</v>
      </c>
    </row>
    <row r="2711" spans="1:16" s="225" customFormat="1">
      <c r="A2711" s="225" t="str">
        <f>Arms!$C$58</f>
        <v>CART_030_3</v>
      </c>
      <c r="B2711" s="225">
        <v>1</v>
      </c>
      <c r="C2711" s="225" t="str">
        <f t="shared" si="88"/>
        <v>CART_030_3_1</v>
      </c>
      <c r="D2711" s="232">
        <v>15.8638891888972</v>
      </c>
      <c r="E2711" s="225" t="s">
        <v>260</v>
      </c>
      <c r="F2711" s="228">
        <v>139192.88015491201</v>
      </c>
      <c r="H2711" s="225" t="s">
        <v>262</v>
      </c>
      <c r="I2711" s="225" t="s">
        <v>94</v>
      </c>
      <c r="J2711" s="225" t="s">
        <v>88</v>
      </c>
      <c r="P2711" s="225" t="s">
        <v>480</v>
      </c>
    </row>
    <row r="2712" spans="1:16" s="225" customFormat="1">
      <c r="A2712" s="225" t="str">
        <f>Arms!$C$58</f>
        <v>CART_030_3</v>
      </c>
      <c r="B2712" s="225">
        <v>1</v>
      </c>
      <c r="C2712" s="225" t="str">
        <f t="shared" si="88"/>
        <v>CART_030_3_1</v>
      </c>
      <c r="D2712" s="232">
        <v>16.895655578356099</v>
      </c>
      <c r="E2712" s="225" t="s">
        <v>260</v>
      </c>
      <c r="F2712" s="228">
        <v>98179.604118069401</v>
      </c>
      <c r="H2712" s="225" t="s">
        <v>262</v>
      </c>
      <c r="I2712" s="225" t="s">
        <v>94</v>
      </c>
      <c r="J2712" s="225" t="s">
        <v>88</v>
      </c>
      <c r="P2712" s="225" t="s">
        <v>480</v>
      </c>
    </row>
    <row r="2713" spans="1:16" s="225" customFormat="1">
      <c r="A2713" s="225" t="str">
        <f>Arms!$C$58</f>
        <v>CART_030_3</v>
      </c>
      <c r="B2713" s="225">
        <v>1</v>
      </c>
      <c r="C2713" s="225" t="str">
        <f t="shared" si="88"/>
        <v>CART_030_3_1</v>
      </c>
      <c r="D2713" s="232">
        <v>17.8472297224322</v>
      </c>
      <c r="E2713" s="225" t="s">
        <v>260</v>
      </c>
      <c r="F2713" s="228">
        <v>100000</v>
      </c>
      <c r="H2713" s="225" t="s">
        <v>262</v>
      </c>
      <c r="I2713" s="225" t="s">
        <v>94</v>
      </c>
      <c r="J2713" s="225" t="s">
        <v>88</v>
      </c>
      <c r="P2713" s="225" t="s">
        <v>480</v>
      </c>
    </row>
    <row r="2714" spans="1:16" s="225" customFormat="1">
      <c r="A2714" s="225" t="str">
        <f>Arms!$C$58</f>
        <v>CART_030_3</v>
      </c>
      <c r="B2714" s="225">
        <v>1</v>
      </c>
      <c r="C2714" s="225" t="str">
        <f t="shared" si="88"/>
        <v>CART_030_3_1</v>
      </c>
      <c r="D2714" s="232">
        <v>22.873825467113001</v>
      </c>
      <c r="E2714" s="225" t="s">
        <v>260</v>
      </c>
      <c r="F2714" s="228">
        <v>89562.799405173704</v>
      </c>
      <c r="H2714" s="225" t="s">
        <v>262</v>
      </c>
      <c r="I2714" s="225" t="s">
        <v>94</v>
      </c>
      <c r="J2714" s="225" t="s">
        <v>88</v>
      </c>
      <c r="P2714" s="225" t="s">
        <v>480</v>
      </c>
    </row>
    <row r="2715" spans="1:16" s="225" customFormat="1">
      <c r="A2715" s="225" t="str">
        <f>Arms!$C$58</f>
        <v>CART_030_3</v>
      </c>
      <c r="B2715" s="225">
        <v>1</v>
      </c>
      <c r="C2715" s="225" t="str">
        <f t="shared" si="88"/>
        <v>CART_030_3_1</v>
      </c>
      <c r="D2715" s="232">
        <v>29.957473809266599</v>
      </c>
      <c r="E2715" s="225" t="s">
        <v>260</v>
      </c>
      <c r="F2715" s="228">
        <v>71842.755095452201</v>
      </c>
      <c r="H2715" s="225" t="s">
        <v>262</v>
      </c>
      <c r="I2715" s="225" t="s">
        <v>94</v>
      </c>
      <c r="J2715" s="225" t="s">
        <v>88</v>
      </c>
      <c r="P2715" s="225" t="s">
        <v>480</v>
      </c>
    </row>
    <row r="2716" spans="1:16" s="225" customFormat="1">
      <c r="A2716" s="225" t="str">
        <f>Arms!$C$58</f>
        <v>CART_030_3</v>
      </c>
      <c r="B2716" s="225">
        <v>2</v>
      </c>
      <c r="C2716" s="225" t="str">
        <f t="shared" si="88"/>
        <v>CART_030_3_2</v>
      </c>
      <c r="D2716" s="232">
        <v>-5.2651474241251599E-2</v>
      </c>
      <c r="E2716" s="225" t="s">
        <v>260</v>
      </c>
      <c r="F2716" s="228">
        <v>180.01933328915399</v>
      </c>
      <c r="H2716" s="225" t="s">
        <v>262</v>
      </c>
      <c r="I2716" s="225" t="s">
        <v>94</v>
      </c>
      <c r="J2716" s="225" t="s">
        <v>88</v>
      </c>
      <c r="P2716" s="225" t="s">
        <v>480</v>
      </c>
    </row>
    <row r="2717" spans="1:16" s="225" customFormat="1">
      <c r="A2717" s="225" t="str">
        <f>Arms!$C$58</f>
        <v>CART_030_3</v>
      </c>
      <c r="B2717" s="225">
        <v>2</v>
      </c>
      <c r="C2717" s="225" t="str">
        <f t="shared" si="88"/>
        <v>CART_030_3_2</v>
      </c>
      <c r="D2717" s="232">
        <v>0.111783129927664</v>
      </c>
      <c r="E2717" s="225" t="s">
        <v>260</v>
      </c>
      <c r="F2717" s="228">
        <v>59.7854833401977</v>
      </c>
      <c r="H2717" s="225" t="s">
        <v>262</v>
      </c>
      <c r="I2717" s="225" t="s">
        <v>94</v>
      </c>
      <c r="J2717" s="225" t="s">
        <v>88</v>
      </c>
      <c r="P2717" s="225" t="s">
        <v>480</v>
      </c>
    </row>
    <row r="2718" spans="1:16" s="225" customFormat="1">
      <c r="A2718" s="225" t="str">
        <f>Arms!$C$58</f>
        <v>CART_030_3</v>
      </c>
      <c r="B2718" s="225">
        <v>2</v>
      </c>
      <c r="C2718" s="225" t="str">
        <f t="shared" si="88"/>
        <v>CART_030_3_2</v>
      </c>
      <c r="D2718" s="232">
        <v>0.94529646830113701</v>
      </c>
      <c r="E2718" s="225" t="s">
        <v>260</v>
      </c>
      <c r="F2718" s="228">
        <v>86.331684070115799</v>
      </c>
      <c r="H2718" s="225" t="s">
        <v>262</v>
      </c>
      <c r="I2718" s="225" t="s">
        <v>94</v>
      </c>
      <c r="J2718" s="225" t="s">
        <v>88</v>
      </c>
      <c r="P2718" s="225" t="s">
        <v>480</v>
      </c>
    </row>
    <row r="2719" spans="1:16" s="225" customFormat="1">
      <c r="A2719" s="225" t="str">
        <f>Arms!$C$58</f>
        <v>CART_030_3</v>
      </c>
      <c r="B2719" s="225">
        <v>2</v>
      </c>
      <c r="C2719" s="225" t="str">
        <f t="shared" si="88"/>
        <v>CART_030_3_2</v>
      </c>
      <c r="D2719" s="232">
        <v>1.8642671994816</v>
      </c>
      <c r="E2719" s="225" t="s">
        <v>260</v>
      </c>
      <c r="F2719" s="228">
        <v>53.545552517394697</v>
      </c>
      <c r="H2719" s="225" t="s">
        <v>262</v>
      </c>
      <c r="I2719" s="225" t="s">
        <v>94</v>
      </c>
      <c r="J2719" s="225" t="s">
        <v>88</v>
      </c>
      <c r="P2719" s="225" t="s">
        <v>480</v>
      </c>
    </row>
    <row r="2720" spans="1:16" s="225" customFormat="1">
      <c r="A2720" s="225" t="str">
        <f>Arms!$C$58</f>
        <v>CART_030_3</v>
      </c>
      <c r="B2720" s="225">
        <v>2</v>
      </c>
      <c r="C2720" s="225" t="str">
        <f t="shared" si="88"/>
        <v>CART_030_3_2</v>
      </c>
      <c r="D2720" s="232">
        <v>3.0015390430932198</v>
      </c>
      <c r="E2720" s="225" t="s">
        <v>260</v>
      </c>
      <c r="F2720" s="228">
        <v>83.217136175756494</v>
      </c>
      <c r="H2720" s="225" t="s">
        <v>262</v>
      </c>
      <c r="I2720" s="225" t="s">
        <v>94</v>
      </c>
      <c r="J2720" s="225" t="s">
        <v>88</v>
      </c>
      <c r="P2720" s="225" t="s">
        <v>480</v>
      </c>
    </row>
    <row r="2721" spans="1:16" s="225" customFormat="1">
      <c r="A2721" s="225" t="str">
        <f>Arms!$C$58</f>
        <v>CART_030_3</v>
      </c>
      <c r="B2721" s="225">
        <v>2</v>
      </c>
      <c r="C2721" s="225" t="str">
        <f t="shared" si="88"/>
        <v>CART_030_3_2</v>
      </c>
      <c r="D2721" s="232">
        <v>3.9593908629441801</v>
      </c>
      <c r="E2721" s="225" t="s">
        <v>260</v>
      </c>
      <c r="F2721" s="228">
        <v>1.5165302021262901</v>
      </c>
      <c r="G2721" s="228">
        <v>1.5165302021262901</v>
      </c>
      <c r="H2721" s="225" t="s">
        <v>262</v>
      </c>
      <c r="I2721" s="225" t="s">
        <v>94</v>
      </c>
      <c r="J2721" s="225" t="s">
        <v>88</v>
      </c>
      <c r="P2721" s="225" t="s">
        <v>480</v>
      </c>
    </row>
    <row r="2722" spans="1:16" s="225" customFormat="1">
      <c r="A2722" s="225" t="str">
        <f>Arms!$C$58</f>
        <v>CART_030_3</v>
      </c>
      <c r="B2722" s="225">
        <v>2</v>
      </c>
      <c r="C2722" s="225" t="str">
        <f t="shared" si="88"/>
        <v>CART_030_3_2</v>
      </c>
      <c r="D2722" s="232">
        <v>5.0249756993195902</v>
      </c>
      <c r="E2722" s="225" t="s">
        <v>260</v>
      </c>
      <c r="F2722" s="228">
        <v>1.5732890160536199</v>
      </c>
      <c r="G2722" s="228">
        <v>1.5732890160536199</v>
      </c>
      <c r="H2722" s="225" t="s">
        <v>262</v>
      </c>
      <c r="I2722" s="225" t="s">
        <v>94</v>
      </c>
      <c r="J2722" s="225" t="s">
        <v>88</v>
      </c>
      <c r="P2722" s="225" t="s">
        <v>480</v>
      </c>
    </row>
    <row r="2723" spans="1:16" s="225" customFormat="1">
      <c r="A2723" s="225" t="str">
        <f>Arms!$C$58</f>
        <v>CART_030_3</v>
      </c>
      <c r="B2723" s="225">
        <v>2</v>
      </c>
      <c r="C2723" s="225" t="str">
        <f t="shared" si="88"/>
        <v>CART_030_3_2</v>
      </c>
      <c r="D2723" s="232">
        <v>5.9662220542175302</v>
      </c>
      <c r="E2723" s="225" t="s">
        <v>260</v>
      </c>
      <c r="F2723" s="228">
        <v>129.33084873939299</v>
      </c>
      <c r="H2723" s="225" t="s">
        <v>262</v>
      </c>
      <c r="I2723" s="225" t="s">
        <v>94</v>
      </c>
      <c r="J2723" s="225" t="s">
        <v>88</v>
      </c>
      <c r="P2723" s="225" t="s">
        <v>480</v>
      </c>
    </row>
    <row r="2724" spans="1:16" s="225" customFormat="1">
      <c r="A2724" s="225" t="str">
        <f>Arms!$C$58</f>
        <v>CART_030_3</v>
      </c>
      <c r="B2724" s="225">
        <v>2</v>
      </c>
      <c r="C2724" s="225" t="str">
        <f t="shared" si="88"/>
        <v>CART_030_3_2</v>
      </c>
      <c r="D2724" s="232">
        <v>6.9402743276811796</v>
      </c>
      <c r="E2724" s="225" t="s">
        <v>260</v>
      </c>
      <c r="F2724" s="228">
        <v>542.05399952135804</v>
      </c>
      <c r="H2724" s="225" t="s">
        <v>262</v>
      </c>
      <c r="I2724" s="225" t="s">
        <v>94</v>
      </c>
      <c r="J2724" s="225" t="s">
        <v>88</v>
      </c>
      <c r="P2724" s="225" t="s">
        <v>480</v>
      </c>
    </row>
    <row r="2725" spans="1:16" s="225" customFormat="1">
      <c r="A2725" s="225" t="str">
        <f>Arms!$C$58</f>
        <v>CART_030_3</v>
      </c>
      <c r="B2725" s="225">
        <v>2</v>
      </c>
      <c r="C2725" s="225" t="str">
        <f t="shared" si="88"/>
        <v>CART_030_3_2</v>
      </c>
      <c r="D2725" s="232">
        <v>7.9163516578464197</v>
      </c>
      <c r="E2725" s="225" t="s">
        <v>260</v>
      </c>
      <c r="F2725" s="228">
        <v>1890.5829836907601</v>
      </c>
      <c r="H2725" s="225" t="s">
        <v>262</v>
      </c>
      <c r="I2725" s="225" t="s">
        <v>94</v>
      </c>
      <c r="J2725" s="225" t="s">
        <v>88</v>
      </c>
      <c r="P2725" s="225" t="s">
        <v>480</v>
      </c>
    </row>
    <row r="2726" spans="1:16" s="225" customFormat="1">
      <c r="A2726" s="225" t="str">
        <f>Arms!$C$58</f>
        <v>CART_030_3</v>
      </c>
      <c r="B2726" s="225">
        <v>2</v>
      </c>
      <c r="C2726" s="225" t="str">
        <f t="shared" si="88"/>
        <v>CART_030_3_2</v>
      </c>
      <c r="D2726" s="232">
        <v>8.9070093962630992</v>
      </c>
      <c r="E2726" s="225" t="s">
        <v>260</v>
      </c>
      <c r="F2726" s="228">
        <v>1756.63224743144</v>
      </c>
      <c r="H2726" s="225" t="s">
        <v>262</v>
      </c>
      <c r="I2726" s="225" t="s">
        <v>94</v>
      </c>
      <c r="J2726" s="225" t="s">
        <v>88</v>
      </c>
      <c r="P2726" s="225" t="s">
        <v>480</v>
      </c>
    </row>
    <row r="2727" spans="1:16" s="225" customFormat="1">
      <c r="A2727" s="225" t="str">
        <f>Arms!$C$58</f>
        <v>CART_030_3</v>
      </c>
      <c r="B2727" s="225">
        <v>2</v>
      </c>
      <c r="C2727" s="225" t="str">
        <f t="shared" si="88"/>
        <v>CART_030_3_2</v>
      </c>
      <c r="D2727" s="232">
        <v>9.96327897181121</v>
      </c>
      <c r="E2727" s="225" t="s">
        <v>260</v>
      </c>
      <c r="F2727" s="228">
        <v>4242.8685259992999</v>
      </c>
      <c r="H2727" s="225" t="s">
        <v>262</v>
      </c>
      <c r="I2727" s="225" t="s">
        <v>94</v>
      </c>
      <c r="J2727" s="225" t="s">
        <v>88</v>
      </c>
      <c r="P2727" s="225" t="s">
        <v>480</v>
      </c>
    </row>
    <row r="2728" spans="1:16" s="225" customFormat="1">
      <c r="A2728" s="225" t="str">
        <f>Arms!$C$58</f>
        <v>CART_030_3</v>
      </c>
      <c r="B2728" s="225">
        <v>2</v>
      </c>
      <c r="C2728" s="225" t="str">
        <f t="shared" si="88"/>
        <v>CART_030_3_2</v>
      </c>
      <c r="D2728" s="232">
        <v>10.872529430824001</v>
      </c>
      <c r="E2728" s="225" t="s">
        <v>260</v>
      </c>
      <c r="F2728" s="228">
        <v>6356.1112408218896</v>
      </c>
      <c r="H2728" s="225" t="s">
        <v>262</v>
      </c>
      <c r="I2728" s="225" t="s">
        <v>94</v>
      </c>
      <c r="J2728" s="225" t="s">
        <v>88</v>
      </c>
      <c r="P2728" s="225" t="s">
        <v>480</v>
      </c>
    </row>
    <row r="2729" spans="1:16" s="225" customFormat="1">
      <c r="A2729" s="225" t="str">
        <f>Arms!$C$58</f>
        <v>CART_030_3</v>
      </c>
      <c r="B2729" s="225">
        <v>2</v>
      </c>
      <c r="C2729" s="225" t="str">
        <f t="shared" si="88"/>
        <v>CART_030_3_2</v>
      </c>
      <c r="D2729" s="232">
        <v>11.9320390970947</v>
      </c>
      <c r="E2729" s="225" t="s">
        <v>260</v>
      </c>
      <c r="F2729" s="228">
        <v>11442.229078844501</v>
      </c>
      <c r="H2729" s="225" t="s">
        <v>262</v>
      </c>
      <c r="I2729" s="225" t="s">
        <v>94</v>
      </c>
      <c r="J2729" s="225" t="s">
        <v>88</v>
      </c>
      <c r="P2729" s="225" t="s">
        <v>480</v>
      </c>
    </row>
    <row r="2730" spans="1:16" s="225" customFormat="1">
      <c r="A2730" s="225" t="str">
        <f>Arms!$C$58</f>
        <v>CART_030_3</v>
      </c>
      <c r="B2730" s="225">
        <v>2</v>
      </c>
      <c r="C2730" s="225" t="str">
        <f t="shared" si="88"/>
        <v>CART_030_3_2</v>
      </c>
      <c r="D2730" s="232">
        <v>12.842909601468801</v>
      </c>
      <c r="E2730" s="225" t="s">
        <v>260</v>
      </c>
      <c r="F2730" s="228">
        <v>14798.331982375301</v>
      </c>
      <c r="H2730" s="225" t="s">
        <v>262</v>
      </c>
      <c r="I2730" s="225" t="s">
        <v>94</v>
      </c>
      <c r="J2730" s="225" t="s">
        <v>88</v>
      </c>
      <c r="P2730" s="225" t="s">
        <v>480</v>
      </c>
    </row>
    <row r="2731" spans="1:16" s="225" customFormat="1">
      <c r="A2731" s="225" t="str">
        <f>Arms!$C$58</f>
        <v>CART_030_3</v>
      </c>
      <c r="B2731" s="225">
        <v>2</v>
      </c>
      <c r="C2731" s="225" t="str">
        <f t="shared" si="88"/>
        <v>CART_030_3_2</v>
      </c>
      <c r="D2731" s="232">
        <v>13.8258721244194</v>
      </c>
      <c r="E2731" s="225" t="s">
        <v>260</v>
      </c>
      <c r="F2731" s="228">
        <v>27636.902201294801</v>
      </c>
      <c r="H2731" s="225" t="s">
        <v>262</v>
      </c>
      <c r="I2731" s="225" t="s">
        <v>94</v>
      </c>
      <c r="J2731" s="225" t="s">
        <v>88</v>
      </c>
      <c r="P2731" s="225" t="s">
        <v>480</v>
      </c>
    </row>
    <row r="2732" spans="1:16" s="225" customFormat="1">
      <c r="A2732" s="225" t="str">
        <f>Arms!$C$58</f>
        <v>CART_030_3</v>
      </c>
      <c r="B2732" s="225">
        <v>2</v>
      </c>
      <c r="C2732" s="225" t="str">
        <f t="shared" si="88"/>
        <v>CART_030_3_2</v>
      </c>
      <c r="D2732" s="232">
        <v>14.814909817474801</v>
      </c>
      <c r="E2732" s="225" t="s">
        <v>260</v>
      </c>
      <c r="F2732" s="228">
        <v>29744.334421785399</v>
      </c>
      <c r="H2732" s="225" t="s">
        <v>262</v>
      </c>
      <c r="I2732" s="225" t="s">
        <v>94</v>
      </c>
      <c r="J2732" s="225" t="s">
        <v>88</v>
      </c>
      <c r="P2732" s="225" t="s">
        <v>480</v>
      </c>
    </row>
    <row r="2733" spans="1:16" s="225" customFormat="1">
      <c r="A2733" s="225" t="str">
        <f>Arms!$C$58</f>
        <v>CART_030_3</v>
      </c>
      <c r="B2733" s="225">
        <v>2</v>
      </c>
      <c r="C2733" s="225" t="str">
        <f t="shared" si="88"/>
        <v>CART_030_3_2</v>
      </c>
      <c r="D2733" s="232">
        <v>16.865077222162199</v>
      </c>
      <c r="E2733" s="225" t="s">
        <v>260</v>
      </c>
      <c r="F2733" s="228">
        <v>49751.767084546504</v>
      </c>
      <c r="H2733" s="225" t="s">
        <v>262</v>
      </c>
      <c r="I2733" s="225" t="s">
        <v>94</v>
      </c>
      <c r="J2733" s="225" t="s">
        <v>88</v>
      </c>
      <c r="P2733" s="225" t="s">
        <v>480</v>
      </c>
    </row>
    <row r="2734" spans="1:16" s="225" customFormat="1">
      <c r="A2734" s="225" t="str">
        <f>Arms!$C$58</f>
        <v>CART_030_3</v>
      </c>
      <c r="B2734" s="225">
        <v>2</v>
      </c>
      <c r="C2734" s="225" t="str">
        <f t="shared" si="88"/>
        <v>CART_030_3_2</v>
      </c>
      <c r="D2734" s="232">
        <v>17.852494869856301</v>
      </c>
      <c r="E2734" s="225" t="s">
        <v>260</v>
      </c>
      <c r="F2734" s="228">
        <v>62023.060356272799</v>
      </c>
      <c r="H2734" s="225" t="s">
        <v>262</v>
      </c>
      <c r="I2734" s="225" t="s">
        <v>94</v>
      </c>
      <c r="J2734" s="225" t="s">
        <v>88</v>
      </c>
      <c r="P2734" s="225" t="s">
        <v>480</v>
      </c>
    </row>
    <row r="2735" spans="1:16" s="225" customFormat="1">
      <c r="A2735" s="225" t="str">
        <f>Arms!$C$58</f>
        <v>CART_030_3</v>
      </c>
      <c r="B2735" s="225">
        <v>2</v>
      </c>
      <c r="C2735" s="225" t="str">
        <f t="shared" ref="C2735:C2798" si="89">CONCATENATE(A2735, "_", B2735)</f>
        <v>CART_030_3_2</v>
      </c>
      <c r="D2735" s="232">
        <v>18.918889728912301</v>
      </c>
      <c r="E2735" s="225" t="s">
        <v>260</v>
      </c>
      <c r="F2735" s="228">
        <v>59785.483340197701</v>
      </c>
      <c r="H2735" s="225" t="s">
        <v>262</v>
      </c>
      <c r="I2735" s="225" t="s">
        <v>94</v>
      </c>
      <c r="J2735" s="225" t="s">
        <v>88</v>
      </c>
      <c r="P2735" s="225" t="s">
        <v>480</v>
      </c>
    </row>
    <row r="2736" spans="1:16" s="225" customFormat="1">
      <c r="A2736" s="225" t="str">
        <f>Arms!$C$58</f>
        <v>CART_030_3</v>
      </c>
      <c r="B2736" s="225">
        <v>3</v>
      </c>
      <c r="C2736" s="225" t="str">
        <f t="shared" si="89"/>
        <v>CART_030_3_3</v>
      </c>
      <c r="D2736" s="232">
        <v>2.05583756345179</v>
      </c>
      <c r="E2736" s="225" t="s">
        <v>260</v>
      </c>
      <c r="F2736" s="228">
        <v>1.5165302021262901</v>
      </c>
      <c r="G2736" s="228">
        <v>1.5165302021262901</v>
      </c>
      <c r="H2736" s="225" t="s">
        <v>262</v>
      </c>
      <c r="I2736" s="225" t="s">
        <v>94</v>
      </c>
      <c r="J2736" s="225" t="s">
        <v>88</v>
      </c>
      <c r="P2736" s="225" t="s">
        <v>480</v>
      </c>
    </row>
    <row r="2737" spans="1:16" s="225" customFormat="1">
      <c r="A2737" s="225" t="str">
        <f>Arms!$C$58</f>
        <v>CART_030_3</v>
      </c>
      <c r="B2737" s="225">
        <v>3</v>
      </c>
      <c r="C2737" s="225" t="str">
        <f t="shared" si="89"/>
        <v>CART_030_3_3</v>
      </c>
      <c r="D2737" s="232">
        <v>2.9695431472081402</v>
      </c>
      <c r="E2737" s="225" t="s">
        <v>260</v>
      </c>
      <c r="F2737" s="228">
        <v>1.5165302021262901</v>
      </c>
      <c r="G2737" s="228">
        <v>1.5165302021262901</v>
      </c>
      <c r="H2737" s="225" t="s">
        <v>262</v>
      </c>
      <c r="I2737" s="225" t="s">
        <v>94</v>
      </c>
      <c r="J2737" s="225" t="s">
        <v>88</v>
      </c>
      <c r="P2737" s="225" t="s">
        <v>480</v>
      </c>
    </row>
    <row r="2738" spans="1:16" s="225" customFormat="1">
      <c r="A2738" s="225" t="str">
        <f>Arms!$C$58</f>
        <v>CART_030_3</v>
      </c>
      <c r="B2738" s="225">
        <v>3</v>
      </c>
      <c r="C2738" s="225" t="str">
        <f t="shared" si="89"/>
        <v>CART_030_3_3</v>
      </c>
      <c r="D2738" s="232">
        <v>3.8374824495086002</v>
      </c>
      <c r="E2738" s="225" t="s">
        <v>260</v>
      </c>
      <c r="F2738" s="228">
        <v>96.392346647807997</v>
      </c>
      <c r="H2738" s="225" t="s">
        <v>262</v>
      </c>
      <c r="I2738" s="225" t="s">
        <v>94</v>
      </c>
      <c r="J2738" s="225" t="s">
        <v>88</v>
      </c>
      <c r="P2738" s="225" t="s">
        <v>480</v>
      </c>
    </row>
    <row r="2739" spans="1:16" s="225" customFormat="1">
      <c r="A2739" s="225" t="str">
        <f>Arms!$C$58</f>
        <v>CART_030_3</v>
      </c>
      <c r="B2739" s="225">
        <v>3</v>
      </c>
      <c r="C2739" s="225" t="str">
        <f t="shared" si="89"/>
        <v>CART_030_3_3</v>
      </c>
      <c r="D2739" s="232">
        <v>4.9613889188897398</v>
      </c>
      <c r="E2739" s="225" t="s">
        <v>260</v>
      </c>
      <c r="F2739" s="228">
        <v>503.64863305262702</v>
      </c>
      <c r="H2739" s="225" t="s">
        <v>262</v>
      </c>
      <c r="I2739" s="225" t="s">
        <v>94</v>
      </c>
      <c r="J2739" s="225" t="s">
        <v>88</v>
      </c>
      <c r="P2739" s="225" t="s">
        <v>480</v>
      </c>
    </row>
    <row r="2740" spans="1:16" s="225" customFormat="1">
      <c r="A2740" s="225" t="str">
        <f>Arms!$C$58</f>
        <v>CART_030_3</v>
      </c>
      <c r="B2740" s="225">
        <v>3</v>
      </c>
      <c r="C2740" s="225" t="str">
        <f t="shared" si="89"/>
        <v>CART_030_3_3</v>
      </c>
      <c r="D2740" s="232">
        <v>5.8645642077978302</v>
      </c>
      <c r="E2740" s="225" t="s">
        <v>260</v>
      </c>
      <c r="F2740" s="228">
        <v>1309.2460629275599</v>
      </c>
      <c r="H2740" s="225" t="s">
        <v>262</v>
      </c>
      <c r="I2740" s="225" t="s">
        <v>94</v>
      </c>
      <c r="J2740" s="225" t="s">
        <v>88</v>
      </c>
      <c r="P2740" s="225" t="s">
        <v>480</v>
      </c>
    </row>
    <row r="2741" spans="1:16" s="225" customFormat="1">
      <c r="A2741" s="225" t="str">
        <f>Arms!$C$58</f>
        <v>CART_030_3</v>
      </c>
      <c r="B2741" s="225">
        <v>3</v>
      </c>
      <c r="C2741" s="225" t="str">
        <f t="shared" si="89"/>
        <v>CART_030_3_3</v>
      </c>
      <c r="D2741" s="232">
        <v>6.9179987039637201</v>
      </c>
      <c r="E2741" s="225" t="s">
        <v>260</v>
      </c>
      <c r="F2741" s="228">
        <v>4089.80053739198</v>
      </c>
      <c r="H2741" s="225" t="s">
        <v>262</v>
      </c>
      <c r="I2741" s="225" t="s">
        <v>94</v>
      </c>
      <c r="J2741" s="225" t="s">
        <v>88</v>
      </c>
      <c r="P2741" s="225" t="s">
        <v>480</v>
      </c>
    </row>
    <row r="2742" spans="1:16" s="225" customFormat="1">
      <c r="A2742" s="225" t="str">
        <f>Arms!$C$58</f>
        <v>CART_030_3</v>
      </c>
      <c r="B2742" s="225">
        <v>3</v>
      </c>
      <c r="C2742" s="225" t="str">
        <f t="shared" si="89"/>
        <v>CART_030_3_3</v>
      </c>
      <c r="D2742" s="232">
        <v>7.9013662382546803</v>
      </c>
      <c r="E2742" s="225" t="s">
        <v>260</v>
      </c>
      <c r="F2742" s="228">
        <v>7362.4316602693098</v>
      </c>
      <c r="H2742" s="225" t="s">
        <v>262</v>
      </c>
      <c r="I2742" s="225" t="s">
        <v>94</v>
      </c>
      <c r="J2742" s="225" t="s">
        <v>88</v>
      </c>
      <c r="P2742" s="225" t="s">
        <v>480</v>
      </c>
    </row>
    <row r="2743" spans="1:16" s="225" customFormat="1">
      <c r="A2743" s="225" t="str">
        <f>Arms!$C$58</f>
        <v>CART_030_3</v>
      </c>
      <c r="B2743" s="225">
        <v>3</v>
      </c>
      <c r="C2743" s="225" t="str">
        <f t="shared" si="89"/>
        <v>CART_030_3_3</v>
      </c>
      <c r="D2743" s="232">
        <v>8.8855437952262708</v>
      </c>
      <c r="E2743" s="225" t="s">
        <v>260</v>
      </c>
      <c r="F2743" s="228">
        <v>12314.748077513699</v>
      </c>
      <c r="H2743" s="225" t="s">
        <v>262</v>
      </c>
      <c r="I2743" s="225" t="s">
        <v>94</v>
      </c>
      <c r="J2743" s="225" t="s">
        <v>88</v>
      </c>
      <c r="P2743" s="225" t="s">
        <v>480</v>
      </c>
    </row>
    <row r="2744" spans="1:16" s="225" customFormat="1">
      <c r="A2744" s="225" t="str">
        <f>Arms!$C$58</f>
        <v>CART_030_3</v>
      </c>
      <c r="B2744" s="225">
        <v>3</v>
      </c>
      <c r="C2744" s="225" t="str">
        <f t="shared" si="89"/>
        <v>CART_030_3_3</v>
      </c>
      <c r="D2744" s="232">
        <v>9.8778215790042108</v>
      </c>
      <c r="E2744" s="225" t="s">
        <v>260</v>
      </c>
      <c r="F2744" s="228">
        <v>9878.2690589270096</v>
      </c>
      <c r="H2744" s="225" t="s">
        <v>262</v>
      </c>
      <c r="I2744" s="225" t="s">
        <v>94</v>
      </c>
      <c r="J2744" s="225" t="s">
        <v>88</v>
      </c>
      <c r="P2744" s="225" t="s">
        <v>480</v>
      </c>
    </row>
    <row r="2745" spans="1:16" s="225" customFormat="1">
      <c r="A2745" s="225" t="str">
        <f>Arms!$C$58</f>
        <v>CART_030_3</v>
      </c>
      <c r="B2745" s="225">
        <v>3</v>
      </c>
      <c r="C2745" s="225" t="str">
        <f t="shared" si="89"/>
        <v>CART_030_3_3</v>
      </c>
      <c r="D2745" s="232">
        <v>10.8628091586564</v>
      </c>
      <c r="E2745" s="225" t="s">
        <v>260</v>
      </c>
      <c r="F2745" s="228">
        <v>15352.185621587199</v>
      </c>
      <c r="H2745" s="225" t="s">
        <v>262</v>
      </c>
      <c r="I2745" s="225" t="s">
        <v>94</v>
      </c>
      <c r="J2745" s="225" t="s">
        <v>88</v>
      </c>
      <c r="P2745" s="225" t="s">
        <v>480</v>
      </c>
    </row>
    <row r="2746" spans="1:16" s="225" customFormat="1">
      <c r="A2746" s="225" t="str">
        <f>Arms!$C$58</f>
        <v>CART_030_3</v>
      </c>
      <c r="B2746" s="225">
        <v>3</v>
      </c>
      <c r="C2746" s="225" t="str">
        <f t="shared" si="89"/>
        <v>CART_030_3_3</v>
      </c>
      <c r="D2746" s="232">
        <v>11.8429366022248</v>
      </c>
      <c r="E2746" s="225" t="s">
        <v>260</v>
      </c>
      <c r="F2746" s="228">
        <v>37080.786416380201</v>
      </c>
      <c r="H2746" s="225" t="s">
        <v>262</v>
      </c>
      <c r="I2746" s="225" t="s">
        <v>94</v>
      </c>
      <c r="J2746" s="225" t="s">
        <v>88</v>
      </c>
      <c r="P2746" s="225" t="s">
        <v>480</v>
      </c>
    </row>
    <row r="2747" spans="1:16" s="225" customFormat="1">
      <c r="A2747" s="225" t="str">
        <f>Arms!$C$58</f>
        <v>CART_030_3</v>
      </c>
      <c r="B2747" s="225">
        <v>3</v>
      </c>
      <c r="C2747" s="225" t="str">
        <f t="shared" si="89"/>
        <v>CART_030_3_3</v>
      </c>
      <c r="D2747" s="232">
        <v>12.8258991251755</v>
      </c>
      <c r="E2747" s="225" t="s">
        <v>260</v>
      </c>
      <c r="F2747" s="228">
        <v>69250.917532944004</v>
      </c>
      <c r="H2747" s="225" t="s">
        <v>262</v>
      </c>
      <c r="I2747" s="225" t="s">
        <v>94</v>
      </c>
      <c r="J2747" s="225" t="s">
        <v>88</v>
      </c>
      <c r="P2747" s="225" t="s">
        <v>480</v>
      </c>
    </row>
    <row r="2748" spans="1:16" s="225" customFormat="1">
      <c r="A2748" s="225" t="str">
        <f>Arms!$C$58</f>
        <v>CART_030_3</v>
      </c>
      <c r="B2748" s="225">
        <v>3</v>
      </c>
      <c r="C2748" s="225" t="str">
        <f t="shared" si="89"/>
        <v>CART_030_3_3</v>
      </c>
      <c r="D2748" s="232">
        <v>13.816961874932399</v>
      </c>
      <c r="E2748" s="225" t="s">
        <v>260</v>
      </c>
      <c r="F2748" s="228">
        <v>62023.060356272799</v>
      </c>
      <c r="H2748" s="225" t="s">
        <v>262</v>
      </c>
      <c r="I2748" s="225" t="s">
        <v>94</v>
      </c>
      <c r="J2748" s="225" t="s">
        <v>88</v>
      </c>
      <c r="P2748" s="225" t="s">
        <v>480</v>
      </c>
    </row>
    <row r="2749" spans="1:16" s="225" customFormat="1">
      <c r="A2749" s="225" t="str">
        <f>Arms!$C$58</f>
        <v>CART_030_3</v>
      </c>
      <c r="B2749" s="225">
        <v>3</v>
      </c>
      <c r="C2749" s="225" t="str">
        <f t="shared" si="89"/>
        <v>CART_030_3_3</v>
      </c>
      <c r="D2749" s="232">
        <v>14.8776865752241</v>
      </c>
      <c r="E2749" s="225" t="s">
        <v>260</v>
      </c>
      <c r="F2749" s="228">
        <v>100000</v>
      </c>
      <c r="H2749" s="225" t="s">
        <v>262</v>
      </c>
      <c r="I2749" s="225" t="s">
        <v>94</v>
      </c>
      <c r="J2749" s="225" t="s">
        <v>88</v>
      </c>
      <c r="P2749" s="225" t="s">
        <v>480</v>
      </c>
    </row>
    <row r="2750" spans="1:16" s="225" customFormat="1">
      <c r="A2750" s="225" t="str">
        <f>Arms!$C$58</f>
        <v>CART_030_3</v>
      </c>
      <c r="B2750" s="225">
        <v>3</v>
      </c>
      <c r="C2750" s="225" t="str">
        <f t="shared" si="89"/>
        <v>CART_030_3_3</v>
      </c>
      <c r="D2750" s="232">
        <v>16.9335241386758</v>
      </c>
      <c r="E2750" s="225" t="s">
        <v>260</v>
      </c>
      <c r="F2750" s="228">
        <v>100000</v>
      </c>
      <c r="H2750" s="225" t="s">
        <v>262</v>
      </c>
      <c r="I2750" s="225" t="s">
        <v>94</v>
      </c>
      <c r="J2750" s="225" t="s">
        <v>88</v>
      </c>
      <c r="P2750" s="225" t="s">
        <v>480</v>
      </c>
    </row>
    <row r="2751" spans="1:16" s="225" customFormat="1">
      <c r="A2751" s="225" t="str">
        <f>Arms!$C$58</f>
        <v>CART_030_3</v>
      </c>
      <c r="B2751" s="225">
        <v>3</v>
      </c>
      <c r="C2751" s="225" t="str">
        <f t="shared" si="89"/>
        <v>CART_030_3_3</v>
      </c>
      <c r="D2751" s="232">
        <v>17.923776865752199</v>
      </c>
      <c r="E2751" s="225" t="s">
        <v>260</v>
      </c>
      <c r="F2751" s="228">
        <v>96392.346647807994</v>
      </c>
      <c r="H2751" s="225" t="s">
        <v>262</v>
      </c>
      <c r="I2751" s="225" t="s">
        <v>94</v>
      </c>
      <c r="J2751" s="225" t="s">
        <v>88</v>
      </c>
      <c r="P2751" s="225" t="s">
        <v>480</v>
      </c>
    </row>
    <row r="2752" spans="1:16" s="225" customFormat="1">
      <c r="A2752" s="225" t="str">
        <f>Arms!$C$58</f>
        <v>CART_030_3</v>
      </c>
      <c r="B2752" s="225">
        <v>3</v>
      </c>
      <c r="C2752" s="225" t="str">
        <f t="shared" si="89"/>
        <v>CART_030_3_3</v>
      </c>
      <c r="D2752" s="232">
        <v>19.906307376606499</v>
      </c>
      <c r="E2752" s="225" t="s">
        <v>260</v>
      </c>
      <c r="F2752" s="228">
        <v>74531.596743822898</v>
      </c>
      <c r="H2752" s="225" t="s">
        <v>262</v>
      </c>
      <c r="I2752" s="225" t="s">
        <v>94</v>
      </c>
      <c r="J2752" s="225" t="s">
        <v>88</v>
      </c>
      <c r="P2752" s="225" t="s">
        <v>480</v>
      </c>
    </row>
    <row r="2753" spans="1:16" s="225" customFormat="1">
      <c r="A2753" s="225" t="str">
        <f>Arms!$C$58</f>
        <v>CART_030_3</v>
      </c>
      <c r="B2753" s="225">
        <v>3</v>
      </c>
      <c r="C2753" s="225" t="str">
        <f t="shared" si="89"/>
        <v>CART_030_3_3</v>
      </c>
      <c r="D2753" s="232">
        <v>22.949967599092702</v>
      </c>
      <c r="E2753" s="225" t="s">
        <v>260</v>
      </c>
      <c r="F2753" s="228">
        <v>89562.799405173704</v>
      </c>
      <c r="H2753" s="225" t="s">
        <v>262</v>
      </c>
      <c r="I2753" s="225" t="s">
        <v>94</v>
      </c>
      <c r="J2753" s="225" t="s">
        <v>88</v>
      </c>
      <c r="P2753" s="225" t="s">
        <v>480</v>
      </c>
    </row>
    <row r="2754" spans="1:16" s="225" customFormat="1">
      <c r="A2754" s="225" t="str">
        <f>Arms!$C$58</f>
        <v>CART_030_3</v>
      </c>
      <c r="B2754" s="225">
        <v>3</v>
      </c>
      <c r="C2754" s="225" t="str">
        <f t="shared" si="89"/>
        <v>CART_030_3_3</v>
      </c>
      <c r="D2754" s="232">
        <v>29.805594556647499</v>
      </c>
      <c r="E2754" s="225" t="s">
        <v>260</v>
      </c>
      <c r="F2754" s="228">
        <v>69250.917532944004</v>
      </c>
      <c r="H2754" s="225" t="s">
        <v>262</v>
      </c>
      <c r="I2754" s="225" t="s">
        <v>94</v>
      </c>
      <c r="J2754" s="225" t="s">
        <v>88</v>
      </c>
      <c r="P2754" s="225" t="s">
        <v>480</v>
      </c>
    </row>
    <row r="2755" spans="1:16" s="225" customFormat="1">
      <c r="A2755" s="225" t="str">
        <f>Arms!$C$58</f>
        <v>CART_030_3</v>
      </c>
      <c r="B2755" s="225">
        <v>1</v>
      </c>
      <c r="C2755" s="225" t="str">
        <f t="shared" si="89"/>
        <v>CART_030_3_1</v>
      </c>
      <c r="D2755" s="232">
        <v>54.8554282596861</v>
      </c>
      <c r="E2755" s="225" t="s">
        <v>260</v>
      </c>
      <c r="F2755" s="228">
        <v>25678.784821774501</v>
      </c>
      <c r="H2755" s="225" t="s">
        <v>262</v>
      </c>
      <c r="I2755" s="225" t="s">
        <v>94</v>
      </c>
      <c r="J2755" s="225" t="s">
        <v>88</v>
      </c>
      <c r="P2755" s="225" t="s">
        <v>480</v>
      </c>
    </row>
    <row r="2756" spans="1:16" s="225" customFormat="1">
      <c r="A2756" s="225" t="str">
        <f>Arms!$C$58</f>
        <v>CART_030_3</v>
      </c>
      <c r="B2756" s="225">
        <v>1</v>
      </c>
      <c r="C2756" s="225" t="str">
        <f t="shared" si="89"/>
        <v>CART_030_3_1</v>
      </c>
      <c r="D2756" s="232">
        <v>84.324422622297305</v>
      </c>
      <c r="E2756" s="225" t="s">
        <v>260</v>
      </c>
      <c r="F2756" s="228">
        <v>4914.6134141821904</v>
      </c>
      <c r="H2756" s="225" t="s">
        <v>262</v>
      </c>
      <c r="I2756" s="225" t="s">
        <v>94</v>
      </c>
      <c r="J2756" s="225" t="s">
        <v>88</v>
      </c>
      <c r="P2756" s="225" t="s">
        <v>480</v>
      </c>
    </row>
    <row r="2757" spans="1:16" s="225" customFormat="1">
      <c r="A2757" s="225" t="str">
        <f>Arms!$C$58</f>
        <v>CART_030_3</v>
      </c>
      <c r="B2757" s="225">
        <v>1</v>
      </c>
      <c r="C2757" s="225" t="str">
        <f t="shared" si="89"/>
        <v>CART_030_3_1</v>
      </c>
      <c r="D2757" s="232">
        <v>110.865611929444</v>
      </c>
      <c r="E2757" s="225" t="s">
        <v>260</v>
      </c>
      <c r="F2757" s="228">
        <v>129.33084873939299</v>
      </c>
      <c r="H2757" s="225" t="s">
        <v>262</v>
      </c>
      <c r="I2757" s="225" t="s">
        <v>94</v>
      </c>
      <c r="J2757" s="225" t="s">
        <v>88</v>
      </c>
      <c r="P2757" s="225" t="s">
        <v>480</v>
      </c>
    </row>
    <row r="2758" spans="1:16" s="225" customFormat="1">
      <c r="A2758" s="225" t="str">
        <f>Arms!$C$58</f>
        <v>CART_030_3</v>
      </c>
      <c r="B2758" s="225">
        <v>1</v>
      </c>
      <c r="C2758" s="225" t="str">
        <f t="shared" si="89"/>
        <v>CART_030_3_1</v>
      </c>
      <c r="D2758" s="232">
        <v>182.05128205128401</v>
      </c>
      <c r="E2758" s="225" t="s">
        <v>260</v>
      </c>
      <c r="F2758" s="228">
        <v>1.5165302021262901</v>
      </c>
      <c r="G2758" s="228">
        <v>1.5165302021262901</v>
      </c>
      <c r="H2758" s="225" t="s">
        <v>262</v>
      </c>
      <c r="I2758" s="225" t="s">
        <v>94</v>
      </c>
      <c r="J2758" s="225" t="s">
        <v>88</v>
      </c>
      <c r="P2758" s="225" t="s">
        <v>480</v>
      </c>
    </row>
    <row r="2759" spans="1:16" s="225" customFormat="1">
      <c r="A2759" s="225" t="str">
        <f>Arms!$C$58</f>
        <v>CART_030_3</v>
      </c>
      <c r="B2759" s="225">
        <v>1</v>
      </c>
      <c r="C2759" s="225" t="str">
        <f t="shared" si="89"/>
        <v>CART_030_3_1</v>
      </c>
      <c r="D2759" s="232">
        <v>272.649572649574</v>
      </c>
      <c r="E2759" s="225" t="s">
        <v>260</v>
      </c>
      <c r="F2759" s="228">
        <v>1.5165302021262901</v>
      </c>
      <c r="G2759" s="228">
        <v>1.5165302021262901</v>
      </c>
      <c r="H2759" s="225" t="s">
        <v>262</v>
      </c>
      <c r="I2759" s="225" t="s">
        <v>94</v>
      </c>
      <c r="J2759" s="225" t="s">
        <v>88</v>
      </c>
      <c r="P2759" s="225" t="s">
        <v>480</v>
      </c>
    </row>
    <row r="2760" spans="1:16" s="225" customFormat="1">
      <c r="A2760" s="225" t="str">
        <f>Arms!$C$58</f>
        <v>CART_030_3</v>
      </c>
      <c r="B2760" s="225">
        <v>1</v>
      </c>
      <c r="C2760" s="225" t="str">
        <f t="shared" si="89"/>
        <v>CART_030_3_1</v>
      </c>
      <c r="D2760" s="232">
        <v>358.11965811965899</v>
      </c>
      <c r="E2760" s="225" t="s">
        <v>260</v>
      </c>
      <c r="F2760" s="228">
        <v>1.5165302021262901</v>
      </c>
      <c r="G2760" s="228">
        <v>1.5165302021262901</v>
      </c>
      <c r="H2760" s="225" t="s">
        <v>262</v>
      </c>
      <c r="I2760" s="225" t="s">
        <v>94</v>
      </c>
      <c r="J2760" s="225" t="s">
        <v>88</v>
      </c>
      <c r="P2760" s="225" t="s">
        <v>480</v>
      </c>
    </row>
    <row r="2761" spans="1:16" s="225" customFormat="1">
      <c r="A2761" s="225" t="str">
        <f>Arms!$C$58</f>
        <v>CART_030_3</v>
      </c>
      <c r="B2761" s="225">
        <v>2</v>
      </c>
      <c r="C2761" s="225" t="str">
        <f t="shared" si="89"/>
        <v>CART_030_3_2</v>
      </c>
      <c r="D2761" s="232">
        <v>60.238225131844899</v>
      </c>
      <c r="E2761" s="225" t="s">
        <v>260</v>
      </c>
      <c r="F2761" s="228">
        <v>9178.3783771502603</v>
      </c>
      <c r="H2761" s="225" t="s">
        <v>262</v>
      </c>
      <c r="I2761" s="225" t="s">
        <v>94</v>
      </c>
      <c r="J2761" s="225" t="s">
        <v>88</v>
      </c>
      <c r="P2761" s="225" t="s">
        <v>480</v>
      </c>
    </row>
    <row r="2762" spans="1:16" s="225" customFormat="1">
      <c r="A2762" s="225" t="str">
        <f>Arms!$C$58</f>
        <v>CART_030_3</v>
      </c>
      <c r="B2762" s="225">
        <v>2</v>
      </c>
      <c r="C2762" s="225" t="str">
        <f t="shared" si="89"/>
        <v>CART_030_3_2</v>
      </c>
      <c r="D2762" s="232">
        <v>89.334424440809698</v>
      </c>
      <c r="E2762" s="225" t="s">
        <v>260</v>
      </c>
      <c r="F2762" s="228">
        <v>7923.8486233211697</v>
      </c>
      <c r="H2762" s="225" t="s">
        <v>262</v>
      </c>
      <c r="I2762" s="225" t="s">
        <v>94</v>
      </c>
      <c r="J2762" s="225" t="s">
        <v>88</v>
      </c>
      <c r="P2762" s="225" t="s">
        <v>480</v>
      </c>
    </row>
    <row r="2763" spans="1:16" s="225" customFormat="1">
      <c r="A2763" s="225" t="str">
        <f>Arms!$C$58</f>
        <v>CART_030_3</v>
      </c>
      <c r="B2763" s="225">
        <v>2</v>
      </c>
      <c r="C2763" s="225" t="str">
        <f t="shared" si="89"/>
        <v>CART_030_3_2</v>
      </c>
      <c r="D2763" s="232">
        <v>133.81523913439</v>
      </c>
      <c r="E2763" s="225" t="s">
        <v>260</v>
      </c>
      <c r="F2763" s="228">
        <v>6840.7919596798702</v>
      </c>
      <c r="H2763" s="225" t="s">
        <v>262</v>
      </c>
      <c r="I2763" s="225" t="s">
        <v>94</v>
      </c>
      <c r="J2763" s="225" t="s">
        <v>88</v>
      </c>
      <c r="P2763" s="225" t="s">
        <v>480</v>
      </c>
    </row>
    <row r="2764" spans="1:16" s="225" customFormat="1">
      <c r="A2764" s="225" t="str">
        <f>Arms!$C$58</f>
        <v>CART_030_3</v>
      </c>
      <c r="B2764" s="225">
        <v>2</v>
      </c>
      <c r="C2764" s="225" t="str">
        <f t="shared" si="89"/>
        <v>CART_030_3_2</v>
      </c>
      <c r="D2764" s="232">
        <v>181.57846881251299</v>
      </c>
      <c r="E2764" s="225" t="s">
        <v>260</v>
      </c>
      <c r="F2764" s="228">
        <v>10247.980677366</v>
      </c>
      <c r="H2764" s="225" t="s">
        <v>262</v>
      </c>
      <c r="I2764" s="225" t="s">
        <v>94</v>
      </c>
      <c r="J2764" s="225" t="s">
        <v>88</v>
      </c>
      <c r="P2764" s="225" t="s">
        <v>480</v>
      </c>
    </row>
    <row r="2765" spans="1:16" s="225" customFormat="1">
      <c r="A2765" s="225" t="str">
        <f>Arms!$C$58</f>
        <v>CART_030_3</v>
      </c>
      <c r="B2765" s="225">
        <v>2</v>
      </c>
      <c r="C2765" s="225" t="str">
        <f t="shared" si="89"/>
        <v>CART_030_3_2</v>
      </c>
      <c r="D2765" s="232">
        <v>272.32224040734798</v>
      </c>
      <c r="E2765" s="225" t="s">
        <v>260</v>
      </c>
      <c r="F2765" s="228">
        <v>5692.7111605869904</v>
      </c>
      <c r="H2765" s="225" t="s">
        <v>262</v>
      </c>
      <c r="I2765" s="225" t="s">
        <v>94</v>
      </c>
      <c r="J2765" s="225" t="s">
        <v>88</v>
      </c>
      <c r="P2765" s="225" t="s">
        <v>480</v>
      </c>
    </row>
    <row r="2766" spans="1:16" s="225" customFormat="1">
      <c r="A2766" s="225" t="str">
        <f>Arms!$C$58</f>
        <v>CART_030_3</v>
      </c>
      <c r="B2766" s="225">
        <v>2</v>
      </c>
      <c r="C2766" s="225" t="str">
        <f t="shared" si="89"/>
        <v>CART_030_3_2</v>
      </c>
      <c r="D2766" s="232">
        <v>369.80360065466499</v>
      </c>
      <c r="E2766" s="225" t="s">
        <v>260</v>
      </c>
      <c r="F2766" s="228">
        <v>4737.3111985981604</v>
      </c>
      <c r="H2766" s="225" t="s">
        <v>262</v>
      </c>
      <c r="I2766" s="225" t="s">
        <v>94</v>
      </c>
      <c r="J2766" s="225" t="s">
        <v>88</v>
      </c>
      <c r="P2766" s="225" t="s">
        <v>480</v>
      </c>
    </row>
    <row r="2767" spans="1:16" s="235" customFormat="1">
      <c r="A2767" s="235" t="str">
        <f>Arms!$C$60</f>
        <v>CART_022_1</v>
      </c>
      <c r="B2767" s="235">
        <v>1</v>
      </c>
      <c r="C2767" s="235" t="str">
        <f t="shared" si="89"/>
        <v>CART_022_1_1</v>
      </c>
      <c r="D2767" s="240">
        <v>-0.143793344785901</v>
      </c>
      <c r="E2767" s="235" t="s">
        <v>260</v>
      </c>
      <c r="F2767" s="238">
        <v>0.10560114789633999</v>
      </c>
      <c r="H2767" s="235" t="s">
        <v>262</v>
      </c>
      <c r="I2767" s="235" t="s">
        <v>94</v>
      </c>
      <c r="J2767" s="235" t="s">
        <v>88</v>
      </c>
      <c r="P2767" s="235" t="s">
        <v>488</v>
      </c>
    </row>
    <row r="2768" spans="1:16" s="235" customFormat="1">
      <c r="A2768" s="235" t="str">
        <f>Arms!$C$60</f>
        <v>CART_022_1</v>
      </c>
      <c r="B2768" s="235">
        <v>1</v>
      </c>
      <c r="C2768" s="235" t="str">
        <f t="shared" si="89"/>
        <v>CART_022_1_1</v>
      </c>
      <c r="D2768" s="240">
        <v>6.7799198320289999</v>
      </c>
      <c r="E2768" s="235" t="s">
        <v>260</v>
      </c>
      <c r="F2768" s="238">
        <v>1846.1721249909399</v>
      </c>
      <c r="H2768" s="235" t="s">
        <v>262</v>
      </c>
      <c r="I2768" s="235" t="s">
        <v>94</v>
      </c>
      <c r="J2768" s="235" t="s">
        <v>88</v>
      </c>
      <c r="P2768" s="235" t="s">
        <v>488</v>
      </c>
    </row>
    <row r="2769" spans="1:16" s="235" customFormat="1">
      <c r="A2769" s="235" t="str">
        <f>Arms!$C$60</f>
        <v>CART_022_1</v>
      </c>
      <c r="B2769" s="235">
        <v>1</v>
      </c>
      <c r="C2769" s="235" t="str">
        <f t="shared" si="89"/>
        <v>CART_022_1_1</v>
      </c>
      <c r="D2769" s="240">
        <v>9.7804924603931997</v>
      </c>
      <c r="E2769" s="235" t="s">
        <v>260</v>
      </c>
      <c r="F2769" s="238">
        <v>4923.8826317067296</v>
      </c>
      <c r="H2769" s="235" t="s">
        <v>262</v>
      </c>
      <c r="I2769" s="235" t="s">
        <v>94</v>
      </c>
      <c r="J2769" s="235" t="s">
        <v>88</v>
      </c>
      <c r="P2769" s="235" t="s">
        <v>488</v>
      </c>
    </row>
    <row r="2770" spans="1:16" s="235" customFormat="1">
      <c r="A2770" s="235" t="str">
        <f>Arms!$C$60</f>
        <v>CART_022_1</v>
      </c>
      <c r="B2770" s="235">
        <v>1</v>
      </c>
      <c r="C2770" s="235" t="str">
        <f t="shared" si="89"/>
        <v>CART_022_1_1</v>
      </c>
      <c r="D2770" s="240">
        <v>15.8058153591652</v>
      </c>
      <c r="E2770" s="235" t="s">
        <v>260</v>
      </c>
      <c r="F2770" s="238">
        <v>3408.35151509356</v>
      </c>
      <c r="H2770" s="235" t="s">
        <v>262</v>
      </c>
      <c r="I2770" s="235" t="s">
        <v>94</v>
      </c>
      <c r="J2770" s="235" t="s">
        <v>88</v>
      </c>
      <c r="P2770" s="235" t="s">
        <v>488</v>
      </c>
    </row>
    <row r="2771" spans="1:16" s="235" customFormat="1">
      <c r="A2771" s="235" t="str">
        <f>Arms!$C$60</f>
        <v>CART_022_1</v>
      </c>
      <c r="B2771" s="235">
        <v>1</v>
      </c>
      <c r="C2771" s="235" t="str">
        <f t="shared" si="89"/>
        <v>CART_022_1_1</v>
      </c>
      <c r="D2771" s="240">
        <v>18.956543869695199</v>
      </c>
      <c r="E2771" s="235" t="s">
        <v>260</v>
      </c>
      <c r="F2771" s="238">
        <v>4726.6801284467001</v>
      </c>
      <c r="H2771" s="235" t="s">
        <v>262</v>
      </c>
      <c r="I2771" s="235" t="s">
        <v>94</v>
      </c>
      <c r="J2771" s="235" t="s">
        <v>88</v>
      </c>
      <c r="P2771" s="235" t="s">
        <v>488</v>
      </c>
    </row>
    <row r="2772" spans="1:16" s="235" customFormat="1">
      <c r="A2772" s="235" t="str">
        <f>Arms!$C$60</f>
        <v>CART_022_1</v>
      </c>
      <c r="B2772" s="235">
        <v>1</v>
      </c>
      <c r="C2772" s="235" t="str">
        <f t="shared" si="89"/>
        <v>CART_022_1_1</v>
      </c>
      <c r="D2772" s="240">
        <v>24.986108460053799</v>
      </c>
      <c r="E2772" s="235" t="s">
        <v>260</v>
      </c>
      <c r="F2772" s="238">
        <v>2174.0929438381099</v>
      </c>
      <c r="H2772" s="235" t="s">
        <v>262</v>
      </c>
      <c r="I2772" s="235" t="s">
        <v>94</v>
      </c>
      <c r="J2772" s="235" t="s">
        <v>88</v>
      </c>
      <c r="P2772" s="235" t="s">
        <v>488</v>
      </c>
    </row>
    <row r="2773" spans="1:16" s="235" customFormat="1">
      <c r="A2773" s="235" t="str">
        <f>Arms!$C$60</f>
        <v>CART_022_1</v>
      </c>
      <c r="B2773" s="235">
        <v>1</v>
      </c>
      <c r="C2773" s="235" t="str">
        <f t="shared" si="89"/>
        <v>CART_022_1_1</v>
      </c>
      <c r="D2773" s="240">
        <v>30.001484592055299</v>
      </c>
      <c r="E2773" s="235" t="s">
        <v>260</v>
      </c>
      <c r="F2773" s="238">
        <v>2778.3501763512099</v>
      </c>
      <c r="H2773" s="235" t="s">
        <v>262</v>
      </c>
      <c r="I2773" s="235" t="s">
        <v>94</v>
      </c>
      <c r="J2773" s="235" t="s">
        <v>88</v>
      </c>
      <c r="P2773" s="235" t="s">
        <v>488</v>
      </c>
    </row>
    <row r="2774" spans="1:16" s="235" customFormat="1">
      <c r="A2774" s="235" t="str">
        <f>Arms!$C$60</f>
        <v>CART_022_1</v>
      </c>
      <c r="B2774" s="235">
        <v>1</v>
      </c>
      <c r="C2774" s="235" t="str">
        <f t="shared" si="89"/>
        <v>CART_022_1_1</v>
      </c>
      <c r="D2774" s="240">
        <v>40.039447731755402</v>
      </c>
      <c r="E2774" s="235" t="s">
        <v>260</v>
      </c>
      <c r="F2774" s="238">
        <v>2264.7985890677501</v>
      </c>
      <c r="H2774" s="235" t="s">
        <v>262</v>
      </c>
      <c r="I2774" s="235" t="s">
        <v>94</v>
      </c>
      <c r="J2774" s="235" t="s">
        <v>88</v>
      </c>
      <c r="P2774" s="235" t="s">
        <v>488</v>
      </c>
    </row>
    <row r="2775" spans="1:16" s="235" customFormat="1">
      <c r="A2775" s="235" t="str">
        <f>Arms!$C$60</f>
        <v>CART_022_1</v>
      </c>
      <c r="B2775" s="235">
        <v>2</v>
      </c>
      <c r="C2775" s="235" t="str">
        <f t="shared" si="89"/>
        <v>CART_022_1_2</v>
      </c>
      <c r="D2775" s="240">
        <v>-0.143793344785901</v>
      </c>
      <c r="E2775" s="235" t="s">
        <v>260</v>
      </c>
      <c r="F2775" s="238">
        <v>0.10560114789633999</v>
      </c>
      <c r="H2775" s="235" t="s">
        <v>262</v>
      </c>
      <c r="I2775" s="235" t="s">
        <v>94</v>
      </c>
      <c r="J2775" s="235" t="s">
        <v>88</v>
      </c>
      <c r="P2775" s="235" t="s">
        <v>488</v>
      </c>
    </row>
    <row r="2776" spans="1:16" s="235" customFormat="1">
      <c r="A2776" s="235" t="str">
        <f>Arms!$C$60</f>
        <v>CART_022_1</v>
      </c>
      <c r="B2776" s="235">
        <v>2</v>
      </c>
      <c r="C2776" s="235" t="str">
        <f t="shared" si="89"/>
        <v>CART_022_1_2</v>
      </c>
      <c r="D2776" s="240">
        <v>33.889843269495799</v>
      </c>
      <c r="E2776" s="235" t="s">
        <v>260</v>
      </c>
      <c r="F2776" s="238">
        <v>519.96765801508297</v>
      </c>
      <c r="H2776" s="235" t="s">
        <v>262</v>
      </c>
      <c r="I2776" s="235" t="s">
        <v>94</v>
      </c>
      <c r="J2776" s="235" t="s">
        <v>88</v>
      </c>
      <c r="P2776" s="235" t="s">
        <v>488</v>
      </c>
    </row>
    <row r="2777" spans="1:16" s="235" customFormat="1">
      <c r="A2777" s="235" t="str">
        <f>Arms!$C$60</f>
        <v>CART_022_1</v>
      </c>
      <c r="B2777" s="235">
        <v>2</v>
      </c>
      <c r="C2777" s="235" t="str">
        <f t="shared" si="89"/>
        <v>CART_022_1_2</v>
      </c>
      <c r="D2777" s="240">
        <v>36.033170028207202</v>
      </c>
      <c r="E2777" s="235" t="s">
        <v>260</v>
      </c>
      <c r="F2777" s="238">
        <v>1041.72114420715</v>
      </c>
      <c r="H2777" s="235" t="s">
        <v>262</v>
      </c>
      <c r="I2777" s="235" t="s">
        <v>94</v>
      </c>
      <c r="J2777" s="235" t="s">
        <v>88</v>
      </c>
      <c r="P2777" s="235" t="s">
        <v>488</v>
      </c>
    </row>
    <row r="2778" spans="1:16" s="235" customFormat="1">
      <c r="A2778" s="235" t="str">
        <f>Arms!$C$60</f>
        <v>CART_022_1</v>
      </c>
      <c r="B2778" s="235">
        <v>3</v>
      </c>
      <c r="C2778" s="235" t="str">
        <f t="shared" si="89"/>
        <v>CART_022_1_3</v>
      </c>
      <c r="D2778" s="240">
        <v>-0.143793344785901</v>
      </c>
      <c r="E2778" s="235" t="s">
        <v>260</v>
      </c>
      <c r="F2778" s="238">
        <v>0.10560114789633999</v>
      </c>
      <c r="H2778" s="235" t="s">
        <v>262</v>
      </c>
      <c r="I2778" s="235" t="s">
        <v>94</v>
      </c>
      <c r="J2778" s="235" t="s">
        <v>88</v>
      </c>
      <c r="P2778" s="235" t="s">
        <v>488</v>
      </c>
    </row>
    <row r="2779" spans="1:16" s="235" customFormat="1">
      <c r="A2779" s="235" t="str">
        <f>Arms!$C$60</f>
        <v>CART_022_1</v>
      </c>
      <c r="B2779" s="235">
        <v>3</v>
      </c>
      <c r="C2779" s="235" t="str">
        <f t="shared" si="89"/>
        <v>CART_022_1_3</v>
      </c>
      <c r="D2779" s="240">
        <v>4.6378655807936102</v>
      </c>
      <c r="E2779" s="235" t="s">
        <v>260</v>
      </c>
      <c r="F2779" s="238">
        <v>815.15951745222003</v>
      </c>
      <c r="H2779" s="235" t="s">
        <v>262</v>
      </c>
      <c r="I2779" s="235" t="s">
        <v>94</v>
      </c>
      <c r="J2779" s="235" t="s">
        <v>88</v>
      </c>
      <c r="P2779" s="235" t="s">
        <v>488</v>
      </c>
    </row>
    <row r="2780" spans="1:16" s="235" customFormat="1">
      <c r="A2780" s="235" t="str">
        <f>Arms!$C$60</f>
        <v>CART_022_1</v>
      </c>
      <c r="B2780" s="235">
        <v>3</v>
      </c>
      <c r="C2780" s="235" t="str">
        <f t="shared" si="89"/>
        <v>CART_022_1_3</v>
      </c>
      <c r="D2780" s="240">
        <v>9.9306483425589995</v>
      </c>
      <c r="E2780" s="235" t="s">
        <v>260</v>
      </c>
      <c r="F2780" s="238">
        <v>2560.2597203496898</v>
      </c>
      <c r="H2780" s="235" t="s">
        <v>262</v>
      </c>
      <c r="I2780" s="235" t="s">
        <v>94</v>
      </c>
      <c r="J2780" s="235" t="s">
        <v>88</v>
      </c>
      <c r="P2780" s="235" t="s">
        <v>488</v>
      </c>
    </row>
    <row r="2781" spans="1:16" s="235" customFormat="1">
      <c r="A2781" s="235" t="str">
        <f>Arms!$C$60</f>
        <v>CART_022_1</v>
      </c>
      <c r="B2781" s="235">
        <v>3</v>
      </c>
      <c r="C2781" s="235" t="str">
        <f t="shared" si="89"/>
        <v>CART_022_1_3</v>
      </c>
      <c r="D2781" s="240">
        <v>30.0159063434497</v>
      </c>
      <c r="E2781" s="235" t="s">
        <v>260</v>
      </c>
      <c r="F2781" s="238">
        <v>692.20811502408696</v>
      </c>
      <c r="H2781" s="235" t="s">
        <v>262</v>
      </c>
      <c r="I2781" s="235" t="s">
        <v>94</v>
      </c>
      <c r="J2781" s="235" t="s">
        <v>88</v>
      </c>
      <c r="P2781" s="235" t="s">
        <v>488</v>
      </c>
    </row>
    <row r="2782" spans="1:16" s="235" customFormat="1">
      <c r="A2782" s="235" t="str">
        <f>Arms!$C$60</f>
        <v>CART_022_1</v>
      </c>
      <c r="B2782" s="235">
        <v>3</v>
      </c>
      <c r="C2782" s="235" t="str">
        <f t="shared" si="89"/>
        <v>CART_022_1_3</v>
      </c>
      <c r="D2782" s="240">
        <v>35.902101758181097</v>
      </c>
      <c r="E2782" s="235" t="s">
        <v>260</v>
      </c>
      <c r="F2782" s="238">
        <v>318.38938486322002</v>
      </c>
      <c r="H2782" s="235" t="s">
        <v>262</v>
      </c>
      <c r="I2782" s="235" t="s">
        <v>94</v>
      </c>
      <c r="J2782" s="235" t="s">
        <v>88</v>
      </c>
      <c r="P2782" s="235" t="s">
        <v>488</v>
      </c>
    </row>
    <row r="2783" spans="1:16" s="235" customFormat="1">
      <c r="A2783" s="235" t="str">
        <f>Arms!$C$60</f>
        <v>CART_022_1</v>
      </c>
      <c r="B2783" s="235">
        <v>4</v>
      </c>
      <c r="C2783" s="235" t="str">
        <f t="shared" si="89"/>
        <v>CART_022_1_4</v>
      </c>
      <c r="D2783" s="240">
        <v>-4.2416915866283402E-4</v>
      </c>
      <c r="E2783" s="235" t="s">
        <v>260</v>
      </c>
      <c r="F2783" s="238">
        <v>0.10560114789633999</v>
      </c>
      <c r="H2783" s="235" t="s">
        <v>262</v>
      </c>
      <c r="I2783" s="235" t="s">
        <v>94</v>
      </c>
      <c r="J2783" s="235" t="s">
        <v>88</v>
      </c>
      <c r="P2783" s="235" t="s">
        <v>488</v>
      </c>
    </row>
    <row r="2784" spans="1:16" s="235" customFormat="1">
      <c r="A2784" s="235" t="str">
        <f>Arms!$C$60</f>
        <v>CART_022_1</v>
      </c>
      <c r="B2784" s="235">
        <v>4</v>
      </c>
      <c r="C2784" s="235" t="str">
        <f t="shared" si="89"/>
        <v>CART_022_1_4</v>
      </c>
      <c r="D2784" s="240">
        <v>1.79465971029246</v>
      </c>
      <c r="E2784" s="235" t="s">
        <v>260</v>
      </c>
      <c r="F2784" s="238">
        <v>79.324671819909796</v>
      </c>
      <c r="H2784" s="235" t="s">
        <v>262</v>
      </c>
      <c r="I2784" s="235" t="s">
        <v>94</v>
      </c>
      <c r="J2784" s="235" t="s">
        <v>88</v>
      </c>
      <c r="P2784" s="235" t="s">
        <v>488</v>
      </c>
    </row>
    <row r="2785" spans="1:16" s="235" customFormat="1">
      <c r="A2785" s="235" t="str">
        <f>Arms!$C$60</f>
        <v>CART_022_1</v>
      </c>
      <c r="B2785" s="235">
        <v>4</v>
      </c>
      <c r="C2785" s="235" t="str">
        <f t="shared" si="89"/>
        <v>CART_022_1_4</v>
      </c>
      <c r="D2785" s="240">
        <v>8.9058556552353103</v>
      </c>
      <c r="E2785" s="235" t="s">
        <v>260</v>
      </c>
      <c r="F2785" s="238">
        <v>19763.232879260599</v>
      </c>
      <c r="H2785" s="235" t="s">
        <v>262</v>
      </c>
      <c r="I2785" s="235" t="s">
        <v>94</v>
      </c>
      <c r="J2785" s="235" t="s">
        <v>88</v>
      </c>
      <c r="P2785" s="235" t="s">
        <v>488</v>
      </c>
    </row>
    <row r="2786" spans="1:16" s="235" customFormat="1">
      <c r="A2786" s="235" t="str">
        <f>Arms!$C$60</f>
        <v>CART_022_1</v>
      </c>
      <c r="B2786" s="235">
        <v>4</v>
      </c>
      <c r="C2786" s="235" t="str">
        <f t="shared" si="89"/>
        <v>CART_022_1_4</v>
      </c>
      <c r="D2786" s="240">
        <v>36.028504167461897</v>
      </c>
      <c r="E2786" s="235" t="s">
        <v>260</v>
      </c>
      <c r="F2786" s="238">
        <v>1633.11869910002</v>
      </c>
      <c r="H2786" s="235" t="s">
        <v>262</v>
      </c>
      <c r="I2786" s="235" t="s">
        <v>94</v>
      </c>
      <c r="J2786" s="235" t="s">
        <v>88</v>
      </c>
      <c r="P2786" s="235" t="s">
        <v>488</v>
      </c>
    </row>
    <row r="2787" spans="1:16" s="235" customFormat="1">
      <c r="A2787" s="235" t="str">
        <f>Arms!$C$60</f>
        <v>CART_022_1</v>
      </c>
      <c r="B2787" s="235">
        <v>5</v>
      </c>
      <c r="C2787" s="235" t="str">
        <f t="shared" si="89"/>
        <v>CART_022_1_5</v>
      </c>
      <c r="D2787" s="240">
        <v>-0.143793344785901</v>
      </c>
      <c r="E2787" s="235" t="s">
        <v>260</v>
      </c>
      <c r="F2787" s="238">
        <v>0.10560114789633999</v>
      </c>
      <c r="H2787" s="235" t="s">
        <v>262</v>
      </c>
      <c r="I2787" s="235" t="s">
        <v>94</v>
      </c>
      <c r="J2787" s="235" t="s">
        <v>88</v>
      </c>
      <c r="P2787" s="235" t="s">
        <v>488</v>
      </c>
    </row>
    <row r="2788" spans="1:16" s="235" customFormat="1">
      <c r="A2788" s="235" t="str">
        <f>Arms!$C$60</f>
        <v>CART_022_1</v>
      </c>
      <c r="B2788" s="235">
        <v>5</v>
      </c>
      <c r="C2788" s="235" t="str">
        <f t="shared" si="89"/>
        <v>CART_022_1_5</v>
      </c>
      <c r="D2788" s="240">
        <v>2.7973956013658201</v>
      </c>
      <c r="E2788" s="235" t="s">
        <v>260</v>
      </c>
      <c r="F2788" s="238">
        <v>86.081780761580802</v>
      </c>
      <c r="H2788" s="235" t="s">
        <v>262</v>
      </c>
      <c r="I2788" s="235" t="s">
        <v>94</v>
      </c>
      <c r="J2788" s="235" t="s">
        <v>88</v>
      </c>
      <c r="P2788" s="235" t="s">
        <v>488</v>
      </c>
    </row>
    <row r="2789" spans="1:16" s="235" customFormat="1">
      <c r="A2789" s="235" t="str">
        <f>Arms!$C$60</f>
        <v>CART_022_1</v>
      </c>
      <c r="B2789" s="235">
        <v>5</v>
      </c>
      <c r="C2789" s="235" t="str">
        <f t="shared" si="89"/>
        <v>CART_022_1_5</v>
      </c>
      <c r="D2789" s="240">
        <v>7.7839282305783497</v>
      </c>
      <c r="E2789" s="235" t="s">
        <v>260</v>
      </c>
      <c r="F2789" s="238">
        <v>1772.23255499535</v>
      </c>
      <c r="H2789" s="235" t="s">
        <v>262</v>
      </c>
      <c r="I2789" s="235" t="s">
        <v>94</v>
      </c>
      <c r="J2789" s="235" t="s">
        <v>88</v>
      </c>
      <c r="P2789" s="235" t="s">
        <v>488</v>
      </c>
    </row>
    <row r="2790" spans="1:16" s="235" customFormat="1">
      <c r="A2790" s="235" t="str">
        <f>Arms!$C$60</f>
        <v>CART_022_1</v>
      </c>
      <c r="B2790" s="235">
        <v>1</v>
      </c>
      <c r="C2790" s="235" t="str">
        <f t="shared" si="89"/>
        <v>CART_022_1_1</v>
      </c>
      <c r="D2790" s="240">
        <v>47.494400427907699</v>
      </c>
      <c r="E2790" s="235" t="s">
        <v>260</v>
      </c>
      <c r="F2790" s="238">
        <v>1041.72114420715</v>
      </c>
      <c r="H2790" s="235" t="s">
        <v>262</v>
      </c>
      <c r="I2790" s="235" t="s">
        <v>94</v>
      </c>
      <c r="J2790" s="235" t="s">
        <v>88</v>
      </c>
      <c r="P2790" s="235" t="s">
        <v>488</v>
      </c>
    </row>
    <row r="2791" spans="1:16" s="235" customFormat="1">
      <c r="A2791" s="235" t="str">
        <f>Arms!$C$60</f>
        <v>CART_022_1</v>
      </c>
      <c r="B2791" s="235">
        <v>1</v>
      </c>
      <c r="C2791" s="235" t="str">
        <f t="shared" si="89"/>
        <v>CART_022_1_1</v>
      </c>
      <c r="D2791" s="240">
        <v>69.642630294520899</v>
      </c>
      <c r="E2791" s="235" t="s">
        <v>260</v>
      </c>
      <c r="F2791" s="238">
        <v>999.99999999999795</v>
      </c>
      <c r="H2791" s="235" t="s">
        <v>262</v>
      </c>
      <c r="I2791" s="235" t="s">
        <v>94</v>
      </c>
      <c r="J2791" s="235" t="s">
        <v>88</v>
      </c>
      <c r="P2791" s="235" t="s">
        <v>488</v>
      </c>
    </row>
    <row r="2792" spans="1:16" s="235" customFormat="1">
      <c r="A2792" s="235" t="str">
        <f>Arms!$C$60</f>
        <v>CART_022_1</v>
      </c>
      <c r="B2792" s="235">
        <v>1</v>
      </c>
      <c r="C2792" s="235" t="str">
        <f t="shared" si="89"/>
        <v>CART_022_1_1</v>
      </c>
      <c r="D2792" s="240">
        <v>83.204626750911203</v>
      </c>
      <c r="E2792" s="235" t="s">
        <v>260</v>
      </c>
      <c r="F2792" s="238">
        <v>921.50361107902302</v>
      </c>
      <c r="H2792" s="235" t="s">
        <v>262</v>
      </c>
      <c r="I2792" s="235" t="s">
        <v>94</v>
      </c>
      <c r="J2792" s="235" t="s">
        <v>88</v>
      </c>
      <c r="P2792" s="235" t="s">
        <v>488</v>
      </c>
    </row>
    <row r="2793" spans="1:16" s="235" customFormat="1">
      <c r="A2793" s="235" t="str">
        <f>Arms!$C$60</f>
        <v>CART_022_1</v>
      </c>
      <c r="B2793" s="235">
        <v>2</v>
      </c>
      <c r="C2793" s="235" t="str">
        <f t="shared" si="89"/>
        <v>CART_022_1_2</v>
      </c>
      <c r="D2793" s="240">
        <v>65.370240363721607</v>
      </c>
      <c r="E2793" s="235" t="s">
        <v>260</v>
      </c>
      <c r="F2793" s="238">
        <v>519967.65801507997</v>
      </c>
      <c r="H2793" s="235" t="s">
        <v>262</v>
      </c>
      <c r="I2793" s="235" t="s">
        <v>94</v>
      </c>
      <c r="J2793" s="235" t="s">
        <v>88</v>
      </c>
      <c r="P2793" s="235" t="s">
        <v>488</v>
      </c>
    </row>
    <row r="2794" spans="1:16" s="235" customFormat="1">
      <c r="A2794" s="235" t="str">
        <f>Arms!$C$60</f>
        <v>CART_022_1</v>
      </c>
      <c r="B2794" s="235">
        <v>2</v>
      </c>
      <c r="C2794" s="235" t="str">
        <f t="shared" si="89"/>
        <v>CART_022_1_2</v>
      </c>
      <c r="D2794" s="240">
        <v>111.624377361013</v>
      </c>
      <c r="E2794" s="235" t="s">
        <v>260</v>
      </c>
      <c r="F2794" s="238">
        <v>4923.8826317067296</v>
      </c>
      <c r="H2794" s="235" t="s">
        <v>262</v>
      </c>
      <c r="I2794" s="235" t="s">
        <v>94</v>
      </c>
      <c r="J2794" s="235" t="s">
        <v>88</v>
      </c>
      <c r="P2794" s="235" t="s">
        <v>488</v>
      </c>
    </row>
    <row r="2795" spans="1:16" s="235" customFormat="1">
      <c r="A2795" s="235" t="str">
        <f>Arms!$C$60</f>
        <v>CART_022_1</v>
      </c>
      <c r="B2795" s="235">
        <v>2</v>
      </c>
      <c r="C2795" s="235" t="str">
        <f t="shared" si="89"/>
        <v>CART_022_1_2</v>
      </c>
      <c r="D2795" s="240">
        <v>114.320195232842</v>
      </c>
      <c r="E2795" s="235" t="s">
        <v>260</v>
      </c>
      <c r="F2795" s="238">
        <v>8041.2847980141396</v>
      </c>
      <c r="H2795" s="235" t="s">
        <v>262</v>
      </c>
      <c r="I2795" s="235" t="s">
        <v>94</v>
      </c>
      <c r="J2795" s="235" t="s">
        <v>88</v>
      </c>
      <c r="P2795" s="235" t="s">
        <v>488</v>
      </c>
    </row>
    <row r="2796" spans="1:16" s="235" customFormat="1">
      <c r="A2796" s="235" t="str">
        <f>Arms!$C$60</f>
        <v>CART_022_1</v>
      </c>
      <c r="B2796" s="235">
        <v>2</v>
      </c>
      <c r="C2796" s="235" t="str">
        <f t="shared" si="89"/>
        <v>CART_022_1_2</v>
      </c>
      <c r="D2796" s="240">
        <v>128.76742553404799</v>
      </c>
      <c r="E2796" s="235" t="s">
        <v>260</v>
      </c>
      <c r="F2796" s="238">
        <v>13132.372568425701</v>
      </c>
      <c r="H2796" s="235" t="s">
        <v>262</v>
      </c>
      <c r="I2796" s="235" t="s">
        <v>94</v>
      </c>
      <c r="J2796" s="235" t="s">
        <v>88</v>
      </c>
      <c r="P2796" s="235" t="s">
        <v>488</v>
      </c>
    </row>
    <row r="2797" spans="1:16" s="235" customFormat="1">
      <c r="A2797" s="235" t="str">
        <f>Arms!$C$60</f>
        <v>CART_022_1</v>
      </c>
      <c r="B2797" s="235">
        <v>2</v>
      </c>
      <c r="C2797" s="235" t="str">
        <f t="shared" si="89"/>
        <v>CART_022_1_2</v>
      </c>
      <c r="D2797" s="240">
        <v>146.35041620699999</v>
      </c>
      <c r="E2797" s="235" t="s">
        <v>260</v>
      </c>
      <c r="F2797" s="238">
        <v>50599.009084661797</v>
      </c>
      <c r="H2797" s="235" t="s">
        <v>262</v>
      </c>
      <c r="I2797" s="235" t="s">
        <v>94</v>
      </c>
      <c r="J2797" s="235" t="s">
        <v>88</v>
      </c>
      <c r="P2797" s="235" t="s">
        <v>488</v>
      </c>
    </row>
    <row r="2798" spans="1:16" s="235" customFormat="1">
      <c r="A2798" s="235" t="str">
        <f>Arms!$C$60</f>
        <v>CART_022_1</v>
      </c>
      <c r="B2798" s="235">
        <v>2</v>
      </c>
      <c r="C2798" s="235" t="str">
        <f t="shared" si="89"/>
        <v>CART_022_1_2</v>
      </c>
      <c r="D2798" s="240">
        <v>151.83431952662701</v>
      </c>
      <c r="E2798" s="235" t="s">
        <v>260</v>
      </c>
      <c r="F2798" s="238">
        <v>8041.2847980141396</v>
      </c>
      <c r="H2798" s="235" t="s">
        <v>262</v>
      </c>
      <c r="I2798" s="235" t="s">
        <v>94</v>
      </c>
      <c r="J2798" s="235" t="s">
        <v>88</v>
      </c>
      <c r="P2798" s="235" t="s">
        <v>488</v>
      </c>
    </row>
    <row r="2799" spans="1:16" s="235" customFormat="1">
      <c r="A2799" s="235" t="str">
        <f>Arms!$C$60</f>
        <v>CART_022_1</v>
      </c>
      <c r="B2799" s="235">
        <v>3</v>
      </c>
      <c r="C2799" s="235" t="str">
        <f t="shared" ref="C2799:C2838" si="90">CONCATENATE(A2799, "_", B2799)</f>
        <v>CART_022_1_3</v>
      </c>
      <c r="D2799" s="240">
        <v>44.745094106241602</v>
      </c>
      <c r="E2799" s="235" t="s">
        <v>260</v>
      </c>
      <c r="F2799" s="238">
        <v>3271.8463420339099</v>
      </c>
      <c r="H2799" s="235" t="s">
        <v>262</v>
      </c>
      <c r="I2799" s="235" t="s">
        <v>94</v>
      </c>
      <c r="J2799" s="235" t="s">
        <v>88</v>
      </c>
      <c r="P2799" s="235" t="s">
        <v>488</v>
      </c>
    </row>
    <row r="2800" spans="1:16" s="235" customFormat="1">
      <c r="A2800" s="235" t="str">
        <f>Arms!$C$60</f>
        <v>CART_022_1</v>
      </c>
      <c r="B2800" s="235">
        <v>3</v>
      </c>
      <c r="C2800" s="235" t="str">
        <f t="shared" si="90"/>
        <v>CART_022_1_3</v>
      </c>
      <c r="D2800" s="240">
        <v>50.779928459198501</v>
      </c>
      <c r="E2800" s="235" t="s">
        <v>260</v>
      </c>
      <c r="F2800" s="238">
        <v>25.2561334652179</v>
      </c>
      <c r="H2800" s="235" t="s">
        <v>262</v>
      </c>
      <c r="I2800" s="235" t="s">
        <v>94</v>
      </c>
      <c r="J2800" s="235" t="s">
        <v>88</v>
      </c>
      <c r="P2800" s="235" t="s">
        <v>488</v>
      </c>
    </row>
    <row r="2801" spans="1:16" s="235" customFormat="1">
      <c r="A2801" s="235" t="str">
        <f>Arms!$C$60</f>
        <v>CART_022_1</v>
      </c>
      <c r="B2801" s="235">
        <v>3</v>
      </c>
      <c r="C2801" s="235" t="str">
        <f t="shared" si="90"/>
        <v>CART_022_1_3</v>
      </c>
      <c r="D2801" s="240">
        <v>57.286798381974499</v>
      </c>
      <c r="E2801" s="235" t="s">
        <v>260</v>
      </c>
      <c r="F2801" s="238">
        <v>105601.147896339</v>
      </c>
      <c r="H2801" s="235" t="s">
        <v>262</v>
      </c>
      <c r="I2801" s="235" t="s">
        <v>94</v>
      </c>
      <c r="J2801" s="235" t="s">
        <v>88</v>
      </c>
      <c r="P2801" s="235" t="s">
        <v>488</v>
      </c>
    </row>
    <row r="2802" spans="1:16" s="235" customFormat="1">
      <c r="A2802" s="235" t="str">
        <f>Arms!$C$60</f>
        <v>CART_022_1</v>
      </c>
      <c r="B2802" s="235">
        <v>3</v>
      </c>
      <c r="C2802" s="235" t="str">
        <f t="shared" si="90"/>
        <v>CART_022_1_3</v>
      </c>
      <c r="D2802" s="240">
        <v>66.290241700932796</v>
      </c>
      <c r="E2802" s="235" t="s">
        <v>260</v>
      </c>
      <c r="F2802" s="238">
        <v>318389.38486321899</v>
      </c>
      <c r="H2802" s="235" t="s">
        <v>262</v>
      </c>
      <c r="I2802" s="235" t="s">
        <v>94</v>
      </c>
      <c r="J2802" s="235" t="s">
        <v>88</v>
      </c>
      <c r="P2802" s="235" t="s">
        <v>488</v>
      </c>
    </row>
    <row r="2803" spans="1:16" s="235" customFormat="1">
      <c r="A2803" s="235" t="str">
        <f>Arms!$C$60</f>
        <v>CART_022_1</v>
      </c>
      <c r="B2803" s="235">
        <v>3</v>
      </c>
      <c r="C2803" s="235" t="str">
        <f t="shared" si="90"/>
        <v>CART_022_1_3</v>
      </c>
      <c r="D2803" s="240">
        <v>83.585731956005901</v>
      </c>
      <c r="E2803" s="235" t="s">
        <v>260</v>
      </c>
      <c r="F2803" s="238">
        <v>8041.2847980141396</v>
      </c>
      <c r="H2803" s="235" t="s">
        <v>262</v>
      </c>
      <c r="I2803" s="235" t="s">
        <v>94</v>
      </c>
      <c r="J2803" s="235" t="s">
        <v>88</v>
      </c>
      <c r="P2803" s="235" t="s">
        <v>488</v>
      </c>
    </row>
    <row r="2804" spans="1:16" s="235" customFormat="1">
      <c r="A2804" s="235" t="str">
        <f>Arms!$C$60</f>
        <v>CART_022_1</v>
      </c>
      <c r="B2804" s="235">
        <v>3</v>
      </c>
      <c r="C2804" s="235" t="str">
        <f t="shared" si="90"/>
        <v>CART_022_1_3</v>
      </c>
      <c r="D2804" s="240">
        <v>134.26336375488901</v>
      </c>
      <c r="E2804" s="235" t="s">
        <v>260</v>
      </c>
      <c r="F2804" s="238">
        <v>1444.65223434313</v>
      </c>
      <c r="H2804" s="235" t="s">
        <v>262</v>
      </c>
      <c r="I2804" s="235" t="s">
        <v>94</v>
      </c>
      <c r="J2804" s="235" t="s">
        <v>88</v>
      </c>
      <c r="P2804" s="235" t="s">
        <v>488</v>
      </c>
    </row>
    <row r="2805" spans="1:16" s="235" customFormat="1">
      <c r="A2805" s="235" t="str">
        <f>Arms!$C$60</f>
        <v>CART_022_1</v>
      </c>
      <c r="B2805" s="235">
        <v>4</v>
      </c>
      <c r="C2805" s="235" t="str">
        <f t="shared" si="90"/>
        <v>CART_022_1_4</v>
      </c>
      <c r="D2805" s="240">
        <v>42.544044395413501</v>
      </c>
      <c r="E2805" s="235" t="s">
        <v>260</v>
      </c>
      <c r="F2805" s="238">
        <v>541.66130365818594</v>
      </c>
      <c r="H2805" s="235" t="s">
        <v>262</v>
      </c>
      <c r="I2805" s="235" t="s">
        <v>94</v>
      </c>
      <c r="J2805" s="235" t="s">
        <v>88</v>
      </c>
      <c r="P2805" s="235" t="s">
        <v>488</v>
      </c>
    </row>
    <row r="2806" spans="1:16" s="235" customFormat="1">
      <c r="A2806" s="235" t="str">
        <f>Arms!$C$60</f>
        <v>CART_022_1</v>
      </c>
      <c r="B2806" s="235">
        <v>4</v>
      </c>
      <c r="C2806" s="235" t="str">
        <f t="shared" si="90"/>
        <v>CART_022_1_4</v>
      </c>
      <c r="D2806" s="240">
        <v>61.444188145622398</v>
      </c>
      <c r="E2806" s="235" t="s">
        <v>260</v>
      </c>
      <c r="F2806" s="238">
        <v>6828.4090085858197</v>
      </c>
      <c r="H2806" s="235" t="s">
        <v>262</v>
      </c>
      <c r="I2806" s="235" t="s">
        <v>94</v>
      </c>
      <c r="J2806" s="235" t="s">
        <v>88</v>
      </c>
      <c r="P2806" s="235" t="s">
        <v>488</v>
      </c>
    </row>
    <row r="2807" spans="1:16" s="235" customFormat="1">
      <c r="A2807" s="235" t="str">
        <f>Arms!$C$60</f>
        <v>CART_022_1</v>
      </c>
      <c r="B2807" s="235">
        <v>4</v>
      </c>
      <c r="C2807" s="235" t="str">
        <f t="shared" si="90"/>
        <v>CART_022_1_4</v>
      </c>
      <c r="D2807" s="240">
        <v>92.190686323672097</v>
      </c>
      <c r="E2807" s="235" t="s">
        <v>260</v>
      </c>
      <c r="F2807" s="238">
        <v>4726.6801284467001</v>
      </c>
      <c r="H2807" s="235" t="s">
        <v>262</v>
      </c>
      <c r="I2807" s="235" t="s">
        <v>94</v>
      </c>
      <c r="J2807" s="235" t="s">
        <v>88</v>
      </c>
      <c r="P2807" s="235" t="s">
        <v>488</v>
      </c>
    </row>
    <row r="2808" spans="1:16" s="235" customFormat="1">
      <c r="A2808" s="235" t="str">
        <f>Arms!$C$60</f>
        <v>CART_022_1</v>
      </c>
      <c r="B2808" s="235">
        <v>4</v>
      </c>
      <c r="C2808" s="235" t="str">
        <f t="shared" si="90"/>
        <v>CART_022_1_4</v>
      </c>
      <c r="D2808" s="240">
        <v>98.458195433423697</v>
      </c>
      <c r="E2808" s="235" t="s">
        <v>260</v>
      </c>
      <c r="F2808" s="238">
        <v>29742.178864082602</v>
      </c>
      <c r="H2808" s="235" t="s">
        <v>262</v>
      </c>
      <c r="I2808" s="235" t="s">
        <v>94</v>
      </c>
      <c r="J2808" s="235" t="s">
        <v>88</v>
      </c>
      <c r="P2808" s="235" t="s">
        <v>488</v>
      </c>
    </row>
    <row r="2809" spans="1:16" s="235" customFormat="1">
      <c r="A2809" s="235" t="str">
        <f>Arms!$C$60</f>
        <v>CART_022_1</v>
      </c>
      <c r="B2809" s="235">
        <v>4</v>
      </c>
      <c r="C2809" s="235" t="str">
        <f t="shared" si="90"/>
        <v>CART_022_1_4</v>
      </c>
      <c r="D2809" s="240">
        <v>102.09808444489001</v>
      </c>
      <c r="E2809" s="235" t="s">
        <v>260</v>
      </c>
      <c r="F2809" s="238">
        <v>14251.0267030299</v>
      </c>
      <c r="H2809" s="235" t="s">
        <v>262</v>
      </c>
      <c r="I2809" s="235" t="s">
        <v>94</v>
      </c>
      <c r="J2809" s="235" t="s">
        <v>88</v>
      </c>
      <c r="P2809" s="235" t="s">
        <v>488</v>
      </c>
    </row>
    <row r="2810" spans="1:16" s="235" customFormat="1">
      <c r="A2810" s="235" t="str">
        <f>Arms!$C$60</f>
        <v>CART_022_1</v>
      </c>
      <c r="B2810" s="235">
        <v>5</v>
      </c>
      <c r="C2810" s="235" t="str">
        <f t="shared" si="90"/>
        <v>CART_022_1_5</v>
      </c>
      <c r="D2810" s="240">
        <v>94.358305753351502</v>
      </c>
      <c r="E2810" s="235" t="s">
        <v>260</v>
      </c>
      <c r="F2810" s="238">
        <v>79324.671819909607</v>
      </c>
      <c r="H2810" s="235" t="s">
        <v>262</v>
      </c>
      <c r="I2810" s="235" t="s">
        <v>94</v>
      </c>
      <c r="J2810" s="235" t="s">
        <v>88</v>
      </c>
      <c r="P2810" s="235" t="s">
        <v>488</v>
      </c>
    </row>
    <row r="2811" spans="1:16" s="235" customFormat="1">
      <c r="A2811" s="235" t="str">
        <f>Arms!$C$60</f>
        <v>CART_022_1</v>
      </c>
      <c r="B2811" s="235">
        <v>5</v>
      </c>
      <c r="C2811" s="235" t="str">
        <f t="shared" si="90"/>
        <v>CART_022_1_5</v>
      </c>
      <c r="D2811" s="240">
        <v>145.95995052318401</v>
      </c>
      <c r="E2811" s="235" t="s">
        <v>260</v>
      </c>
      <c r="F2811" s="238">
        <v>7719.22970243084</v>
      </c>
      <c r="H2811" s="235" t="s">
        <v>262</v>
      </c>
      <c r="I2811" s="235" t="s">
        <v>94</v>
      </c>
      <c r="J2811" s="235" t="s">
        <v>88</v>
      </c>
      <c r="P2811" s="235" t="s">
        <v>488</v>
      </c>
    </row>
    <row r="2812" spans="1:16" s="235" customFormat="1">
      <c r="A2812" s="235" t="str">
        <f>Arms!$C$60</f>
        <v>CART_022_1</v>
      </c>
      <c r="B2812" s="235">
        <v>5</v>
      </c>
      <c r="C2812" s="235" t="str">
        <f t="shared" si="90"/>
        <v>CART_022_1_5</v>
      </c>
      <c r="D2812" s="240">
        <v>180.334302811486</v>
      </c>
      <c r="E2812" s="235" t="s">
        <v>260</v>
      </c>
      <c r="F2812" s="238">
        <v>3698.6849255019101</v>
      </c>
      <c r="H2812" s="235" t="s">
        <v>262</v>
      </c>
      <c r="I2812" s="235" t="s">
        <v>94</v>
      </c>
      <c r="J2812" s="235" t="s">
        <v>88</v>
      </c>
      <c r="P2812" s="235" t="s">
        <v>488</v>
      </c>
    </row>
    <row r="2813" spans="1:16" s="235" customFormat="1">
      <c r="A2813" s="235" t="str">
        <f>Arms!$C$60</f>
        <v>CART_022_1</v>
      </c>
      <c r="B2813" s="235">
        <v>1</v>
      </c>
      <c r="C2813" s="235" t="str">
        <f t="shared" si="90"/>
        <v>CART_022_1_1</v>
      </c>
      <c r="D2813" s="240">
        <v>1.25996157117924E-3</v>
      </c>
      <c r="E2813" s="235" t="s">
        <v>260</v>
      </c>
      <c r="F2813" s="238">
        <v>9.8705345407369999E-2</v>
      </c>
      <c r="H2813" s="235" t="s">
        <v>262</v>
      </c>
      <c r="I2813" s="235" t="s">
        <v>94</v>
      </c>
      <c r="J2813" s="235" t="s">
        <v>295</v>
      </c>
      <c r="P2813" s="235" t="s">
        <v>489</v>
      </c>
    </row>
    <row r="2814" spans="1:16" s="235" customFormat="1">
      <c r="A2814" s="235" t="str">
        <f>Arms!$C$60</f>
        <v>CART_022_1</v>
      </c>
      <c r="B2814" s="235">
        <v>1</v>
      </c>
      <c r="C2814" s="235" t="str">
        <f t="shared" si="90"/>
        <v>CART_022_1_1</v>
      </c>
      <c r="D2814" s="240">
        <v>12.3854222446215</v>
      </c>
      <c r="E2814" s="235" t="s">
        <v>260</v>
      </c>
      <c r="F2814" s="238">
        <v>26.085958533969102</v>
      </c>
      <c r="H2814" s="235" t="s">
        <v>262</v>
      </c>
      <c r="I2814" s="235" t="s">
        <v>94</v>
      </c>
      <c r="J2814" s="235" t="s">
        <v>295</v>
      </c>
      <c r="P2814" s="235" t="s">
        <v>489</v>
      </c>
    </row>
    <row r="2815" spans="1:16" s="235" customFormat="1">
      <c r="A2815" s="235" t="str">
        <f>Arms!$C$60</f>
        <v>CART_022_1</v>
      </c>
      <c r="B2815" s="235">
        <v>1</v>
      </c>
      <c r="C2815" s="235" t="str">
        <f t="shared" si="90"/>
        <v>CART_022_1_1</v>
      </c>
      <c r="D2815" s="240">
        <v>30.3814533656723</v>
      </c>
      <c r="E2815" s="235" t="s">
        <v>260</v>
      </c>
      <c r="F2815" s="238">
        <v>91.981948893094994</v>
      </c>
      <c r="H2815" s="235" t="s">
        <v>262</v>
      </c>
      <c r="I2815" s="235" t="s">
        <v>94</v>
      </c>
      <c r="J2815" s="235" t="s">
        <v>295</v>
      </c>
      <c r="P2815" s="235" t="s">
        <v>489</v>
      </c>
    </row>
    <row r="2816" spans="1:16" s="235" customFormat="1">
      <c r="A2816" s="235" t="str">
        <f>Arms!$C$60</f>
        <v>CART_022_1</v>
      </c>
      <c r="B2816" s="235">
        <v>1</v>
      </c>
      <c r="C2816" s="235" t="str">
        <f t="shared" si="90"/>
        <v>CART_022_1_1</v>
      </c>
      <c r="D2816" s="240">
        <v>47.388414653353003</v>
      </c>
      <c r="E2816" s="235" t="s">
        <v>260</v>
      </c>
      <c r="F2816" s="238">
        <v>19834.1653231655</v>
      </c>
      <c r="H2816" s="235" t="s">
        <v>262</v>
      </c>
      <c r="I2816" s="235" t="s">
        <v>94</v>
      </c>
      <c r="J2816" s="235" t="s">
        <v>295</v>
      </c>
      <c r="P2816" s="235" t="s">
        <v>489</v>
      </c>
    </row>
    <row r="2817" spans="1:16" s="235" customFormat="1">
      <c r="A2817" s="235" t="str">
        <f>Arms!$C$60</f>
        <v>CART_022_1</v>
      </c>
      <c r="B2817" s="235">
        <v>1</v>
      </c>
      <c r="C2817" s="235" t="str">
        <f t="shared" si="90"/>
        <v>CART_022_1_1</v>
      </c>
      <c r="D2817" s="240">
        <v>82.225092134689802</v>
      </c>
      <c r="E2817" s="235" t="s">
        <v>260</v>
      </c>
      <c r="F2817" s="238">
        <v>14465.7384868803</v>
      </c>
      <c r="H2817" s="235" t="s">
        <v>262</v>
      </c>
      <c r="I2817" s="235" t="s">
        <v>94</v>
      </c>
      <c r="J2817" s="235" t="s">
        <v>295</v>
      </c>
      <c r="P2817" s="235" t="s">
        <v>489</v>
      </c>
    </row>
    <row r="2818" spans="1:16" s="235" customFormat="1">
      <c r="A2818" s="235" t="str">
        <f>Arms!$C$60</f>
        <v>CART_022_1</v>
      </c>
      <c r="B2818" s="235">
        <v>2</v>
      </c>
      <c r="C2818" s="235" t="str">
        <f t="shared" si="90"/>
        <v>CART_022_1_2</v>
      </c>
      <c r="D2818" s="240">
        <v>0</v>
      </c>
      <c r="E2818" s="235" t="s">
        <v>260</v>
      </c>
      <c r="F2818" s="238">
        <v>0.10217748639443799</v>
      </c>
      <c r="H2818" s="235" t="s">
        <v>262</v>
      </c>
      <c r="I2818" s="235" t="s">
        <v>94</v>
      </c>
      <c r="J2818" s="235" t="s">
        <v>295</v>
      </c>
      <c r="P2818" s="235" t="s">
        <v>489</v>
      </c>
    </row>
    <row r="2819" spans="1:16" s="235" customFormat="1">
      <c r="A2819" s="235" t="str">
        <f>Arms!$C$60</f>
        <v>CART_022_1</v>
      </c>
      <c r="B2819" s="235">
        <v>2</v>
      </c>
      <c r="C2819" s="235" t="str">
        <f t="shared" si="90"/>
        <v>CART_022_1_2</v>
      </c>
      <c r="D2819" s="240">
        <v>31.5368381264371</v>
      </c>
      <c r="E2819" s="235" t="s">
        <v>260</v>
      </c>
      <c r="F2819" s="238">
        <v>1568.0775650784001</v>
      </c>
      <c r="H2819" s="235" t="s">
        <v>262</v>
      </c>
      <c r="I2819" s="235" t="s">
        <v>94</v>
      </c>
      <c r="J2819" s="235" t="s">
        <v>295</v>
      </c>
      <c r="P2819" s="235" t="s">
        <v>489</v>
      </c>
    </row>
    <row r="2820" spans="1:16" s="235" customFormat="1">
      <c r="A2820" s="235" t="str">
        <f>Arms!$C$60</f>
        <v>CART_022_1</v>
      </c>
      <c r="B2820" s="235">
        <v>2</v>
      </c>
      <c r="C2820" s="235" t="str">
        <f t="shared" si="90"/>
        <v>CART_022_1_2</v>
      </c>
      <c r="D2820" s="240">
        <v>68.350395312942894</v>
      </c>
      <c r="E2820" s="235" t="s">
        <v>260</v>
      </c>
      <c r="F2820" s="238">
        <v>31657.581632951798</v>
      </c>
      <c r="H2820" s="235" t="s">
        <v>262</v>
      </c>
      <c r="I2820" s="235" t="s">
        <v>94</v>
      </c>
      <c r="J2820" s="235" t="s">
        <v>295</v>
      </c>
      <c r="P2820" s="235" t="s">
        <v>489</v>
      </c>
    </row>
    <row r="2821" spans="1:16" s="235" customFormat="1">
      <c r="A2821" s="235" t="str">
        <f>Arms!$C$60</f>
        <v>CART_022_1</v>
      </c>
      <c r="B2821" s="235">
        <v>2</v>
      </c>
      <c r="C2821" s="235" t="str">
        <f t="shared" si="90"/>
        <v>CART_022_1_2</v>
      </c>
      <c r="D2821" s="240">
        <v>112.86861750716599</v>
      </c>
      <c r="E2821" s="235" t="s">
        <v>260</v>
      </c>
      <c r="F2821" s="238">
        <v>9809.87004756028</v>
      </c>
      <c r="H2821" s="235" t="s">
        <v>262</v>
      </c>
      <c r="I2821" s="235" t="s">
        <v>94</v>
      </c>
      <c r="J2821" s="235" t="s">
        <v>295</v>
      </c>
      <c r="P2821" s="235" t="s">
        <v>489</v>
      </c>
    </row>
    <row r="2822" spans="1:16" s="235" customFormat="1">
      <c r="A2822" s="235" t="str">
        <f>Arms!$C$60</f>
        <v>CART_022_1</v>
      </c>
      <c r="B2822" s="235">
        <v>3</v>
      </c>
      <c r="C2822" s="235" t="str">
        <f t="shared" si="90"/>
        <v>CART_022_1_3</v>
      </c>
      <c r="D2822" s="240">
        <v>0</v>
      </c>
      <c r="E2822" s="235" t="s">
        <v>260</v>
      </c>
      <c r="F2822" s="238">
        <v>0.10217748639443799</v>
      </c>
      <c r="H2822" s="235" t="s">
        <v>262</v>
      </c>
      <c r="I2822" s="235" t="s">
        <v>94</v>
      </c>
      <c r="J2822" s="235" t="s">
        <v>295</v>
      </c>
      <c r="P2822" s="235" t="s">
        <v>489</v>
      </c>
    </row>
    <row r="2823" spans="1:16" s="235" customFormat="1">
      <c r="A2823" s="235" t="str">
        <f>Arms!$C$60</f>
        <v>CART_022_1</v>
      </c>
      <c r="B2823" s="235">
        <v>3</v>
      </c>
      <c r="C2823" s="235" t="str">
        <f t="shared" si="90"/>
        <v>CART_022_1_3</v>
      </c>
      <c r="D2823" s="240">
        <v>29.881248621916999</v>
      </c>
      <c r="E2823" s="235" t="s">
        <v>260</v>
      </c>
      <c r="F2823" s="238">
        <v>840.38018441041197</v>
      </c>
      <c r="H2823" s="235" t="s">
        <v>262</v>
      </c>
      <c r="I2823" s="235" t="s">
        <v>94</v>
      </c>
      <c r="J2823" s="235" t="s">
        <v>295</v>
      </c>
      <c r="P2823" s="235" t="s">
        <v>489</v>
      </c>
    </row>
    <row r="2824" spans="1:16" s="235" customFormat="1">
      <c r="A2824" s="235" t="str">
        <f>Arms!$C$60</f>
        <v>CART_022_1</v>
      </c>
      <c r="B2824" s="235">
        <v>3</v>
      </c>
      <c r="C2824" s="235" t="str">
        <f t="shared" si="90"/>
        <v>CART_022_1_3</v>
      </c>
      <c r="D2824" s="240">
        <v>44.137713799729099</v>
      </c>
      <c r="E2824" s="235" t="s">
        <v>260</v>
      </c>
      <c r="F2824" s="238">
        <v>1083.7582950205899</v>
      </c>
      <c r="H2824" s="235" t="s">
        <v>262</v>
      </c>
      <c r="I2824" s="235" t="s">
        <v>94</v>
      </c>
      <c r="J2824" s="235" t="s">
        <v>295</v>
      </c>
      <c r="P2824" s="235" t="s">
        <v>489</v>
      </c>
    </row>
    <row r="2825" spans="1:16" s="235" customFormat="1">
      <c r="A2825" s="235" t="str">
        <f>Arms!$C$60</f>
        <v>CART_022_1</v>
      </c>
      <c r="B2825" s="235">
        <v>3</v>
      </c>
      <c r="C2825" s="235" t="str">
        <f t="shared" si="90"/>
        <v>CART_022_1_3</v>
      </c>
      <c r="D2825" s="240">
        <v>61.226572589535998</v>
      </c>
      <c r="E2825" s="235" t="s">
        <v>260</v>
      </c>
      <c r="F2825" s="238">
        <v>24700.089259997101</v>
      </c>
      <c r="H2825" s="235" t="s">
        <v>262</v>
      </c>
      <c r="I2825" s="235" t="s">
        <v>94</v>
      </c>
      <c r="J2825" s="235" t="s">
        <v>295</v>
      </c>
      <c r="P2825" s="235" t="s">
        <v>489</v>
      </c>
    </row>
    <row r="2826" spans="1:16" s="235" customFormat="1">
      <c r="A2826" s="235" t="str">
        <f>Arms!$C$60</f>
        <v>CART_022_1</v>
      </c>
      <c r="B2826" s="235">
        <v>3</v>
      </c>
      <c r="C2826" s="235" t="str">
        <f t="shared" si="90"/>
        <v>CART_022_1_3</v>
      </c>
      <c r="D2826" s="240">
        <v>101.105616278703</v>
      </c>
      <c r="E2826" s="235" t="s">
        <v>260</v>
      </c>
      <c r="F2826" s="238">
        <v>14703.7426673765</v>
      </c>
      <c r="H2826" s="235" t="s">
        <v>262</v>
      </c>
      <c r="I2826" s="235" t="s">
        <v>94</v>
      </c>
      <c r="J2826" s="235" t="s">
        <v>295</v>
      </c>
      <c r="P2826" s="235" t="s">
        <v>489</v>
      </c>
    </row>
    <row r="2827" spans="1:16" s="235" customFormat="1">
      <c r="A2827" s="235" t="str">
        <f>Arms!$C$60</f>
        <v>CART_022_1</v>
      </c>
      <c r="B2827" s="235">
        <v>4</v>
      </c>
      <c r="C2827" s="235" t="str">
        <f t="shared" si="90"/>
        <v>CART_022_1_4</v>
      </c>
      <c r="D2827" s="240">
        <v>-0.42082716477145199</v>
      </c>
      <c r="E2827" s="235" t="s">
        <v>260</v>
      </c>
      <c r="F2827" s="238">
        <v>0.105733415525489</v>
      </c>
      <c r="H2827" s="235" t="s">
        <v>262</v>
      </c>
      <c r="I2827" s="235" t="s">
        <v>94</v>
      </c>
      <c r="J2827" s="235" t="s">
        <v>295</v>
      </c>
      <c r="P2827" s="235" t="s">
        <v>489</v>
      </c>
    </row>
    <row r="2828" spans="1:16" s="235" customFormat="1">
      <c r="A2828" s="235" t="str">
        <f>Arms!$C$60</f>
        <v>CART_022_1</v>
      </c>
      <c r="B2828" s="235">
        <v>4</v>
      </c>
      <c r="C2828" s="235" t="str">
        <f t="shared" si="90"/>
        <v>CART_022_1_4</v>
      </c>
      <c r="D2828" s="240">
        <v>8.8688694994802599</v>
      </c>
      <c r="E2828" s="235" t="s">
        <v>260</v>
      </c>
      <c r="F2828" s="238">
        <v>2098.9093354623901</v>
      </c>
      <c r="H2828" s="235" t="s">
        <v>262</v>
      </c>
      <c r="I2828" s="235" t="s">
        <v>94</v>
      </c>
      <c r="J2828" s="235" t="s">
        <v>295</v>
      </c>
      <c r="P2828" s="235" t="s">
        <v>489</v>
      </c>
    </row>
    <row r="2829" spans="1:16" s="235" customFormat="1">
      <c r="A2829" s="235" t="str">
        <f>Arms!$C$60</f>
        <v>CART_022_1</v>
      </c>
      <c r="B2829" s="235">
        <v>4</v>
      </c>
      <c r="C2829" s="235" t="str">
        <f t="shared" si="90"/>
        <v>CART_022_1_4</v>
      </c>
      <c r="D2829" s="240">
        <v>52.110750622106004</v>
      </c>
      <c r="E2829" s="235" t="s">
        <v>260</v>
      </c>
      <c r="F2829" s="238">
        <v>1054.1691468244201</v>
      </c>
      <c r="H2829" s="235" t="s">
        <v>262</v>
      </c>
      <c r="I2829" s="235" t="s">
        <v>94</v>
      </c>
      <c r="J2829" s="235" t="s">
        <v>295</v>
      </c>
      <c r="P2829" s="235" t="s">
        <v>489</v>
      </c>
    </row>
    <row r="2830" spans="1:16" s="235" customFormat="1">
      <c r="A2830" s="235" t="str">
        <f>Arms!$C$60</f>
        <v>CART_022_1</v>
      </c>
      <c r="B2830" s="235">
        <v>4</v>
      </c>
      <c r="C2830" s="235" t="str">
        <f t="shared" si="90"/>
        <v>CART_022_1_4</v>
      </c>
      <c r="D2830" s="240">
        <v>81.430056383280302</v>
      </c>
      <c r="E2830" s="235" t="s">
        <v>260</v>
      </c>
      <c r="F2830" s="238">
        <v>4310.3908014553499</v>
      </c>
      <c r="H2830" s="235" t="s">
        <v>262</v>
      </c>
      <c r="I2830" s="235" t="s">
        <v>94</v>
      </c>
      <c r="J2830" s="235" t="s">
        <v>295</v>
      </c>
      <c r="P2830" s="235" t="s">
        <v>489</v>
      </c>
    </row>
    <row r="2831" spans="1:16" s="235" customFormat="1">
      <c r="A2831" s="235" t="str">
        <f>Arms!$C$60</f>
        <v>CART_022_1</v>
      </c>
      <c r="B2831" s="235">
        <v>4</v>
      </c>
      <c r="C2831" s="235" t="str">
        <f t="shared" si="90"/>
        <v>CART_022_1_4</v>
      </c>
      <c r="D2831" s="240">
        <v>101.140895202696</v>
      </c>
      <c r="E2831" s="235" t="s">
        <v>260</v>
      </c>
      <c r="F2831" s="238">
        <v>5584.9683442796304</v>
      </c>
      <c r="H2831" s="235" t="s">
        <v>262</v>
      </c>
      <c r="I2831" s="235" t="s">
        <v>94</v>
      </c>
      <c r="J2831" s="235" t="s">
        <v>295</v>
      </c>
      <c r="P2831" s="235" t="s">
        <v>489</v>
      </c>
    </row>
    <row r="2832" spans="1:16" s="235" customFormat="1">
      <c r="A2832" s="235" t="str">
        <f>Arms!$C$60</f>
        <v>CART_022_1</v>
      </c>
      <c r="B2832" s="235">
        <v>5</v>
      </c>
      <c r="C2832" s="235" t="str">
        <f t="shared" si="90"/>
        <v>CART_022_1_5</v>
      </c>
      <c r="D2832" s="240">
        <v>0</v>
      </c>
      <c r="E2832" s="235" t="s">
        <v>260</v>
      </c>
      <c r="F2832" s="238">
        <v>0.10217748639443799</v>
      </c>
      <c r="H2832" s="235" t="s">
        <v>262</v>
      </c>
      <c r="I2832" s="235" t="s">
        <v>94</v>
      </c>
      <c r="J2832" s="235" t="s">
        <v>295</v>
      </c>
      <c r="P2832" s="235" t="s">
        <v>489</v>
      </c>
    </row>
    <row r="2833" spans="1:16" s="235" customFormat="1">
      <c r="A2833" s="235" t="str">
        <f>Arms!$C$60</f>
        <v>CART_022_1</v>
      </c>
      <c r="B2833" s="235">
        <v>5</v>
      </c>
      <c r="C2833" s="235" t="str">
        <f t="shared" si="90"/>
        <v>CART_022_1_5</v>
      </c>
      <c r="D2833" s="240">
        <v>21.903171953255399</v>
      </c>
      <c r="E2833" s="235" t="s">
        <v>260</v>
      </c>
      <c r="F2833" s="238">
        <v>992.101497205805</v>
      </c>
      <c r="H2833" s="235" t="s">
        <v>262</v>
      </c>
      <c r="I2833" s="235" t="s">
        <v>94</v>
      </c>
      <c r="J2833" s="235" t="s">
        <v>295</v>
      </c>
      <c r="P2833" s="235" t="s">
        <v>489</v>
      </c>
    </row>
    <row r="2834" spans="1:16" s="235" customFormat="1">
      <c r="A2834" s="235" t="str">
        <f>Arms!$C$60</f>
        <v>CART_022_1</v>
      </c>
      <c r="B2834" s="235">
        <v>5</v>
      </c>
      <c r="C2834" s="235" t="str">
        <f t="shared" si="90"/>
        <v>CART_022_1_5</v>
      </c>
      <c r="D2834" s="240">
        <v>93.133839417897704</v>
      </c>
      <c r="E2834" s="235" t="s">
        <v>260</v>
      </c>
      <c r="F2834" s="238">
        <v>14602.7780624591</v>
      </c>
      <c r="H2834" s="235" t="s">
        <v>262</v>
      </c>
      <c r="I2834" s="235" t="s">
        <v>94</v>
      </c>
      <c r="J2834" s="235" t="s">
        <v>295</v>
      </c>
      <c r="P2834" s="235" t="s">
        <v>489</v>
      </c>
    </row>
    <row r="2835" spans="1:16" s="235" customFormat="1">
      <c r="A2835" s="235" t="str">
        <f>Arms!$C$60</f>
        <v>CART_022_1</v>
      </c>
      <c r="B2835" s="235">
        <v>2</v>
      </c>
      <c r="C2835" s="235" t="str">
        <f t="shared" si="90"/>
        <v>CART_022_1_2</v>
      </c>
      <c r="D2835" s="240">
        <v>214.71446720493799</v>
      </c>
      <c r="E2835" s="235" t="s">
        <v>260</v>
      </c>
      <c r="F2835" s="238">
        <v>4988.4090097992403</v>
      </c>
      <c r="H2835" s="235" t="s">
        <v>262</v>
      </c>
      <c r="I2835" s="235" t="s">
        <v>94</v>
      </c>
      <c r="J2835" s="235" t="s">
        <v>295</v>
      </c>
      <c r="P2835" s="235" t="s">
        <v>489</v>
      </c>
    </row>
    <row r="2836" spans="1:16" s="235" customFormat="1">
      <c r="A2836" s="235" t="str">
        <f>Arms!$C$60</f>
        <v>CART_022_1</v>
      </c>
      <c r="B2836" s="235">
        <v>3</v>
      </c>
      <c r="C2836" s="235" t="str">
        <f t="shared" si="90"/>
        <v>CART_022_1_3</v>
      </c>
      <c r="D2836" s="240">
        <v>127.645601251535</v>
      </c>
      <c r="E2836" s="235" t="s">
        <v>260</v>
      </c>
      <c r="F2836" s="238">
        <v>6063.8044670199797</v>
      </c>
      <c r="H2836" s="235" t="s">
        <v>262</v>
      </c>
      <c r="I2836" s="235" t="s">
        <v>94</v>
      </c>
      <c r="J2836" s="235" t="s">
        <v>295</v>
      </c>
      <c r="P2836" s="235" t="s">
        <v>489</v>
      </c>
    </row>
    <row r="2837" spans="1:16" s="235" customFormat="1">
      <c r="A2837" s="235" t="str">
        <f>Arms!$C$60</f>
        <v>CART_022_1</v>
      </c>
      <c r="B2837" s="235">
        <v>5</v>
      </c>
      <c r="C2837" s="235" t="str">
        <f t="shared" si="90"/>
        <v>CART_022_1_5</v>
      </c>
      <c r="D2837" s="240">
        <v>124.481064225192</v>
      </c>
      <c r="E2837" s="235" t="s">
        <v>260</v>
      </c>
      <c r="F2837" s="238">
        <v>10854.8709673268</v>
      </c>
      <c r="H2837" s="235" t="s">
        <v>262</v>
      </c>
      <c r="I2837" s="235" t="s">
        <v>94</v>
      </c>
      <c r="J2837" s="235" t="s">
        <v>295</v>
      </c>
      <c r="P2837" s="235" t="s">
        <v>489</v>
      </c>
    </row>
    <row r="2838" spans="1:16" s="235" customFormat="1">
      <c r="A2838" s="235" t="str">
        <f>Arms!$C$60</f>
        <v>CART_022_1</v>
      </c>
      <c r="B2838" s="235">
        <v>5</v>
      </c>
      <c r="C2838" s="235" t="str">
        <f t="shared" si="90"/>
        <v>CART_022_1_5</v>
      </c>
      <c r="D2838" s="240">
        <v>171.70658211102099</v>
      </c>
      <c r="E2838" s="235" t="s">
        <v>260</v>
      </c>
      <c r="F2838" s="238">
        <v>5137.1103866102403</v>
      </c>
      <c r="H2838" s="235" t="s">
        <v>262</v>
      </c>
      <c r="I2838" s="235" t="s">
        <v>94</v>
      </c>
      <c r="J2838" s="235" t="s">
        <v>295</v>
      </c>
      <c r="P2838" s="235" t="s">
        <v>489</v>
      </c>
    </row>
  </sheetData>
  <mergeCells count="2">
    <mergeCell ref="Q1414:Q1440"/>
    <mergeCell ref="Q1477:Q1494"/>
  </mergeCells>
  <phoneticPr fontId="9" type="noConversion"/>
  <dataValidations count="1">
    <dataValidation type="list" allowBlank="1" showInputMessage="1" showErrorMessage="1" sqref="E2:E2838" xr:uid="{D70FA3C7-967F-AC4C-96C8-0CAFD2F53493}">
      <formula1>"h, d, w, m, y"</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308E1-4CAB-CD43-B500-F4486711B259}">
  <dimension ref="A1:Q1679"/>
  <sheetViews>
    <sheetView tabSelected="1" zoomScaleNormal="100" workbookViewId="0">
      <pane ySplit="1" topLeftCell="A2" activePane="bottomLeft" state="frozen"/>
      <selection pane="bottomLeft" sqref="A1:A1048576"/>
    </sheetView>
  </sheetViews>
  <sheetFormatPr baseColWidth="10" defaultRowHeight="15"/>
  <cols>
    <col min="3" max="3" width="14.1640625" bestFit="1" customWidth="1"/>
  </cols>
  <sheetData>
    <row r="1" spans="1:16">
      <c r="A1" s="4" t="s">
        <v>17</v>
      </c>
      <c r="B1" s="4" t="s">
        <v>266</v>
      </c>
      <c r="C1" s="4" t="s">
        <v>92</v>
      </c>
      <c r="D1" s="4" t="s">
        <v>43</v>
      </c>
      <c r="E1" s="4" t="s">
        <v>44</v>
      </c>
      <c r="F1" s="4" t="s">
        <v>25</v>
      </c>
      <c r="G1" s="4" t="s">
        <v>259</v>
      </c>
      <c r="H1" s="3" t="s">
        <v>87</v>
      </c>
      <c r="I1" s="3" t="s">
        <v>93</v>
      </c>
      <c r="J1" s="4" t="s">
        <v>26</v>
      </c>
      <c r="K1" s="4" t="s">
        <v>28</v>
      </c>
      <c r="L1" s="4" t="s">
        <v>30</v>
      </c>
      <c r="M1" s="4" t="s">
        <v>31</v>
      </c>
      <c r="N1" s="4" t="s">
        <v>32</v>
      </c>
      <c r="O1" s="4" t="s">
        <v>33</v>
      </c>
      <c r="P1" s="4" t="s">
        <v>89</v>
      </c>
    </row>
    <row r="2" spans="1:16" s="48" customFormat="1">
      <c r="A2" s="48" t="str">
        <f>Arms!$C$5</f>
        <v>CART_002_1</v>
      </c>
      <c r="B2" s="48">
        <v>1</v>
      </c>
      <c r="C2" s="48" t="str">
        <f t="shared" ref="C2:C24" si="0">CONCATENATE(A2, "_", B2)</f>
        <v>CART_002_1_1</v>
      </c>
      <c r="D2" s="49">
        <v>2.1087457136248902</v>
      </c>
      <c r="E2" s="48" t="s">
        <v>260</v>
      </c>
      <c r="F2" s="50">
        <v>847.18418392578997</v>
      </c>
      <c r="G2" s="50"/>
      <c r="H2" s="48" t="s">
        <v>258</v>
      </c>
      <c r="I2" s="48" t="s">
        <v>94</v>
      </c>
      <c r="J2" s="48" t="s">
        <v>257</v>
      </c>
      <c r="P2" s="48" t="s">
        <v>263</v>
      </c>
    </row>
    <row r="3" spans="1:16" s="48" customFormat="1">
      <c r="A3" s="48" t="str">
        <f>Arms!$C$5</f>
        <v>CART_002_1</v>
      </c>
      <c r="B3" s="48">
        <v>1</v>
      </c>
      <c r="C3" s="48" t="str">
        <f t="shared" si="0"/>
        <v>CART_002_1_1</v>
      </c>
      <c r="D3" s="49">
        <v>31.250062850074901</v>
      </c>
      <c r="E3" s="48" t="s">
        <v>260</v>
      </c>
      <c r="F3" s="50">
        <v>99.364194644939502</v>
      </c>
      <c r="G3" s="50"/>
      <c r="H3" s="48" t="s">
        <v>258</v>
      </c>
      <c r="I3" s="48" t="s">
        <v>94</v>
      </c>
      <c r="J3" s="48" t="s">
        <v>257</v>
      </c>
      <c r="P3" s="48" t="s">
        <v>263</v>
      </c>
    </row>
    <row r="4" spans="1:16" s="48" customFormat="1">
      <c r="A4" s="48" t="str">
        <f>Arms!$C$5</f>
        <v>CART_002_1</v>
      </c>
      <c r="B4" s="48">
        <v>1</v>
      </c>
      <c r="C4" s="48" t="str">
        <f t="shared" si="0"/>
        <v>CART_002_1_1</v>
      </c>
      <c r="D4" s="49">
        <v>58.9634262844041</v>
      </c>
      <c r="E4" s="48" t="s">
        <v>260</v>
      </c>
      <c r="F4" s="50">
        <v>13.324586472492101</v>
      </c>
      <c r="G4" s="50"/>
      <c r="H4" s="48" t="s">
        <v>258</v>
      </c>
      <c r="I4" s="48" t="s">
        <v>94</v>
      </c>
      <c r="J4" s="48" t="s">
        <v>257</v>
      </c>
      <c r="P4" s="48" t="s">
        <v>263</v>
      </c>
    </row>
    <row r="5" spans="1:16" s="48" customFormat="1">
      <c r="A5" s="48" t="str">
        <f>Arms!$C$5</f>
        <v>CART_002_1</v>
      </c>
      <c r="B5" s="48">
        <v>1</v>
      </c>
      <c r="C5" s="48" t="str">
        <f t="shared" si="0"/>
        <v>CART_002_1_1</v>
      </c>
      <c r="D5" s="49">
        <v>87.037800549058204</v>
      </c>
      <c r="E5" s="48" t="s">
        <v>260</v>
      </c>
      <c r="F5" s="50">
        <v>2.13619005653982</v>
      </c>
      <c r="G5" s="50"/>
      <c r="H5" s="48" t="s">
        <v>258</v>
      </c>
      <c r="I5" s="48" t="s">
        <v>94</v>
      </c>
      <c r="J5" s="48" t="s">
        <v>257</v>
      </c>
      <c r="P5" s="48" t="s">
        <v>263</v>
      </c>
    </row>
    <row r="6" spans="1:16" s="48" customFormat="1">
      <c r="A6" s="48" t="str">
        <f>Arms!$C$5</f>
        <v>CART_002_1</v>
      </c>
      <c r="B6" s="48">
        <v>1</v>
      </c>
      <c r="C6" s="48" t="str">
        <f t="shared" si="0"/>
        <v>CART_002_1_1</v>
      </c>
      <c r="D6" s="49">
        <v>120.24878573655199</v>
      </c>
      <c r="E6" s="48" t="s">
        <v>260</v>
      </c>
      <c r="F6" s="50">
        <v>2.23372893993808</v>
      </c>
      <c r="G6" s="50"/>
      <c r="H6" s="48" t="s">
        <v>258</v>
      </c>
      <c r="I6" s="48" t="s">
        <v>94</v>
      </c>
      <c r="J6" s="48" t="s">
        <v>257</v>
      </c>
      <c r="P6" s="48" t="s">
        <v>263</v>
      </c>
    </row>
    <row r="7" spans="1:16" s="48" customFormat="1">
      <c r="A7" s="48" t="str">
        <f>Arms!$C$5</f>
        <v>CART_002_1</v>
      </c>
      <c r="B7" s="48">
        <v>1</v>
      </c>
      <c r="C7" s="48" t="str">
        <f t="shared" si="0"/>
        <v>CART_002_1_1</v>
      </c>
      <c r="D7" s="49">
        <v>148.04863087396799</v>
      </c>
      <c r="E7" s="48" t="s">
        <v>260</v>
      </c>
      <c r="F7" s="50">
        <v>2.13619005653982</v>
      </c>
      <c r="G7" s="50"/>
      <c r="H7" s="48" t="s">
        <v>258</v>
      </c>
      <c r="I7" s="48" t="s">
        <v>94</v>
      </c>
      <c r="J7" s="48" t="s">
        <v>257</v>
      </c>
      <c r="P7" s="48" t="s">
        <v>263</v>
      </c>
    </row>
    <row r="8" spans="1:16" s="48" customFormat="1">
      <c r="A8" s="48" t="str">
        <f>Arms!$C$5</f>
        <v>CART_002_1</v>
      </c>
      <c r="B8" s="48">
        <v>1</v>
      </c>
      <c r="C8" s="48" t="str">
        <f t="shared" si="0"/>
        <v>CART_002_1_1</v>
      </c>
      <c r="D8" s="49">
        <v>172.23635650573601</v>
      </c>
      <c r="E8" s="48" t="s">
        <v>260</v>
      </c>
      <c r="F8" s="50">
        <v>2.33572146909012</v>
      </c>
      <c r="G8" s="50"/>
      <c r="H8" s="48" t="s">
        <v>258</v>
      </c>
      <c r="I8" s="48" t="s">
        <v>94</v>
      </c>
      <c r="J8" s="48" t="s">
        <v>257</v>
      </c>
      <c r="P8" s="48" t="s">
        <v>263</v>
      </c>
    </row>
    <row r="9" spans="1:16" s="48" customFormat="1">
      <c r="A9" s="48" t="str">
        <f>Arms!$C$5</f>
        <v>CART_002_1</v>
      </c>
      <c r="B9" s="48">
        <v>1</v>
      </c>
      <c r="C9" s="48" t="str">
        <f t="shared" si="0"/>
        <v>CART_002_1_1</v>
      </c>
      <c r="D9" s="49">
        <v>0.65565198153716098</v>
      </c>
      <c r="E9" s="48" t="s">
        <v>260</v>
      </c>
      <c r="F9" s="53">
        <v>3.6434540389972101</v>
      </c>
      <c r="G9" s="53"/>
      <c r="H9" s="48" t="s">
        <v>286</v>
      </c>
      <c r="I9" s="48" t="s">
        <v>94</v>
      </c>
      <c r="J9" s="48" t="s">
        <v>264</v>
      </c>
      <c r="P9" s="48" t="s">
        <v>263</v>
      </c>
    </row>
    <row r="10" spans="1:16" s="48" customFormat="1">
      <c r="A10" s="48" t="str">
        <f>Arms!$C$5</f>
        <v>CART_002_1</v>
      </c>
      <c r="B10" s="48">
        <v>1</v>
      </c>
      <c r="C10" s="48" t="str">
        <f t="shared" si="0"/>
        <v>CART_002_1_1</v>
      </c>
      <c r="D10" s="49">
        <v>30.826704745432</v>
      </c>
      <c r="E10" s="48" t="s">
        <v>260</v>
      </c>
      <c r="F10" s="53">
        <v>0.77994428969359297</v>
      </c>
      <c r="G10" s="53"/>
      <c r="H10" s="48" t="s">
        <v>286</v>
      </c>
      <c r="I10" s="48" t="s">
        <v>94</v>
      </c>
      <c r="J10" s="48" t="s">
        <v>264</v>
      </c>
      <c r="P10" s="48" t="s">
        <v>263</v>
      </c>
    </row>
    <row r="11" spans="1:16" s="48" customFormat="1">
      <c r="A11" s="48" t="str">
        <f>Arms!$C$5</f>
        <v>CART_002_1</v>
      </c>
      <c r="B11" s="48">
        <v>1</v>
      </c>
      <c r="C11" s="48" t="str">
        <f t="shared" si="0"/>
        <v>CART_002_1_1</v>
      </c>
      <c r="D11" s="49">
        <v>58.903090212483498</v>
      </c>
      <c r="E11" s="48" t="s">
        <v>260</v>
      </c>
      <c r="F11" s="53">
        <v>0.311977715877437</v>
      </c>
      <c r="G11" s="53"/>
      <c r="H11" s="48" t="s">
        <v>286</v>
      </c>
      <c r="I11" s="48" t="s">
        <v>94</v>
      </c>
      <c r="J11" s="48" t="s">
        <v>264</v>
      </c>
      <c r="P11" s="48" t="s">
        <v>263</v>
      </c>
    </row>
    <row r="12" spans="1:16" s="48" customFormat="1">
      <c r="A12" s="48" t="str">
        <f>Arms!$C$5</f>
        <v>CART_002_1</v>
      </c>
      <c r="B12" s="48">
        <v>1</v>
      </c>
      <c r="C12" s="48" t="str">
        <f t="shared" si="0"/>
        <v>CART_002_1_1</v>
      </c>
      <c r="D12" s="49">
        <v>87.0418229538529</v>
      </c>
      <c r="E12" s="48" t="s">
        <v>260</v>
      </c>
      <c r="F12" s="53">
        <v>0.21169916434540401</v>
      </c>
      <c r="G12" s="53"/>
      <c r="H12" s="48" t="s">
        <v>286</v>
      </c>
      <c r="I12" s="48" t="s">
        <v>94</v>
      </c>
      <c r="J12" s="48" t="s">
        <v>264</v>
      </c>
      <c r="P12" s="48" t="s">
        <v>263</v>
      </c>
    </row>
    <row r="13" spans="1:16" s="48" customFormat="1">
      <c r="A13" s="48" t="str">
        <f>Arms!$C$5</f>
        <v>CART_002_1</v>
      </c>
      <c r="B13" s="48">
        <v>1</v>
      </c>
      <c r="C13" s="48" t="str">
        <f t="shared" si="0"/>
        <v>CART_002_1_1</v>
      </c>
      <c r="D13" s="49">
        <v>119.873696489446</v>
      </c>
      <c r="E13" s="48" t="s">
        <v>260</v>
      </c>
      <c r="F13" s="53">
        <v>0.100278551532032</v>
      </c>
      <c r="G13" s="53"/>
      <c r="H13" s="48" t="s">
        <v>286</v>
      </c>
      <c r="I13" s="48" t="s">
        <v>94</v>
      </c>
      <c r="J13" s="48" t="s">
        <v>264</v>
      </c>
      <c r="P13" s="48" t="s">
        <v>263</v>
      </c>
    </row>
    <row r="14" spans="1:16" s="48" customFormat="1">
      <c r="A14" s="48" t="str">
        <f>Arms!$C$5</f>
        <v>CART_002_1</v>
      </c>
      <c r="B14" s="48">
        <v>1</v>
      </c>
      <c r="C14" s="48" t="str">
        <f t="shared" si="0"/>
        <v>CART_002_1_1</v>
      </c>
      <c r="D14" s="49">
        <v>147.677564031656</v>
      </c>
      <c r="E14" s="48" t="s">
        <v>260</v>
      </c>
      <c r="F14" s="53">
        <v>0.14484679665738101</v>
      </c>
      <c r="G14" s="53"/>
      <c r="H14" s="48" t="s">
        <v>286</v>
      </c>
      <c r="I14" s="48" t="s">
        <v>94</v>
      </c>
      <c r="J14" s="48" t="s">
        <v>264</v>
      </c>
      <c r="P14" s="48" t="s">
        <v>263</v>
      </c>
    </row>
    <row r="15" spans="1:16" s="48" customFormat="1">
      <c r="A15" s="48" t="str">
        <f>Arms!$C$5</f>
        <v>CART_002_1</v>
      </c>
      <c r="B15" s="48">
        <v>1</v>
      </c>
      <c r="C15" s="48" t="str">
        <f t="shared" si="0"/>
        <v>CART_002_1_1</v>
      </c>
      <c r="D15" s="49">
        <v>172.88195247528699</v>
      </c>
      <c r="E15" s="48" t="s">
        <v>260</v>
      </c>
      <c r="F15" s="53">
        <v>3.7660167130919202</v>
      </c>
      <c r="G15" s="53"/>
      <c r="H15" s="48" t="s">
        <v>286</v>
      </c>
      <c r="I15" s="48" t="s">
        <v>94</v>
      </c>
      <c r="J15" s="48" t="s">
        <v>264</v>
      </c>
      <c r="P15" s="48" t="s">
        <v>263</v>
      </c>
    </row>
    <row r="16" spans="1:16" s="39" customFormat="1">
      <c r="A16" s="39" t="str">
        <f>Arms!$C$20</f>
        <v>CART_009_1</v>
      </c>
      <c r="B16" s="39">
        <v>1</v>
      </c>
      <c r="C16" s="39" t="str">
        <f t="shared" si="0"/>
        <v>CART_009_1_1</v>
      </c>
      <c r="D16" s="40">
        <v>0</v>
      </c>
      <c r="E16" s="39" t="s">
        <v>260</v>
      </c>
      <c r="F16" s="41">
        <v>4531583.6376008103</v>
      </c>
      <c r="G16" s="41"/>
      <c r="H16" s="39" t="s">
        <v>327</v>
      </c>
      <c r="I16" s="39" t="s">
        <v>94</v>
      </c>
      <c r="J16" s="39" t="s">
        <v>257</v>
      </c>
      <c r="P16" s="39" t="s">
        <v>328</v>
      </c>
    </row>
    <row r="17" spans="1:16" s="39" customFormat="1">
      <c r="A17" s="39" t="str">
        <f>Arms!$C$20</f>
        <v>CART_009_1</v>
      </c>
      <c r="B17" s="39">
        <v>1</v>
      </c>
      <c r="C17" s="39" t="str">
        <f t="shared" si="0"/>
        <v>CART_009_1_1</v>
      </c>
      <c r="D17" s="40">
        <v>6.5502183406113899</v>
      </c>
      <c r="E17" s="39" t="s">
        <v>260</v>
      </c>
      <c r="F17" s="41">
        <v>2942727.17620927</v>
      </c>
      <c r="G17" s="41"/>
      <c r="H17" s="39" t="s">
        <v>327</v>
      </c>
      <c r="I17" s="39" t="s">
        <v>94</v>
      </c>
      <c r="J17" s="39" t="s">
        <v>257</v>
      </c>
      <c r="P17" s="39" t="s">
        <v>328</v>
      </c>
    </row>
    <row r="18" spans="1:16" s="39" customFormat="1">
      <c r="A18" s="39" t="str">
        <f>Arms!$C$20</f>
        <v>CART_009_1</v>
      </c>
      <c r="B18" s="39">
        <v>1</v>
      </c>
      <c r="C18" s="39" t="str">
        <f t="shared" si="0"/>
        <v>CART_009_1_1</v>
      </c>
      <c r="D18" s="40">
        <v>13.1004366812227</v>
      </c>
      <c r="E18" s="39" t="s">
        <v>260</v>
      </c>
      <c r="F18" s="41">
        <v>805842.18776148104</v>
      </c>
      <c r="G18" s="41"/>
      <c r="H18" s="39" t="s">
        <v>327</v>
      </c>
      <c r="I18" s="39" t="s">
        <v>94</v>
      </c>
      <c r="J18" s="39" t="s">
        <v>257</v>
      </c>
      <c r="P18" s="39" t="s">
        <v>328</v>
      </c>
    </row>
    <row r="19" spans="1:16" s="39" customFormat="1">
      <c r="A19" s="39" t="str">
        <f>Arms!$C$20</f>
        <v>CART_009_1</v>
      </c>
      <c r="B19" s="39">
        <v>1</v>
      </c>
      <c r="C19" s="39" t="str">
        <f t="shared" si="0"/>
        <v>CART_009_1_1</v>
      </c>
      <c r="D19" s="40">
        <v>28.384279475982499</v>
      </c>
      <c r="E19" s="39" t="s">
        <v>260</v>
      </c>
      <c r="F19" s="41">
        <v>177827.94100389199</v>
      </c>
      <c r="G19" s="41"/>
      <c r="H19" s="39" t="s">
        <v>327</v>
      </c>
      <c r="I19" s="39" t="s">
        <v>94</v>
      </c>
      <c r="J19" s="39" t="s">
        <v>257</v>
      </c>
      <c r="P19" s="39" t="s">
        <v>328</v>
      </c>
    </row>
    <row r="20" spans="1:16" s="39" customFormat="1">
      <c r="A20" s="39" t="str">
        <f>Arms!$C$20</f>
        <v>CART_009_1</v>
      </c>
      <c r="B20" s="39">
        <v>1</v>
      </c>
      <c r="C20" s="39" t="str">
        <f t="shared" si="0"/>
        <v>CART_009_1_1</v>
      </c>
      <c r="D20" s="40">
        <v>120.08733624454101</v>
      </c>
      <c r="E20" s="39" t="s">
        <v>260</v>
      </c>
      <c r="F20" s="41">
        <v>5623.4132519034902</v>
      </c>
      <c r="G20" s="41"/>
      <c r="H20" s="39" t="s">
        <v>327</v>
      </c>
      <c r="I20" s="39" t="s">
        <v>94</v>
      </c>
      <c r="J20" s="39" t="s">
        <v>257</v>
      </c>
      <c r="P20" s="39" t="s">
        <v>328</v>
      </c>
    </row>
    <row r="21" spans="1:16" s="39" customFormat="1">
      <c r="A21" s="39" t="str">
        <f>Arms!$C$20</f>
        <v>CART_009_1</v>
      </c>
      <c r="B21" s="39">
        <v>1</v>
      </c>
      <c r="C21" s="39" t="str">
        <f t="shared" si="0"/>
        <v>CART_009_1_1</v>
      </c>
      <c r="D21" s="40">
        <v>181.22270742358</v>
      </c>
      <c r="E21" s="39" t="s">
        <v>260</v>
      </c>
      <c r="F21" s="41">
        <v>13335.214321633201</v>
      </c>
      <c r="G21" s="41"/>
      <c r="H21" s="39" t="s">
        <v>327</v>
      </c>
      <c r="I21" s="39" t="s">
        <v>94</v>
      </c>
      <c r="J21" s="39" t="s">
        <v>257</v>
      </c>
      <c r="P21" s="39" t="s">
        <v>328</v>
      </c>
    </row>
    <row r="22" spans="1:16" s="39" customFormat="1">
      <c r="A22" s="39" t="str">
        <f>Arms!$C$20</f>
        <v>CART_009_1</v>
      </c>
      <c r="B22" s="39">
        <v>1</v>
      </c>
      <c r="C22" s="39" t="str">
        <f t="shared" si="0"/>
        <v>CART_009_1_1</v>
      </c>
      <c r="D22" s="40">
        <v>270.74235807860202</v>
      </c>
      <c r="E22" s="39" t="s">
        <v>260</v>
      </c>
      <c r="F22" s="41">
        <v>20535.250264571499</v>
      </c>
      <c r="G22" s="41"/>
      <c r="H22" s="39" t="s">
        <v>327</v>
      </c>
      <c r="I22" s="39" t="s">
        <v>94</v>
      </c>
      <c r="J22" s="39" t="s">
        <v>257</v>
      </c>
      <c r="P22" s="39" t="s">
        <v>328</v>
      </c>
    </row>
    <row r="23" spans="1:16" s="39" customFormat="1">
      <c r="A23" s="39" t="str">
        <f>Arms!$C$20</f>
        <v>CART_009_1</v>
      </c>
      <c r="B23" s="39">
        <v>2</v>
      </c>
      <c r="C23" s="39" t="str">
        <f t="shared" si="0"/>
        <v>CART_009_1_2</v>
      </c>
      <c r="D23" s="40">
        <v>1.4779288903809999E-12</v>
      </c>
      <c r="E23" s="39" t="s">
        <v>260</v>
      </c>
      <c r="F23" s="41">
        <v>25482.9674797935</v>
      </c>
      <c r="G23" s="41"/>
      <c r="H23" s="39" t="s">
        <v>327</v>
      </c>
      <c r="I23" s="39" t="s">
        <v>94</v>
      </c>
      <c r="J23" s="39" t="s">
        <v>257</v>
      </c>
      <c r="P23" s="39" t="s">
        <v>328</v>
      </c>
    </row>
    <row r="24" spans="1:16" s="39" customFormat="1">
      <c r="A24" s="39" t="str">
        <f>Arms!$C$20</f>
        <v>CART_009_1</v>
      </c>
      <c r="B24" s="39">
        <v>2</v>
      </c>
      <c r="C24" s="39" t="str">
        <f t="shared" si="0"/>
        <v>CART_009_1_2</v>
      </c>
      <c r="D24" s="40">
        <v>8.6767895878539303</v>
      </c>
      <c r="E24" s="39" t="s">
        <v>260</v>
      </c>
      <c r="F24" s="41">
        <v>11970.850304957299</v>
      </c>
      <c r="G24" s="41"/>
      <c r="H24" s="39" t="s">
        <v>327</v>
      </c>
      <c r="I24" s="39" t="s">
        <v>94</v>
      </c>
      <c r="J24" s="39" t="s">
        <v>257</v>
      </c>
      <c r="P24" s="39" t="s">
        <v>328</v>
      </c>
    </row>
    <row r="25" spans="1:16" s="39" customFormat="1">
      <c r="A25" s="39" t="str">
        <f>Arms!$C$20</f>
        <v>CART_009_1</v>
      </c>
      <c r="B25" s="39">
        <v>2</v>
      </c>
      <c r="C25" s="39" t="str">
        <f t="shared" ref="C25:C36" si="1">CONCATENATE(A25, "_", B25)</f>
        <v>CART_009_1_2</v>
      </c>
      <c r="D25" s="40">
        <v>15.1843817787432</v>
      </c>
      <c r="E25" s="39" t="s">
        <v>260</v>
      </c>
      <c r="F25" s="41">
        <v>7773.6503023877804</v>
      </c>
      <c r="G25" s="41"/>
      <c r="H25" s="39" t="s">
        <v>327</v>
      </c>
      <c r="I25" s="39" t="s">
        <v>94</v>
      </c>
      <c r="J25" s="39" t="s">
        <v>257</v>
      </c>
      <c r="P25" s="39" t="s">
        <v>328</v>
      </c>
    </row>
    <row r="26" spans="1:16" s="39" customFormat="1">
      <c r="A26" s="39" t="str">
        <f>Arms!$C$20</f>
        <v>CART_009_1</v>
      </c>
      <c r="B26" s="39">
        <v>2</v>
      </c>
      <c r="C26" s="39" t="str">
        <f t="shared" si="1"/>
        <v>CART_009_1_2</v>
      </c>
      <c r="D26" s="40">
        <v>30.368763557485099</v>
      </c>
      <c r="E26" s="39" t="s">
        <v>260</v>
      </c>
      <c r="F26" s="41">
        <v>2371.3737056616601</v>
      </c>
      <c r="G26" s="41"/>
      <c r="H26" s="39" t="s">
        <v>327</v>
      </c>
      <c r="I26" s="39" t="s">
        <v>94</v>
      </c>
      <c r="J26" s="39" t="s">
        <v>257</v>
      </c>
      <c r="P26" s="39" t="s">
        <v>328</v>
      </c>
    </row>
    <row r="27" spans="1:16" s="39" customFormat="1">
      <c r="A27" s="39" t="str">
        <f>Arms!$C$20</f>
        <v>CART_009_1</v>
      </c>
      <c r="B27" s="39">
        <v>2</v>
      </c>
      <c r="C27" s="39" t="str">
        <f t="shared" si="1"/>
        <v>CART_009_1_2</v>
      </c>
      <c r="D27" s="40">
        <v>60.737527114968699</v>
      </c>
      <c r="E27" s="39" t="s">
        <v>260</v>
      </c>
      <c r="F27" s="41">
        <v>1382.3722273579001</v>
      </c>
      <c r="G27" s="41"/>
      <c r="H27" s="39" t="s">
        <v>327</v>
      </c>
      <c r="I27" s="39" t="s">
        <v>94</v>
      </c>
      <c r="J27" s="39" t="s">
        <v>257</v>
      </c>
      <c r="P27" s="39" t="s">
        <v>328</v>
      </c>
    </row>
    <row r="28" spans="1:16" s="39" customFormat="1">
      <c r="A28" s="39" t="str">
        <f>Arms!$C$20</f>
        <v>CART_009_1</v>
      </c>
      <c r="B28" s="39">
        <v>2</v>
      </c>
      <c r="C28" s="39" t="str">
        <f t="shared" si="1"/>
        <v>CART_009_1_2</v>
      </c>
      <c r="D28" s="40">
        <v>91.106290672452502</v>
      </c>
      <c r="E28" s="39" t="s">
        <v>260</v>
      </c>
      <c r="F28" s="41">
        <v>2128.7516617963802</v>
      </c>
      <c r="G28" s="41"/>
      <c r="H28" s="39" t="s">
        <v>327</v>
      </c>
      <c r="I28" s="39" t="s">
        <v>94</v>
      </c>
      <c r="J28" s="39" t="s">
        <v>257</v>
      </c>
      <c r="P28" s="39" t="s">
        <v>328</v>
      </c>
    </row>
    <row r="29" spans="1:16" s="39" customFormat="1">
      <c r="A29" s="39" t="str">
        <f>Arms!$C$20</f>
        <v>CART_009_1</v>
      </c>
      <c r="B29" s="39">
        <v>2</v>
      </c>
      <c r="C29" s="39" t="str">
        <f t="shared" si="1"/>
        <v>CART_009_1_2</v>
      </c>
      <c r="D29" s="40">
        <v>121.47505422993601</v>
      </c>
      <c r="E29" s="39" t="s">
        <v>260</v>
      </c>
      <c r="F29" s="41">
        <v>2942.7271762092901</v>
      </c>
      <c r="G29" s="41"/>
      <c r="H29" s="39" t="s">
        <v>327</v>
      </c>
      <c r="I29" s="39" t="s">
        <v>94</v>
      </c>
      <c r="J29" s="39" t="s">
        <v>257</v>
      </c>
      <c r="P29" s="39" t="s">
        <v>328</v>
      </c>
    </row>
    <row r="30" spans="1:16" s="39" customFormat="1">
      <c r="A30" s="39" t="str">
        <f>Arms!$C$20</f>
        <v>CART_009_1</v>
      </c>
      <c r="B30" s="39">
        <v>2</v>
      </c>
      <c r="C30" s="39" t="str">
        <f t="shared" si="1"/>
        <v>CART_009_1_2</v>
      </c>
      <c r="D30" s="40">
        <v>151.843817787419</v>
      </c>
      <c r="E30" s="39" t="s">
        <v>260</v>
      </c>
      <c r="F30" s="41">
        <v>2942.7271762092901</v>
      </c>
      <c r="G30" s="41"/>
      <c r="H30" s="39" t="s">
        <v>327</v>
      </c>
      <c r="I30" s="39" t="s">
        <v>94</v>
      </c>
      <c r="J30" s="39" t="s">
        <v>257</v>
      </c>
      <c r="P30" s="39" t="s">
        <v>328</v>
      </c>
    </row>
    <row r="31" spans="1:16" s="39" customFormat="1">
      <c r="A31" s="39" t="str">
        <f>Arms!$C$20</f>
        <v>CART_009_1</v>
      </c>
      <c r="B31" s="39">
        <v>2</v>
      </c>
      <c r="C31" s="39" t="str">
        <f t="shared" si="1"/>
        <v>CART_009_1_2</v>
      </c>
      <c r="D31" s="40">
        <v>182.21258134490299</v>
      </c>
      <c r="E31" s="39" t="s">
        <v>260</v>
      </c>
      <c r="F31" s="41">
        <v>3278.12115139345</v>
      </c>
      <c r="G31" s="41"/>
      <c r="H31" s="39" t="s">
        <v>327</v>
      </c>
      <c r="I31" s="39" t="s">
        <v>94</v>
      </c>
      <c r="J31" s="39" t="s">
        <v>257</v>
      </c>
      <c r="P31" s="39" t="s">
        <v>328</v>
      </c>
    </row>
    <row r="32" spans="1:16" s="39" customFormat="1">
      <c r="A32" s="39" t="str">
        <f>Arms!$C$20</f>
        <v>CART_009_1</v>
      </c>
      <c r="B32" s="39">
        <v>2</v>
      </c>
      <c r="C32" s="39" t="str">
        <f t="shared" si="1"/>
        <v>CART_009_1_2</v>
      </c>
      <c r="D32" s="40">
        <v>271.14967462039101</v>
      </c>
      <c r="E32" s="39" t="s">
        <v>260</v>
      </c>
      <c r="F32" s="41">
        <v>8659.6432336006892</v>
      </c>
      <c r="G32" s="41"/>
      <c r="H32" s="39" t="s">
        <v>327</v>
      </c>
      <c r="I32" s="39" t="s">
        <v>94</v>
      </c>
      <c r="J32" s="39" t="s">
        <v>257</v>
      </c>
      <c r="P32" s="39" t="s">
        <v>328</v>
      </c>
    </row>
    <row r="33" spans="1:16" s="39" customFormat="1">
      <c r="A33" s="39" t="str">
        <f>Arms!$C$20</f>
        <v>CART_009_1</v>
      </c>
      <c r="B33" s="39">
        <v>2</v>
      </c>
      <c r="C33" s="39" t="str">
        <f t="shared" si="1"/>
        <v>CART_009_1_2</v>
      </c>
      <c r="D33" s="40">
        <v>451.19305856833</v>
      </c>
      <c r="E33" s="39" t="s">
        <v>260</v>
      </c>
      <c r="F33" s="41">
        <v>16548.170999431801</v>
      </c>
      <c r="G33" s="41"/>
      <c r="H33" s="39" t="s">
        <v>327</v>
      </c>
      <c r="I33" s="39" t="s">
        <v>94</v>
      </c>
      <c r="J33" s="39" t="s">
        <v>257</v>
      </c>
      <c r="P33" s="39" t="s">
        <v>328</v>
      </c>
    </row>
    <row r="34" spans="1:16" s="39" customFormat="1">
      <c r="A34" s="39" t="str">
        <f>Arms!$C$20</f>
        <v>CART_009_1</v>
      </c>
      <c r="B34" s="39">
        <v>2</v>
      </c>
      <c r="C34" s="39" t="str">
        <f t="shared" si="1"/>
        <v>CART_009_1_2</v>
      </c>
      <c r="D34" s="40">
        <v>542.299349240781</v>
      </c>
      <c r="E34" s="39" t="s">
        <v>260</v>
      </c>
      <c r="F34" s="41">
        <v>28387.3596475876</v>
      </c>
      <c r="G34" s="41"/>
      <c r="H34" s="39" t="s">
        <v>327</v>
      </c>
      <c r="I34" s="39" t="s">
        <v>94</v>
      </c>
      <c r="J34" s="39" t="s">
        <v>257</v>
      </c>
      <c r="P34" s="39" t="s">
        <v>328</v>
      </c>
    </row>
    <row r="35" spans="1:16" s="39" customFormat="1">
      <c r="A35" s="39" t="str">
        <f>Arms!$C$20</f>
        <v>CART_009_1</v>
      </c>
      <c r="B35" s="39">
        <v>3</v>
      </c>
      <c r="C35" s="39" t="str">
        <f t="shared" si="1"/>
        <v>CART_009_1_3</v>
      </c>
      <c r="D35" s="40">
        <v>1.1368683772161601E-12</v>
      </c>
      <c r="E35" s="39" t="s">
        <v>260</v>
      </c>
      <c r="F35" s="41">
        <v>378551.52492586401</v>
      </c>
      <c r="G35" s="41"/>
      <c r="H35" s="39" t="s">
        <v>327</v>
      </c>
      <c r="I35" s="39" t="s">
        <v>94</v>
      </c>
      <c r="J35" s="39" t="s">
        <v>257</v>
      </c>
      <c r="P35" s="39" t="s">
        <v>328</v>
      </c>
    </row>
    <row r="36" spans="1:16" s="39" customFormat="1">
      <c r="A36" s="39" t="str">
        <f>Arms!$C$20</f>
        <v>CART_009_1</v>
      </c>
      <c r="B36" s="39">
        <v>3</v>
      </c>
      <c r="C36" s="39" t="str">
        <f t="shared" si="1"/>
        <v>CART_009_1_3</v>
      </c>
      <c r="D36" s="40">
        <v>6.5075921908903602</v>
      </c>
      <c r="E36" s="39" t="s">
        <v>260</v>
      </c>
      <c r="F36" s="41">
        <v>159633.854428794</v>
      </c>
      <c r="G36" s="41"/>
      <c r="H36" s="39" t="s">
        <v>327</v>
      </c>
      <c r="I36" s="39" t="s">
        <v>94</v>
      </c>
      <c r="J36" s="39" t="s">
        <v>257</v>
      </c>
      <c r="P36" s="39" t="s">
        <v>328</v>
      </c>
    </row>
    <row r="37" spans="1:16" s="39" customFormat="1">
      <c r="A37" s="39" t="str">
        <f>Arms!$C$20</f>
        <v>CART_009_1</v>
      </c>
      <c r="B37" s="39">
        <v>3</v>
      </c>
      <c r="C37" s="39" t="str">
        <f t="shared" ref="C37:C48" si="2">CONCATENATE(A37, "_", B37)</f>
        <v>CART_009_1_3</v>
      </c>
      <c r="D37" s="40">
        <v>15.1843817787428</v>
      </c>
      <c r="E37" s="39" t="s">
        <v>260</v>
      </c>
      <c r="F37" s="41">
        <v>93057.2040929699</v>
      </c>
      <c r="G37" s="41"/>
      <c r="H37" s="39" t="s">
        <v>327</v>
      </c>
      <c r="I37" s="39" t="s">
        <v>94</v>
      </c>
      <c r="J37" s="39" t="s">
        <v>257</v>
      </c>
      <c r="P37" s="39" t="s">
        <v>328</v>
      </c>
    </row>
    <row r="38" spans="1:16" s="39" customFormat="1">
      <c r="A38" s="39" t="str">
        <f>Arms!$C$20</f>
        <v>CART_009_1</v>
      </c>
      <c r="B38" s="39">
        <v>3</v>
      </c>
      <c r="C38" s="39" t="str">
        <f t="shared" si="2"/>
        <v>CART_009_1_3</v>
      </c>
      <c r="D38" s="40">
        <v>28.199566160521499</v>
      </c>
      <c r="E38" s="39" t="s">
        <v>260</v>
      </c>
      <c r="F38" s="41">
        <v>22875.732003183999</v>
      </c>
      <c r="G38" s="41"/>
      <c r="H38" s="39" t="s">
        <v>327</v>
      </c>
      <c r="I38" s="39" t="s">
        <v>94</v>
      </c>
      <c r="J38" s="39" t="s">
        <v>257</v>
      </c>
      <c r="P38" s="39" t="s">
        <v>328</v>
      </c>
    </row>
    <row r="39" spans="1:16" s="39" customFormat="1">
      <c r="A39" s="39" t="str">
        <f>Arms!$C$20</f>
        <v>CART_009_1</v>
      </c>
      <c r="B39" s="39">
        <v>3</v>
      </c>
      <c r="C39" s="39" t="str">
        <f t="shared" si="2"/>
        <v>CART_009_1_3</v>
      </c>
      <c r="D39" s="40">
        <v>60.737527114967797</v>
      </c>
      <c r="E39" s="39" t="s">
        <v>260</v>
      </c>
      <c r="F39" s="41">
        <v>1910.95297497044</v>
      </c>
      <c r="G39" s="41"/>
      <c r="H39" s="39" t="s">
        <v>327</v>
      </c>
      <c r="I39" s="39" t="s">
        <v>94</v>
      </c>
      <c r="J39" s="39" t="s">
        <v>257</v>
      </c>
      <c r="P39" s="39" t="s">
        <v>328</v>
      </c>
    </row>
    <row r="40" spans="1:16" s="39" customFormat="1">
      <c r="A40" s="39" t="str">
        <f>Arms!$C$20</f>
        <v>CART_009_1</v>
      </c>
      <c r="B40" s="39">
        <v>3</v>
      </c>
      <c r="C40" s="39" t="str">
        <f t="shared" si="2"/>
        <v>CART_009_1_3</v>
      </c>
      <c r="D40" s="40">
        <v>91.106290672451394</v>
      </c>
      <c r="E40" s="39" t="s">
        <v>260</v>
      </c>
      <c r="F40" s="41">
        <v>1539.92652605949</v>
      </c>
      <c r="G40" s="41"/>
      <c r="H40" s="39" t="s">
        <v>327</v>
      </c>
      <c r="I40" s="39" t="s">
        <v>94</v>
      </c>
      <c r="J40" s="39" t="s">
        <v>257</v>
      </c>
      <c r="P40" s="39" t="s">
        <v>328</v>
      </c>
    </row>
    <row r="41" spans="1:16" s="39" customFormat="1">
      <c r="A41" s="39" t="str">
        <f>Arms!$C$20</f>
        <v>CART_009_1</v>
      </c>
      <c r="B41" s="39">
        <v>3</v>
      </c>
      <c r="C41" s="39" t="str">
        <f t="shared" si="2"/>
        <v>CART_009_1_3</v>
      </c>
      <c r="D41" s="40">
        <v>119.305856832971</v>
      </c>
      <c r="E41" s="39" t="s">
        <v>260</v>
      </c>
      <c r="F41" s="41">
        <v>1715.4378963428701</v>
      </c>
      <c r="G41" s="41"/>
      <c r="H41" s="39" t="s">
        <v>327</v>
      </c>
      <c r="I41" s="39" t="s">
        <v>94</v>
      </c>
      <c r="J41" s="39" t="s">
        <v>257</v>
      </c>
      <c r="P41" s="39" t="s">
        <v>328</v>
      </c>
    </row>
    <row r="42" spans="1:16" s="39" customFormat="1">
      <c r="A42" s="39" t="str">
        <f>Arms!$C$20</f>
        <v>CART_009_1</v>
      </c>
      <c r="B42" s="39">
        <v>3</v>
      </c>
      <c r="C42" s="39" t="str">
        <f t="shared" si="2"/>
        <v>CART_009_1_3</v>
      </c>
      <c r="D42" s="40">
        <v>149.674620390455</v>
      </c>
      <c r="E42" s="39" t="s">
        <v>260</v>
      </c>
      <c r="F42" s="41">
        <v>1715.4378963428701</v>
      </c>
      <c r="G42" s="41"/>
      <c r="H42" s="39" t="s">
        <v>327</v>
      </c>
      <c r="I42" s="39" t="s">
        <v>94</v>
      </c>
      <c r="J42" s="39" t="s">
        <v>257</v>
      </c>
      <c r="P42" s="39" t="s">
        <v>328</v>
      </c>
    </row>
    <row r="43" spans="1:16" s="39" customFormat="1">
      <c r="A43" s="39" t="str">
        <f>Arms!$C$20</f>
        <v>CART_009_1</v>
      </c>
      <c r="B43" s="39">
        <v>3</v>
      </c>
      <c r="C43" s="39" t="str">
        <f t="shared" si="2"/>
        <v>CART_009_1_3</v>
      </c>
      <c r="D43" s="40">
        <v>180.043383947938</v>
      </c>
      <c r="E43" s="39" t="s">
        <v>260</v>
      </c>
      <c r="F43" s="41">
        <v>2128.7516617963802</v>
      </c>
      <c r="G43" s="41"/>
      <c r="H43" s="39" t="s">
        <v>327</v>
      </c>
      <c r="I43" s="39" t="s">
        <v>94</v>
      </c>
      <c r="J43" s="39" t="s">
        <v>257</v>
      </c>
      <c r="P43" s="39" t="s">
        <v>328</v>
      </c>
    </row>
    <row r="44" spans="1:16" s="39" customFormat="1">
      <c r="A44" s="39" t="str">
        <f>Arms!$C$20</f>
        <v>CART_009_1</v>
      </c>
      <c r="B44" s="39">
        <v>3</v>
      </c>
      <c r="C44" s="39" t="str">
        <f t="shared" si="2"/>
        <v>CART_009_1_3</v>
      </c>
      <c r="D44" s="40">
        <v>268.980477223425</v>
      </c>
      <c r="E44" s="39" t="s">
        <v>260</v>
      </c>
      <c r="F44" s="41">
        <v>4067.94432108306</v>
      </c>
      <c r="G44" s="41"/>
      <c r="H44" s="39" t="s">
        <v>327</v>
      </c>
      <c r="I44" s="39" t="s">
        <v>94</v>
      </c>
      <c r="J44" s="39" t="s">
        <v>257</v>
      </c>
      <c r="P44" s="39" t="s">
        <v>328</v>
      </c>
    </row>
    <row r="45" spans="1:16" s="39" customFormat="1">
      <c r="A45" s="39" t="str">
        <f>Arms!$C$20</f>
        <v>CART_009_1</v>
      </c>
      <c r="B45" s="39">
        <v>3</v>
      </c>
      <c r="C45" s="39" t="str">
        <f t="shared" si="2"/>
        <v>CART_009_1_3</v>
      </c>
      <c r="D45" s="40">
        <v>449.02386117136302</v>
      </c>
      <c r="E45" s="39" t="s">
        <v>260</v>
      </c>
      <c r="F45" s="41">
        <v>7773.6503023877804</v>
      </c>
      <c r="G45" s="41"/>
      <c r="H45" s="39" t="s">
        <v>327</v>
      </c>
      <c r="I45" s="39" t="s">
        <v>94</v>
      </c>
      <c r="J45" s="39" t="s">
        <v>257</v>
      </c>
      <c r="P45" s="39" t="s">
        <v>328</v>
      </c>
    </row>
    <row r="46" spans="1:16" s="39" customFormat="1">
      <c r="A46" s="39" t="str">
        <f>Arms!$C$20</f>
        <v>CART_009_1</v>
      </c>
      <c r="B46" s="39">
        <v>3</v>
      </c>
      <c r="C46" s="39" t="str">
        <f t="shared" si="2"/>
        <v>CART_009_1_3</v>
      </c>
      <c r="D46" s="40">
        <v>540.130151843813</v>
      </c>
      <c r="E46" s="39" t="s">
        <v>260</v>
      </c>
      <c r="F46" s="41">
        <v>10746.078283213101</v>
      </c>
      <c r="G46" s="41"/>
      <c r="H46" s="39" t="s">
        <v>327</v>
      </c>
      <c r="I46" s="39" t="s">
        <v>94</v>
      </c>
      <c r="J46" s="39" t="s">
        <v>257</v>
      </c>
      <c r="P46" s="39" t="s">
        <v>328</v>
      </c>
    </row>
    <row r="47" spans="1:16" s="39" customFormat="1">
      <c r="A47" s="39" t="str">
        <f>Arms!$C$20</f>
        <v>CART_009_1</v>
      </c>
      <c r="B47" s="39">
        <v>4</v>
      </c>
      <c r="C47" s="39" t="str">
        <f t="shared" si="2"/>
        <v>CART_009_1_4</v>
      </c>
      <c r="D47" s="40">
        <v>1.0869565217392101</v>
      </c>
      <c r="E47" s="39" t="s">
        <v>260</v>
      </c>
      <c r="F47" s="41">
        <v>143301.25702368599</v>
      </c>
      <c r="G47" s="41"/>
      <c r="H47" s="39" t="s">
        <v>327</v>
      </c>
      <c r="I47" s="39" t="s">
        <v>94</v>
      </c>
      <c r="J47" s="39" t="s">
        <v>257</v>
      </c>
      <c r="P47" s="39" t="s">
        <v>328</v>
      </c>
    </row>
    <row r="48" spans="1:16" s="39" customFormat="1">
      <c r="A48" s="39" t="str">
        <f>Arms!$C$20</f>
        <v>CART_009_1</v>
      </c>
      <c r="B48" s="39">
        <v>4</v>
      </c>
      <c r="C48" s="39" t="str">
        <f t="shared" si="2"/>
        <v>CART_009_1_4</v>
      </c>
      <c r="D48" s="40">
        <v>7.6086956521740197</v>
      </c>
      <c r="E48" s="39" t="s">
        <v>260</v>
      </c>
      <c r="F48" s="41">
        <v>48696.752516583103</v>
      </c>
      <c r="G48" s="41"/>
      <c r="H48" s="39" t="s">
        <v>327</v>
      </c>
      <c r="I48" s="39" t="s">
        <v>94</v>
      </c>
      <c r="J48" s="39" t="s">
        <v>257</v>
      </c>
      <c r="P48" s="39" t="s">
        <v>328</v>
      </c>
    </row>
    <row r="49" spans="1:16" s="39" customFormat="1">
      <c r="A49" s="39" t="str">
        <f>Arms!$C$20</f>
        <v>CART_009_1</v>
      </c>
      <c r="B49" s="39">
        <v>4</v>
      </c>
      <c r="C49" s="39" t="str">
        <f t="shared" ref="C49:C54" si="3">CONCATENATE(A49, "_", B49)</f>
        <v>CART_009_1_4</v>
      </c>
      <c r="D49" s="40">
        <v>14.1304347826088</v>
      </c>
      <c r="E49" s="39" t="s">
        <v>260</v>
      </c>
      <c r="F49" s="41">
        <v>31622.7766016817</v>
      </c>
      <c r="G49" s="41"/>
      <c r="H49" s="39" t="s">
        <v>327</v>
      </c>
      <c r="I49" s="39" t="s">
        <v>94</v>
      </c>
      <c r="J49" s="39" t="s">
        <v>257</v>
      </c>
      <c r="P49" s="39" t="s">
        <v>328</v>
      </c>
    </row>
    <row r="50" spans="1:16" s="39" customFormat="1">
      <c r="A50" s="39" t="str">
        <f>Arms!$C$20</f>
        <v>CART_009_1</v>
      </c>
      <c r="B50" s="39">
        <v>4</v>
      </c>
      <c r="C50" s="39" t="str">
        <f t="shared" si="3"/>
        <v>CART_009_1_4</v>
      </c>
      <c r="D50" s="40">
        <v>29.347826086956498</v>
      </c>
      <c r="E50" s="39" t="s">
        <v>260</v>
      </c>
      <c r="F50" s="41">
        <v>7773.6503023873101</v>
      </c>
      <c r="G50" s="41"/>
      <c r="H50" s="39" t="s">
        <v>327</v>
      </c>
      <c r="I50" s="39" t="s">
        <v>94</v>
      </c>
      <c r="J50" s="39" t="s">
        <v>257</v>
      </c>
      <c r="P50" s="39" t="s">
        <v>328</v>
      </c>
    </row>
    <row r="51" spans="1:16" s="39" customFormat="1">
      <c r="A51" s="39" t="str">
        <f>Arms!$C$20</f>
        <v>CART_009_1</v>
      </c>
      <c r="B51" s="39">
        <v>4</v>
      </c>
      <c r="C51" s="39" t="str">
        <f t="shared" si="3"/>
        <v>CART_009_1_4</v>
      </c>
      <c r="D51" s="40">
        <v>61.956521739130402</v>
      </c>
      <c r="E51" s="39" t="s">
        <v>260</v>
      </c>
      <c r="F51" s="41">
        <v>5623.41325190316</v>
      </c>
      <c r="G51" s="41"/>
      <c r="H51" s="39" t="s">
        <v>327</v>
      </c>
      <c r="I51" s="39" t="s">
        <v>94</v>
      </c>
      <c r="J51" s="39" t="s">
        <v>257</v>
      </c>
      <c r="P51" s="39" t="s">
        <v>328</v>
      </c>
    </row>
    <row r="52" spans="1:16" s="39" customFormat="1">
      <c r="A52" s="39" t="str">
        <f>Arms!$C$20</f>
        <v>CART_009_1</v>
      </c>
      <c r="B52" s="39">
        <v>4</v>
      </c>
      <c r="C52" s="39" t="str">
        <f t="shared" si="3"/>
        <v>CART_009_1_4</v>
      </c>
      <c r="D52" s="40">
        <v>120.652173913043</v>
      </c>
      <c r="E52" s="39" t="s">
        <v>260</v>
      </c>
      <c r="F52" s="41">
        <v>128639.69449368901</v>
      </c>
      <c r="G52" s="41"/>
      <c r="H52" s="39" t="s">
        <v>327</v>
      </c>
      <c r="I52" s="39" t="s">
        <v>94</v>
      </c>
      <c r="J52" s="39" t="s">
        <v>257</v>
      </c>
      <c r="P52" s="39" t="s">
        <v>328</v>
      </c>
    </row>
    <row r="53" spans="1:16" s="39" customFormat="1">
      <c r="A53" s="39" t="str">
        <f>Arms!$C$20</f>
        <v>CART_009_1</v>
      </c>
      <c r="B53" s="39">
        <v>5</v>
      </c>
      <c r="C53" s="39" t="str">
        <f t="shared" si="3"/>
        <v>CART_009_1_5</v>
      </c>
      <c r="D53" s="40">
        <v>1.4779288903809999E-12</v>
      </c>
      <c r="E53" s="39" t="s">
        <v>260</v>
      </c>
      <c r="F53" s="41">
        <v>74989.420933240603</v>
      </c>
      <c r="G53" s="41"/>
      <c r="H53" s="39" t="s">
        <v>327</v>
      </c>
      <c r="I53" s="39" t="s">
        <v>94</v>
      </c>
      <c r="J53" s="39" t="s">
        <v>257</v>
      </c>
      <c r="P53" s="39" t="s">
        <v>328</v>
      </c>
    </row>
    <row r="54" spans="1:16" s="39" customFormat="1">
      <c r="A54" s="39" t="str">
        <f>Arms!$C$20</f>
        <v>CART_009_1</v>
      </c>
      <c r="B54" s="39">
        <v>5</v>
      </c>
      <c r="C54" s="39" t="str">
        <f t="shared" si="3"/>
        <v>CART_009_1_5</v>
      </c>
      <c r="D54" s="40">
        <v>8.6956521739144801</v>
      </c>
      <c r="E54" s="39" t="s">
        <v>260</v>
      </c>
      <c r="F54" s="41">
        <v>31622.7766016817</v>
      </c>
      <c r="G54" s="41"/>
      <c r="H54" s="39" t="s">
        <v>327</v>
      </c>
      <c r="I54" s="39" t="s">
        <v>94</v>
      </c>
      <c r="J54" s="39" t="s">
        <v>257</v>
      </c>
      <c r="P54" s="39" t="s">
        <v>328</v>
      </c>
    </row>
    <row r="55" spans="1:16" s="39" customFormat="1">
      <c r="A55" s="39" t="str">
        <f>Arms!$C$20</f>
        <v>CART_009_1</v>
      </c>
      <c r="B55" s="39">
        <v>5</v>
      </c>
      <c r="C55" s="39" t="str">
        <f t="shared" ref="C55:C65" si="4">CONCATENATE(A55, "_", B55)</f>
        <v>CART_009_1_5</v>
      </c>
      <c r="D55" s="40">
        <v>15.217391304349199</v>
      </c>
      <c r="E55" s="39" t="s">
        <v>260</v>
      </c>
      <c r="F55" s="41">
        <v>18434.229924089799</v>
      </c>
      <c r="G55" s="41"/>
      <c r="H55" s="39" t="s">
        <v>327</v>
      </c>
      <c r="I55" s="39" t="s">
        <v>94</v>
      </c>
      <c r="J55" s="39" t="s">
        <v>257</v>
      </c>
      <c r="P55" s="39" t="s">
        <v>328</v>
      </c>
    </row>
    <row r="56" spans="1:16" s="39" customFormat="1">
      <c r="A56" s="39" t="str">
        <f>Arms!$C$20</f>
        <v>CART_009_1</v>
      </c>
      <c r="B56" s="39">
        <v>5</v>
      </c>
      <c r="C56" s="39" t="str">
        <f t="shared" si="4"/>
        <v>CART_009_1_5</v>
      </c>
      <c r="D56" s="40">
        <v>28.260869565218801</v>
      </c>
      <c r="E56" s="39" t="s">
        <v>260</v>
      </c>
      <c r="F56" s="41">
        <v>5623.41325190316</v>
      </c>
      <c r="G56" s="41"/>
      <c r="H56" s="39" t="s">
        <v>327</v>
      </c>
      <c r="I56" s="39" t="s">
        <v>94</v>
      </c>
      <c r="J56" s="39" t="s">
        <v>257</v>
      </c>
      <c r="P56" s="39" t="s">
        <v>328</v>
      </c>
    </row>
    <row r="57" spans="1:16" s="39" customFormat="1">
      <c r="A57" s="39" t="str">
        <f>Arms!$C$20</f>
        <v>CART_009_1</v>
      </c>
      <c r="B57" s="39">
        <v>5</v>
      </c>
      <c r="C57" s="39" t="str">
        <f t="shared" si="4"/>
        <v>CART_009_1_5</v>
      </c>
      <c r="D57" s="40">
        <v>60.869565217392598</v>
      </c>
      <c r="E57" s="39" t="s">
        <v>260</v>
      </c>
      <c r="F57" s="41">
        <v>1113.97385999473</v>
      </c>
      <c r="G57" s="41"/>
      <c r="H57" s="39" t="s">
        <v>327</v>
      </c>
      <c r="I57" s="39" t="s">
        <v>94</v>
      </c>
      <c r="J57" s="39" t="s">
        <v>257</v>
      </c>
      <c r="P57" s="39" t="s">
        <v>328</v>
      </c>
    </row>
    <row r="58" spans="1:16" s="39" customFormat="1">
      <c r="A58" s="39" t="str">
        <f>Arms!$C$20</f>
        <v>CART_009_1</v>
      </c>
      <c r="B58" s="39">
        <v>5</v>
      </c>
      <c r="C58" s="39" t="str">
        <f t="shared" si="4"/>
        <v>CART_009_1_5</v>
      </c>
      <c r="D58" s="40">
        <v>121.73913043478299</v>
      </c>
      <c r="E58" s="39" t="s">
        <v>260</v>
      </c>
      <c r="F58" s="41">
        <v>723.39416273663903</v>
      </c>
      <c r="G58" s="41"/>
      <c r="H58" s="39" t="s">
        <v>327</v>
      </c>
      <c r="I58" s="39" t="s">
        <v>94</v>
      </c>
      <c r="J58" s="39" t="s">
        <v>257</v>
      </c>
      <c r="P58" s="39" t="s">
        <v>328</v>
      </c>
    </row>
    <row r="59" spans="1:16" s="39" customFormat="1">
      <c r="A59" s="39" t="str">
        <f>Arms!$C$20</f>
        <v>CART_009_1</v>
      </c>
      <c r="B59" s="39">
        <v>5</v>
      </c>
      <c r="C59" s="39" t="str">
        <f t="shared" si="4"/>
        <v>CART_009_1_5</v>
      </c>
      <c r="D59" s="40">
        <v>152.17391304347899</v>
      </c>
      <c r="E59" s="39" t="s">
        <v>260</v>
      </c>
      <c r="F59" s="41">
        <v>1113.97385999473</v>
      </c>
      <c r="G59" s="41"/>
      <c r="H59" s="39" t="s">
        <v>327</v>
      </c>
      <c r="I59" s="39" t="s">
        <v>94</v>
      </c>
      <c r="J59" s="39" t="s">
        <v>257</v>
      </c>
      <c r="P59" s="39" t="s">
        <v>328</v>
      </c>
    </row>
    <row r="60" spans="1:16" s="39" customFormat="1">
      <c r="A60" s="39" t="str">
        <f>Arms!$C$20</f>
        <v>CART_009_1</v>
      </c>
      <c r="B60" s="39">
        <v>5</v>
      </c>
      <c r="C60" s="39" t="str">
        <f t="shared" si="4"/>
        <v>CART_009_1_5</v>
      </c>
      <c r="D60" s="40">
        <v>180.43478260869699</v>
      </c>
      <c r="E60" s="39" t="s">
        <v>260</v>
      </c>
      <c r="F60" s="41">
        <v>1240.9377607516501</v>
      </c>
      <c r="G60" s="41"/>
      <c r="H60" s="39" t="s">
        <v>327</v>
      </c>
      <c r="I60" s="39" t="s">
        <v>94</v>
      </c>
      <c r="J60" s="39" t="s">
        <v>257</v>
      </c>
      <c r="P60" s="39" t="s">
        <v>328</v>
      </c>
    </row>
    <row r="61" spans="1:16" s="39" customFormat="1">
      <c r="A61" s="39" t="str">
        <f>Arms!$C$20</f>
        <v>CART_009_1</v>
      </c>
      <c r="B61" s="39">
        <v>5</v>
      </c>
      <c r="C61" s="39" t="str">
        <f t="shared" si="4"/>
        <v>CART_009_1_5</v>
      </c>
      <c r="D61" s="40">
        <v>271.73913043478302</v>
      </c>
      <c r="E61" s="39" t="s">
        <v>260</v>
      </c>
      <c r="F61" s="41">
        <v>6978.3058485982601</v>
      </c>
      <c r="G61" s="41"/>
      <c r="H61" s="39" t="s">
        <v>327</v>
      </c>
      <c r="I61" s="39" t="s">
        <v>94</v>
      </c>
      <c r="J61" s="39" t="s">
        <v>257</v>
      </c>
      <c r="P61" s="39" t="s">
        <v>328</v>
      </c>
    </row>
    <row r="62" spans="1:16" s="39" customFormat="1">
      <c r="A62" s="39" t="str">
        <f>Arms!$C$20</f>
        <v>CART_009_1</v>
      </c>
      <c r="B62" s="39">
        <v>5</v>
      </c>
      <c r="C62" s="39" t="str">
        <f t="shared" si="4"/>
        <v>CART_009_1_5</v>
      </c>
      <c r="D62" s="40">
        <v>360.86956521739199</v>
      </c>
      <c r="E62" s="39" t="s">
        <v>260</v>
      </c>
      <c r="F62" s="41">
        <v>16548.1709994308</v>
      </c>
      <c r="G62" s="41"/>
      <c r="H62" s="39" t="s">
        <v>327</v>
      </c>
      <c r="I62" s="39" t="s">
        <v>94</v>
      </c>
      <c r="J62" s="39" t="s">
        <v>257</v>
      </c>
      <c r="P62" s="39" t="s">
        <v>328</v>
      </c>
    </row>
    <row r="63" spans="1:16" s="39" customFormat="1">
      <c r="A63" s="39" t="str">
        <f>Arms!$C$20</f>
        <v>CART_009_1</v>
      </c>
      <c r="B63" s="39">
        <v>5</v>
      </c>
      <c r="C63" s="39" t="str">
        <f t="shared" si="4"/>
        <v>CART_009_1_5</v>
      </c>
      <c r="D63" s="40">
        <v>452.17391304347899</v>
      </c>
      <c r="E63" s="39" t="s">
        <v>260</v>
      </c>
      <c r="F63" s="41">
        <v>31622.7766016817</v>
      </c>
      <c r="G63" s="41"/>
      <c r="H63" s="39" t="s">
        <v>327</v>
      </c>
      <c r="I63" s="39" t="s">
        <v>94</v>
      </c>
      <c r="J63" s="39" t="s">
        <v>257</v>
      </c>
      <c r="P63" s="39" t="s">
        <v>328</v>
      </c>
    </row>
    <row r="64" spans="1:16" s="39" customFormat="1">
      <c r="A64" s="39" t="str">
        <f>Arms!$C$20</f>
        <v>CART_009_1</v>
      </c>
      <c r="B64" s="39">
        <v>6</v>
      </c>
      <c r="C64" s="39" t="str">
        <f t="shared" si="4"/>
        <v>CART_009_1_6</v>
      </c>
      <c r="D64" s="40">
        <v>1.08225108225133</v>
      </c>
      <c r="E64" s="39" t="s">
        <v>260</v>
      </c>
      <c r="F64" s="41">
        <v>74989.420933240603</v>
      </c>
      <c r="G64" s="41"/>
      <c r="H64" s="39" t="s">
        <v>327</v>
      </c>
      <c r="I64" s="39" t="s">
        <v>94</v>
      </c>
      <c r="J64" s="39" t="s">
        <v>257</v>
      </c>
      <c r="P64" s="39" t="s">
        <v>328</v>
      </c>
    </row>
    <row r="65" spans="1:16" s="39" customFormat="1">
      <c r="A65" s="39" t="str">
        <f>Arms!$C$20</f>
        <v>CART_009_1</v>
      </c>
      <c r="B65" s="39">
        <v>6</v>
      </c>
      <c r="C65" s="39" t="str">
        <f t="shared" si="4"/>
        <v>CART_009_1_6</v>
      </c>
      <c r="D65" s="40">
        <v>9.7402597402599405</v>
      </c>
      <c r="E65" s="39" t="s">
        <v>260</v>
      </c>
      <c r="F65" s="41">
        <v>31622.7766016817</v>
      </c>
      <c r="G65" s="41"/>
      <c r="H65" s="39" t="s">
        <v>327</v>
      </c>
      <c r="I65" s="39" t="s">
        <v>94</v>
      </c>
      <c r="J65" s="39" t="s">
        <v>257</v>
      </c>
      <c r="P65" s="39" t="s">
        <v>328</v>
      </c>
    </row>
    <row r="66" spans="1:16" s="39" customFormat="1">
      <c r="A66" s="39" t="str">
        <f>Arms!$C$20</f>
        <v>CART_009_1</v>
      </c>
      <c r="B66" s="39">
        <v>6</v>
      </c>
      <c r="C66" s="39" t="str">
        <f t="shared" ref="C66:C70" si="5">CONCATENATE(A66, "_", B66)</f>
        <v>CART_009_1_6</v>
      </c>
      <c r="D66" s="40">
        <v>16.2337662337663</v>
      </c>
      <c r="E66" s="39" t="s">
        <v>260</v>
      </c>
      <c r="F66" s="41">
        <v>14855.080171726901</v>
      </c>
      <c r="G66" s="41"/>
      <c r="H66" s="39" t="s">
        <v>327</v>
      </c>
      <c r="I66" s="39" t="s">
        <v>94</v>
      </c>
      <c r="J66" s="39" t="s">
        <v>257</v>
      </c>
      <c r="P66" s="39" t="s">
        <v>328</v>
      </c>
    </row>
    <row r="67" spans="1:16" s="39" customFormat="1">
      <c r="A67" s="39" t="str">
        <f>Arms!$C$20</f>
        <v>CART_009_1</v>
      </c>
      <c r="B67" s="39">
        <v>6</v>
      </c>
      <c r="C67" s="39" t="str">
        <f t="shared" si="5"/>
        <v>CART_009_1_6</v>
      </c>
      <c r="D67" s="40">
        <v>29.2207792207791</v>
      </c>
      <c r="E67" s="39" t="s">
        <v>260</v>
      </c>
      <c r="F67" s="41">
        <v>5048.0657166671799</v>
      </c>
      <c r="G67" s="41"/>
      <c r="H67" s="39" t="s">
        <v>327</v>
      </c>
      <c r="I67" s="39" t="s">
        <v>94</v>
      </c>
      <c r="J67" s="39" t="s">
        <v>257</v>
      </c>
      <c r="P67" s="39" t="s">
        <v>328</v>
      </c>
    </row>
    <row r="68" spans="1:16" s="39" customFormat="1">
      <c r="A68" s="39" t="str">
        <f>Arms!$C$20</f>
        <v>CART_009_1</v>
      </c>
      <c r="B68" s="39">
        <v>6</v>
      </c>
      <c r="C68" s="39" t="str">
        <f t="shared" si="5"/>
        <v>CART_009_1_6</v>
      </c>
      <c r="D68" s="40">
        <v>271.64502164501999</v>
      </c>
      <c r="E68" s="39" t="s">
        <v>260</v>
      </c>
      <c r="F68" s="41">
        <v>8659.6432336001508</v>
      </c>
      <c r="G68" s="41"/>
      <c r="H68" s="39" t="s">
        <v>327</v>
      </c>
      <c r="I68" s="39" t="s">
        <v>94</v>
      </c>
      <c r="J68" s="39" t="s">
        <v>257</v>
      </c>
      <c r="P68" s="39" t="s">
        <v>328</v>
      </c>
    </row>
    <row r="69" spans="1:16" s="39" customFormat="1">
      <c r="A69" s="39" t="str">
        <f>Arms!$C$21</f>
        <v>CART_009_2</v>
      </c>
      <c r="B69" s="39">
        <v>1</v>
      </c>
      <c r="C69" s="39" t="str">
        <f t="shared" si="5"/>
        <v>CART_009_2_1</v>
      </c>
      <c r="D69" s="40">
        <v>0</v>
      </c>
      <c r="E69" s="39" t="s">
        <v>260</v>
      </c>
      <c r="F69" s="41">
        <v>761885.597370364</v>
      </c>
      <c r="G69" s="41"/>
      <c r="H69" s="39" t="s">
        <v>327</v>
      </c>
      <c r="I69" s="39" t="s">
        <v>94</v>
      </c>
      <c r="J69" s="39" t="s">
        <v>257</v>
      </c>
      <c r="P69" s="39" t="s">
        <v>328</v>
      </c>
    </row>
    <row r="70" spans="1:16" s="39" customFormat="1">
      <c r="A70" s="39" t="str">
        <f>Arms!$C$21</f>
        <v>CART_009_2</v>
      </c>
      <c r="B70" s="39">
        <v>1</v>
      </c>
      <c r="C70" s="39" t="str">
        <f t="shared" si="5"/>
        <v>CART_009_2_1</v>
      </c>
      <c r="D70" s="40">
        <v>7.6086956521730498</v>
      </c>
      <c r="E70" s="39" t="s">
        <v>260</v>
      </c>
      <c r="F70" s="41">
        <v>256713.56563107701</v>
      </c>
      <c r="G70" s="41"/>
      <c r="H70" s="39" t="s">
        <v>327</v>
      </c>
      <c r="I70" s="39" t="s">
        <v>94</v>
      </c>
      <c r="J70" s="39" t="s">
        <v>257</v>
      </c>
      <c r="P70" s="39" t="s">
        <v>328</v>
      </c>
    </row>
    <row r="71" spans="1:16" s="39" customFormat="1">
      <c r="A71" s="39" t="str">
        <f>Arms!$C$21</f>
        <v>CART_009_2</v>
      </c>
      <c r="B71" s="39">
        <v>1</v>
      </c>
      <c r="C71" s="39" t="str">
        <f t="shared" ref="C71:C133" si="6">CONCATENATE(A71, "_", B71)</f>
        <v>CART_009_2_1</v>
      </c>
      <c r="D71" s="40">
        <v>14.1304347826078</v>
      </c>
      <c r="E71" s="39" t="s">
        <v>260</v>
      </c>
      <c r="F71" s="41">
        <v>149014.437052764</v>
      </c>
      <c r="G71" s="41"/>
      <c r="H71" s="39" t="s">
        <v>327</v>
      </c>
      <c r="I71" s="39" t="s">
        <v>94</v>
      </c>
      <c r="J71" s="39" t="s">
        <v>257</v>
      </c>
      <c r="P71" s="39" t="s">
        <v>328</v>
      </c>
    </row>
    <row r="72" spans="1:16" s="39" customFormat="1">
      <c r="A72" s="39" t="str">
        <f>Arms!$C$21</f>
        <v>CART_009_2</v>
      </c>
      <c r="B72" s="39">
        <v>1</v>
      </c>
      <c r="C72" s="39" t="str">
        <f t="shared" si="6"/>
        <v>CART_009_2_1</v>
      </c>
      <c r="D72" s="40">
        <v>29.347826086955699</v>
      </c>
      <c r="E72" s="39" t="s">
        <v>260</v>
      </c>
      <c r="F72" s="41">
        <v>32494.5871559179</v>
      </c>
      <c r="G72" s="41"/>
      <c r="H72" s="39" t="s">
        <v>327</v>
      </c>
      <c r="I72" s="39" t="s">
        <v>94</v>
      </c>
      <c r="J72" s="39" t="s">
        <v>257</v>
      </c>
      <c r="P72" s="39" t="s">
        <v>328</v>
      </c>
    </row>
    <row r="73" spans="1:16" s="39" customFormat="1">
      <c r="A73" s="39" t="str">
        <f>Arms!$C$21</f>
        <v>CART_009_2</v>
      </c>
      <c r="B73" s="39">
        <v>1</v>
      </c>
      <c r="C73" s="39" t="str">
        <f t="shared" si="6"/>
        <v>CART_009_2_1</v>
      </c>
      <c r="D73" s="40">
        <v>59.782608695651497</v>
      </c>
      <c r="E73" s="39" t="s">
        <v>260</v>
      </c>
      <c r="F73" s="41">
        <v>4585.8233661430504</v>
      </c>
      <c r="G73" s="41"/>
      <c r="H73" s="39" t="s">
        <v>327</v>
      </c>
      <c r="I73" s="39" t="s">
        <v>94</v>
      </c>
      <c r="J73" s="39" t="s">
        <v>257</v>
      </c>
      <c r="P73" s="39" t="s">
        <v>328</v>
      </c>
    </row>
    <row r="74" spans="1:16" s="39" customFormat="1">
      <c r="A74" s="39" t="str">
        <f>Arms!$C$21</f>
        <v>CART_009_2</v>
      </c>
      <c r="B74" s="39">
        <v>1</v>
      </c>
      <c r="C74" s="39" t="str">
        <f t="shared" si="6"/>
        <v>CART_009_2_1</v>
      </c>
      <c r="D74" s="40">
        <v>270.65217391304299</v>
      </c>
      <c r="E74" s="39" t="s">
        <v>260</v>
      </c>
      <c r="F74" s="41">
        <v>69585.649471001598</v>
      </c>
      <c r="G74" s="41"/>
      <c r="H74" s="39" t="s">
        <v>327</v>
      </c>
      <c r="I74" s="39" t="s">
        <v>94</v>
      </c>
      <c r="J74" s="39" t="s">
        <v>257</v>
      </c>
      <c r="P74" s="39" t="s">
        <v>328</v>
      </c>
    </row>
    <row r="75" spans="1:16" s="39" customFormat="1">
      <c r="A75" s="39" t="str">
        <f>Arms!$C$21</f>
        <v>CART_009_2</v>
      </c>
      <c r="B75" s="39">
        <v>2</v>
      </c>
      <c r="C75" s="39" t="str">
        <f t="shared" si="6"/>
        <v>CART_009_2_2</v>
      </c>
      <c r="D75" s="40">
        <v>1.0869565217377599</v>
      </c>
      <c r="E75" s="39" t="s">
        <v>260</v>
      </c>
      <c r="F75" s="41">
        <v>12207.146966133399</v>
      </c>
      <c r="G75" s="41"/>
      <c r="H75" s="39" t="s">
        <v>327</v>
      </c>
      <c r="I75" s="39" t="s">
        <v>94</v>
      </c>
      <c r="J75" s="39" t="s">
        <v>257</v>
      </c>
      <c r="P75" s="39" t="s">
        <v>328</v>
      </c>
    </row>
    <row r="76" spans="1:16" s="39" customFormat="1">
      <c r="A76" s="39" t="str">
        <f>Arms!$C$21</f>
        <v>CART_009_2</v>
      </c>
      <c r="B76" s="39">
        <v>2</v>
      </c>
      <c r="C76" s="39" t="str">
        <f t="shared" si="6"/>
        <v>CART_009_2_2</v>
      </c>
      <c r="D76" s="40">
        <v>7.6086956521725098</v>
      </c>
      <c r="E76" s="39" t="s">
        <v>260</v>
      </c>
      <c r="F76" s="41">
        <v>7085.8784914891303</v>
      </c>
      <c r="G76" s="41"/>
      <c r="H76" s="39" t="s">
        <v>327</v>
      </c>
      <c r="I76" s="39" t="s">
        <v>94</v>
      </c>
      <c r="J76" s="39" t="s">
        <v>257</v>
      </c>
      <c r="P76" s="39" t="s">
        <v>328</v>
      </c>
    </row>
    <row r="77" spans="1:16" s="39" customFormat="1">
      <c r="A77" s="39" t="str">
        <f>Arms!$C$21</f>
        <v>CART_009_2</v>
      </c>
      <c r="B77" s="39">
        <v>2</v>
      </c>
      <c r="C77" s="39" t="str">
        <f t="shared" si="6"/>
        <v>CART_009_2_2</v>
      </c>
      <c r="D77" s="40">
        <v>14.130434782607299</v>
      </c>
      <c r="E77" s="39" t="s">
        <v>260</v>
      </c>
      <c r="F77" s="41">
        <v>4113.1375034187904</v>
      </c>
      <c r="G77" s="41"/>
      <c r="H77" s="39" t="s">
        <v>327</v>
      </c>
      <c r="I77" s="39" t="s">
        <v>94</v>
      </c>
      <c r="J77" s="39" t="s">
        <v>257</v>
      </c>
      <c r="P77" s="39" t="s">
        <v>328</v>
      </c>
    </row>
    <row r="78" spans="1:16" s="39" customFormat="1">
      <c r="A78" s="39" t="str">
        <f>Arms!$C$21</f>
        <v>CART_009_2</v>
      </c>
      <c r="B78" s="39">
        <v>2</v>
      </c>
      <c r="C78" s="39" t="str">
        <f t="shared" si="6"/>
        <v>CART_009_2_2</v>
      </c>
      <c r="D78" s="40">
        <v>29.347826086955301</v>
      </c>
      <c r="E78" s="39" t="s">
        <v>260</v>
      </c>
      <c r="F78" s="41">
        <v>1920.7222481240799</v>
      </c>
      <c r="G78" s="41"/>
      <c r="H78" s="39" t="s">
        <v>327</v>
      </c>
      <c r="I78" s="39" t="s">
        <v>94</v>
      </c>
      <c r="J78" s="39" t="s">
        <v>257</v>
      </c>
      <c r="P78" s="39" t="s">
        <v>328</v>
      </c>
    </row>
    <row r="79" spans="1:16" s="39" customFormat="1">
      <c r="A79" s="39" t="str">
        <f>Arms!$C$21</f>
        <v>CART_009_2</v>
      </c>
      <c r="B79" s="39">
        <v>2</v>
      </c>
      <c r="C79" s="39" t="str">
        <f t="shared" si="6"/>
        <v>CART_009_2_2</v>
      </c>
      <c r="D79" s="40">
        <v>179.34782608695599</v>
      </c>
      <c r="E79" s="39" t="s">
        <v>260</v>
      </c>
      <c r="F79" s="41">
        <v>18862.122071335201</v>
      </c>
      <c r="G79" s="41"/>
      <c r="H79" s="39" t="s">
        <v>327</v>
      </c>
      <c r="I79" s="39" t="s">
        <v>94</v>
      </c>
      <c r="J79" s="39" t="s">
        <v>257</v>
      </c>
      <c r="P79" s="39" t="s">
        <v>328</v>
      </c>
    </row>
    <row r="80" spans="1:16" s="39" customFormat="1">
      <c r="A80" s="39" t="str">
        <f>Arms!$C$21</f>
        <v>CART_009_2</v>
      </c>
      <c r="B80" s="39">
        <v>2</v>
      </c>
      <c r="C80" s="39" t="str">
        <f t="shared" si="6"/>
        <v>CART_009_2_2</v>
      </c>
      <c r="D80" s="40">
        <v>270.65217391304401</v>
      </c>
      <c r="E80" s="39" t="s">
        <v>260</v>
      </c>
      <c r="F80" s="41">
        <v>18862.122071335201</v>
      </c>
      <c r="G80" s="41"/>
      <c r="H80" s="39" t="s">
        <v>327</v>
      </c>
      <c r="I80" s="39" t="s">
        <v>94</v>
      </c>
      <c r="J80" s="39" t="s">
        <v>257</v>
      </c>
      <c r="P80" s="39" t="s">
        <v>328</v>
      </c>
    </row>
    <row r="81" spans="1:16" s="39" customFormat="1">
      <c r="A81" s="39" t="str">
        <f>Arms!$C$21</f>
        <v>CART_009_2</v>
      </c>
      <c r="B81" s="39">
        <v>3</v>
      </c>
      <c r="C81" s="39" t="str">
        <f t="shared" si="6"/>
        <v>CART_009_2_3</v>
      </c>
      <c r="D81" s="40">
        <v>-2.7284841053187799E-12</v>
      </c>
      <c r="E81" s="39" t="s">
        <v>260</v>
      </c>
      <c r="F81" s="41">
        <v>947061.00007710303</v>
      </c>
      <c r="G81" s="41"/>
      <c r="H81" s="39" t="s">
        <v>327</v>
      </c>
      <c r="I81" s="39" t="s">
        <v>94</v>
      </c>
      <c r="J81" s="39" t="s">
        <v>257</v>
      </c>
      <c r="P81" s="39" t="s">
        <v>328</v>
      </c>
    </row>
    <row r="82" spans="1:16" s="39" customFormat="1">
      <c r="A82" s="39" t="str">
        <f>Arms!$C$21</f>
        <v>CART_009_2</v>
      </c>
      <c r="B82" s="39">
        <v>3</v>
      </c>
      <c r="C82" s="39" t="str">
        <f t="shared" si="6"/>
        <v>CART_009_2_3</v>
      </c>
      <c r="D82" s="40">
        <v>149.99999999999699</v>
      </c>
      <c r="E82" s="39" t="s">
        <v>260</v>
      </c>
      <c r="F82" s="41">
        <v>647.17781594075404</v>
      </c>
      <c r="G82" s="41"/>
      <c r="H82" s="39" t="s">
        <v>327</v>
      </c>
      <c r="I82" s="39" t="s">
        <v>94</v>
      </c>
      <c r="J82" s="39" t="s">
        <v>257</v>
      </c>
      <c r="P82" s="39" t="s">
        <v>328</v>
      </c>
    </row>
    <row r="83" spans="1:16" s="39" customFormat="1">
      <c r="A83" s="39" t="str">
        <f>Arms!$C$21</f>
        <v>CART_009_2</v>
      </c>
      <c r="B83" s="39">
        <v>3</v>
      </c>
      <c r="C83" s="39" t="str">
        <f t="shared" si="6"/>
        <v>CART_009_2_3</v>
      </c>
      <c r="D83" s="40">
        <v>180.43478260869199</v>
      </c>
      <c r="E83" s="39" t="s">
        <v>260</v>
      </c>
      <c r="F83" s="41">
        <v>896.92453786736598</v>
      </c>
      <c r="G83" s="41"/>
      <c r="H83" s="39" t="s">
        <v>327</v>
      </c>
      <c r="I83" s="39" t="s">
        <v>94</v>
      </c>
      <c r="J83" s="39" t="s">
        <v>257</v>
      </c>
      <c r="P83" s="39" t="s">
        <v>328</v>
      </c>
    </row>
    <row r="84" spans="1:16" s="39" customFormat="1">
      <c r="A84" s="39" t="str">
        <f>Arms!$C$21</f>
        <v>CART_009_2</v>
      </c>
      <c r="B84" s="39">
        <v>4</v>
      </c>
      <c r="C84" s="39" t="str">
        <f t="shared" si="6"/>
        <v>CART_009_2_4</v>
      </c>
      <c r="D84" s="40">
        <v>10.822510822506899</v>
      </c>
      <c r="E84" s="39" t="s">
        <v>260</v>
      </c>
      <c r="F84" s="41">
        <v>2521011.3627987499</v>
      </c>
      <c r="G84" s="41"/>
      <c r="H84" s="39" t="s">
        <v>327</v>
      </c>
      <c r="I84" s="39" t="s">
        <v>94</v>
      </c>
      <c r="J84" s="39" t="s">
        <v>257</v>
      </c>
      <c r="P84" s="39" t="s">
        <v>328</v>
      </c>
    </row>
    <row r="85" spans="1:16" s="39" customFormat="1">
      <c r="A85" s="39" t="str">
        <f>Arms!$C$21</f>
        <v>CART_009_2</v>
      </c>
      <c r="B85" s="39">
        <v>4</v>
      </c>
      <c r="C85" s="39" t="str">
        <f t="shared" si="6"/>
        <v>CART_009_2_4</v>
      </c>
      <c r="D85" s="40">
        <v>60.606060606057</v>
      </c>
      <c r="E85" s="39" t="s">
        <v>260</v>
      </c>
      <c r="F85" s="41">
        <v>42650.218442335397</v>
      </c>
      <c r="G85" s="41"/>
      <c r="H85" s="39" t="s">
        <v>327</v>
      </c>
      <c r="I85" s="39" t="s">
        <v>94</v>
      </c>
      <c r="J85" s="39" t="s">
        <v>257</v>
      </c>
      <c r="P85" s="39" t="s">
        <v>328</v>
      </c>
    </row>
    <row r="86" spans="1:16" s="39" customFormat="1">
      <c r="A86" s="39" t="str">
        <f>Arms!$C$21</f>
        <v>CART_009_2</v>
      </c>
      <c r="B86" s="39">
        <v>4</v>
      </c>
      <c r="C86" s="39" t="str">
        <f t="shared" si="6"/>
        <v>CART_009_2_4</v>
      </c>
      <c r="D86" s="40">
        <v>90.909090909087595</v>
      </c>
      <c r="E86" s="39" t="s">
        <v>260</v>
      </c>
      <c r="F86" s="41">
        <v>13610.0044661063</v>
      </c>
      <c r="G86" s="41"/>
      <c r="H86" s="39" t="s">
        <v>327</v>
      </c>
      <c r="I86" s="39" t="s">
        <v>94</v>
      </c>
      <c r="J86" s="39" t="s">
        <v>257</v>
      </c>
      <c r="P86" s="39" t="s">
        <v>328</v>
      </c>
    </row>
    <row r="87" spans="1:16" s="39" customFormat="1">
      <c r="A87" s="39" t="str">
        <f>Arms!$C$21</f>
        <v>CART_009_2</v>
      </c>
      <c r="B87" s="39">
        <v>4</v>
      </c>
      <c r="C87" s="39" t="str">
        <f t="shared" si="6"/>
        <v>CART_009_2_4</v>
      </c>
      <c r="D87" s="40">
        <v>120.129870129867</v>
      </c>
      <c r="E87" s="39" t="s">
        <v>260</v>
      </c>
      <c r="F87" s="41">
        <v>34310.975906799496</v>
      </c>
      <c r="G87" s="41"/>
      <c r="H87" s="39" t="s">
        <v>327</v>
      </c>
      <c r="I87" s="39" t="s">
        <v>94</v>
      </c>
      <c r="J87" s="39" t="s">
        <v>257</v>
      </c>
      <c r="P87" s="39" t="s">
        <v>328</v>
      </c>
    </row>
    <row r="88" spans="1:16" s="39" customFormat="1">
      <c r="A88" s="39" t="str">
        <f>Arms!$C$21</f>
        <v>CART_009_2</v>
      </c>
      <c r="B88" s="39">
        <v>4</v>
      </c>
      <c r="C88" s="39" t="str">
        <f t="shared" si="6"/>
        <v>CART_009_2_4</v>
      </c>
      <c r="D88" s="40">
        <v>152.597402597399</v>
      </c>
      <c r="E88" s="39" t="s">
        <v>260</v>
      </c>
      <c r="F88" s="41">
        <v>30774.356208981801</v>
      </c>
      <c r="G88" s="41"/>
      <c r="H88" s="39" t="s">
        <v>327</v>
      </c>
      <c r="I88" s="39" t="s">
        <v>94</v>
      </c>
      <c r="J88" s="39" t="s">
        <v>257</v>
      </c>
      <c r="P88" s="39" t="s">
        <v>328</v>
      </c>
    </row>
    <row r="89" spans="1:16" s="39" customFormat="1">
      <c r="A89" s="39" t="str">
        <f>Arms!$C$21</f>
        <v>CART_009_2</v>
      </c>
      <c r="B89" s="39">
        <v>4</v>
      </c>
      <c r="C89" s="39" t="str">
        <f t="shared" si="6"/>
        <v>CART_009_2_4</v>
      </c>
      <c r="D89" s="40">
        <v>183.98268398268101</v>
      </c>
      <c r="E89" s="39" t="s">
        <v>260</v>
      </c>
      <c r="F89" s="41">
        <v>36228.897509243798</v>
      </c>
      <c r="G89" s="41"/>
      <c r="H89" s="39" t="s">
        <v>327</v>
      </c>
      <c r="I89" s="39" t="s">
        <v>94</v>
      </c>
      <c r="J89" s="39" t="s">
        <v>257</v>
      </c>
      <c r="P89" s="39" t="s">
        <v>328</v>
      </c>
    </row>
    <row r="90" spans="1:16" s="39" customFormat="1">
      <c r="A90" s="39" t="str">
        <f>Arms!$C$21</f>
        <v>CART_009_2</v>
      </c>
      <c r="B90" s="39">
        <v>5</v>
      </c>
      <c r="C90" s="39" t="str">
        <f t="shared" si="6"/>
        <v>CART_009_2_5</v>
      </c>
      <c r="D90" s="40">
        <v>-2.0463630789890801E-12</v>
      </c>
      <c r="E90" s="39" t="s">
        <v>260</v>
      </c>
      <c r="F90" s="41">
        <v>119878.184595834</v>
      </c>
      <c r="G90" s="41"/>
      <c r="H90" s="39" t="s">
        <v>327</v>
      </c>
      <c r="I90" s="39" t="s">
        <v>94</v>
      </c>
      <c r="J90" s="39" t="s">
        <v>257</v>
      </c>
      <c r="P90" s="39" t="s">
        <v>328</v>
      </c>
    </row>
    <row r="91" spans="1:16" s="39" customFormat="1">
      <c r="A91" s="39" t="str">
        <f>Arms!$C$21</f>
        <v>CART_009_2</v>
      </c>
      <c r="B91" s="39">
        <v>5</v>
      </c>
      <c r="C91" s="39" t="str">
        <f t="shared" si="6"/>
        <v>CART_009_2_5</v>
      </c>
      <c r="D91" s="40">
        <v>91.304347826084793</v>
      </c>
      <c r="E91" s="39" t="s">
        <v>260</v>
      </c>
      <c r="F91" s="41">
        <v>1385.9012403935899</v>
      </c>
      <c r="G91" s="41"/>
      <c r="H91" s="39" t="s">
        <v>327</v>
      </c>
      <c r="I91" s="39" t="s">
        <v>94</v>
      </c>
      <c r="J91" s="39" t="s">
        <v>257</v>
      </c>
      <c r="P91" s="39" t="s">
        <v>328</v>
      </c>
    </row>
    <row r="92" spans="1:16" s="39" customFormat="1">
      <c r="A92" s="39" t="str">
        <f>Arms!$C$21</f>
        <v>CART_009_2</v>
      </c>
      <c r="B92" s="39">
        <v>5</v>
      </c>
      <c r="C92" s="39" t="str">
        <f t="shared" si="6"/>
        <v>CART_009_2_5</v>
      </c>
      <c r="D92" s="40">
        <v>121.73913043477999</v>
      </c>
      <c r="E92" s="39" t="s">
        <v>260</v>
      </c>
      <c r="F92" s="41">
        <v>1545.1703926943701</v>
      </c>
      <c r="G92" s="41"/>
      <c r="H92" s="39" t="s">
        <v>327</v>
      </c>
      <c r="I92" s="39" t="s">
        <v>94</v>
      </c>
      <c r="J92" s="39" t="s">
        <v>257</v>
      </c>
      <c r="P92" s="39" t="s">
        <v>328</v>
      </c>
    </row>
    <row r="93" spans="1:16" s="39" customFormat="1">
      <c r="A93" s="39" t="str">
        <f>Arms!$C$21</f>
        <v>CART_009_2</v>
      </c>
      <c r="B93" s="39">
        <v>5</v>
      </c>
      <c r="C93" s="39" t="str">
        <f t="shared" si="6"/>
        <v>CART_009_2_5</v>
      </c>
      <c r="D93" s="40">
        <v>152.17391304347501</v>
      </c>
      <c r="E93" s="39" t="s">
        <v>260</v>
      </c>
      <c r="F93" s="41">
        <v>2661.9313461264501</v>
      </c>
      <c r="G93" s="41"/>
      <c r="H93" s="39" t="s">
        <v>327</v>
      </c>
      <c r="I93" s="39" t="s">
        <v>94</v>
      </c>
      <c r="J93" s="39" t="s">
        <v>257</v>
      </c>
      <c r="P93" s="39" t="s">
        <v>328</v>
      </c>
    </row>
    <row r="94" spans="1:16" s="39" customFormat="1">
      <c r="A94" s="39" t="str">
        <f>Arms!$C$21</f>
        <v>CART_009_2</v>
      </c>
      <c r="B94" s="39">
        <v>5</v>
      </c>
      <c r="C94" s="39" t="str">
        <f t="shared" si="6"/>
        <v>CART_009_2_5</v>
      </c>
      <c r="D94" s="40">
        <v>180.43478260869301</v>
      </c>
      <c r="E94" s="39" t="s">
        <v>260</v>
      </c>
      <c r="F94" s="41">
        <v>3689.1739544386501</v>
      </c>
      <c r="G94" s="41"/>
      <c r="H94" s="39" t="s">
        <v>327</v>
      </c>
      <c r="I94" s="39" t="s">
        <v>94</v>
      </c>
      <c r="J94" s="39" t="s">
        <v>257</v>
      </c>
      <c r="P94" s="39" t="s">
        <v>328</v>
      </c>
    </row>
    <row r="95" spans="1:16" s="39" customFormat="1">
      <c r="A95" s="39" t="str">
        <f>Arms!$C$21</f>
        <v>CART_009_2</v>
      </c>
      <c r="B95" s="39">
        <v>6</v>
      </c>
      <c r="C95" s="39" t="str">
        <f t="shared" si="6"/>
        <v>CART_009_2_6</v>
      </c>
      <c r="D95" s="40">
        <v>1.0845986984781999</v>
      </c>
      <c r="E95" s="39" t="s">
        <v>260</v>
      </c>
      <c r="F95" s="41">
        <v>849442.24982628599</v>
      </c>
      <c r="G95" s="41"/>
      <c r="H95" s="39" t="s">
        <v>327</v>
      </c>
      <c r="I95" s="39" t="s">
        <v>94</v>
      </c>
      <c r="J95" s="39" t="s">
        <v>257</v>
      </c>
      <c r="P95" s="39" t="s">
        <v>328</v>
      </c>
    </row>
    <row r="96" spans="1:16" s="39" customFormat="1">
      <c r="A96" s="39" t="str">
        <f>Arms!$C$21</f>
        <v>CART_009_2</v>
      </c>
      <c r="B96" s="39">
        <v>6</v>
      </c>
      <c r="C96" s="39" t="str">
        <f t="shared" si="6"/>
        <v>CART_009_2_6</v>
      </c>
      <c r="D96" s="40">
        <v>7.5921908893674299</v>
      </c>
      <c r="E96" s="39" t="s">
        <v>260</v>
      </c>
      <c r="F96" s="41">
        <v>230252.69621792101</v>
      </c>
      <c r="G96" s="41"/>
      <c r="H96" s="39" t="s">
        <v>327</v>
      </c>
      <c r="I96" s="39" t="s">
        <v>94</v>
      </c>
      <c r="J96" s="39" t="s">
        <v>257</v>
      </c>
      <c r="P96" s="39" t="s">
        <v>328</v>
      </c>
    </row>
    <row r="97" spans="1:16" s="39" customFormat="1">
      <c r="A97" s="39" t="str">
        <f>Arms!$C$21</f>
        <v>CART_009_2</v>
      </c>
      <c r="B97" s="39">
        <v>6</v>
      </c>
      <c r="C97" s="39" t="str">
        <f t="shared" si="6"/>
        <v>CART_009_2_6</v>
      </c>
      <c r="D97" s="40">
        <v>16.268980477220101</v>
      </c>
      <c r="E97" s="39" t="s">
        <v>260</v>
      </c>
      <c r="F97" s="41">
        <v>141125.76178114099</v>
      </c>
      <c r="G97" s="41"/>
      <c r="H97" s="39" t="s">
        <v>327</v>
      </c>
      <c r="I97" s="39" t="s">
        <v>94</v>
      </c>
      <c r="J97" s="39" t="s">
        <v>257</v>
      </c>
      <c r="P97" s="39" t="s">
        <v>328</v>
      </c>
    </row>
    <row r="98" spans="1:16" s="39" customFormat="1">
      <c r="A98" s="39" t="str">
        <f>Arms!$C$21</f>
        <v>CART_009_2</v>
      </c>
      <c r="B98" s="39">
        <v>6</v>
      </c>
      <c r="C98" s="39" t="str">
        <f t="shared" si="6"/>
        <v>CART_009_2_6</v>
      </c>
      <c r="D98" s="40">
        <v>152.92841648589501</v>
      </c>
      <c r="E98" s="39" t="s">
        <v>260</v>
      </c>
      <c r="F98" s="41">
        <v>1114.92099700826</v>
      </c>
      <c r="G98" s="41"/>
      <c r="H98" s="39" t="s">
        <v>327</v>
      </c>
      <c r="I98" s="39" t="s">
        <v>94</v>
      </c>
      <c r="J98" s="39" t="s">
        <v>257</v>
      </c>
      <c r="P98" s="39" t="s">
        <v>328</v>
      </c>
    </row>
    <row r="99" spans="1:16" s="39" customFormat="1">
      <c r="A99" s="39" t="str">
        <f>Arms!$C$21</f>
        <v>CART_009_2</v>
      </c>
      <c r="B99" s="39">
        <v>6</v>
      </c>
      <c r="C99" s="39" t="str">
        <f t="shared" si="6"/>
        <v>CART_009_2_6</v>
      </c>
      <c r="D99" s="40">
        <v>182.21258134489699</v>
      </c>
      <c r="E99" s="39" t="s">
        <v>260</v>
      </c>
      <c r="F99" s="41">
        <v>2261.1569515370202</v>
      </c>
      <c r="G99" s="41"/>
      <c r="H99" s="39" t="s">
        <v>327</v>
      </c>
      <c r="I99" s="39" t="s">
        <v>94</v>
      </c>
      <c r="J99" s="39" t="s">
        <v>257</v>
      </c>
      <c r="P99" s="39" t="s">
        <v>328</v>
      </c>
    </row>
    <row r="100" spans="1:16" s="39" customFormat="1">
      <c r="A100" s="39" t="str">
        <f>Arms!$C$21</f>
        <v>CART_009_2</v>
      </c>
      <c r="B100" s="39">
        <v>6</v>
      </c>
      <c r="C100" s="39" t="str">
        <f t="shared" si="6"/>
        <v>CART_009_2_6</v>
      </c>
      <c r="D100" s="40">
        <v>271.14967462038499</v>
      </c>
      <c r="E100" s="39" t="s">
        <v>260</v>
      </c>
      <c r="F100" s="41">
        <v>23446.538763971301</v>
      </c>
      <c r="G100" s="41"/>
      <c r="H100" s="39" t="s">
        <v>327</v>
      </c>
      <c r="I100" s="39" t="s">
        <v>94</v>
      </c>
      <c r="J100" s="39" t="s">
        <v>257</v>
      </c>
      <c r="P100" s="39" t="s">
        <v>328</v>
      </c>
    </row>
    <row r="101" spans="1:16" s="44" customFormat="1">
      <c r="A101" s="44" t="str">
        <f>Arms!$C$22</f>
        <v>CART_013_1</v>
      </c>
      <c r="B101" s="44">
        <v>1</v>
      </c>
      <c r="C101" s="44" t="str">
        <f t="shared" si="6"/>
        <v>CART_013_1_1</v>
      </c>
      <c r="D101" s="46">
        <v>-10.7270560190703</v>
      </c>
      <c r="E101" s="44" t="s">
        <v>260</v>
      </c>
      <c r="F101" s="45">
        <v>388.53448275862002</v>
      </c>
      <c r="G101" s="45"/>
      <c r="H101" s="43" t="s">
        <v>334</v>
      </c>
      <c r="I101" s="44" t="s">
        <v>94</v>
      </c>
      <c r="J101" s="44" t="s">
        <v>257</v>
      </c>
      <c r="P101" s="44" t="s">
        <v>335</v>
      </c>
    </row>
    <row r="102" spans="1:16" s="44" customFormat="1">
      <c r="A102" s="44" t="str">
        <f>Arms!$C$22</f>
        <v>CART_013_1</v>
      </c>
      <c r="B102" s="44">
        <v>1</v>
      </c>
      <c r="C102" s="44" t="str">
        <f t="shared" si="6"/>
        <v>CART_013_1_1</v>
      </c>
      <c r="D102" s="46">
        <v>0.47675804529191601</v>
      </c>
      <c r="E102" s="44" t="s">
        <v>260</v>
      </c>
      <c r="F102" s="45">
        <v>245.43103448276099</v>
      </c>
      <c r="G102" s="45"/>
      <c r="H102" s="43" t="s">
        <v>334</v>
      </c>
      <c r="I102" s="44" t="s">
        <v>94</v>
      </c>
      <c r="J102" s="44" t="s">
        <v>257</v>
      </c>
      <c r="P102" s="44" t="s">
        <v>335</v>
      </c>
    </row>
    <row r="103" spans="1:16" s="44" customFormat="1">
      <c r="A103" s="44" t="str">
        <f>Arms!$C$22</f>
        <v>CART_013_1</v>
      </c>
      <c r="B103" s="44">
        <v>1</v>
      </c>
      <c r="C103" s="44" t="str">
        <f t="shared" si="6"/>
        <v>CART_013_1_1</v>
      </c>
      <c r="D103" s="46">
        <v>1.66865315852194</v>
      </c>
      <c r="E103" s="44" t="s">
        <v>260</v>
      </c>
      <c r="F103" s="45">
        <v>209.22413793103701</v>
      </c>
      <c r="G103" s="45"/>
      <c r="H103" s="43" t="s">
        <v>334</v>
      </c>
      <c r="I103" s="44" t="s">
        <v>94</v>
      </c>
      <c r="J103" s="44" t="s">
        <v>257</v>
      </c>
      <c r="P103" s="44" t="s">
        <v>335</v>
      </c>
    </row>
    <row r="104" spans="1:16" s="44" customFormat="1">
      <c r="A104" s="44" t="str">
        <f>Arms!$C$22</f>
        <v>CART_013_1</v>
      </c>
      <c r="B104" s="44">
        <v>1</v>
      </c>
      <c r="C104" s="44" t="str">
        <f t="shared" si="6"/>
        <v>CART_013_1_1</v>
      </c>
      <c r="D104" s="46">
        <v>6.6746126340880698</v>
      </c>
      <c r="E104" s="44" t="s">
        <v>260</v>
      </c>
      <c r="F104" s="45">
        <v>45.4310344827649</v>
      </c>
      <c r="G104" s="45"/>
      <c r="H104" s="43" t="s">
        <v>334</v>
      </c>
      <c r="I104" s="44" t="s">
        <v>94</v>
      </c>
      <c r="J104" s="44" t="s">
        <v>257</v>
      </c>
      <c r="P104" s="44" t="s">
        <v>335</v>
      </c>
    </row>
    <row r="105" spans="1:16" s="44" customFormat="1">
      <c r="A105" s="44" t="str">
        <f>Arms!$C$22</f>
        <v>CART_013_1</v>
      </c>
      <c r="B105" s="44">
        <v>1</v>
      </c>
      <c r="C105" s="44" t="str">
        <f t="shared" si="6"/>
        <v>CART_013_1_1</v>
      </c>
      <c r="D105" s="46">
        <v>12.6340882002382</v>
      </c>
      <c r="E105" s="44" t="s">
        <v>260</v>
      </c>
      <c r="F105" s="45">
        <v>15.2586206896621</v>
      </c>
      <c r="G105" s="45"/>
      <c r="H105" s="43" t="s">
        <v>334</v>
      </c>
      <c r="I105" s="44" t="s">
        <v>94</v>
      </c>
      <c r="J105" s="44" t="s">
        <v>257</v>
      </c>
      <c r="P105" s="44" t="s">
        <v>335</v>
      </c>
    </row>
    <row r="106" spans="1:16" s="44" customFormat="1">
      <c r="A106" s="44" t="str">
        <f>Arms!$C$22</f>
        <v>CART_013_1</v>
      </c>
      <c r="B106" s="44">
        <v>1</v>
      </c>
      <c r="C106" s="44" t="str">
        <f t="shared" si="6"/>
        <v>CART_013_1_1</v>
      </c>
      <c r="D106" s="46">
        <v>20.262216924910401</v>
      </c>
      <c r="E106" s="44" t="s">
        <v>260</v>
      </c>
      <c r="F106" s="45">
        <v>6.6379310344901796</v>
      </c>
      <c r="G106" s="45"/>
      <c r="H106" s="43" t="s">
        <v>334</v>
      </c>
      <c r="I106" s="44" t="s">
        <v>94</v>
      </c>
      <c r="J106" s="44" t="s">
        <v>257</v>
      </c>
      <c r="P106" s="44" t="s">
        <v>335</v>
      </c>
    </row>
    <row r="107" spans="1:16" s="44" customFormat="1">
      <c r="A107" s="44" t="str">
        <f>Arms!$C$22</f>
        <v>CART_013_1</v>
      </c>
      <c r="B107" s="44">
        <v>1</v>
      </c>
      <c r="C107" s="44" t="str">
        <f t="shared" si="6"/>
        <v>CART_013_1_1</v>
      </c>
      <c r="D107" s="46">
        <v>34.803337306316799</v>
      </c>
      <c r="E107" s="44" t="s">
        <v>260</v>
      </c>
      <c r="F107" s="45">
        <v>3.18965517242111</v>
      </c>
      <c r="G107" s="45"/>
      <c r="H107" s="43" t="s">
        <v>334</v>
      </c>
      <c r="I107" s="44" t="s">
        <v>94</v>
      </c>
      <c r="J107" s="44" t="s">
        <v>257</v>
      </c>
      <c r="P107" s="44" t="s">
        <v>335</v>
      </c>
    </row>
    <row r="108" spans="1:16" s="44" customFormat="1">
      <c r="A108" s="44" t="str">
        <f>Arms!$C$22</f>
        <v>CART_013_1</v>
      </c>
      <c r="B108" s="44">
        <v>1</v>
      </c>
      <c r="C108" s="44" t="str">
        <f t="shared" si="6"/>
        <v>CART_013_1_1</v>
      </c>
      <c r="D108" s="46">
        <v>55.303933253873303</v>
      </c>
      <c r="E108" s="44" t="s">
        <v>260</v>
      </c>
      <c r="F108" s="45">
        <v>2.3275862069040101</v>
      </c>
      <c r="G108" s="45"/>
      <c r="H108" s="43" t="s">
        <v>334</v>
      </c>
      <c r="I108" s="44" t="s">
        <v>94</v>
      </c>
      <c r="J108" s="44" t="s">
        <v>257</v>
      </c>
      <c r="P108" s="44" t="s">
        <v>335</v>
      </c>
    </row>
    <row r="109" spans="1:16" s="44" customFormat="1">
      <c r="A109" s="44" t="str">
        <f>Arms!$C$22</f>
        <v>CART_013_1</v>
      </c>
      <c r="B109" s="44">
        <v>1</v>
      </c>
      <c r="C109" s="44" t="str">
        <f t="shared" si="6"/>
        <v>CART_013_1_1</v>
      </c>
      <c r="D109" s="46">
        <v>99.880810488676502</v>
      </c>
      <c r="E109" s="44" t="s">
        <v>260</v>
      </c>
      <c r="F109" s="45">
        <v>2.3275862069042401</v>
      </c>
      <c r="G109" s="45"/>
      <c r="H109" s="43" t="s">
        <v>334</v>
      </c>
      <c r="I109" s="44" t="s">
        <v>94</v>
      </c>
      <c r="J109" s="44" t="s">
        <v>257</v>
      </c>
      <c r="P109" s="44" t="s">
        <v>335</v>
      </c>
    </row>
    <row r="110" spans="1:16" s="44" customFormat="1">
      <c r="A110" s="44" t="str">
        <f>Arms!$C$22</f>
        <v>CART_013_1</v>
      </c>
      <c r="B110" s="44">
        <v>1</v>
      </c>
      <c r="C110" s="44" t="str">
        <f t="shared" si="6"/>
        <v>CART_013_1_1</v>
      </c>
      <c r="D110" s="46">
        <v>199.99999999999901</v>
      </c>
      <c r="E110" s="44" t="s">
        <v>260</v>
      </c>
      <c r="F110" s="45">
        <v>4.0517241379388897</v>
      </c>
      <c r="G110" s="45"/>
      <c r="H110" s="43" t="s">
        <v>334</v>
      </c>
      <c r="I110" s="44" t="s">
        <v>94</v>
      </c>
      <c r="J110" s="44" t="s">
        <v>257</v>
      </c>
      <c r="P110" s="44" t="s">
        <v>335</v>
      </c>
    </row>
    <row r="111" spans="1:16" s="44" customFormat="1">
      <c r="A111" s="44" t="str">
        <f>Arms!$C$22</f>
        <v>CART_013_1</v>
      </c>
      <c r="B111" s="44">
        <v>2</v>
      </c>
      <c r="C111" s="44" t="str">
        <f t="shared" si="6"/>
        <v>CART_013_1_2</v>
      </c>
      <c r="D111" s="46">
        <v>-6.1978545887962699</v>
      </c>
      <c r="E111" s="44" t="s">
        <v>260</v>
      </c>
      <c r="F111" s="45">
        <v>296.29310344827701</v>
      </c>
      <c r="G111" s="45"/>
      <c r="H111" s="43" t="s">
        <v>334</v>
      </c>
      <c r="I111" s="44" t="s">
        <v>94</v>
      </c>
      <c r="J111" s="44" t="s">
        <v>257</v>
      </c>
      <c r="P111" s="44" t="s">
        <v>335</v>
      </c>
    </row>
    <row r="112" spans="1:16" s="44" customFormat="1">
      <c r="A112" s="44" t="str">
        <f>Arms!$C$22</f>
        <v>CART_013_1</v>
      </c>
      <c r="B112" s="44">
        <v>2</v>
      </c>
      <c r="C112" s="44" t="str">
        <f t="shared" si="6"/>
        <v>CART_013_1_2</v>
      </c>
      <c r="D112" s="46">
        <v>-0.23837902264611399</v>
      </c>
      <c r="E112" s="44" t="s">
        <v>260</v>
      </c>
      <c r="F112" s="45">
        <v>328.18965517241401</v>
      </c>
      <c r="G112" s="45"/>
      <c r="H112" s="43" t="s">
        <v>334</v>
      </c>
      <c r="I112" s="44" t="s">
        <v>94</v>
      </c>
      <c r="J112" s="44" t="s">
        <v>257</v>
      </c>
      <c r="P112" s="44" t="s">
        <v>335</v>
      </c>
    </row>
    <row r="113" spans="1:16" s="44" customFormat="1">
      <c r="A113" s="44" t="str">
        <f>Arms!$C$22</f>
        <v>CART_013_1</v>
      </c>
      <c r="B113" s="44">
        <v>2</v>
      </c>
      <c r="C113" s="44" t="str">
        <f t="shared" si="6"/>
        <v>CART_013_1_2</v>
      </c>
      <c r="D113" s="46">
        <v>0.23837902264591501</v>
      </c>
      <c r="E113" s="44" t="s">
        <v>260</v>
      </c>
      <c r="F113" s="45">
        <v>291.12068965517301</v>
      </c>
      <c r="G113" s="45"/>
      <c r="H113" s="43" t="s">
        <v>334</v>
      </c>
      <c r="I113" s="44" t="s">
        <v>94</v>
      </c>
      <c r="J113" s="44" t="s">
        <v>257</v>
      </c>
      <c r="P113" s="44" t="s">
        <v>335</v>
      </c>
    </row>
    <row r="114" spans="1:16" s="44" customFormat="1">
      <c r="A114" s="44" t="str">
        <f>Arms!$C$22</f>
        <v>CART_013_1</v>
      </c>
      <c r="B114" s="44">
        <v>2</v>
      </c>
      <c r="C114" s="44" t="str">
        <f t="shared" si="6"/>
        <v>CART_013_1_2</v>
      </c>
      <c r="D114" s="46">
        <v>1.19189511322991</v>
      </c>
      <c r="E114" s="44" t="s">
        <v>260</v>
      </c>
      <c r="F114" s="45">
        <v>307.50000000000102</v>
      </c>
      <c r="G114" s="45"/>
      <c r="H114" s="43" t="s">
        <v>334</v>
      </c>
      <c r="I114" s="44" t="s">
        <v>94</v>
      </c>
      <c r="J114" s="44" t="s">
        <v>257</v>
      </c>
      <c r="P114" s="44" t="s">
        <v>335</v>
      </c>
    </row>
    <row r="115" spans="1:16" s="44" customFormat="1">
      <c r="A115" s="44" t="str">
        <f>Arms!$C$22</f>
        <v>CART_013_1</v>
      </c>
      <c r="B115" s="44">
        <v>2</v>
      </c>
      <c r="C115" s="44" t="str">
        <f t="shared" si="6"/>
        <v>CART_013_1_2</v>
      </c>
      <c r="D115" s="46">
        <v>5.7210965435040402</v>
      </c>
      <c r="E115" s="44" t="s">
        <v>260</v>
      </c>
      <c r="F115" s="45">
        <v>336.81034482758599</v>
      </c>
      <c r="G115" s="45"/>
      <c r="H115" s="43" t="s">
        <v>334</v>
      </c>
      <c r="I115" s="44" t="s">
        <v>94</v>
      </c>
      <c r="J115" s="44" t="s">
        <v>257</v>
      </c>
      <c r="P115" s="44" t="s">
        <v>335</v>
      </c>
    </row>
    <row r="116" spans="1:16" s="44" customFormat="1">
      <c r="A116" s="44" t="str">
        <f>Arms!$C$22</f>
        <v>CART_013_1</v>
      </c>
      <c r="B116" s="44">
        <v>2</v>
      </c>
      <c r="C116" s="44" t="str">
        <f t="shared" si="6"/>
        <v>CART_013_1_2</v>
      </c>
      <c r="D116" s="46">
        <v>8.3432657926101097</v>
      </c>
      <c r="E116" s="44" t="s">
        <v>260</v>
      </c>
      <c r="F116" s="45">
        <v>205.775862068968</v>
      </c>
      <c r="G116" s="45"/>
      <c r="H116" s="43" t="s">
        <v>334</v>
      </c>
      <c r="I116" s="44" t="s">
        <v>94</v>
      </c>
      <c r="J116" s="44" t="s">
        <v>257</v>
      </c>
      <c r="P116" s="44" t="s">
        <v>335</v>
      </c>
    </row>
    <row r="117" spans="1:16" s="44" customFormat="1">
      <c r="A117" s="44" t="str">
        <f>Arms!$C$22</f>
        <v>CART_013_1</v>
      </c>
      <c r="B117" s="44">
        <v>2</v>
      </c>
      <c r="C117" s="44" t="str">
        <f t="shared" si="6"/>
        <v>CART_013_1_2</v>
      </c>
      <c r="D117" s="46">
        <v>12.6340882002382</v>
      </c>
      <c r="E117" s="44" t="s">
        <v>260</v>
      </c>
      <c r="F117" s="45">
        <v>85.948275862074496</v>
      </c>
      <c r="G117" s="45"/>
      <c r="H117" s="43" t="s">
        <v>334</v>
      </c>
      <c r="I117" s="44" t="s">
        <v>94</v>
      </c>
      <c r="J117" s="44" t="s">
        <v>257</v>
      </c>
      <c r="P117" s="44" t="s">
        <v>335</v>
      </c>
    </row>
    <row r="118" spans="1:16" s="44" customFormat="1">
      <c r="A118" s="44" t="str">
        <f>Arms!$C$22</f>
        <v>CART_013_1</v>
      </c>
      <c r="B118" s="44">
        <v>2</v>
      </c>
      <c r="C118" s="44" t="str">
        <f t="shared" si="6"/>
        <v>CART_013_1_2</v>
      </c>
      <c r="D118" s="46">
        <v>20.262216924910401</v>
      </c>
      <c r="E118" s="44" t="s">
        <v>260</v>
      </c>
      <c r="F118" s="45">
        <v>47.155172413799598</v>
      </c>
      <c r="G118" s="45"/>
      <c r="H118" s="43" t="s">
        <v>334</v>
      </c>
      <c r="I118" s="44" t="s">
        <v>94</v>
      </c>
      <c r="J118" s="44" t="s">
        <v>257</v>
      </c>
      <c r="P118" s="44" t="s">
        <v>335</v>
      </c>
    </row>
    <row r="119" spans="1:16" s="44" customFormat="1">
      <c r="A119" s="44" t="str">
        <f>Arms!$C$22</f>
        <v>CART_013_1</v>
      </c>
      <c r="B119" s="44">
        <v>2</v>
      </c>
      <c r="C119" s="44" t="str">
        <f t="shared" si="6"/>
        <v>CART_013_1_2</v>
      </c>
      <c r="D119" s="46">
        <v>39.8092967818829</v>
      </c>
      <c r="E119" s="44" t="s">
        <v>260</v>
      </c>
      <c r="F119" s="45">
        <v>9.2241379310418097</v>
      </c>
      <c r="G119" s="45"/>
      <c r="H119" s="43" t="s">
        <v>334</v>
      </c>
      <c r="I119" s="44" t="s">
        <v>94</v>
      </c>
      <c r="J119" s="44" t="s">
        <v>257</v>
      </c>
      <c r="P119" s="44" t="s">
        <v>335</v>
      </c>
    </row>
    <row r="120" spans="1:16" s="44" customFormat="1">
      <c r="A120" s="44" t="str">
        <f>Arms!$C$22</f>
        <v>CART_013_1</v>
      </c>
      <c r="B120" s="44">
        <v>2</v>
      </c>
      <c r="C120" s="44" t="str">
        <f t="shared" si="6"/>
        <v>CART_013_1_2</v>
      </c>
      <c r="D120" s="46">
        <v>55.303933253873303</v>
      </c>
      <c r="E120" s="44" t="s">
        <v>260</v>
      </c>
      <c r="F120" s="45">
        <v>1.46551724138657</v>
      </c>
      <c r="G120" s="45"/>
      <c r="H120" s="43" t="s">
        <v>334</v>
      </c>
      <c r="I120" s="44" t="s">
        <v>94</v>
      </c>
      <c r="J120" s="44" t="s">
        <v>257</v>
      </c>
      <c r="P120" s="44" t="s">
        <v>335</v>
      </c>
    </row>
    <row r="121" spans="1:16" s="44" customFormat="1">
      <c r="A121" s="44" t="str">
        <f>Arms!$C$22</f>
        <v>CART_013_1</v>
      </c>
      <c r="B121" s="44">
        <v>2</v>
      </c>
      <c r="C121" s="44" t="str">
        <f t="shared" si="6"/>
        <v>CART_013_1_2</v>
      </c>
      <c r="D121" s="46">
        <v>99.880810488676502</v>
      </c>
      <c r="E121" s="44" t="s">
        <v>260</v>
      </c>
      <c r="F121" s="45">
        <v>2.3275862069042401</v>
      </c>
      <c r="G121" s="45"/>
      <c r="H121" s="43" t="s">
        <v>334</v>
      </c>
      <c r="I121" s="44" t="s">
        <v>94</v>
      </c>
      <c r="J121" s="44" t="s">
        <v>257</v>
      </c>
      <c r="P121" s="44" t="s">
        <v>335</v>
      </c>
    </row>
    <row r="122" spans="1:16" s="44" customFormat="1">
      <c r="A122" s="44" t="str">
        <f>Arms!$C$22</f>
        <v>CART_013_1</v>
      </c>
      <c r="B122" s="44">
        <v>2</v>
      </c>
      <c r="C122" s="44" t="str">
        <f t="shared" si="6"/>
        <v>CART_013_1_2</v>
      </c>
      <c r="D122" s="46">
        <v>199.99999999999901</v>
      </c>
      <c r="E122" s="44" t="s">
        <v>260</v>
      </c>
      <c r="F122" s="45">
        <v>4.9137931034560998</v>
      </c>
      <c r="G122" s="45"/>
      <c r="H122" s="43" t="s">
        <v>334</v>
      </c>
      <c r="I122" s="44" t="s">
        <v>94</v>
      </c>
      <c r="J122" s="44" t="s">
        <v>257</v>
      </c>
      <c r="P122" s="44" t="s">
        <v>335</v>
      </c>
    </row>
    <row r="123" spans="1:16" s="44" customFormat="1">
      <c r="A123" s="44" t="str">
        <f>Arms!$C$22</f>
        <v>CART_013_1</v>
      </c>
      <c r="B123" s="44">
        <v>3</v>
      </c>
      <c r="C123" s="44" t="str">
        <f t="shared" si="6"/>
        <v>CART_013_1_3</v>
      </c>
      <c r="D123" s="46">
        <v>-7.1513706793802703</v>
      </c>
      <c r="E123" s="44" t="s">
        <v>260</v>
      </c>
      <c r="F123" s="45">
        <v>296.29310344827701</v>
      </c>
      <c r="G123" s="45"/>
      <c r="H123" s="43" t="s">
        <v>334</v>
      </c>
      <c r="I123" s="44" t="s">
        <v>94</v>
      </c>
      <c r="J123" s="44" t="s">
        <v>257</v>
      </c>
      <c r="P123" s="44" t="s">
        <v>335</v>
      </c>
    </row>
    <row r="124" spans="1:16" s="44" customFormat="1">
      <c r="A124" s="44" t="str">
        <f>Arms!$C$22</f>
        <v>CART_013_1</v>
      </c>
      <c r="B124" s="44">
        <v>3</v>
      </c>
      <c r="C124" s="44" t="str">
        <f t="shared" si="6"/>
        <v>CART_013_1_3</v>
      </c>
      <c r="D124" s="46">
        <v>-8.5265128291211997E-14</v>
      </c>
      <c r="E124" s="44" t="s">
        <v>260</v>
      </c>
      <c r="F124" s="45">
        <v>298.87931034482898</v>
      </c>
      <c r="G124" s="45"/>
      <c r="H124" s="43" t="s">
        <v>334</v>
      </c>
      <c r="I124" s="44" t="s">
        <v>94</v>
      </c>
      <c r="J124" s="44" t="s">
        <v>257</v>
      </c>
      <c r="P124" s="44" t="s">
        <v>335</v>
      </c>
    </row>
    <row r="125" spans="1:16" s="44" customFormat="1">
      <c r="A125" s="44" t="str">
        <f>Arms!$C$22</f>
        <v>CART_013_1</v>
      </c>
      <c r="B125" s="44">
        <v>3</v>
      </c>
      <c r="C125" s="44" t="str">
        <f t="shared" si="6"/>
        <v>CART_013_1_3</v>
      </c>
      <c r="D125" s="46">
        <v>-0.23837902264611399</v>
      </c>
      <c r="E125" s="44" t="s">
        <v>260</v>
      </c>
      <c r="F125" s="45">
        <v>269.56896551724299</v>
      </c>
      <c r="G125" s="45"/>
      <c r="H125" s="43" t="s">
        <v>334</v>
      </c>
      <c r="I125" s="44" t="s">
        <v>94</v>
      </c>
      <c r="J125" s="44" t="s">
        <v>257</v>
      </c>
      <c r="P125" s="44" t="s">
        <v>335</v>
      </c>
    </row>
    <row r="126" spans="1:16" s="44" customFormat="1">
      <c r="A126" s="44" t="str">
        <f>Arms!$C$22</f>
        <v>CART_013_1</v>
      </c>
      <c r="B126" s="44">
        <v>3</v>
      </c>
      <c r="C126" s="44" t="str">
        <f t="shared" si="6"/>
        <v>CART_013_1_3</v>
      </c>
      <c r="D126" s="46">
        <v>1.90703218116794</v>
      </c>
      <c r="E126" s="44" t="s">
        <v>260</v>
      </c>
      <c r="F126" s="45">
        <v>209.22413793103701</v>
      </c>
      <c r="G126" s="45"/>
      <c r="H126" s="43" t="s">
        <v>334</v>
      </c>
      <c r="I126" s="44" t="s">
        <v>94</v>
      </c>
      <c r="J126" s="44" t="s">
        <v>257</v>
      </c>
      <c r="P126" s="44" t="s">
        <v>335</v>
      </c>
    </row>
    <row r="127" spans="1:16" s="44" customFormat="1">
      <c r="A127" s="44" t="str">
        <f>Arms!$C$22</f>
        <v>CART_013_1</v>
      </c>
      <c r="B127" s="44">
        <v>3</v>
      </c>
      <c r="C127" s="44" t="str">
        <f t="shared" si="6"/>
        <v>CART_013_1_3</v>
      </c>
      <c r="D127" s="46">
        <v>6.6746126340880698</v>
      </c>
      <c r="E127" s="44" t="s">
        <v>260</v>
      </c>
      <c r="F127" s="45">
        <v>216.120689655175</v>
      </c>
      <c r="G127" s="45"/>
      <c r="H127" s="43" t="s">
        <v>334</v>
      </c>
      <c r="I127" s="44" t="s">
        <v>94</v>
      </c>
      <c r="J127" s="44" t="s">
        <v>257</v>
      </c>
      <c r="P127" s="44" t="s">
        <v>335</v>
      </c>
    </row>
    <row r="128" spans="1:16" s="44" customFormat="1">
      <c r="A128" s="44" t="str">
        <f>Arms!$C$22</f>
        <v>CART_013_1</v>
      </c>
      <c r="B128" s="44">
        <v>3</v>
      </c>
      <c r="C128" s="44" t="str">
        <f t="shared" si="6"/>
        <v>CART_013_1_3</v>
      </c>
      <c r="D128" s="46">
        <v>13.587604290822201</v>
      </c>
      <c r="E128" s="44" t="s">
        <v>260</v>
      </c>
      <c r="F128" s="45">
        <v>85.948275862074496</v>
      </c>
      <c r="G128" s="45"/>
      <c r="H128" s="43" t="s">
        <v>334</v>
      </c>
      <c r="I128" s="44" t="s">
        <v>94</v>
      </c>
      <c r="J128" s="44" t="s">
        <v>257</v>
      </c>
      <c r="P128" s="44" t="s">
        <v>335</v>
      </c>
    </row>
    <row r="129" spans="1:16" s="44" customFormat="1">
      <c r="A129" s="44" t="str">
        <f>Arms!$C$22</f>
        <v>CART_013_1</v>
      </c>
      <c r="B129" s="44">
        <v>3</v>
      </c>
      <c r="C129" s="44" t="str">
        <f t="shared" si="6"/>
        <v>CART_013_1_3</v>
      </c>
      <c r="D129" s="46">
        <v>20.262216924910401</v>
      </c>
      <c r="E129" s="44" t="s">
        <v>260</v>
      </c>
      <c r="F129" s="45">
        <v>46.293103448282203</v>
      </c>
      <c r="G129" s="45"/>
      <c r="H129" s="43" t="s">
        <v>334</v>
      </c>
      <c r="I129" s="44" t="s">
        <v>94</v>
      </c>
      <c r="J129" s="44" t="s">
        <v>257</v>
      </c>
      <c r="P129" s="44" t="s">
        <v>335</v>
      </c>
    </row>
    <row r="130" spans="1:16" s="44" customFormat="1">
      <c r="A130" s="44" t="str">
        <f>Arms!$C$22</f>
        <v>CART_013_1</v>
      </c>
      <c r="B130" s="44">
        <v>3</v>
      </c>
      <c r="C130" s="44" t="str">
        <f t="shared" si="6"/>
        <v>CART_013_1_3</v>
      </c>
      <c r="D130" s="46">
        <v>39.8092967818829</v>
      </c>
      <c r="E130" s="44" t="s">
        <v>260</v>
      </c>
      <c r="F130" s="45">
        <v>10.086206896558901</v>
      </c>
      <c r="G130" s="45"/>
      <c r="H130" s="43" t="s">
        <v>334</v>
      </c>
      <c r="I130" s="44" t="s">
        <v>94</v>
      </c>
      <c r="J130" s="44" t="s">
        <v>257</v>
      </c>
      <c r="P130" s="44" t="s">
        <v>335</v>
      </c>
    </row>
    <row r="131" spans="1:16" s="44" customFormat="1">
      <c r="A131" s="44" t="str">
        <f>Arms!$C$22</f>
        <v>CART_013_1</v>
      </c>
      <c r="B131" s="44">
        <v>3</v>
      </c>
      <c r="C131" s="44" t="str">
        <f t="shared" si="6"/>
        <v>CART_013_1_3</v>
      </c>
      <c r="D131" s="46">
        <v>55.542312276519297</v>
      </c>
      <c r="E131" s="44" t="s">
        <v>260</v>
      </c>
      <c r="F131" s="45">
        <v>1.46551724138657</v>
      </c>
      <c r="G131" s="45"/>
      <c r="H131" s="43" t="s">
        <v>334</v>
      </c>
      <c r="I131" s="44" t="s">
        <v>94</v>
      </c>
      <c r="J131" s="44" t="s">
        <v>257</v>
      </c>
      <c r="P131" s="44" t="s">
        <v>335</v>
      </c>
    </row>
    <row r="132" spans="1:16" s="44" customFormat="1">
      <c r="A132" s="44" t="str">
        <f>Arms!$C$22</f>
        <v>CART_013_1</v>
      </c>
      <c r="B132" s="44">
        <v>3</v>
      </c>
      <c r="C132" s="44" t="str">
        <f t="shared" si="6"/>
        <v>CART_013_1_3</v>
      </c>
      <c r="D132" s="46">
        <v>99.642431466030601</v>
      </c>
      <c r="E132" s="44" t="s">
        <v>260</v>
      </c>
      <c r="F132" s="45">
        <v>2.3275862069042401</v>
      </c>
      <c r="G132" s="45"/>
      <c r="H132" s="43" t="s">
        <v>334</v>
      </c>
      <c r="I132" s="44" t="s">
        <v>94</v>
      </c>
      <c r="J132" s="44" t="s">
        <v>257</v>
      </c>
      <c r="P132" s="44" t="s">
        <v>335</v>
      </c>
    </row>
    <row r="133" spans="1:16" s="44" customFormat="1">
      <c r="A133" s="44" t="str">
        <f>Arms!$C$22</f>
        <v>CART_013_1</v>
      </c>
      <c r="B133" s="44">
        <v>3</v>
      </c>
      <c r="C133" s="44" t="str">
        <f t="shared" si="6"/>
        <v>CART_013_1_3</v>
      </c>
      <c r="D133" s="46">
        <v>200.23837902264501</v>
      </c>
      <c r="E133" s="44" t="s">
        <v>260</v>
      </c>
      <c r="F133" s="45">
        <v>4.9137931034560998</v>
      </c>
      <c r="G133" s="45"/>
      <c r="H133" s="43" t="s">
        <v>334</v>
      </c>
      <c r="I133" s="44" t="s">
        <v>94</v>
      </c>
      <c r="J133" s="44" t="s">
        <v>257</v>
      </c>
      <c r="P133" s="44" t="s">
        <v>335</v>
      </c>
    </row>
    <row r="134" spans="1:16" s="44" customFormat="1">
      <c r="A134" s="44" t="str">
        <f>Arms!$C$22</f>
        <v>CART_013_1</v>
      </c>
      <c r="B134" s="44">
        <v>4</v>
      </c>
      <c r="C134" s="44" t="str">
        <f t="shared" ref="C134:C197" si="7">CONCATENATE(A134, "_", B134)</f>
        <v>CART_013_1_4</v>
      </c>
      <c r="D134" s="46">
        <v>-7.1513706793802703</v>
      </c>
      <c r="E134" s="44" t="s">
        <v>260</v>
      </c>
      <c r="F134" s="45">
        <v>291.12068965517301</v>
      </c>
      <c r="G134" s="45"/>
      <c r="H134" s="43" t="s">
        <v>334</v>
      </c>
      <c r="I134" s="44" t="s">
        <v>94</v>
      </c>
      <c r="J134" s="44" t="s">
        <v>257</v>
      </c>
      <c r="P134" s="44" t="s">
        <v>335</v>
      </c>
    </row>
    <row r="135" spans="1:16" s="44" customFormat="1">
      <c r="A135" s="44" t="str">
        <f>Arms!$C$22</f>
        <v>CART_013_1</v>
      </c>
      <c r="B135" s="44">
        <v>4</v>
      </c>
      <c r="C135" s="44" t="str">
        <f t="shared" si="7"/>
        <v>CART_013_1_4</v>
      </c>
      <c r="D135" s="46">
        <v>-0.23837902264611399</v>
      </c>
      <c r="E135" s="44" t="s">
        <v>260</v>
      </c>
      <c r="F135" s="45">
        <v>108.362068965522</v>
      </c>
      <c r="G135" s="45"/>
      <c r="H135" s="43" t="s">
        <v>334</v>
      </c>
      <c r="I135" s="44" t="s">
        <v>94</v>
      </c>
      <c r="J135" s="44" t="s">
        <v>257</v>
      </c>
      <c r="P135" s="44" t="s">
        <v>335</v>
      </c>
    </row>
    <row r="136" spans="1:16" s="44" customFormat="1">
      <c r="A136" s="44" t="str">
        <f>Arms!$C$22</f>
        <v>CART_013_1</v>
      </c>
      <c r="B136" s="44">
        <v>4</v>
      </c>
      <c r="C136" s="44" t="str">
        <f t="shared" si="7"/>
        <v>CART_013_1_4</v>
      </c>
      <c r="D136" s="46">
        <v>1.19189511322991</v>
      </c>
      <c r="E136" s="44" t="s">
        <v>260</v>
      </c>
      <c r="F136" s="45">
        <v>114.396551724142</v>
      </c>
      <c r="G136" s="45"/>
      <c r="H136" s="43" t="s">
        <v>334</v>
      </c>
      <c r="I136" s="44" t="s">
        <v>94</v>
      </c>
      <c r="J136" s="44" t="s">
        <v>257</v>
      </c>
      <c r="P136" s="44" t="s">
        <v>335</v>
      </c>
    </row>
    <row r="137" spans="1:16" s="44" customFormat="1">
      <c r="A137" s="44" t="str">
        <f>Arms!$C$22</f>
        <v>CART_013_1</v>
      </c>
      <c r="B137" s="44">
        <v>4</v>
      </c>
      <c r="C137" s="44" t="str">
        <f t="shared" si="7"/>
        <v>CART_013_1_4</v>
      </c>
      <c r="D137" s="46">
        <v>5.4827175208580696</v>
      </c>
      <c r="E137" s="44" t="s">
        <v>260</v>
      </c>
      <c r="F137" s="45">
        <v>127.327586206901</v>
      </c>
      <c r="G137" s="45"/>
      <c r="H137" s="43" t="s">
        <v>334</v>
      </c>
      <c r="I137" s="44" t="s">
        <v>94</v>
      </c>
      <c r="J137" s="44" t="s">
        <v>257</v>
      </c>
      <c r="P137" s="44" t="s">
        <v>335</v>
      </c>
    </row>
    <row r="138" spans="1:16" s="44" customFormat="1">
      <c r="A138" s="44" t="str">
        <f>Arms!$C$22</f>
        <v>CART_013_1</v>
      </c>
      <c r="B138" s="44">
        <v>4</v>
      </c>
      <c r="C138" s="44" t="str">
        <f t="shared" si="7"/>
        <v>CART_013_1_4</v>
      </c>
      <c r="D138" s="46">
        <v>8.5816448152561406</v>
      </c>
      <c r="E138" s="44" t="s">
        <v>260</v>
      </c>
      <c r="F138" s="45">
        <v>67.844827586213</v>
      </c>
      <c r="G138" s="45"/>
      <c r="H138" s="43" t="s">
        <v>334</v>
      </c>
      <c r="I138" s="44" t="s">
        <v>94</v>
      </c>
      <c r="J138" s="44" t="s">
        <v>257</v>
      </c>
      <c r="P138" s="44" t="s">
        <v>335</v>
      </c>
    </row>
    <row r="139" spans="1:16" s="44" customFormat="1">
      <c r="A139" s="44" t="str">
        <f>Arms!$C$22</f>
        <v>CART_013_1</v>
      </c>
      <c r="B139" s="44">
        <v>4</v>
      </c>
      <c r="C139" s="44" t="str">
        <f t="shared" si="7"/>
        <v>CART_013_1_4</v>
      </c>
      <c r="D139" s="46">
        <v>13.8259833134682</v>
      </c>
      <c r="E139" s="44" t="s">
        <v>260</v>
      </c>
      <c r="F139" s="45">
        <v>15.2586206896621</v>
      </c>
      <c r="G139" s="45"/>
      <c r="H139" s="43" t="s">
        <v>334</v>
      </c>
      <c r="I139" s="44" t="s">
        <v>94</v>
      </c>
      <c r="J139" s="44" t="s">
        <v>257</v>
      </c>
      <c r="P139" s="44" t="s">
        <v>335</v>
      </c>
    </row>
    <row r="140" spans="1:16" s="44" customFormat="1">
      <c r="A140" s="44" t="str">
        <f>Arms!$C$22</f>
        <v>CART_013_1</v>
      </c>
      <c r="B140" s="44">
        <v>4</v>
      </c>
      <c r="C140" s="44" t="str">
        <f t="shared" si="7"/>
        <v>CART_013_1_4</v>
      </c>
      <c r="D140" s="46">
        <v>21.215733015494401</v>
      </c>
      <c r="E140" s="44" t="s">
        <v>260</v>
      </c>
      <c r="F140" s="45">
        <v>16.1206896551796</v>
      </c>
      <c r="G140" s="45"/>
      <c r="H140" s="43" t="s">
        <v>334</v>
      </c>
      <c r="I140" s="44" t="s">
        <v>94</v>
      </c>
      <c r="J140" s="44" t="s">
        <v>257</v>
      </c>
      <c r="P140" s="44" t="s">
        <v>335</v>
      </c>
    </row>
    <row r="141" spans="1:16" s="44" customFormat="1">
      <c r="A141" s="44" t="str">
        <f>Arms!$C$22</f>
        <v>CART_013_1</v>
      </c>
      <c r="B141" s="44">
        <v>4</v>
      </c>
      <c r="C141" s="44" t="str">
        <f t="shared" si="7"/>
        <v>CART_013_1_4</v>
      </c>
      <c r="D141" s="46">
        <v>28.367103694874601</v>
      </c>
      <c r="E141" s="44" t="s">
        <v>260</v>
      </c>
      <c r="F141" s="45">
        <v>3.18965517242111</v>
      </c>
      <c r="G141" s="45"/>
      <c r="H141" s="43" t="s">
        <v>334</v>
      </c>
      <c r="I141" s="44" t="s">
        <v>94</v>
      </c>
      <c r="J141" s="44" t="s">
        <v>257</v>
      </c>
      <c r="P141" s="44" t="s">
        <v>335</v>
      </c>
    </row>
    <row r="142" spans="1:16" s="44" customFormat="1">
      <c r="A142" s="44" t="str">
        <f>Arms!$C$22</f>
        <v>CART_013_1</v>
      </c>
      <c r="B142" s="44">
        <v>4</v>
      </c>
      <c r="C142" s="44" t="str">
        <f t="shared" si="7"/>
        <v>CART_013_1_4</v>
      </c>
      <c r="D142" s="46">
        <v>38.617401668652903</v>
      </c>
      <c r="E142" s="44" t="s">
        <v>260</v>
      </c>
      <c r="F142" s="45">
        <v>1.46551724138657</v>
      </c>
      <c r="G142" s="45"/>
      <c r="H142" s="43" t="s">
        <v>334</v>
      </c>
      <c r="I142" s="44" t="s">
        <v>94</v>
      </c>
      <c r="J142" s="44" t="s">
        <v>257</v>
      </c>
      <c r="P142" s="44" t="s">
        <v>335</v>
      </c>
    </row>
    <row r="143" spans="1:16" s="44" customFormat="1">
      <c r="A143" s="44" t="str">
        <f>Arms!$C$22</f>
        <v>CART_013_1</v>
      </c>
      <c r="B143" s="44">
        <v>4</v>
      </c>
      <c r="C143" s="44" t="str">
        <f t="shared" si="7"/>
        <v>CART_013_1_4</v>
      </c>
      <c r="D143" s="46">
        <v>56.019070321811398</v>
      </c>
      <c r="E143" s="44" t="s">
        <v>260</v>
      </c>
      <c r="F143" s="45">
        <v>1.46551724138657</v>
      </c>
      <c r="G143" s="45"/>
      <c r="H143" s="43" t="s">
        <v>334</v>
      </c>
      <c r="I143" s="44" t="s">
        <v>94</v>
      </c>
      <c r="J143" s="44" t="s">
        <v>257</v>
      </c>
      <c r="P143" s="44" t="s">
        <v>335</v>
      </c>
    </row>
    <row r="144" spans="1:16" s="44" customFormat="1">
      <c r="A144" s="44" t="str">
        <f>Arms!$C$22</f>
        <v>CART_013_1</v>
      </c>
      <c r="B144" s="44">
        <v>4</v>
      </c>
      <c r="C144" s="44" t="str">
        <f t="shared" si="7"/>
        <v>CART_013_1_4</v>
      </c>
      <c r="D144" s="46">
        <v>100.11918951132201</v>
      </c>
      <c r="E144" s="44" t="s">
        <v>260</v>
      </c>
      <c r="F144" s="45">
        <v>2.3275862069042401</v>
      </c>
      <c r="G144" s="45"/>
      <c r="H144" s="43" t="s">
        <v>334</v>
      </c>
      <c r="I144" s="44" t="s">
        <v>94</v>
      </c>
      <c r="J144" s="44" t="s">
        <v>257</v>
      </c>
      <c r="P144" s="44" t="s">
        <v>335</v>
      </c>
    </row>
    <row r="145" spans="1:16" s="44" customFormat="1">
      <c r="A145" s="44" t="str">
        <f>Arms!$C$22</f>
        <v>CART_013_1</v>
      </c>
      <c r="B145" s="44">
        <v>4</v>
      </c>
      <c r="C145" s="44" t="str">
        <f t="shared" si="7"/>
        <v>CART_013_1_4</v>
      </c>
      <c r="D145" s="46">
        <v>200.47675804529101</v>
      </c>
      <c r="E145" s="44" t="s">
        <v>260</v>
      </c>
      <c r="F145" s="45">
        <v>2.3275862069044702</v>
      </c>
      <c r="G145" s="45"/>
      <c r="H145" s="43" t="s">
        <v>334</v>
      </c>
      <c r="I145" s="44" t="s">
        <v>94</v>
      </c>
      <c r="J145" s="44" t="s">
        <v>257</v>
      </c>
      <c r="P145" s="44" t="s">
        <v>335</v>
      </c>
    </row>
    <row r="146" spans="1:16" s="44" customFormat="1">
      <c r="A146" s="44" t="str">
        <f>Arms!$C$22</f>
        <v>CART_013_1</v>
      </c>
      <c r="B146" s="44">
        <v>5</v>
      </c>
      <c r="C146" s="44" t="str">
        <f t="shared" si="7"/>
        <v>CART_013_1_5</v>
      </c>
      <c r="D146" s="46">
        <v>-8.1048867699643097</v>
      </c>
      <c r="E146" s="44" t="s">
        <v>260</v>
      </c>
      <c r="F146" s="45">
        <v>191.120689655175</v>
      </c>
      <c r="G146" s="45"/>
      <c r="H146" s="43" t="s">
        <v>334</v>
      </c>
      <c r="I146" s="44" t="s">
        <v>94</v>
      </c>
      <c r="J146" s="44" t="s">
        <v>257</v>
      </c>
      <c r="P146" s="44" t="s">
        <v>335</v>
      </c>
    </row>
    <row r="147" spans="1:16" s="44" customFormat="1">
      <c r="A147" s="44" t="str">
        <f>Arms!$C$22</f>
        <v>CART_013_1</v>
      </c>
      <c r="B147" s="44">
        <v>5</v>
      </c>
      <c r="C147" s="44" t="str">
        <f t="shared" si="7"/>
        <v>CART_013_1_5</v>
      </c>
      <c r="D147" s="46">
        <v>-0.23837902264611399</v>
      </c>
      <c r="E147" s="44" t="s">
        <v>260</v>
      </c>
      <c r="F147" s="45">
        <v>135.94827586207299</v>
      </c>
      <c r="G147" s="45"/>
      <c r="H147" s="43" t="s">
        <v>334</v>
      </c>
      <c r="I147" s="44" t="s">
        <v>94</v>
      </c>
      <c r="J147" s="44" t="s">
        <v>257</v>
      </c>
      <c r="P147" s="44" t="s">
        <v>335</v>
      </c>
    </row>
    <row r="148" spans="1:16" s="44" customFormat="1">
      <c r="A148" s="44" t="str">
        <f>Arms!$C$22</f>
        <v>CART_013_1</v>
      </c>
      <c r="B148" s="44">
        <v>5</v>
      </c>
      <c r="C148" s="44" t="str">
        <f t="shared" si="7"/>
        <v>CART_013_1_5</v>
      </c>
      <c r="D148" s="46">
        <v>0.95351609058394604</v>
      </c>
      <c r="E148" s="44" t="s">
        <v>260</v>
      </c>
      <c r="F148" s="45">
        <v>119.568965517246</v>
      </c>
      <c r="G148" s="45"/>
      <c r="H148" s="43" t="s">
        <v>334</v>
      </c>
      <c r="I148" s="44" t="s">
        <v>94</v>
      </c>
      <c r="J148" s="44" t="s">
        <v>257</v>
      </c>
      <c r="P148" s="44" t="s">
        <v>335</v>
      </c>
    </row>
    <row r="149" spans="1:16" s="44" customFormat="1">
      <c r="A149" s="44" t="str">
        <f>Arms!$C$22</f>
        <v>CART_013_1</v>
      </c>
      <c r="B149" s="44">
        <v>5</v>
      </c>
      <c r="C149" s="44" t="str">
        <f t="shared" si="7"/>
        <v>CART_013_1_5</v>
      </c>
      <c r="D149" s="46">
        <v>1.90703218116794</v>
      </c>
      <c r="E149" s="44" t="s">
        <v>260</v>
      </c>
      <c r="F149" s="45">
        <v>123.87931034483201</v>
      </c>
      <c r="G149" s="45"/>
      <c r="H149" s="43" t="s">
        <v>334</v>
      </c>
      <c r="I149" s="44" t="s">
        <v>94</v>
      </c>
      <c r="J149" s="44" t="s">
        <v>257</v>
      </c>
      <c r="P149" s="44" t="s">
        <v>335</v>
      </c>
    </row>
    <row r="150" spans="1:16" s="44" customFormat="1">
      <c r="A150" s="44" t="str">
        <f>Arms!$C$22</f>
        <v>CART_013_1</v>
      </c>
      <c r="B150" s="44">
        <v>5</v>
      </c>
      <c r="C150" s="44" t="str">
        <f t="shared" si="7"/>
        <v>CART_013_1_5</v>
      </c>
      <c r="D150" s="46">
        <v>6.9129916567340697</v>
      </c>
      <c r="E150" s="44" t="s">
        <v>260</v>
      </c>
      <c r="F150" s="45">
        <v>127.327586206901</v>
      </c>
      <c r="G150" s="45"/>
      <c r="H150" s="43" t="s">
        <v>334</v>
      </c>
      <c r="I150" s="44" t="s">
        <v>94</v>
      </c>
      <c r="J150" s="44" t="s">
        <v>257</v>
      </c>
      <c r="P150" s="44" t="s">
        <v>335</v>
      </c>
    </row>
    <row r="151" spans="1:16" s="44" customFormat="1">
      <c r="A151" s="44" t="str">
        <f>Arms!$C$22</f>
        <v>CART_013_1</v>
      </c>
      <c r="B151" s="44">
        <v>5</v>
      </c>
      <c r="C151" s="44" t="str">
        <f t="shared" si="7"/>
        <v>CART_013_1_5</v>
      </c>
      <c r="D151" s="46">
        <v>8.8200238379021396</v>
      </c>
      <c r="E151" s="44" t="s">
        <v>260</v>
      </c>
      <c r="F151" s="45">
        <v>68.706896551730097</v>
      </c>
      <c r="G151" s="45"/>
      <c r="H151" s="43" t="s">
        <v>334</v>
      </c>
      <c r="I151" s="44" t="s">
        <v>94</v>
      </c>
      <c r="J151" s="44" t="s">
        <v>257</v>
      </c>
      <c r="P151" s="44" t="s">
        <v>335</v>
      </c>
    </row>
    <row r="152" spans="1:16" s="44" customFormat="1">
      <c r="A152" s="44" t="str">
        <f>Arms!$C$22</f>
        <v>CART_013_1</v>
      </c>
      <c r="B152" s="44">
        <v>5</v>
      </c>
      <c r="C152" s="44" t="str">
        <f t="shared" si="7"/>
        <v>CART_013_1_5</v>
      </c>
      <c r="D152" s="46">
        <v>12.8724672228842</v>
      </c>
      <c r="E152" s="44" t="s">
        <v>260</v>
      </c>
      <c r="F152" s="45">
        <v>26.465517241386099</v>
      </c>
      <c r="G152" s="45"/>
      <c r="H152" s="43" t="s">
        <v>334</v>
      </c>
      <c r="I152" s="44" t="s">
        <v>94</v>
      </c>
      <c r="J152" s="44" t="s">
        <v>257</v>
      </c>
      <c r="P152" s="44" t="s">
        <v>335</v>
      </c>
    </row>
    <row r="153" spans="1:16" s="44" customFormat="1">
      <c r="A153" s="44" t="str">
        <f>Arms!$C$22</f>
        <v>CART_013_1</v>
      </c>
      <c r="B153" s="44">
        <v>5</v>
      </c>
      <c r="C153" s="44" t="str">
        <f t="shared" si="7"/>
        <v>CART_013_1_5</v>
      </c>
      <c r="D153" s="46">
        <v>21.930870083432399</v>
      </c>
      <c r="E153" s="44" t="s">
        <v>260</v>
      </c>
      <c r="F153" s="45">
        <v>15.2586206896622</v>
      </c>
      <c r="G153" s="45"/>
      <c r="H153" s="43" t="s">
        <v>334</v>
      </c>
      <c r="I153" s="44" t="s">
        <v>94</v>
      </c>
      <c r="J153" s="44" t="s">
        <v>257</v>
      </c>
      <c r="P153" s="44" t="s">
        <v>335</v>
      </c>
    </row>
    <row r="154" spans="1:16" s="44" customFormat="1">
      <c r="A154" s="44" t="str">
        <f>Arms!$C$22</f>
        <v>CART_013_1</v>
      </c>
      <c r="B154" s="44">
        <v>5</v>
      </c>
      <c r="C154" s="44" t="str">
        <f t="shared" si="7"/>
        <v>CART_013_1_5</v>
      </c>
      <c r="D154" s="46">
        <v>30.274135876042699</v>
      </c>
      <c r="E154" s="44" t="s">
        <v>260</v>
      </c>
      <c r="F154" s="45">
        <v>4.0517241379384297</v>
      </c>
      <c r="G154" s="45"/>
      <c r="H154" s="43" t="s">
        <v>334</v>
      </c>
      <c r="I154" s="44" t="s">
        <v>94</v>
      </c>
      <c r="J154" s="44" t="s">
        <v>257</v>
      </c>
      <c r="P154" s="44" t="s">
        <v>335</v>
      </c>
    </row>
    <row r="155" spans="1:16" s="44" customFormat="1">
      <c r="A155" s="44" t="str">
        <f>Arms!$C$22</f>
        <v>CART_013_1</v>
      </c>
      <c r="B155" s="44">
        <v>5</v>
      </c>
      <c r="C155" s="44" t="str">
        <f t="shared" si="7"/>
        <v>CART_013_1_5</v>
      </c>
      <c r="D155" s="46">
        <v>98.450536352800498</v>
      </c>
      <c r="E155" s="44" t="s">
        <v>260</v>
      </c>
      <c r="F155" s="45">
        <v>1.4655172413866899</v>
      </c>
      <c r="G155" s="45"/>
      <c r="H155" s="43" t="s">
        <v>334</v>
      </c>
      <c r="I155" s="44" t="s">
        <v>94</v>
      </c>
      <c r="J155" s="44" t="s">
        <v>257</v>
      </c>
      <c r="P155" s="44" t="s">
        <v>335</v>
      </c>
    </row>
    <row r="156" spans="1:16" s="44" customFormat="1">
      <c r="A156" s="44" t="str">
        <f>Arms!$C$22</f>
        <v>CART_013_1</v>
      </c>
      <c r="B156" s="44">
        <v>5</v>
      </c>
      <c r="C156" s="44" t="str">
        <f t="shared" si="7"/>
        <v>CART_013_1_5</v>
      </c>
      <c r="D156" s="46">
        <v>198.808104886769</v>
      </c>
      <c r="E156" s="44" t="s">
        <v>260</v>
      </c>
      <c r="F156" s="45">
        <v>4.0517241379388897</v>
      </c>
      <c r="G156" s="45"/>
      <c r="H156" s="43" t="s">
        <v>334</v>
      </c>
      <c r="I156" s="44" t="s">
        <v>94</v>
      </c>
      <c r="J156" s="44" t="s">
        <v>257</v>
      </c>
      <c r="P156" s="44" t="s">
        <v>335</v>
      </c>
    </row>
    <row r="157" spans="1:16" s="44" customFormat="1">
      <c r="A157" s="44" t="str">
        <f>Arms!$C$22</f>
        <v>CART_013_1</v>
      </c>
      <c r="B157" s="44">
        <v>6</v>
      </c>
      <c r="C157" s="44" t="str">
        <f t="shared" si="7"/>
        <v>CART_013_1_6</v>
      </c>
      <c r="D157" s="46">
        <v>-6.9129916567342704</v>
      </c>
      <c r="E157" s="44" t="s">
        <v>260</v>
      </c>
      <c r="F157" s="45">
        <v>95.431034482763906</v>
      </c>
      <c r="G157" s="45"/>
      <c r="H157" s="43" t="s">
        <v>334</v>
      </c>
      <c r="I157" s="44" t="s">
        <v>94</v>
      </c>
      <c r="J157" s="44" t="s">
        <v>257</v>
      </c>
      <c r="P157" s="44" t="s">
        <v>335</v>
      </c>
    </row>
    <row r="158" spans="1:16" s="44" customFormat="1">
      <c r="A158" s="44" t="str">
        <f>Arms!$C$22</f>
        <v>CART_013_1</v>
      </c>
      <c r="B158" s="44">
        <v>6</v>
      </c>
      <c r="C158" s="44" t="str">
        <f t="shared" si="7"/>
        <v>CART_013_1_6</v>
      </c>
      <c r="D158" s="46">
        <v>-0.23837902264611399</v>
      </c>
      <c r="E158" s="44" t="s">
        <v>260</v>
      </c>
      <c r="F158" s="45">
        <v>98.017241379315806</v>
      </c>
      <c r="G158" s="45"/>
      <c r="H158" s="43" t="s">
        <v>334</v>
      </c>
      <c r="I158" s="44" t="s">
        <v>94</v>
      </c>
      <c r="J158" s="44" t="s">
        <v>257</v>
      </c>
      <c r="P158" s="44" t="s">
        <v>335</v>
      </c>
    </row>
    <row r="159" spans="1:16" s="44" customFormat="1">
      <c r="A159" s="44" t="str">
        <f>Arms!$C$22</f>
        <v>CART_013_1</v>
      </c>
      <c r="B159" s="44">
        <v>6</v>
      </c>
      <c r="C159" s="44" t="str">
        <f t="shared" si="7"/>
        <v>CART_013_1_6</v>
      </c>
      <c r="D159" s="46">
        <v>0.95351609058394604</v>
      </c>
      <c r="E159" s="44" t="s">
        <v>260</v>
      </c>
      <c r="F159" s="45">
        <v>102.327586206901</v>
      </c>
      <c r="G159" s="45"/>
      <c r="H159" s="43" t="s">
        <v>334</v>
      </c>
      <c r="I159" s="44" t="s">
        <v>94</v>
      </c>
      <c r="J159" s="44" t="s">
        <v>257</v>
      </c>
      <c r="P159" s="44" t="s">
        <v>335</v>
      </c>
    </row>
    <row r="160" spans="1:16" s="44" customFormat="1">
      <c r="A160" s="44" t="str">
        <f>Arms!$C$22</f>
        <v>CART_013_1</v>
      </c>
      <c r="B160" s="44">
        <v>6</v>
      </c>
      <c r="C160" s="44" t="str">
        <f t="shared" si="7"/>
        <v>CART_013_1_6</v>
      </c>
      <c r="D160" s="46">
        <v>1.90703218116794</v>
      </c>
      <c r="E160" s="44" t="s">
        <v>260</v>
      </c>
      <c r="F160" s="45">
        <v>98.017241379315806</v>
      </c>
      <c r="G160" s="45"/>
      <c r="H160" s="43" t="s">
        <v>334</v>
      </c>
      <c r="I160" s="44" t="s">
        <v>94</v>
      </c>
      <c r="J160" s="44" t="s">
        <v>257</v>
      </c>
      <c r="P160" s="44" t="s">
        <v>335</v>
      </c>
    </row>
    <row r="161" spans="1:16" s="44" customFormat="1">
      <c r="A161" s="44" t="str">
        <f>Arms!$C$22</f>
        <v>CART_013_1</v>
      </c>
      <c r="B161" s="44">
        <v>6</v>
      </c>
      <c r="C161" s="44" t="str">
        <f t="shared" si="7"/>
        <v>CART_013_1_6</v>
      </c>
      <c r="D161" s="46">
        <v>5.7210965435040402</v>
      </c>
      <c r="E161" s="44" t="s">
        <v>260</v>
      </c>
      <c r="F161" s="45">
        <v>113.534482758625</v>
      </c>
      <c r="G161" s="45"/>
      <c r="H161" s="43" t="s">
        <v>334</v>
      </c>
      <c r="I161" s="44" t="s">
        <v>94</v>
      </c>
      <c r="J161" s="44" t="s">
        <v>257</v>
      </c>
      <c r="P161" s="44" t="s">
        <v>335</v>
      </c>
    </row>
    <row r="162" spans="1:16" s="44" customFormat="1">
      <c r="A162" s="44" t="str">
        <f>Arms!$C$22</f>
        <v>CART_013_1</v>
      </c>
      <c r="B162" s="44">
        <v>6</v>
      </c>
      <c r="C162" s="44" t="str">
        <f t="shared" si="7"/>
        <v>CART_013_1_6</v>
      </c>
      <c r="D162" s="46">
        <v>8.5816448152561406</v>
      </c>
      <c r="E162" s="44" t="s">
        <v>260</v>
      </c>
      <c r="F162" s="45">
        <v>71.293103448281698</v>
      </c>
      <c r="G162" s="45"/>
      <c r="H162" s="43" t="s">
        <v>334</v>
      </c>
      <c r="I162" s="44" t="s">
        <v>94</v>
      </c>
      <c r="J162" s="44" t="s">
        <v>257</v>
      </c>
      <c r="P162" s="44" t="s">
        <v>335</v>
      </c>
    </row>
    <row r="163" spans="1:16" s="44" customFormat="1">
      <c r="A163" s="44" t="str">
        <f>Arms!$C$22</f>
        <v>CART_013_1</v>
      </c>
      <c r="B163" s="44">
        <v>6</v>
      </c>
      <c r="C163" s="44" t="str">
        <f t="shared" si="7"/>
        <v>CART_013_1_6</v>
      </c>
      <c r="D163" s="46">
        <v>13.3492252681762</v>
      </c>
      <c r="E163" s="44" t="s">
        <v>260</v>
      </c>
      <c r="F163" s="45">
        <v>20.431034482765401</v>
      </c>
      <c r="G163" s="45"/>
      <c r="H163" s="43" t="s">
        <v>334</v>
      </c>
      <c r="I163" s="44" t="s">
        <v>94</v>
      </c>
      <c r="J163" s="44" t="s">
        <v>257</v>
      </c>
      <c r="P163" s="44" t="s">
        <v>335</v>
      </c>
    </row>
    <row r="164" spans="1:16" s="44" customFormat="1">
      <c r="A164" s="44" t="str">
        <f>Arms!$C$22</f>
        <v>CART_013_1</v>
      </c>
      <c r="B164" s="44">
        <v>6</v>
      </c>
      <c r="C164" s="44" t="str">
        <f t="shared" si="7"/>
        <v>CART_013_1_6</v>
      </c>
      <c r="D164" s="46">
        <v>20.738974970202399</v>
      </c>
      <c r="E164" s="44" t="s">
        <v>260</v>
      </c>
      <c r="F164" s="45">
        <v>12.672413793110501</v>
      </c>
      <c r="G164" s="45"/>
      <c r="H164" s="43" t="s">
        <v>334</v>
      </c>
      <c r="I164" s="44" t="s">
        <v>94</v>
      </c>
      <c r="J164" s="44" t="s">
        <v>257</v>
      </c>
      <c r="P164" s="44" t="s">
        <v>335</v>
      </c>
    </row>
    <row r="165" spans="1:16" s="44" customFormat="1">
      <c r="A165" s="44" t="str">
        <f>Arms!$C$22</f>
        <v>CART_013_1</v>
      </c>
      <c r="B165" s="44">
        <v>6</v>
      </c>
      <c r="C165" s="44" t="str">
        <f t="shared" si="7"/>
        <v>CART_013_1_6</v>
      </c>
      <c r="D165" s="46">
        <v>29.082240762812599</v>
      </c>
      <c r="E165" s="44" t="s">
        <v>260</v>
      </c>
      <c r="F165" s="45">
        <v>4.0517241379384297</v>
      </c>
      <c r="G165" s="45"/>
      <c r="H165" s="43" t="s">
        <v>334</v>
      </c>
      <c r="I165" s="44" t="s">
        <v>94</v>
      </c>
      <c r="J165" s="44" t="s">
        <v>257</v>
      </c>
      <c r="P165" s="44" t="s">
        <v>335</v>
      </c>
    </row>
    <row r="166" spans="1:16" s="44" customFormat="1">
      <c r="A166" s="44" t="str">
        <f>Arms!$C$22</f>
        <v>CART_013_1</v>
      </c>
      <c r="B166" s="44">
        <v>6</v>
      </c>
      <c r="C166" s="44" t="str">
        <f t="shared" si="7"/>
        <v>CART_013_1_6</v>
      </c>
      <c r="D166" s="46">
        <v>53.873659117997299</v>
      </c>
      <c r="E166" s="44" t="s">
        <v>260</v>
      </c>
      <c r="F166" s="45">
        <v>2.3275862069040101</v>
      </c>
      <c r="G166" s="45"/>
      <c r="H166" s="43" t="s">
        <v>334</v>
      </c>
      <c r="I166" s="44" t="s">
        <v>94</v>
      </c>
      <c r="J166" s="44" t="s">
        <v>257</v>
      </c>
      <c r="P166" s="44" t="s">
        <v>335</v>
      </c>
    </row>
    <row r="167" spans="1:16" s="44" customFormat="1">
      <c r="A167" s="44" t="str">
        <f>Arms!$C$22</f>
        <v>CART_013_1</v>
      </c>
      <c r="B167" s="44">
        <v>6</v>
      </c>
      <c r="C167" s="44" t="str">
        <f t="shared" si="7"/>
        <v>CART_013_1_6</v>
      </c>
      <c r="D167" s="46">
        <v>99.880810488676502</v>
      </c>
      <c r="E167" s="44" t="s">
        <v>260</v>
      </c>
      <c r="F167" s="45">
        <v>3.1896551724213298</v>
      </c>
      <c r="G167" s="45"/>
      <c r="H167" s="43" t="s">
        <v>334</v>
      </c>
      <c r="I167" s="44" t="s">
        <v>94</v>
      </c>
      <c r="J167" s="44" t="s">
        <v>257</v>
      </c>
      <c r="P167" s="44" t="s">
        <v>335</v>
      </c>
    </row>
    <row r="168" spans="1:16" s="44" customFormat="1">
      <c r="A168" s="44" t="str">
        <f>Arms!$C$22</f>
        <v>CART_013_1</v>
      </c>
      <c r="B168" s="44">
        <v>6</v>
      </c>
      <c r="C168" s="44" t="str">
        <f t="shared" si="7"/>
        <v>CART_013_1_6</v>
      </c>
      <c r="D168" s="46">
        <v>199.99999999999901</v>
      </c>
      <c r="E168" s="44" t="s">
        <v>260</v>
      </c>
      <c r="F168" s="45">
        <v>3.1896551724215598</v>
      </c>
      <c r="G168" s="45"/>
      <c r="H168" s="43" t="s">
        <v>334</v>
      </c>
      <c r="I168" s="44" t="s">
        <v>94</v>
      </c>
      <c r="J168" s="44" t="s">
        <v>257</v>
      </c>
      <c r="P168" s="44" t="s">
        <v>335</v>
      </c>
    </row>
    <row r="169" spans="1:16" s="44" customFormat="1">
      <c r="A169" s="44" t="str">
        <f>Arms!$C$22</f>
        <v>CART_013_1</v>
      </c>
      <c r="B169" s="44">
        <v>7</v>
      </c>
      <c r="C169" s="44" t="str">
        <f t="shared" si="7"/>
        <v>CART_013_1_7</v>
      </c>
      <c r="D169" s="46">
        <v>-7.8665077473183</v>
      </c>
      <c r="E169" s="44" t="s">
        <v>260</v>
      </c>
      <c r="F169" s="45">
        <v>56.637931034489</v>
      </c>
      <c r="G169" s="45"/>
      <c r="H169" s="43" t="s">
        <v>334</v>
      </c>
      <c r="I169" s="44" t="s">
        <v>94</v>
      </c>
      <c r="J169" s="44" t="s">
        <v>257</v>
      </c>
      <c r="P169" s="44" t="s">
        <v>335</v>
      </c>
    </row>
    <row r="170" spans="1:16" s="44" customFormat="1">
      <c r="A170" s="44" t="str">
        <f>Arms!$C$22</f>
        <v>CART_013_1</v>
      </c>
      <c r="B170" s="44">
        <v>7</v>
      </c>
      <c r="C170" s="44" t="str">
        <f t="shared" si="7"/>
        <v>CART_013_1_7</v>
      </c>
      <c r="D170" s="46">
        <v>-0.23837902264611399</v>
      </c>
      <c r="E170" s="44" t="s">
        <v>260</v>
      </c>
      <c r="F170" s="45">
        <v>55.775862068971598</v>
      </c>
      <c r="G170" s="45"/>
      <c r="H170" s="43" t="s">
        <v>334</v>
      </c>
      <c r="I170" s="44" t="s">
        <v>94</v>
      </c>
      <c r="J170" s="44" t="s">
        <v>257</v>
      </c>
      <c r="P170" s="44" t="s">
        <v>335</v>
      </c>
    </row>
    <row r="171" spans="1:16" s="44" customFormat="1">
      <c r="A171" s="44" t="str">
        <f>Arms!$C$22</f>
        <v>CART_013_1</v>
      </c>
      <c r="B171" s="44">
        <v>7</v>
      </c>
      <c r="C171" s="44" t="str">
        <f t="shared" si="7"/>
        <v>CART_013_1_7</v>
      </c>
      <c r="D171" s="46">
        <v>-0.23837902264611399</v>
      </c>
      <c r="E171" s="44" t="s">
        <v>260</v>
      </c>
      <c r="F171" s="45">
        <v>48.017241379316701</v>
      </c>
      <c r="G171" s="45"/>
      <c r="H171" s="43" t="s">
        <v>334</v>
      </c>
      <c r="I171" s="44" t="s">
        <v>94</v>
      </c>
      <c r="J171" s="44" t="s">
        <v>257</v>
      </c>
      <c r="P171" s="44" t="s">
        <v>335</v>
      </c>
    </row>
    <row r="172" spans="1:16" s="44" customFormat="1">
      <c r="A172" s="44" t="str">
        <f>Arms!$C$22</f>
        <v>CART_013_1</v>
      </c>
      <c r="B172" s="44">
        <v>7</v>
      </c>
      <c r="C172" s="44" t="str">
        <f t="shared" si="7"/>
        <v>CART_013_1_7</v>
      </c>
      <c r="D172" s="46">
        <v>0.95351609058394604</v>
      </c>
      <c r="E172" s="44" t="s">
        <v>260</v>
      </c>
      <c r="F172" s="45">
        <v>45.4310344827649</v>
      </c>
      <c r="G172" s="45"/>
      <c r="H172" s="43" t="s">
        <v>334</v>
      </c>
      <c r="I172" s="44" t="s">
        <v>94</v>
      </c>
      <c r="J172" s="44" t="s">
        <v>257</v>
      </c>
      <c r="P172" s="44" t="s">
        <v>335</v>
      </c>
    </row>
    <row r="173" spans="1:16" s="44" customFormat="1">
      <c r="A173" s="44" t="str">
        <f>Arms!$C$22</f>
        <v>CART_013_1</v>
      </c>
      <c r="B173" s="44">
        <v>7</v>
      </c>
      <c r="C173" s="44" t="str">
        <f t="shared" si="7"/>
        <v>CART_013_1_7</v>
      </c>
      <c r="D173" s="46">
        <v>1.90703218116794</v>
      </c>
      <c r="E173" s="44" t="s">
        <v>260</v>
      </c>
      <c r="F173" s="45">
        <v>52.327586206902801</v>
      </c>
      <c r="G173" s="45"/>
      <c r="H173" s="43" t="s">
        <v>334</v>
      </c>
      <c r="I173" s="44" t="s">
        <v>94</v>
      </c>
      <c r="J173" s="44" t="s">
        <v>257</v>
      </c>
      <c r="P173" s="44" t="s">
        <v>335</v>
      </c>
    </row>
    <row r="174" spans="1:16" s="44" customFormat="1">
      <c r="A174" s="44" t="str">
        <f>Arms!$C$22</f>
        <v>CART_013_1</v>
      </c>
      <c r="B174" s="44">
        <v>7</v>
      </c>
      <c r="C174" s="44" t="str">
        <f t="shared" si="7"/>
        <v>CART_013_1_7</v>
      </c>
      <c r="D174" s="46">
        <v>5.9594755661500702</v>
      </c>
      <c r="E174" s="44" t="s">
        <v>260</v>
      </c>
      <c r="F174" s="45">
        <v>52.327586206902801</v>
      </c>
      <c r="G174" s="45"/>
      <c r="H174" s="43" t="s">
        <v>334</v>
      </c>
      <c r="I174" s="44" t="s">
        <v>94</v>
      </c>
      <c r="J174" s="44" t="s">
        <v>257</v>
      </c>
      <c r="P174" s="44" t="s">
        <v>335</v>
      </c>
    </row>
    <row r="175" spans="1:16" s="44" customFormat="1">
      <c r="A175" s="44" t="str">
        <f>Arms!$C$22</f>
        <v>CART_013_1</v>
      </c>
      <c r="B175" s="44">
        <v>7</v>
      </c>
      <c r="C175" s="44" t="str">
        <f t="shared" si="7"/>
        <v>CART_013_1_7</v>
      </c>
      <c r="D175" s="46">
        <v>7.3897497020260801</v>
      </c>
      <c r="E175" s="44" t="s">
        <v>260</v>
      </c>
      <c r="F175" s="45">
        <v>27.327586206903199</v>
      </c>
      <c r="G175" s="45"/>
      <c r="H175" s="43" t="s">
        <v>334</v>
      </c>
      <c r="I175" s="44" t="s">
        <v>94</v>
      </c>
      <c r="J175" s="44" t="s">
        <v>257</v>
      </c>
      <c r="P175" s="44" t="s">
        <v>335</v>
      </c>
    </row>
    <row r="176" spans="1:16" s="44" customFormat="1">
      <c r="A176" s="44" t="str">
        <f>Arms!$C$22</f>
        <v>CART_013_1</v>
      </c>
      <c r="B176" s="44">
        <v>7</v>
      </c>
      <c r="C176" s="44" t="str">
        <f t="shared" si="7"/>
        <v>CART_013_1_7</v>
      </c>
      <c r="D176" s="46">
        <v>13.110846245530199</v>
      </c>
      <c r="E176" s="44" t="s">
        <v>260</v>
      </c>
      <c r="F176" s="45">
        <v>9.2241379310416907</v>
      </c>
      <c r="G176" s="45"/>
      <c r="H176" s="43" t="s">
        <v>334</v>
      </c>
      <c r="I176" s="44" t="s">
        <v>94</v>
      </c>
      <c r="J176" s="44" t="s">
        <v>257</v>
      </c>
      <c r="P176" s="44" t="s">
        <v>335</v>
      </c>
    </row>
    <row r="177" spans="1:16" s="44" customFormat="1">
      <c r="A177" s="44" t="str">
        <f>Arms!$C$22</f>
        <v>CART_013_1</v>
      </c>
      <c r="B177" s="44">
        <v>7</v>
      </c>
      <c r="C177" s="44" t="str">
        <f t="shared" si="7"/>
        <v>CART_013_1_7</v>
      </c>
      <c r="D177" s="46">
        <v>21.454112038140401</v>
      </c>
      <c r="E177" s="44" t="s">
        <v>260</v>
      </c>
      <c r="F177" s="45">
        <v>6.6379310344901796</v>
      </c>
      <c r="G177" s="45"/>
      <c r="H177" s="43" t="s">
        <v>334</v>
      </c>
      <c r="I177" s="44" t="s">
        <v>94</v>
      </c>
      <c r="J177" s="44" t="s">
        <v>257</v>
      </c>
      <c r="P177" s="44" t="s">
        <v>335</v>
      </c>
    </row>
    <row r="178" spans="1:16" s="44" customFormat="1">
      <c r="A178" s="44" t="str">
        <f>Arms!$C$22</f>
        <v>CART_013_1</v>
      </c>
      <c r="B178" s="44">
        <v>7</v>
      </c>
      <c r="C178" s="44" t="str">
        <f t="shared" si="7"/>
        <v>CART_013_1_7</v>
      </c>
      <c r="D178" s="46">
        <v>29.3206197854587</v>
      </c>
      <c r="E178" s="44" t="s">
        <v>260</v>
      </c>
      <c r="F178" s="45">
        <v>2.3275862069040101</v>
      </c>
      <c r="G178" s="45"/>
      <c r="H178" s="43" t="s">
        <v>334</v>
      </c>
      <c r="I178" s="44" t="s">
        <v>94</v>
      </c>
      <c r="J178" s="44" t="s">
        <v>257</v>
      </c>
      <c r="P178" s="44" t="s">
        <v>335</v>
      </c>
    </row>
    <row r="179" spans="1:16" s="44" customFormat="1">
      <c r="A179" s="44" t="str">
        <f>Arms!$C$22</f>
        <v>CART_013_1</v>
      </c>
      <c r="B179" s="44">
        <v>7</v>
      </c>
      <c r="C179" s="44" t="str">
        <f t="shared" si="7"/>
        <v>CART_013_1_7</v>
      </c>
      <c r="D179" s="46">
        <v>39.094159713944897</v>
      </c>
      <c r="E179" s="44" t="s">
        <v>260</v>
      </c>
      <c r="F179" s="45">
        <v>1.46551724138657</v>
      </c>
      <c r="G179" s="45"/>
      <c r="H179" s="43" t="s">
        <v>334</v>
      </c>
      <c r="I179" s="44" t="s">
        <v>94</v>
      </c>
      <c r="J179" s="44" t="s">
        <v>257</v>
      </c>
      <c r="P179" s="44" t="s">
        <v>335</v>
      </c>
    </row>
    <row r="180" spans="1:16" s="44" customFormat="1">
      <c r="A180" s="44" t="str">
        <f>Arms!$C$22</f>
        <v>CART_013_1</v>
      </c>
      <c r="B180" s="44">
        <v>7</v>
      </c>
      <c r="C180" s="44" t="str">
        <f t="shared" si="7"/>
        <v>CART_013_1_7</v>
      </c>
      <c r="D180" s="46">
        <v>55.542312276519297</v>
      </c>
      <c r="E180" s="44" t="s">
        <v>260</v>
      </c>
      <c r="F180" s="45">
        <v>1.46551724138657</v>
      </c>
      <c r="G180" s="45"/>
      <c r="H180" s="43" t="s">
        <v>334</v>
      </c>
      <c r="I180" s="44" t="s">
        <v>94</v>
      </c>
      <c r="J180" s="44" t="s">
        <v>257</v>
      </c>
      <c r="P180" s="44" t="s">
        <v>335</v>
      </c>
    </row>
    <row r="181" spans="1:16" s="44" customFormat="1">
      <c r="A181" s="44" t="str">
        <f>Arms!$C$22</f>
        <v>CART_013_1</v>
      </c>
      <c r="B181" s="44">
        <v>7</v>
      </c>
      <c r="C181" s="44" t="str">
        <f t="shared" si="7"/>
        <v>CART_013_1_7</v>
      </c>
      <c r="D181" s="46">
        <v>99.642431466030601</v>
      </c>
      <c r="E181" s="44" t="s">
        <v>260</v>
      </c>
      <c r="F181" s="45">
        <v>1.4655172413868001</v>
      </c>
      <c r="G181" s="45"/>
      <c r="H181" s="43" t="s">
        <v>334</v>
      </c>
      <c r="I181" s="44" t="s">
        <v>94</v>
      </c>
      <c r="J181" s="44" t="s">
        <v>257</v>
      </c>
      <c r="P181" s="44" t="s">
        <v>335</v>
      </c>
    </row>
    <row r="182" spans="1:16" s="44" customFormat="1">
      <c r="A182" s="44" t="str">
        <f>Arms!$C$22</f>
        <v>CART_013_1</v>
      </c>
      <c r="B182" s="44">
        <v>7</v>
      </c>
      <c r="C182" s="44" t="str">
        <f t="shared" si="7"/>
        <v>CART_013_1_7</v>
      </c>
      <c r="D182" s="46">
        <v>199.761620977353</v>
      </c>
      <c r="E182" s="44" t="s">
        <v>260</v>
      </c>
      <c r="F182" s="45">
        <v>4.0517241379388897</v>
      </c>
      <c r="G182" s="45"/>
      <c r="H182" s="43" t="s">
        <v>334</v>
      </c>
      <c r="I182" s="44" t="s">
        <v>94</v>
      </c>
      <c r="J182" s="44" t="s">
        <v>257</v>
      </c>
      <c r="P182" s="44" t="s">
        <v>335</v>
      </c>
    </row>
    <row r="183" spans="1:16" s="44" customFormat="1">
      <c r="A183" s="44" t="str">
        <f>Arms!$C$22</f>
        <v>CART_013_1</v>
      </c>
      <c r="B183" s="44">
        <v>8</v>
      </c>
      <c r="C183" s="44" t="str">
        <f t="shared" si="7"/>
        <v>CART_013_1_8</v>
      </c>
      <c r="D183" s="46">
        <v>-6.6746126340882697</v>
      </c>
      <c r="E183" s="44" t="s">
        <v>260</v>
      </c>
      <c r="F183" s="45">
        <v>38.534482758627099</v>
      </c>
      <c r="G183" s="45"/>
      <c r="H183" s="43" t="s">
        <v>334</v>
      </c>
      <c r="I183" s="44" t="s">
        <v>94</v>
      </c>
      <c r="J183" s="44" t="s">
        <v>257</v>
      </c>
      <c r="P183" s="44" t="s">
        <v>335</v>
      </c>
    </row>
    <row r="184" spans="1:16" s="44" customFormat="1">
      <c r="A184" s="44" t="str">
        <f>Arms!$C$22</f>
        <v>CART_013_1</v>
      </c>
      <c r="B184" s="44">
        <v>8</v>
      </c>
      <c r="C184" s="44" t="str">
        <f t="shared" si="7"/>
        <v>CART_013_1_8</v>
      </c>
      <c r="D184" s="46">
        <v>-0.23837902264611399</v>
      </c>
      <c r="E184" s="44" t="s">
        <v>260</v>
      </c>
      <c r="F184" s="45">
        <v>38.534482758627099</v>
      </c>
      <c r="G184" s="45"/>
      <c r="H184" s="43" t="s">
        <v>334</v>
      </c>
      <c r="I184" s="44" t="s">
        <v>94</v>
      </c>
      <c r="J184" s="44" t="s">
        <v>257</v>
      </c>
      <c r="P184" s="44" t="s">
        <v>335</v>
      </c>
    </row>
    <row r="185" spans="1:16" s="44" customFormat="1">
      <c r="A185" s="44" t="str">
        <f>Arms!$C$22</f>
        <v>CART_013_1</v>
      </c>
      <c r="B185" s="44">
        <v>8</v>
      </c>
      <c r="C185" s="44" t="str">
        <f t="shared" si="7"/>
        <v>CART_013_1_8</v>
      </c>
      <c r="D185" s="46">
        <v>1.19189511322991</v>
      </c>
      <c r="E185" s="44" t="s">
        <v>260</v>
      </c>
      <c r="F185" s="45">
        <v>35.948275862075498</v>
      </c>
      <c r="G185" s="45"/>
      <c r="H185" s="43" t="s">
        <v>334</v>
      </c>
      <c r="I185" s="44" t="s">
        <v>94</v>
      </c>
      <c r="J185" s="44" t="s">
        <v>257</v>
      </c>
      <c r="P185" s="44" t="s">
        <v>335</v>
      </c>
    </row>
    <row r="186" spans="1:16" s="44" customFormat="1">
      <c r="A186" s="44" t="str">
        <f>Arms!$C$22</f>
        <v>CART_013_1</v>
      </c>
      <c r="B186" s="44">
        <v>8</v>
      </c>
      <c r="C186" s="44" t="str">
        <f t="shared" si="7"/>
        <v>CART_013_1_8</v>
      </c>
      <c r="D186" s="46">
        <v>2.6221692491059798</v>
      </c>
      <c r="E186" s="44" t="s">
        <v>260</v>
      </c>
      <c r="F186" s="45">
        <v>37.672413793110003</v>
      </c>
      <c r="G186" s="45"/>
      <c r="H186" s="43" t="s">
        <v>334</v>
      </c>
      <c r="I186" s="44" t="s">
        <v>94</v>
      </c>
      <c r="J186" s="44" t="s">
        <v>257</v>
      </c>
      <c r="P186" s="44" t="s">
        <v>335</v>
      </c>
    </row>
    <row r="187" spans="1:16" s="44" customFormat="1">
      <c r="A187" s="44" t="str">
        <f>Arms!$C$22</f>
        <v>CART_013_1</v>
      </c>
      <c r="B187" s="44">
        <v>8</v>
      </c>
      <c r="C187" s="44" t="str">
        <f t="shared" si="7"/>
        <v>CART_013_1_8</v>
      </c>
      <c r="D187" s="46">
        <v>7.3897497020260801</v>
      </c>
      <c r="E187" s="44" t="s">
        <v>260</v>
      </c>
      <c r="F187" s="45">
        <v>36.810344827592701</v>
      </c>
      <c r="G187" s="45"/>
      <c r="H187" s="43" t="s">
        <v>334</v>
      </c>
      <c r="I187" s="44" t="s">
        <v>94</v>
      </c>
      <c r="J187" s="44" t="s">
        <v>257</v>
      </c>
      <c r="P187" s="44" t="s">
        <v>335</v>
      </c>
    </row>
    <row r="188" spans="1:16" s="44" customFormat="1">
      <c r="A188" s="44" t="str">
        <f>Arms!$C$22</f>
        <v>CART_013_1</v>
      </c>
      <c r="B188" s="44">
        <v>8</v>
      </c>
      <c r="C188" s="44" t="str">
        <f t="shared" si="7"/>
        <v>CART_013_1_8</v>
      </c>
      <c r="D188" s="46">
        <v>12.6340882002382</v>
      </c>
      <c r="E188" s="44" t="s">
        <v>260</v>
      </c>
      <c r="F188" s="45">
        <v>15.2586206896621</v>
      </c>
      <c r="G188" s="45"/>
      <c r="H188" s="43" t="s">
        <v>334</v>
      </c>
      <c r="I188" s="44" t="s">
        <v>94</v>
      </c>
      <c r="J188" s="44" t="s">
        <v>257</v>
      </c>
      <c r="P188" s="44" t="s">
        <v>335</v>
      </c>
    </row>
    <row r="189" spans="1:16" s="44" customFormat="1">
      <c r="A189" s="44" t="str">
        <f>Arms!$C$22</f>
        <v>CART_013_1</v>
      </c>
      <c r="B189" s="44">
        <v>8</v>
      </c>
      <c r="C189" s="44" t="str">
        <f t="shared" si="7"/>
        <v>CART_013_1_8</v>
      </c>
      <c r="D189" s="46">
        <v>19.7854588796184</v>
      </c>
      <c r="E189" s="44" t="s">
        <v>260</v>
      </c>
      <c r="F189" s="45">
        <v>6.6379310344901796</v>
      </c>
      <c r="G189" s="45"/>
      <c r="H189" s="43" t="s">
        <v>334</v>
      </c>
      <c r="I189" s="44" t="s">
        <v>94</v>
      </c>
      <c r="J189" s="44" t="s">
        <v>257</v>
      </c>
      <c r="P189" s="44" t="s">
        <v>335</v>
      </c>
    </row>
    <row r="190" spans="1:16" s="44" customFormat="1">
      <c r="A190" s="44" t="str">
        <f>Arms!$C$22</f>
        <v>CART_013_1</v>
      </c>
      <c r="B190" s="44">
        <v>8</v>
      </c>
      <c r="C190" s="44" t="str">
        <f t="shared" si="7"/>
        <v>CART_013_1_8</v>
      </c>
      <c r="D190" s="46">
        <v>28.843861740166599</v>
      </c>
      <c r="E190" s="44" t="s">
        <v>260</v>
      </c>
      <c r="F190" s="45">
        <v>4.0517241379384297</v>
      </c>
      <c r="G190" s="45"/>
      <c r="H190" s="43" t="s">
        <v>334</v>
      </c>
      <c r="I190" s="44" t="s">
        <v>94</v>
      </c>
      <c r="J190" s="44" t="s">
        <v>257</v>
      </c>
      <c r="P190" s="44" t="s">
        <v>335</v>
      </c>
    </row>
    <row r="191" spans="1:16" s="44" customFormat="1">
      <c r="A191" s="44" t="str">
        <f>Arms!$C$22</f>
        <v>CART_013_1</v>
      </c>
      <c r="B191" s="44">
        <v>8</v>
      </c>
      <c r="C191" s="44" t="str">
        <f t="shared" si="7"/>
        <v>CART_013_1_8</v>
      </c>
      <c r="D191" s="46">
        <v>39.570917759236899</v>
      </c>
      <c r="E191" s="44" t="s">
        <v>260</v>
      </c>
      <c r="F191" s="45">
        <v>0.60344827586948202</v>
      </c>
      <c r="G191" s="45"/>
      <c r="H191" s="43" t="s">
        <v>334</v>
      </c>
      <c r="I191" s="44" t="s">
        <v>94</v>
      </c>
      <c r="J191" s="44" t="s">
        <v>257</v>
      </c>
      <c r="P191" s="44" t="s">
        <v>335</v>
      </c>
    </row>
    <row r="192" spans="1:16" s="44" customFormat="1">
      <c r="A192" s="44" t="str">
        <f>Arms!$C$22</f>
        <v>CART_013_1</v>
      </c>
      <c r="B192" s="44">
        <v>8</v>
      </c>
      <c r="C192" s="44" t="str">
        <f t="shared" si="7"/>
        <v>CART_013_1_8</v>
      </c>
      <c r="D192" s="46">
        <v>55.542312276519297</v>
      </c>
      <c r="E192" s="44" t="s">
        <v>260</v>
      </c>
      <c r="F192" s="45">
        <v>-0.258620689647727</v>
      </c>
      <c r="G192" s="45"/>
      <c r="H192" s="43" t="s">
        <v>334</v>
      </c>
      <c r="I192" s="44" t="s">
        <v>94</v>
      </c>
      <c r="J192" s="44" t="s">
        <v>257</v>
      </c>
      <c r="P192" s="44" t="s">
        <v>335</v>
      </c>
    </row>
    <row r="193" spans="1:16" s="44" customFormat="1">
      <c r="A193" s="44" t="str">
        <f>Arms!$C$22</f>
        <v>CART_013_1</v>
      </c>
      <c r="B193" s="44">
        <v>8</v>
      </c>
      <c r="C193" s="44" t="str">
        <f t="shared" si="7"/>
        <v>CART_013_1_8</v>
      </c>
      <c r="D193" s="46">
        <v>99.880810488676502</v>
      </c>
      <c r="E193" s="44" t="s">
        <v>260</v>
      </c>
      <c r="F193" s="45">
        <v>1.4655172413868001</v>
      </c>
      <c r="G193" s="45"/>
      <c r="H193" s="43" t="s">
        <v>334</v>
      </c>
      <c r="I193" s="44" t="s">
        <v>94</v>
      </c>
      <c r="J193" s="44" t="s">
        <v>257</v>
      </c>
      <c r="P193" s="44" t="s">
        <v>335</v>
      </c>
    </row>
    <row r="194" spans="1:16" s="44" customFormat="1">
      <c r="A194" s="44" t="str">
        <f>Arms!$C$22</f>
        <v>CART_013_1</v>
      </c>
      <c r="B194" s="44">
        <v>8</v>
      </c>
      <c r="C194" s="44" t="str">
        <f t="shared" si="7"/>
        <v>CART_013_1_8</v>
      </c>
      <c r="D194" s="46">
        <v>199.284862932061</v>
      </c>
      <c r="E194" s="44" t="s">
        <v>260</v>
      </c>
      <c r="F194" s="45">
        <v>1.4655172413870301</v>
      </c>
      <c r="G194" s="45"/>
      <c r="H194" s="43" t="s">
        <v>334</v>
      </c>
      <c r="I194" s="44" t="s">
        <v>94</v>
      </c>
      <c r="J194" s="44" t="s">
        <v>257</v>
      </c>
      <c r="P194" s="44" t="s">
        <v>335</v>
      </c>
    </row>
    <row r="195" spans="1:16" s="44" customFormat="1">
      <c r="A195" s="44" t="str">
        <f>Arms!$C$22</f>
        <v>CART_013_1</v>
      </c>
      <c r="B195" s="44">
        <v>9</v>
      </c>
      <c r="C195" s="44" t="str">
        <f t="shared" si="7"/>
        <v>CART_013_1_9</v>
      </c>
      <c r="D195" s="46">
        <v>-6.6746126340882697</v>
      </c>
      <c r="E195" s="44" t="s">
        <v>260</v>
      </c>
      <c r="F195" s="45">
        <v>10.0862068965587</v>
      </c>
      <c r="G195" s="45"/>
      <c r="H195" s="43" t="s">
        <v>334</v>
      </c>
      <c r="I195" s="44" t="s">
        <v>94</v>
      </c>
      <c r="J195" s="44" t="s">
        <v>257</v>
      </c>
      <c r="P195" s="44" t="s">
        <v>335</v>
      </c>
    </row>
    <row r="196" spans="1:16" s="44" customFormat="1">
      <c r="A196" s="44" t="str">
        <f>Arms!$C$22</f>
        <v>CART_013_1</v>
      </c>
      <c r="B196" s="44">
        <v>9</v>
      </c>
      <c r="C196" s="44" t="str">
        <f t="shared" si="7"/>
        <v>CART_013_1_9</v>
      </c>
      <c r="D196" s="46">
        <v>-8.5265128291211997E-14</v>
      </c>
      <c r="E196" s="44" t="s">
        <v>260</v>
      </c>
      <c r="F196" s="45">
        <v>10.0862068965587</v>
      </c>
      <c r="G196" s="45"/>
      <c r="H196" s="43" t="s">
        <v>334</v>
      </c>
      <c r="I196" s="44" t="s">
        <v>94</v>
      </c>
      <c r="J196" s="44" t="s">
        <v>257</v>
      </c>
      <c r="P196" s="44" t="s">
        <v>335</v>
      </c>
    </row>
    <row r="197" spans="1:16" s="44" customFormat="1">
      <c r="A197" s="44" t="str">
        <f>Arms!$C$22</f>
        <v>CART_013_1</v>
      </c>
      <c r="B197" s="44">
        <v>9</v>
      </c>
      <c r="C197" s="44" t="str">
        <f t="shared" si="7"/>
        <v>CART_013_1_9</v>
      </c>
      <c r="D197" s="46">
        <v>7.1513706793800997</v>
      </c>
      <c r="E197" s="44" t="s">
        <v>260</v>
      </c>
      <c r="F197" s="45">
        <v>7.5000000000071596</v>
      </c>
      <c r="G197" s="45"/>
      <c r="H197" s="43" t="s">
        <v>334</v>
      </c>
      <c r="I197" s="44" t="s">
        <v>94</v>
      </c>
      <c r="J197" s="44" t="s">
        <v>257</v>
      </c>
      <c r="P197" s="44" t="s">
        <v>335</v>
      </c>
    </row>
    <row r="198" spans="1:16" s="44" customFormat="1">
      <c r="A198" s="44" t="str">
        <f>Arms!$C$22</f>
        <v>CART_013_1</v>
      </c>
      <c r="B198" s="44">
        <v>9</v>
      </c>
      <c r="C198" s="44" t="str">
        <f t="shared" ref="C198:C260" si="8">CONCATENATE(A198, "_", B198)</f>
        <v>CART_013_1_9</v>
      </c>
      <c r="D198" s="46">
        <v>9.2967818831941393</v>
      </c>
      <c r="E198" s="44" t="s">
        <v>260</v>
      </c>
      <c r="F198" s="45">
        <v>2.3275862069038999</v>
      </c>
      <c r="G198" s="45"/>
      <c r="H198" s="43" t="s">
        <v>334</v>
      </c>
      <c r="I198" s="44" t="s">
        <v>94</v>
      </c>
      <c r="J198" s="44" t="s">
        <v>257</v>
      </c>
      <c r="P198" s="44" t="s">
        <v>335</v>
      </c>
    </row>
    <row r="199" spans="1:16" s="44" customFormat="1">
      <c r="A199" s="44" t="str">
        <f>Arms!$C$22</f>
        <v>CART_013_1</v>
      </c>
      <c r="B199" s="44">
        <v>9</v>
      </c>
      <c r="C199" s="44" t="str">
        <f t="shared" si="8"/>
        <v>CART_013_1_9</v>
      </c>
      <c r="D199" s="46">
        <v>12.6340882002382</v>
      </c>
      <c r="E199" s="44" t="s">
        <v>260</v>
      </c>
      <c r="F199" s="45">
        <v>3.1896551724209901</v>
      </c>
      <c r="G199" s="45"/>
      <c r="H199" s="43" t="s">
        <v>334</v>
      </c>
      <c r="I199" s="44" t="s">
        <v>94</v>
      </c>
      <c r="J199" s="44" t="s">
        <v>257</v>
      </c>
      <c r="P199" s="44" t="s">
        <v>335</v>
      </c>
    </row>
    <row r="200" spans="1:16" s="44" customFormat="1">
      <c r="A200" s="44" t="str">
        <f>Arms!$C$22</f>
        <v>CART_013_1</v>
      </c>
      <c r="B200" s="44">
        <v>9</v>
      </c>
      <c r="C200" s="44" t="str">
        <f t="shared" si="8"/>
        <v>CART_013_1_9</v>
      </c>
      <c r="D200" s="46">
        <v>20.9773539928484</v>
      </c>
      <c r="E200" s="44" t="s">
        <v>260</v>
      </c>
      <c r="F200" s="45">
        <v>2.3275862069040101</v>
      </c>
      <c r="G200" s="45"/>
      <c r="H200" s="43" t="s">
        <v>334</v>
      </c>
      <c r="I200" s="44" t="s">
        <v>94</v>
      </c>
      <c r="J200" s="44" t="s">
        <v>257</v>
      </c>
      <c r="P200" s="44" t="s">
        <v>335</v>
      </c>
    </row>
    <row r="201" spans="1:16" s="44" customFormat="1">
      <c r="A201" s="44" t="str">
        <f>Arms!$C$22</f>
        <v>CART_013_1</v>
      </c>
      <c r="B201" s="44">
        <v>9</v>
      </c>
      <c r="C201" s="44" t="str">
        <f t="shared" si="8"/>
        <v>CART_013_1_9</v>
      </c>
      <c r="D201" s="46">
        <v>39.570917759236899</v>
      </c>
      <c r="E201" s="44" t="s">
        <v>260</v>
      </c>
      <c r="F201" s="45">
        <v>0.60344827586948202</v>
      </c>
      <c r="G201" s="45"/>
      <c r="H201" s="43" t="s">
        <v>334</v>
      </c>
      <c r="I201" s="44" t="s">
        <v>94</v>
      </c>
      <c r="J201" s="44" t="s">
        <v>257</v>
      </c>
      <c r="P201" s="44" t="s">
        <v>335</v>
      </c>
    </row>
    <row r="202" spans="1:16" s="44" customFormat="1">
      <c r="A202" s="44" t="str">
        <f>Arms!$C$22</f>
        <v>CART_013_1</v>
      </c>
      <c r="B202" s="44">
        <v>9</v>
      </c>
      <c r="C202" s="44" t="str">
        <f t="shared" si="8"/>
        <v>CART_013_1_9</v>
      </c>
      <c r="D202" s="46">
        <v>54.827175208581302</v>
      </c>
      <c r="E202" s="44" t="s">
        <v>260</v>
      </c>
      <c r="F202" s="45">
        <v>0.60344827586948202</v>
      </c>
      <c r="G202" s="45"/>
      <c r="H202" s="43" t="s">
        <v>334</v>
      </c>
      <c r="I202" s="44" t="s">
        <v>94</v>
      </c>
      <c r="J202" s="44" t="s">
        <v>257</v>
      </c>
      <c r="P202" s="44" t="s">
        <v>335</v>
      </c>
    </row>
    <row r="203" spans="1:16" s="44" customFormat="1">
      <c r="A203" s="44" t="str">
        <f>Arms!$C$22</f>
        <v>CART_013_1</v>
      </c>
      <c r="B203" s="44">
        <v>9</v>
      </c>
      <c r="C203" s="44" t="str">
        <f t="shared" si="8"/>
        <v>CART_013_1_9</v>
      </c>
      <c r="D203" s="46">
        <v>99.642431466030601</v>
      </c>
      <c r="E203" s="44" t="s">
        <v>260</v>
      </c>
      <c r="F203" s="45">
        <v>2.3275862069042401</v>
      </c>
      <c r="G203" s="45"/>
      <c r="H203" s="43" t="s">
        <v>334</v>
      </c>
      <c r="I203" s="44" t="s">
        <v>94</v>
      </c>
      <c r="J203" s="44" t="s">
        <v>257</v>
      </c>
      <c r="P203" s="44" t="s">
        <v>335</v>
      </c>
    </row>
    <row r="204" spans="1:16" s="44" customFormat="1">
      <c r="A204" s="44" t="str">
        <f>Arms!$C$22</f>
        <v>CART_013_1</v>
      </c>
      <c r="B204" s="44">
        <v>9</v>
      </c>
      <c r="C204" s="44" t="str">
        <f t="shared" si="8"/>
        <v>CART_013_1_9</v>
      </c>
      <c r="D204" s="46">
        <v>199.761620977353</v>
      </c>
      <c r="E204" s="44" t="s">
        <v>260</v>
      </c>
      <c r="F204" s="45">
        <v>4.0517241379388897</v>
      </c>
      <c r="G204" s="45"/>
      <c r="H204" s="43" t="s">
        <v>334</v>
      </c>
      <c r="I204" s="44" t="s">
        <v>94</v>
      </c>
      <c r="J204" s="44" t="s">
        <v>257</v>
      </c>
      <c r="P204" s="44" t="s">
        <v>335</v>
      </c>
    </row>
    <row r="205" spans="1:16" s="63" customFormat="1">
      <c r="A205" s="63" t="str">
        <f>Arms!$C$10</f>
        <v>CART_006_1</v>
      </c>
      <c r="B205" s="63">
        <v>1</v>
      </c>
      <c r="C205" s="63" t="str">
        <f t="shared" si="8"/>
        <v>CART_006_1_1</v>
      </c>
      <c r="D205" s="64">
        <v>1</v>
      </c>
      <c r="E205" s="63" t="s">
        <v>260</v>
      </c>
      <c r="F205" s="65">
        <v>17.960999999999999</v>
      </c>
      <c r="G205" s="65"/>
      <c r="H205" s="61" t="s">
        <v>327</v>
      </c>
      <c r="I205" s="63" t="s">
        <v>94</v>
      </c>
      <c r="J205" s="63" t="s">
        <v>355</v>
      </c>
      <c r="P205" s="63" t="s">
        <v>288</v>
      </c>
    </row>
    <row r="206" spans="1:16" s="63" customFormat="1">
      <c r="A206" s="63" t="str">
        <f>Arms!$C$10</f>
        <v>CART_006_1</v>
      </c>
      <c r="B206" s="63">
        <v>1</v>
      </c>
      <c r="C206" s="63" t="str">
        <f t="shared" si="8"/>
        <v>CART_006_1_1</v>
      </c>
      <c r="D206" s="64">
        <v>3</v>
      </c>
      <c r="E206" s="63" t="s">
        <v>260</v>
      </c>
      <c r="F206" s="65">
        <v>10.166</v>
      </c>
      <c r="G206" s="65"/>
      <c r="H206" s="61" t="s">
        <v>327</v>
      </c>
      <c r="I206" s="63" t="s">
        <v>94</v>
      </c>
      <c r="J206" s="63" t="s">
        <v>355</v>
      </c>
      <c r="P206" s="63" t="s">
        <v>288</v>
      </c>
    </row>
    <row r="207" spans="1:16" s="63" customFormat="1">
      <c r="A207" s="63" t="str">
        <f>Arms!$C$10</f>
        <v>CART_006_1</v>
      </c>
      <c r="B207" s="63">
        <v>1</v>
      </c>
      <c r="C207" s="63" t="str">
        <f t="shared" si="8"/>
        <v>CART_006_1_1</v>
      </c>
      <c r="D207" s="64">
        <v>6</v>
      </c>
      <c r="E207" s="63" t="s">
        <v>260</v>
      </c>
      <c r="F207" s="65">
        <v>10</v>
      </c>
      <c r="G207" s="65"/>
      <c r="H207" s="61" t="s">
        <v>327</v>
      </c>
      <c r="I207" s="63" t="s">
        <v>94</v>
      </c>
      <c r="J207" s="63" t="s">
        <v>355</v>
      </c>
      <c r="P207" s="63" t="s">
        <v>288</v>
      </c>
    </row>
    <row r="208" spans="1:16" s="63" customFormat="1">
      <c r="A208" s="63" t="str">
        <f>Arms!$C$10</f>
        <v>CART_006_1</v>
      </c>
      <c r="B208" s="63">
        <v>1</v>
      </c>
      <c r="C208" s="63" t="str">
        <f t="shared" si="8"/>
        <v>CART_006_1_1</v>
      </c>
      <c r="D208" s="64">
        <v>9</v>
      </c>
      <c r="E208" s="63" t="s">
        <v>260</v>
      </c>
      <c r="F208" s="65">
        <v>14.081</v>
      </c>
      <c r="G208" s="65"/>
      <c r="H208" s="61" t="s">
        <v>327</v>
      </c>
      <c r="I208" s="63" t="s">
        <v>94</v>
      </c>
      <c r="J208" s="63" t="s">
        <v>355</v>
      </c>
      <c r="P208" s="63" t="s">
        <v>288</v>
      </c>
    </row>
    <row r="209" spans="1:16" s="63" customFormat="1">
      <c r="A209" s="63" t="str">
        <f>Arms!$C$10</f>
        <v>CART_006_1</v>
      </c>
      <c r="B209" s="63">
        <v>1</v>
      </c>
      <c r="C209" s="63" t="str">
        <f t="shared" si="8"/>
        <v>CART_006_1_1</v>
      </c>
      <c r="D209" s="64">
        <v>14</v>
      </c>
      <c r="E209" s="63" t="s">
        <v>260</v>
      </c>
      <c r="F209" s="65">
        <v>10.44</v>
      </c>
      <c r="G209" s="65"/>
      <c r="H209" s="61" t="s">
        <v>327</v>
      </c>
      <c r="I209" s="63" t="s">
        <v>94</v>
      </c>
      <c r="J209" s="63" t="s">
        <v>355</v>
      </c>
      <c r="P209" s="63" t="s">
        <v>288</v>
      </c>
    </row>
    <row r="210" spans="1:16" s="63" customFormat="1">
      <c r="A210" s="63" t="str">
        <f>Arms!$C$10</f>
        <v>CART_006_1</v>
      </c>
      <c r="B210" s="63">
        <v>1</v>
      </c>
      <c r="C210" s="63" t="str">
        <f t="shared" si="8"/>
        <v>CART_006_1_1</v>
      </c>
      <c r="D210" s="64">
        <v>19</v>
      </c>
      <c r="E210" s="63" t="s">
        <v>260</v>
      </c>
      <c r="F210" s="65">
        <v>10</v>
      </c>
      <c r="G210" s="65"/>
      <c r="H210" s="61" t="s">
        <v>327</v>
      </c>
      <c r="I210" s="63" t="s">
        <v>94</v>
      </c>
      <c r="J210" s="63" t="s">
        <v>355</v>
      </c>
      <c r="P210" s="63" t="s">
        <v>288</v>
      </c>
    </row>
    <row r="211" spans="1:16" s="63" customFormat="1">
      <c r="A211" s="63" t="str">
        <f>Arms!$C$10</f>
        <v>CART_006_1</v>
      </c>
      <c r="B211" s="63">
        <v>1</v>
      </c>
      <c r="C211" s="63" t="str">
        <f t="shared" si="8"/>
        <v>CART_006_1_1</v>
      </c>
      <c r="D211" s="64">
        <v>32</v>
      </c>
      <c r="E211" s="63" t="s">
        <v>260</v>
      </c>
      <c r="F211" s="65">
        <v>16.45</v>
      </c>
      <c r="G211" s="65"/>
      <c r="H211" s="61" t="s">
        <v>327</v>
      </c>
      <c r="I211" s="63" t="s">
        <v>94</v>
      </c>
      <c r="J211" s="63" t="s">
        <v>355</v>
      </c>
      <c r="P211" s="63" t="s">
        <v>288</v>
      </c>
    </row>
    <row r="212" spans="1:16" s="63" customFormat="1">
      <c r="A212" s="63" t="str">
        <f>Arms!$C$10</f>
        <v>CART_006_1</v>
      </c>
      <c r="B212" s="63">
        <v>2</v>
      </c>
      <c r="C212" s="63" t="str">
        <f t="shared" si="8"/>
        <v>CART_006_1_2</v>
      </c>
      <c r="D212" s="64">
        <v>1</v>
      </c>
      <c r="E212" s="63" t="s">
        <v>260</v>
      </c>
      <c r="F212" s="65">
        <v>10.749000000000001</v>
      </c>
      <c r="G212" s="65"/>
      <c r="H212" s="61" t="s">
        <v>327</v>
      </c>
      <c r="I212" s="63" t="s">
        <v>94</v>
      </c>
      <c r="J212" s="63" t="s">
        <v>355</v>
      </c>
      <c r="P212" s="63" t="s">
        <v>288</v>
      </c>
    </row>
    <row r="213" spans="1:16" s="63" customFormat="1">
      <c r="A213" s="63" t="str">
        <f>Arms!$C$10</f>
        <v>CART_006_1</v>
      </c>
      <c r="B213" s="63">
        <v>2</v>
      </c>
      <c r="C213" s="63" t="str">
        <f t="shared" si="8"/>
        <v>CART_006_1_2</v>
      </c>
      <c r="D213" s="64">
        <v>3</v>
      </c>
      <c r="E213" s="63" t="s">
        <v>260</v>
      </c>
      <c r="F213" s="65">
        <v>10</v>
      </c>
      <c r="G213" s="65"/>
      <c r="H213" s="61" t="s">
        <v>327</v>
      </c>
      <c r="I213" s="63" t="s">
        <v>94</v>
      </c>
      <c r="J213" s="63" t="s">
        <v>355</v>
      </c>
      <c r="P213" s="63" t="s">
        <v>288</v>
      </c>
    </row>
    <row r="214" spans="1:16" s="63" customFormat="1">
      <c r="A214" s="63" t="str">
        <f>Arms!$C$10</f>
        <v>CART_006_1</v>
      </c>
      <c r="B214" s="63">
        <v>2</v>
      </c>
      <c r="C214" s="63" t="str">
        <f t="shared" si="8"/>
        <v>CART_006_1_2</v>
      </c>
      <c r="D214" s="64">
        <v>6</v>
      </c>
      <c r="E214" s="63" t="s">
        <v>260</v>
      </c>
      <c r="F214" s="65">
        <v>10.542999999999999</v>
      </c>
      <c r="G214" s="65"/>
      <c r="H214" s="61" t="s">
        <v>327</v>
      </c>
      <c r="I214" s="63" t="s">
        <v>94</v>
      </c>
      <c r="J214" s="63" t="s">
        <v>355</v>
      </c>
      <c r="P214" s="63" t="s">
        <v>288</v>
      </c>
    </row>
    <row r="215" spans="1:16" s="63" customFormat="1">
      <c r="A215" s="63" t="str">
        <f>Arms!$C$10</f>
        <v>CART_006_1</v>
      </c>
      <c r="B215" s="63">
        <v>2</v>
      </c>
      <c r="C215" s="63" t="str">
        <f t="shared" si="8"/>
        <v>CART_006_1_2</v>
      </c>
      <c r="D215" s="64">
        <v>9</v>
      </c>
      <c r="E215" s="63" t="s">
        <v>260</v>
      </c>
      <c r="F215" s="65">
        <v>14.733000000000001</v>
      </c>
      <c r="G215" s="65"/>
      <c r="H215" s="61" t="s">
        <v>327</v>
      </c>
      <c r="I215" s="63" t="s">
        <v>94</v>
      </c>
      <c r="J215" s="63" t="s">
        <v>355</v>
      </c>
      <c r="P215" s="63" t="s">
        <v>288</v>
      </c>
    </row>
    <row r="216" spans="1:16" s="63" customFormat="1">
      <c r="A216" s="63" t="str">
        <f>Arms!$C$10</f>
        <v>CART_006_1</v>
      </c>
      <c r="B216" s="63">
        <v>2</v>
      </c>
      <c r="C216" s="63" t="str">
        <f t="shared" si="8"/>
        <v>CART_006_1_2</v>
      </c>
      <c r="D216" s="64">
        <v>14</v>
      </c>
      <c r="E216" s="63" t="s">
        <v>260</v>
      </c>
      <c r="F216" s="65">
        <v>11.23</v>
      </c>
      <c r="G216" s="65"/>
      <c r="H216" s="61" t="s">
        <v>327</v>
      </c>
      <c r="I216" s="63" t="s">
        <v>94</v>
      </c>
      <c r="J216" s="63" t="s">
        <v>355</v>
      </c>
      <c r="P216" s="63" t="s">
        <v>288</v>
      </c>
    </row>
    <row r="217" spans="1:16" s="63" customFormat="1">
      <c r="A217" s="63" t="str">
        <f>Arms!$C$10</f>
        <v>CART_006_1</v>
      </c>
      <c r="B217" s="63">
        <v>2</v>
      </c>
      <c r="C217" s="63" t="str">
        <f t="shared" si="8"/>
        <v>CART_006_1_2</v>
      </c>
      <c r="D217" s="64">
        <v>19</v>
      </c>
      <c r="E217" s="63" t="s">
        <v>260</v>
      </c>
      <c r="F217" s="65">
        <v>12.741</v>
      </c>
      <c r="G217" s="65"/>
      <c r="H217" s="61" t="s">
        <v>327</v>
      </c>
      <c r="I217" s="63" t="s">
        <v>94</v>
      </c>
      <c r="J217" s="63" t="s">
        <v>355</v>
      </c>
      <c r="P217" s="63" t="s">
        <v>288</v>
      </c>
    </row>
    <row r="218" spans="1:16" s="63" customFormat="1">
      <c r="A218" s="63" t="str">
        <f>Arms!$C$10</f>
        <v>CART_006_1</v>
      </c>
      <c r="B218" s="63">
        <v>2</v>
      </c>
      <c r="C218" s="63" t="str">
        <f t="shared" si="8"/>
        <v>CART_006_1_2</v>
      </c>
      <c r="D218" s="64">
        <v>32</v>
      </c>
      <c r="E218" s="63" t="s">
        <v>260</v>
      </c>
      <c r="F218" s="65">
        <v>10</v>
      </c>
      <c r="G218" s="65"/>
      <c r="H218" s="61" t="s">
        <v>327</v>
      </c>
      <c r="I218" s="63" t="s">
        <v>94</v>
      </c>
      <c r="J218" s="63" t="s">
        <v>355</v>
      </c>
      <c r="P218" s="63" t="s">
        <v>288</v>
      </c>
    </row>
    <row r="219" spans="1:16" s="63" customFormat="1">
      <c r="A219" s="63" t="str">
        <f>Arms!$C$10</f>
        <v>CART_006_1</v>
      </c>
      <c r="B219" s="63">
        <v>3</v>
      </c>
      <c r="C219" s="63" t="str">
        <f t="shared" si="8"/>
        <v>CART_006_1_3</v>
      </c>
      <c r="D219" s="64">
        <v>1</v>
      </c>
      <c r="E219" s="63" t="s">
        <v>260</v>
      </c>
      <c r="F219" s="65">
        <v>33.439</v>
      </c>
      <c r="G219" s="65"/>
      <c r="H219" s="61" t="s">
        <v>327</v>
      </c>
      <c r="I219" s="63" t="s">
        <v>94</v>
      </c>
      <c r="J219" s="63" t="s">
        <v>355</v>
      </c>
      <c r="P219" s="63" t="s">
        <v>288</v>
      </c>
    </row>
    <row r="220" spans="1:16" s="63" customFormat="1">
      <c r="A220" s="63" t="str">
        <f>Arms!$C$10</f>
        <v>CART_006_1</v>
      </c>
      <c r="B220" s="63">
        <v>3</v>
      </c>
      <c r="C220" s="63" t="str">
        <f t="shared" si="8"/>
        <v>CART_006_1_3</v>
      </c>
      <c r="D220" s="64">
        <v>3</v>
      </c>
      <c r="E220" s="63" t="s">
        <v>260</v>
      </c>
      <c r="F220" s="65">
        <v>10.398999999999999</v>
      </c>
      <c r="G220" s="65"/>
      <c r="H220" s="61" t="s">
        <v>327</v>
      </c>
      <c r="I220" s="63" t="s">
        <v>94</v>
      </c>
      <c r="J220" s="63" t="s">
        <v>355</v>
      </c>
      <c r="P220" s="63" t="s">
        <v>288</v>
      </c>
    </row>
    <row r="221" spans="1:16" s="63" customFormat="1">
      <c r="A221" s="63" t="str">
        <f>Arms!$C$10</f>
        <v>CART_006_1</v>
      </c>
      <c r="B221" s="63">
        <v>3</v>
      </c>
      <c r="C221" s="63" t="str">
        <f t="shared" si="8"/>
        <v>CART_006_1_3</v>
      </c>
      <c r="D221" s="64">
        <v>6</v>
      </c>
      <c r="E221" s="63" t="s">
        <v>260</v>
      </c>
      <c r="F221" s="65">
        <v>11.244999999999999</v>
      </c>
      <c r="G221" s="65"/>
      <c r="H221" s="61" t="s">
        <v>327</v>
      </c>
      <c r="I221" s="63" t="s">
        <v>94</v>
      </c>
      <c r="J221" s="63" t="s">
        <v>355</v>
      </c>
      <c r="P221" s="63" t="s">
        <v>288</v>
      </c>
    </row>
    <row r="222" spans="1:16" s="63" customFormat="1">
      <c r="A222" s="63" t="str">
        <f>Arms!$C$10</f>
        <v>CART_006_1</v>
      </c>
      <c r="B222" s="63">
        <v>3</v>
      </c>
      <c r="C222" s="63" t="str">
        <f t="shared" si="8"/>
        <v>CART_006_1_3</v>
      </c>
      <c r="D222" s="64">
        <v>9</v>
      </c>
      <c r="E222" s="63" t="s">
        <v>260</v>
      </c>
      <c r="F222" s="65">
        <v>10</v>
      </c>
      <c r="G222" s="65"/>
      <c r="H222" s="61" t="s">
        <v>327</v>
      </c>
      <c r="I222" s="63" t="s">
        <v>94</v>
      </c>
      <c r="J222" s="63" t="s">
        <v>355</v>
      </c>
      <c r="P222" s="63" t="s">
        <v>288</v>
      </c>
    </row>
    <row r="223" spans="1:16" s="63" customFormat="1">
      <c r="A223" s="63" t="str">
        <f>Arms!$C$10</f>
        <v>CART_006_1</v>
      </c>
      <c r="B223" s="63">
        <v>3</v>
      </c>
      <c r="C223" s="63" t="str">
        <f t="shared" si="8"/>
        <v>CART_006_1_3</v>
      </c>
      <c r="D223" s="64">
        <v>14</v>
      </c>
      <c r="E223" s="63" t="s">
        <v>260</v>
      </c>
      <c r="F223" s="65">
        <v>10</v>
      </c>
      <c r="G223" s="65"/>
      <c r="H223" s="61" t="s">
        <v>327</v>
      </c>
      <c r="I223" s="63" t="s">
        <v>94</v>
      </c>
      <c r="J223" s="63" t="s">
        <v>355</v>
      </c>
      <c r="P223" s="63" t="s">
        <v>288</v>
      </c>
    </row>
    <row r="224" spans="1:16" s="63" customFormat="1">
      <c r="A224" s="63" t="str">
        <f>Arms!$C$10</f>
        <v>CART_006_1</v>
      </c>
      <c r="B224" s="63">
        <v>3</v>
      </c>
      <c r="C224" s="63" t="str">
        <f t="shared" si="8"/>
        <v>CART_006_1_3</v>
      </c>
      <c r="D224" s="64">
        <v>21</v>
      </c>
      <c r="E224" s="63" t="s">
        <v>260</v>
      </c>
      <c r="F224" s="65">
        <v>18.009</v>
      </c>
      <c r="G224" s="65"/>
      <c r="H224" s="61" t="s">
        <v>327</v>
      </c>
      <c r="I224" s="63" t="s">
        <v>94</v>
      </c>
      <c r="J224" s="63" t="s">
        <v>355</v>
      </c>
      <c r="P224" s="63" t="s">
        <v>288</v>
      </c>
    </row>
    <row r="225" spans="1:16" s="63" customFormat="1">
      <c r="A225" s="63" t="str">
        <f>Arms!$C$10</f>
        <v>CART_006_1</v>
      </c>
      <c r="B225" s="63">
        <v>3</v>
      </c>
      <c r="C225" s="63" t="str">
        <f t="shared" si="8"/>
        <v>CART_006_1_3</v>
      </c>
      <c r="D225" s="64">
        <v>25</v>
      </c>
      <c r="E225" s="63" t="s">
        <v>260</v>
      </c>
      <c r="F225" s="65">
        <v>38.976999999999997</v>
      </c>
      <c r="G225" s="65"/>
      <c r="H225" s="61" t="s">
        <v>327</v>
      </c>
      <c r="I225" s="63" t="s">
        <v>94</v>
      </c>
      <c r="J225" s="63" t="s">
        <v>355</v>
      </c>
      <c r="P225" s="63" t="s">
        <v>288</v>
      </c>
    </row>
    <row r="226" spans="1:16" s="63" customFormat="1">
      <c r="A226" s="63" t="str">
        <f>Arms!$C$10</f>
        <v>CART_006_1</v>
      </c>
      <c r="B226" s="63">
        <v>4</v>
      </c>
      <c r="C226" s="63" t="str">
        <f t="shared" si="8"/>
        <v>CART_006_1_4</v>
      </c>
      <c r="D226" s="64">
        <v>1</v>
      </c>
      <c r="E226" s="63" t="s">
        <v>260</v>
      </c>
      <c r="F226" s="65">
        <v>27.216000000000001</v>
      </c>
      <c r="G226" s="65"/>
      <c r="H226" s="61" t="s">
        <v>327</v>
      </c>
      <c r="I226" s="63" t="s">
        <v>94</v>
      </c>
      <c r="J226" s="63" t="s">
        <v>355</v>
      </c>
      <c r="P226" s="63" t="s">
        <v>288</v>
      </c>
    </row>
    <row r="227" spans="1:16" s="63" customFormat="1">
      <c r="A227" s="63" t="str">
        <f>Arms!$C$10</f>
        <v>CART_006_1</v>
      </c>
      <c r="B227" s="63">
        <v>4</v>
      </c>
      <c r="C227" s="63" t="str">
        <f t="shared" si="8"/>
        <v>CART_006_1_4</v>
      </c>
      <c r="D227" s="64">
        <v>3</v>
      </c>
      <c r="E227" s="63" t="s">
        <v>260</v>
      </c>
      <c r="F227" s="65">
        <v>26.140999999999998</v>
      </c>
      <c r="G227" s="65"/>
      <c r="H227" s="61" t="s">
        <v>327</v>
      </c>
      <c r="I227" s="63" t="s">
        <v>94</v>
      </c>
      <c r="J227" s="63" t="s">
        <v>355</v>
      </c>
      <c r="P227" s="63" t="s">
        <v>288</v>
      </c>
    </row>
    <row r="228" spans="1:16" s="63" customFormat="1">
      <c r="A228" s="63" t="str">
        <f>Arms!$C$10</f>
        <v>CART_006_1</v>
      </c>
      <c r="B228" s="63">
        <v>4</v>
      </c>
      <c r="C228" s="63" t="str">
        <f t="shared" si="8"/>
        <v>CART_006_1_4</v>
      </c>
      <c r="D228" s="64">
        <v>6</v>
      </c>
      <c r="E228" s="63" t="s">
        <v>260</v>
      </c>
      <c r="F228" s="65">
        <v>14.772</v>
      </c>
      <c r="G228" s="65"/>
      <c r="H228" s="61" t="s">
        <v>327</v>
      </c>
      <c r="I228" s="63" t="s">
        <v>94</v>
      </c>
      <c r="J228" s="63" t="s">
        <v>355</v>
      </c>
      <c r="P228" s="63" t="s">
        <v>288</v>
      </c>
    </row>
    <row r="229" spans="1:16" s="63" customFormat="1">
      <c r="A229" s="63" t="str">
        <f>Arms!$C$10</f>
        <v>CART_006_1</v>
      </c>
      <c r="B229" s="63">
        <v>4</v>
      </c>
      <c r="C229" s="63" t="str">
        <f t="shared" si="8"/>
        <v>CART_006_1_4</v>
      </c>
      <c r="D229" s="64">
        <v>9</v>
      </c>
      <c r="E229" s="63" t="s">
        <v>260</v>
      </c>
      <c r="F229" s="65">
        <v>18.263000000000002</v>
      </c>
      <c r="G229" s="65"/>
      <c r="H229" s="61" t="s">
        <v>327</v>
      </c>
      <c r="I229" s="63" t="s">
        <v>94</v>
      </c>
      <c r="J229" s="63" t="s">
        <v>355</v>
      </c>
      <c r="P229" s="63" t="s">
        <v>288</v>
      </c>
    </row>
    <row r="230" spans="1:16" s="63" customFormat="1">
      <c r="A230" s="63" t="str">
        <f>Arms!$C$10</f>
        <v>CART_006_1</v>
      </c>
      <c r="B230" s="63">
        <v>4</v>
      </c>
      <c r="C230" s="63" t="str">
        <f t="shared" si="8"/>
        <v>CART_006_1_4</v>
      </c>
      <c r="D230" s="64">
        <v>14</v>
      </c>
      <c r="E230" s="63" t="s">
        <v>260</v>
      </c>
      <c r="F230" s="65">
        <v>19.338000000000001</v>
      </c>
      <c r="G230" s="65"/>
      <c r="H230" s="61" t="s">
        <v>327</v>
      </c>
      <c r="I230" s="63" t="s">
        <v>94</v>
      </c>
      <c r="J230" s="63" t="s">
        <v>355</v>
      </c>
      <c r="P230" s="63" t="s">
        <v>288</v>
      </c>
    </row>
    <row r="231" spans="1:16" s="63" customFormat="1">
      <c r="A231" s="63" t="str">
        <f>Arms!$C$10</f>
        <v>CART_006_1</v>
      </c>
      <c r="B231" s="63">
        <v>4</v>
      </c>
      <c r="C231" s="63" t="str">
        <f t="shared" si="8"/>
        <v>CART_006_1_4</v>
      </c>
      <c r="D231" s="64">
        <v>32</v>
      </c>
      <c r="E231" s="63" t="s">
        <v>260</v>
      </c>
      <c r="F231" s="65">
        <v>18.620999999999999</v>
      </c>
      <c r="G231" s="65"/>
      <c r="H231" s="61" t="s">
        <v>327</v>
      </c>
      <c r="I231" s="63" t="s">
        <v>94</v>
      </c>
      <c r="J231" s="63" t="s">
        <v>355</v>
      </c>
      <c r="P231" s="63" t="s">
        <v>288</v>
      </c>
    </row>
    <row r="232" spans="1:16" s="63" customFormat="1">
      <c r="A232" s="63" t="str">
        <f>Arms!$C$10</f>
        <v>CART_006_1</v>
      </c>
      <c r="B232" s="63">
        <v>5</v>
      </c>
      <c r="C232" s="63" t="str">
        <f t="shared" si="8"/>
        <v>CART_006_1_5</v>
      </c>
      <c r="D232" s="64">
        <v>0</v>
      </c>
      <c r="E232" s="63" t="s">
        <v>260</v>
      </c>
      <c r="F232" s="65">
        <v>28.911999999999999</v>
      </c>
      <c r="G232" s="65"/>
      <c r="H232" s="61" t="s">
        <v>327</v>
      </c>
      <c r="I232" s="63" t="s">
        <v>94</v>
      </c>
      <c r="J232" s="63" t="s">
        <v>355</v>
      </c>
      <c r="P232" s="63" t="s">
        <v>288</v>
      </c>
    </row>
    <row r="233" spans="1:16" s="63" customFormat="1">
      <c r="A233" s="63" t="str">
        <f>Arms!$C$10</f>
        <v>CART_006_1</v>
      </c>
      <c r="B233" s="63">
        <v>5</v>
      </c>
      <c r="C233" s="63" t="str">
        <f t="shared" si="8"/>
        <v>CART_006_1_5</v>
      </c>
      <c r="D233" s="64">
        <v>3</v>
      </c>
      <c r="E233" s="63" t="s">
        <v>260</v>
      </c>
      <c r="F233" s="65">
        <v>17.704000000000001</v>
      </c>
      <c r="G233" s="65"/>
      <c r="H233" s="61" t="s">
        <v>327</v>
      </c>
      <c r="I233" s="63" t="s">
        <v>94</v>
      </c>
      <c r="J233" s="63" t="s">
        <v>355</v>
      </c>
      <c r="P233" s="63" t="s">
        <v>288</v>
      </c>
    </row>
    <row r="234" spans="1:16" s="63" customFormat="1">
      <c r="A234" s="63" t="str">
        <f>Arms!$C$10</f>
        <v>CART_006_1</v>
      </c>
      <c r="B234" s="63">
        <v>5</v>
      </c>
      <c r="C234" s="63" t="str">
        <f t="shared" si="8"/>
        <v>CART_006_1_5</v>
      </c>
      <c r="D234" s="64">
        <v>5</v>
      </c>
      <c r="E234" s="63" t="s">
        <v>260</v>
      </c>
      <c r="F234" s="65">
        <v>29.422000000000001</v>
      </c>
      <c r="G234" s="65"/>
      <c r="H234" s="61" t="s">
        <v>327</v>
      </c>
      <c r="I234" s="63" t="s">
        <v>94</v>
      </c>
      <c r="J234" s="63" t="s">
        <v>355</v>
      </c>
      <c r="P234" s="63" t="s">
        <v>288</v>
      </c>
    </row>
    <row r="235" spans="1:16" s="63" customFormat="1">
      <c r="A235" s="63" t="str">
        <f>Arms!$C$10</f>
        <v>CART_006_1</v>
      </c>
      <c r="B235" s="63">
        <v>5</v>
      </c>
      <c r="C235" s="63" t="str">
        <f t="shared" si="8"/>
        <v>CART_006_1_5</v>
      </c>
      <c r="D235" s="64">
        <v>9</v>
      </c>
      <c r="E235" s="63" t="s">
        <v>260</v>
      </c>
      <c r="F235" s="65">
        <v>19.486999999999998</v>
      </c>
      <c r="G235" s="65"/>
      <c r="H235" s="61" t="s">
        <v>327</v>
      </c>
      <c r="I235" s="63" t="s">
        <v>94</v>
      </c>
      <c r="J235" s="63" t="s">
        <v>355</v>
      </c>
      <c r="P235" s="63" t="s">
        <v>288</v>
      </c>
    </row>
    <row r="236" spans="1:16" s="63" customFormat="1">
      <c r="A236" s="63" t="str">
        <f>Arms!$C$10</f>
        <v>CART_006_1</v>
      </c>
      <c r="B236" s="63">
        <v>5</v>
      </c>
      <c r="C236" s="63" t="str">
        <f t="shared" si="8"/>
        <v>CART_006_1_5</v>
      </c>
      <c r="D236" s="64">
        <v>14</v>
      </c>
      <c r="E236" s="63" t="s">
        <v>260</v>
      </c>
      <c r="F236" s="65">
        <v>15.666</v>
      </c>
      <c r="G236" s="65"/>
      <c r="H236" s="61" t="s">
        <v>327</v>
      </c>
      <c r="I236" s="63" t="s">
        <v>94</v>
      </c>
      <c r="J236" s="63" t="s">
        <v>355</v>
      </c>
      <c r="P236" s="63" t="s">
        <v>288</v>
      </c>
    </row>
    <row r="237" spans="1:16" s="63" customFormat="1">
      <c r="A237" s="63" t="str">
        <f>Arms!$C$10</f>
        <v>CART_006_1</v>
      </c>
      <c r="B237" s="63">
        <v>5</v>
      </c>
      <c r="C237" s="63" t="str">
        <f t="shared" si="8"/>
        <v>CART_006_1_5</v>
      </c>
      <c r="D237" s="64">
        <v>20</v>
      </c>
      <c r="E237" s="63" t="s">
        <v>260</v>
      </c>
      <c r="F237" s="65">
        <v>20.123999999999999</v>
      </c>
      <c r="G237" s="65"/>
      <c r="H237" s="61" t="s">
        <v>327</v>
      </c>
      <c r="I237" s="63" t="s">
        <v>94</v>
      </c>
      <c r="J237" s="63" t="s">
        <v>355</v>
      </c>
      <c r="P237" s="63" t="s">
        <v>288</v>
      </c>
    </row>
    <row r="238" spans="1:16" s="63" customFormat="1">
      <c r="A238" s="63" t="str">
        <f>Arms!$C$10</f>
        <v>CART_006_1</v>
      </c>
      <c r="B238" s="63">
        <v>5</v>
      </c>
      <c r="C238" s="63" t="str">
        <f t="shared" si="8"/>
        <v>CART_006_1_5</v>
      </c>
      <c r="D238" s="64">
        <v>27</v>
      </c>
      <c r="E238" s="63" t="s">
        <v>260</v>
      </c>
      <c r="F238" s="65">
        <v>25.855</v>
      </c>
      <c r="G238" s="65"/>
      <c r="H238" s="61" t="s">
        <v>327</v>
      </c>
      <c r="I238" s="63" t="s">
        <v>94</v>
      </c>
      <c r="J238" s="63" t="s">
        <v>355</v>
      </c>
      <c r="P238" s="63" t="s">
        <v>288</v>
      </c>
    </row>
    <row r="239" spans="1:16" s="63" customFormat="1">
      <c r="A239" s="63" t="str">
        <f>Arms!$C$10</f>
        <v>CART_006_1</v>
      </c>
      <c r="B239" s="63">
        <v>6</v>
      </c>
      <c r="C239" s="63" t="str">
        <f t="shared" si="8"/>
        <v>CART_006_1_6</v>
      </c>
      <c r="D239" s="64">
        <v>1</v>
      </c>
      <c r="E239" s="63" t="s">
        <v>260</v>
      </c>
      <c r="F239" s="65">
        <v>71.533000000000001</v>
      </c>
      <c r="G239" s="65"/>
      <c r="H239" s="61" t="s">
        <v>327</v>
      </c>
      <c r="I239" s="63" t="s">
        <v>94</v>
      </c>
      <c r="J239" s="63" t="s">
        <v>355</v>
      </c>
      <c r="P239" s="63" t="s">
        <v>288</v>
      </c>
    </row>
    <row r="240" spans="1:16" s="63" customFormat="1">
      <c r="A240" s="63" t="str">
        <f>Arms!$C$10</f>
        <v>CART_006_1</v>
      </c>
      <c r="B240" s="63">
        <v>6</v>
      </c>
      <c r="C240" s="63" t="str">
        <f t="shared" si="8"/>
        <v>CART_006_1_6</v>
      </c>
      <c r="D240" s="64">
        <v>3</v>
      </c>
      <c r="E240" s="63" t="s">
        <v>260</v>
      </c>
      <c r="F240" s="65">
        <v>396.358</v>
      </c>
      <c r="G240" s="65"/>
      <c r="H240" s="61" t="s">
        <v>327</v>
      </c>
      <c r="I240" s="63" t="s">
        <v>94</v>
      </c>
      <c r="J240" s="63" t="s">
        <v>355</v>
      </c>
      <c r="P240" s="63" t="s">
        <v>288</v>
      </c>
    </row>
    <row r="241" spans="1:16" s="63" customFormat="1">
      <c r="A241" s="63" t="str">
        <f>Arms!$C$10</f>
        <v>CART_006_1</v>
      </c>
      <c r="B241" s="63">
        <v>6</v>
      </c>
      <c r="C241" s="63" t="str">
        <f t="shared" si="8"/>
        <v>CART_006_1_6</v>
      </c>
      <c r="D241" s="64">
        <v>6</v>
      </c>
      <c r="E241" s="63" t="s">
        <v>260</v>
      </c>
      <c r="F241" s="65">
        <v>17.992000000000001</v>
      </c>
      <c r="G241" s="65"/>
      <c r="H241" s="61" t="s">
        <v>327</v>
      </c>
      <c r="I241" s="63" t="s">
        <v>94</v>
      </c>
      <c r="J241" s="63" t="s">
        <v>355</v>
      </c>
      <c r="P241" s="63" t="s">
        <v>288</v>
      </c>
    </row>
    <row r="242" spans="1:16" s="63" customFormat="1">
      <c r="A242" s="63" t="str">
        <f>Arms!$C$10</f>
        <v>CART_006_1</v>
      </c>
      <c r="B242" s="63">
        <v>6</v>
      </c>
      <c r="C242" s="63" t="str">
        <f t="shared" si="8"/>
        <v>CART_006_1_6</v>
      </c>
      <c r="D242" s="64">
        <v>9</v>
      </c>
      <c r="E242" s="63" t="s">
        <v>260</v>
      </c>
      <c r="F242" s="65">
        <v>15.445</v>
      </c>
      <c r="G242" s="65"/>
      <c r="H242" s="61" t="s">
        <v>327</v>
      </c>
      <c r="I242" s="63" t="s">
        <v>94</v>
      </c>
      <c r="J242" s="63" t="s">
        <v>355</v>
      </c>
      <c r="P242" s="63" t="s">
        <v>288</v>
      </c>
    </row>
    <row r="243" spans="1:16" s="63" customFormat="1">
      <c r="A243" s="63" t="str">
        <f>Arms!$C$10</f>
        <v>CART_006_1</v>
      </c>
      <c r="B243" s="63">
        <v>6</v>
      </c>
      <c r="C243" s="63" t="str">
        <f t="shared" si="8"/>
        <v>CART_006_1_6</v>
      </c>
      <c r="D243" s="64">
        <v>14</v>
      </c>
      <c r="E243" s="63" t="s">
        <v>260</v>
      </c>
      <c r="F243" s="65">
        <v>18.641999999999999</v>
      </c>
      <c r="G243" s="65"/>
      <c r="H243" s="61" t="s">
        <v>327</v>
      </c>
      <c r="I243" s="63" t="s">
        <v>94</v>
      </c>
      <c r="J243" s="63" t="s">
        <v>355</v>
      </c>
      <c r="P243" s="63" t="s">
        <v>288</v>
      </c>
    </row>
    <row r="244" spans="1:16" s="63" customFormat="1">
      <c r="A244" s="63" t="str">
        <f>Arms!$C$10</f>
        <v>CART_006_1</v>
      </c>
      <c r="B244" s="63">
        <v>6</v>
      </c>
      <c r="C244" s="63" t="str">
        <f t="shared" si="8"/>
        <v>CART_006_1_6</v>
      </c>
      <c r="D244" s="64">
        <v>19</v>
      </c>
      <c r="E244" s="63" t="s">
        <v>260</v>
      </c>
      <c r="F244" s="65">
        <v>13.06</v>
      </c>
      <c r="G244" s="65"/>
      <c r="H244" s="61" t="s">
        <v>327</v>
      </c>
      <c r="I244" s="63" t="s">
        <v>94</v>
      </c>
      <c r="J244" s="63" t="s">
        <v>355</v>
      </c>
      <c r="P244" s="63" t="s">
        <v>288</v>
      </c>
    </row>
    <row r="245" spans="1:16" s="63" customFormat="1">
      <c r="A245" s="63" t="str">
        <f>Arms!$C$10</f>
        <v>CART_006_1</v>
      </c>
      <c r="B245" s="63">
        <v>6</v>
      </c>
      <c r="C245" s="63" t="str">
        <f t="shared" si="8"/>
        <v>CART_006_1_6</v>
      </c>
      <c r="D245" s="64">
        <v>33</v>
      </c>
      <c r="E245" s="63" t="s">
        <v>260</v>
      </c>
      <c r="F245" s="65">
        <v>20.268000000000001</v>
      </c>
      <c r="G245" s="65"/>
      <c r="H245" s="61" t="s">
        <v>327</v>
      </c>
      <c r="I245" s="63" t="s">
        <v>94</v>
      </c>
      <c r="J245" s="63" t="s">
        <v>355</v>
      </c>
      <c r="P245" s="63" t="s">
        <v>288</v>
      </c>
    </row>
    <row r="246" spans="1:16" s="63" customFormat="1">
      <c r="A246" s="63" t="str">
        <f>Arms!$C$10</f>
        <v>CART_006_1</v>
      </c>
      <c r="B246" s="63">
        <v>6</v>
      </c>
      <c r="C246" s="63" t="str">
        <f t="shared" si="8"/>
        <v>CART_006_1_6</v>
      </c>
      <c r="D246" s="64">
        <v>68</v>
      </c>
      <c r="E246" s="63" t="s">
        <v>260</v>
      </c>
      <c r="F246" s="65">
        <v>20.321999999999999</v>
      </c>
      <c r="G246" s="65"/>
      <c r="H246" s="61" t="s">
        <v>327</v>
      </c>
      <c r="I246" s="63" t="s">
        <v>94</v>
      </c>
      <c r="J246" s="63" t="s">
        <v>355</v>
      </c>
      <c r="P246" s="63" t="s">
        <v>288</v>
      </c>
    </row>
    <row r="247" spans="1:16" s="63" customFormat="1">
      <c r="A247" s="63" t="str">
        <f>Arms!$C$10</f>
        <v>CART_006_1</v>
      </c>
      <c r="B247" s="63">
        <v>7</v>
      </c>
      <c r="C247" s="63" t="str">
        <f t="shared" si="8"/>
        <v>CART_006_1_7</v>
      </c>
      <c r="D247" s="64">
        <v>1</v>
      </c>
      <c r="E247" s="63" t="s">
        <v>260</v>
      </c>
      <c r="F247" s="65">
        <v>33.970999999999997</v>
      </c>
      <c r="G247" s="65"/>
      <c r="H247" s="61" t="s">
        <v>327</v>
      </c>
      <c r="I247" s="63" t="s">
        <v>94</v>
      </c>
      <c r="J247" s="63" t="s">
        <v>355</v>
      </c>
      <c r="P247" s="63" t="s">
        <v>288</v>
      </c>
    </row>
    <row r="248" spans="1:16" s="63" customFormat="1">
      <c r="A248" s="63" t="str">
        <f>Arms!$C$10</f>
        <v>CART_006_1</v>
      </c>
      <c r="B248" s="63">
        <v>7</v>
      </c>
      <c r="C248" s="63" t="str">
        <f t="shared" si="8"/>
        <v>CART_006_1_7</v>
      </c>
      <c r="D248" s="64">
        <v>3</v>
      </c>
      <c r="E248" s="63" t="s">
        <v>260</v>
      </c>
      <c r="F248" s="65">
        <v>33.970999999999997</v>
      </c>
      <c r="G248" s="65"/>
      <c r="H248" s="61" t="s">
        <v>327</v>
      </c>
      <c r="I248" s="63" t="s">
        <v>94</v>
      </c>
      <c r="J248" s="63" t="s">
        <v>355</v>
      </c>
      <c r="P248" s="63" t="s">
        <v>288</v>
      </c>
    </row>
    <row r="249" spans="1:16" s="63" customFormat="1">
      <c r="A249" s="63" t="str">
        <f>Arms!$C$10</f>
        <v>CART_006_1</v>
      </c>
      <c r="B249" s="63">
        <v>7</v>
      </c>
      <c r="C249" s="63" t="str">
        <f t="shared" si="8"/>
        <v>CART_006_1_7</v>
      </c>
      <c r="D249" s="64">
        <v>5</v>
      </c>
      <c r="E249" s="63" t="s">
        <v>260</v>
      </c>
      <c r="F249" s="65">
        <v>22.361000000000001</v>
      </c>
      <c r="G249" s="65"/>
      <c r="H249" s="61" t="s">
        <v>327</v>
      </c>
      <c r="I249" s="63" t="s">
        <v>94</v>
      </c>
      <c r="J249" s="63" t="s">
        <v>355</v>
      </c>
      <c r="P249" s="63" t="s">
        <v>288</v>
      </c>
    </row>
    <row r="250" spans="1:16" s="63" customFormat="1">
      <c r="A250" s="63" t="str">
        <f>Arms!$C$10</f>
        <v>CART_006_1</v>
      </c>
      <c r="B250" s="63">
        <v>7</v>
      </c>
      <c r="C250" s="63" t="str">
        <f t="shared" si="8"/>
        <v>CART_006_1_7</v>
      </c>
      <c r="D250" s="64">
        <v>7</v>
      </c>
      <c r="E250" s="63" t="s">
        <v>260</v>
      </c>
      <c r="F250" s="65">
        <v>17.631</v>
      </c>
      <c r="G250" s="65"/>
      <c r="H250" s="61" t="s">
        <v>327</v>
      </c>
      <c r="I250" s="63" t="s">
        <v>94</v>
      </c>
      <c r="J250" s="63" t="s">
        <v>355</v>
      </c>
      <c r="P250" s="63" t="s">
        <v>288</v>
      </c>
    </row>
    <row r="251" spans="1:16" s="63" customFormat="1">
      <c r="A251" s="63" t="str">
        <f>Arms!$C$10</f>
        <v>CART_006_1</v>
      </c>
      <c r="B251" s="63">
        <v>7</v>
      </c>
      <c r="C251" s="63" t="str">
        <f t="shared" si="8"/>
        <v>CART_006_1_7</v>
      </c>
      <c r="D251" s="64">
        <v>13</v>
      </c>
      <c r="E251" s="63" t="s">
        <v>260</v>
      </c>
      <c r="F251" s="65">
        <v>53.393999999999998</v>
      </c>
      <c r="G251" s="65"/>
      <c r="H251" s="61" t="s">
        <v>327</v>
      </c>
      <c r="I251" s="63" t="s">
        <v>94</v>
      </c>
      <c r="J251" s="63" t="s">
        <v>355</v>
      </c>
      <c r="P251" s="63" t="s">
        <v>288</v>
      </c>
    </row>
    <row r="252" spans="1:16" s="63" customFormat="1">
      <c r="A252" s="63" t="str">
        <f>Arms!$C$10</f>
        <v>CART_006_1</v>
      </c>
      <c r="B252" s="63">
        <v>7</v>
      </c>
      <c r="C252" s="63" t="str">
        <f t="shared" si="8"/>
        <v>CART_006_1_7</v>
      </c>
      <c r="D252" s="64">
        <v>20</v>
      </c>
      <c r="E252" s="63" t="s">
        <v>260</v>
      </c>
      <c r="F252" s="65">
        <v>34.975000000000001</v>
      </c>
      <c r="G252" s="65"/>
      <c r="H252" s="61" t="s">
        <v>327</v>
      </c>
      <c r="I252" s="63" t="s">
        <v>94</v>
      </c>
      <c r="J252" s="63" t="s">
        <v>355</v>
      </c>
      <c r="P252" s="63" t="s">
        <v>288</v>
      </c>
    </row>
    <row r="253" spans="1:16" s="63" customFormat="1">
      <c r="A253" s="63" t="str">
        <f>Arms!$C$10</f>
        <v>CART_006_1</v>
      </c>
      <c r="B253" s="63">
        <v>7</v>
      </c>
      <c r="C253" s="63" t="str">
        <f t="shared" si="8"/>
        <v>CART_006_1_7</v>
      </c>
      <c r="D253" s="64">
        <v>27</v>
      </c>
      <c r="E253" s="63" t="s">
        <v>260</v>
      </c>
      <c r="F253" s="65">
        <v>68.516000000000005</v>
      </c>
      <c r="G253" s="65"/>
      <c r="H253" s="61" t="s">
        <v>327</v>
      </c>
      <c r="I253" s="63" t="s">
        <v>94</v>
      </c>
      <c r="J253" s="63" t="s">
        <v>355</v>
      </c>
      <c r="P253" s="63" t="s">
        <v>288</v>
      </c>
    </row>
    <row r="254" spans="1:16" s="63" customFormat="1">
      <c r="A254" s="63" t="str">
        <f>Arms!$C$10</f>
        <v>CART_006_1</v>
      </c>
      <c r="B254" s="63">
        <v>8</v>
      </c>
      <c r="C254" s="63" t="str">
        <f t="shared" si="8"/>
        <v>CART_006_1_8</v>
      </c>
      <c r="D254" s="64">
        <v>1</v>
      </c>
      <c r="E254" s="63" t="s">
        <v>260</v>
      </c>
      <c r="F254" s="65">
        <v>11.754</v>
      </c>
      <c r="G254" s="65"/>
      <c r="H254" s="61" t="s">
        <v>327</v>
      </c>
      <c r="I254" s="63" t="s">
        <v>94</v>
      </c>
      <c r="J254" s="63" t="s">
        <v>355</v>
      </c>
      <c r="P254" s="63" t="s">
        <v>288</v>
      </c>
    </row>
    <row r="255" spans="1:16" s="63" customFormat="1">
      <c r="A255" s="63" t="str">
        <f>Arms!$C$10</f>
        <v>CART_006_1</v>
      </c>
      <c r="B255" s="63">
        <v>8</v>
      </c>
      <c r="C255" s="63" t="str">
        <f t="shared" si="8"/>
        <v>CART_006_1_8</v>
      </c>
      <c r="D255" s="64">
        <v>3</v>
      </c>
      <c r="E255" s="63" t="s">
        <v>260</v>
      </c>
      <c r="F255" s="65">
        <v>10</v>
      </c>
      <c r="G255" s="65"/>
      <c r="H255" s="61" t="s">
        <v>327</v>
      </c>
      <c r="I255" s="63" t="s">
        <v>94</v>
      </c>
      <c r="J255" s="63" t="s">
        <v>355</v>
      </c>
      <c r="P255" s="63" t="s">
        <v>288</v>
      </c>
    </row>
    <row r="256" spans="1:16" s="63" customFormat="1">
      <c r="A256" s="63" t="str">
        <f>Arms!$C$10</f>
        <v>CART_006_1</v>
      </c>
      <c r="B256" s="63">
        <v>8</v>
      </c>
      <c r="C256" s="63" t="str">
        <f t="shared" si="8"/>
        <v>CART_006_1_8</v>
      </c>
      <c r="D256" s="64">
        <v>9</v>
      </c>
      <c r="E256" s="63" t="s">
        <v>260</v>
      </c>
      <c r="F256" s="65">
        <v>16.341000000000001</v>
      </c>
      <c r="G256" s="65"/>
      <c r="H256" s="61" t="s">
        <v>327</v>
      </c>
      <c r="I256" s="63" t="s">
        <v>94</v>
      </c>
      <c r="J256" s="63" t="s">
        <v>355</v>
      </c>
      <c r="P256" s="63" t="s">
        <v>288</v>
      </c>
    </row>
    <row r="257" spans="1:16" s="63" customFormat="1">
      <c r="A257" s="63" t="str">
        <f>Arms!$C$10</f>
        <v>CART_006_1</v>
      </c>
      <c r="B257" s="63">
        <v>8</v>
      </c>
      <c r="C257" s="63" t="str">
        <f t="shared" si="8"/>
        <v>CART_006_1_8</v>
      </c>
      <c r="D257" s="64">
        <v>14</v>
      </c>
      <c r="E257" s="63" t="s">
        <v>260</v>
      </c>
      <c r="F257" s="65">
        <v>10.32</v>
      </c>
      <c r="G257" s="65"/>
      <c r="H257" s="61" t="s">
        <v>327</v>
      </c>
      <c r="I257" s="63" t="s">
        <v>94</v>
      </c>
      <c r="J257" s="63" t="s">
        <v>355</v>
      </c>
      <c r="P257" s="63" t="s">
        <v>288</v>
      </c>
    </row>
    <row r="258" spans="1:16" s="63" customFormat="1">
      <c r="A258" s="63" t="str">
        <f>Arms!$C$10</f>
        <v>CART_006_1</v>
      </c>
      <c r="B258" s="63">
        <v>8</v>
      </c>
      <c r="C258" s="63" t="str">
        <f t="shared" si="8"/>
        <v>CART_006_1_8</v>
      </c>
      <c r="D258" s="64">
        <v>24</v>
      </c>
      <c r="E258" s="63" t="s">
        <v>260</v>
      </c>
      <c r="F258" s="65">
        <v>13.689</v>
      </c>
      <c r="G258" s="65"/>
      <c r="H258" s="61" t="s">
        <v>327</v>
      </c>
      <c r="I258" s="63" t="s">
        <v>94</v>
      </c>
      <c r="J258" s="63" t="s">
        <v>355</v>
      </c>
      <c r="P258" s="63" t="s">
        <v>288</v>
      </c>
    </row>
    <row r="259" spans="1:16" s="63" customFormat="1">
      <c r="A259" s="63" t="str">
        <f>Arms!$C$10</f>
        <v>CART_006_1</v>
      </c>
      <c r="B259" s="63">
        <v>8</v>
      </c>
      <c r="C259" s="63" t="str">
        <f t="shared" si="8"/>
        <v>CART_006_1_8</v>
      </c>
      <c r="D259" s="64">
        <v>28</v>
      </c>
      <c r="E259" s="63" t="s">
        <v>260</v>
      </c>
      <c r="F259" s="65">
        <v>21.071000000000002</v>
      </c>
      <c r="G259" s="65"/>
      <c r="H259" s="61" t="s">
        <v>327</v>
      </c>
      <c r="I259" s="63" t="s">
        <v>94</v>
      </c>
      <c r="J259" s="63" t="s">
        <v>355</v>
      </c>
      <c r="P259" s="63" t="s">
        <v>288</v>
      </c>
    </row>
    <row r="260" spans="1:16" s="63" customFormat="1">
      <c r="A260" s="63" t="str">
        <f>Arms!$C$10</f>
        <v>CART_006_1</v>
      </c>
      <c r="B260" s="63">
        <v>9</v>
      </c>
      <c r="C260" s="63" t="str">
        <f t="shared" si="8"/>
        <v>CART_006_1_9</v>
      </c>
      <c r="D260" s="64">
        <v>1</v>
      </c>
      <c r="E260" s="63" t="s">
        <v>260</v>
      </c>
      <c r="F260" s="65">
        <v>33.9</v>
      </c>
      <c r="G260" s="65"/>
      <c r="H260" s="61" t="s">
        <v>327</v>
      </c>
      <c r="I260" s="63" t="s">
        <v>94</v>
      </c>
      <c r="J260" s="63" t="s">
        <v>355</v>
      </c>
      <c r="P260" s="63" t="s">
        <v>288</v>
      </c>
    </row>
    <row r="261" spans="1:16" s="63" customFormat="1">
      <c r="A261" s="63" t="str">
        <f>Arms!$C$10</f>
        <v>CART_006_1</v>
      </c>
      <c r="B261" s="63">
        <v>9</v>
      </c>
      <c r="C261" s="63" t="str">
        <f t="shared" ref="C261:C324" si="9">CONCATENATE(A261, "_", B261)</f>
        <v>CART_006_1_9</v>
      </c>
      <c r="D261" s="64">
        <v>3</v>
      </c>
      <c r="E261" s="63" t="s">
        <v>260</v>
      </c>
      <c r="F261" s="65">
        <v>27.378</v>
      </c>
      <c r="G261" s="65"/>
      <c r="H261" s="61" t="s">
        <v>327</v>
      </c>
      <c r="I261" s="63" t="s">
        <v>94</v>
      </c>
      <c r="J261" s="63" t="s">
        <v>355</v>
      </c>
      <c r="P261" s="63" t="s">
        <v>288</v>
      </c>
    </row>
    <row r="262" spans="1:16" s="63" customFormat="1">
      <c r="A262" s="63" t="str">
        <f>Arms!$C$10</f>
        <v>CART_006_1</v>
      </c>
      <c r="B262" s="63">
        <v>9</v>
      </c>
      <c r="C262" s="63" t="str">
        <f t="shared" si="9"/>
        <v>CART_006_1_9</v>
      </c>
      <c r="D262" s="64">
        <v>6</v>
      </c>
      <c r="E262" s="63" t="s">
        <v>260</v>
      </c>
      <c r="F262" s="65">
        <v>49.308</v>
      </c>
      <c r="G262" s="65"/>
      <c r="H262" s="61" t="s">
        <v>327</v>
      </c>
      <c r="I262" s="63" t="s">
        <v>94</v>
      </c>
      <c r="J262" s="63" t="s">
        <v>355</v>
      </c>
      <c r="P262" s="63" t="s">
        <v>288</v>
      </c>
    </row>
    <row r="263" spans="1:16" s="63" customFormat="1">
      <c r="A263" s="63" t="str">
        <f>Arms!$C$10</f>
        <v>CART_006_1</v>
      </c>
      <c r="B263" s="63">
        <v>9</v>
      </c>
      <c r="C263" s="63" t="str">
        <f t="shared" si="9"/>
        <v>CART_006_1_9</v>
      </c>
      <c r="D263" s="64">
        <v>7</v>
      </c>
      <c r="E263" s="63" t="s">
        <v>260</v>
      </c>
      <c r="F263" s="65">
        <v>15.337</v>
      </c>
      <c r="G263" s="65"/>
      <c r="H263" s="61" t="s">
        <v>327</v>
      </c>
      <c r="I263" s="63" t="s">
        <v>94</v>
      </c>
      <c r="J263" s="63" t="s">
        <v>355</v>
      </c>
      <c r="P263" s="63" t="s">
        <v>288</v>
      </c>
    </row>
    <row r="264" spans="1:16" s="63" customFormat="1">
      <c r="A264" s="63" t="str">
        <f>Arms!$C$10</f>
        <v>CART_006_1</v>
      </c>
      <c r="B264" s="63">
        <v>9</v>
      </c>
      <c r="C264" s="63" t="str">
        <f t="shared" si="9"/>
        <v>CART_006_1_9</v>
      </c>
      <c r="D264" s="64">
        <v>9</v>
      </c>
      <c r="E264" s="63" t="s">
        <v>260</v>
      </c>
      <c r="F264" s="65">
        <v>10</v>
      </c>
      <c r="G264" s="65"/>
      <c r="H264" s="61" t="s">
        <v>327</v>
      </c>
      <c r="I264" s="63" t="s">
        <v>94</v>
      </c>
      <c r="J264" s="63" t="s">
        <v>355</v>
      </c>
      <c r="P264" s="63" t="s">
        <v>288</v>
      </c>
    </row>
    <row r="265" spans="1:16" s="63" customFormat="1">
      <c r="A265" s="63" t="str">
        <f>Arms!$C$10</f>
        <v>CART_006_1</v>
      </c>
      <c r="B265" s="63">
        <v>9</v>
      </c>
      <c r="C265" s="63" t="str">
        <f t="shared" si="9"/>
        <v>CART_006_1_9</v>
      </c>
      <c r="D265" s="64">
        <v>14</v>
      </c>
      <c r="E265" s="63" t="s">
        <v>260</v>
      </c>
      <c r="F265" s="65">
        <v>10.391999999999999</v>
      </c>
      <c r="G265" s="65"/>
      <c r="H265" s="61" t="s">
        <v>327</v>
      </c>
      <c r="I265" s="63" t="s">
        <v>94</v>
      </c>
      <c r="J265" s="63" t="s">
        <v>355</v>
      </c>
      <c r="P265" s="63" t="s">
        <v>288</v>
      </c>
    </row>
    <row r="266" spans="1:16" s="63" customFormat="1">
      <c r="A266" s="63" t="str">
        <f>Arms!$C$10</f>
        <v>CART_006_1</v>
      </c>
      <c r="B266" s="63">
        <v>9</v>
      </c>
      <c r="C266" s="63" t="str">
        <f t="shared" si="9"/>
        <v>CART_006_1_9</v>
      </c>
      <c r="D266" s="64">
        <v>21</v>
      </c>
      <c r="E266" s="63" t="s">
        <v>260</v>
      </c>
      <c r="F266" s="65">
        <v>30.530999999999999</v>
      </c>
      <c r="G266" s="65"/>
      <c r="H266" s="61" t="s">
        <v>327</v>
      </c>
      <c r="I266" s="63" t="s">
        <v>94</v>
      </c>
      <c r="J266" s="63" t="s">
        <v>355</v>
      </c>
      <c r="P266" s="63" t="s">
        <v>288</v>
      </c>
    </row>
    <row r="267" spans="1:16" s="63" customFormat="1">
      <c r="A267" s="63" t="str">
        <f>Arms!$C$10</f>
        <v>CART_006_1</v>
      </c>
      <c r="B267" s="63">
        <v>9</v>
      </c>
      <c r="C267" s="63" t="str">
        <f t="shared" si="9"/>
        <v>CART_006_1_9</v>
      </c>
      <c r="D267" s="64">
        <v>28</v>
      </c>
      <c r="E267" s="63" t="s">
        <v>260</v>
      </c>
      <c r="F267" s="65">
        <v>25.084</v>
      </c>
      <c r="G267" s="65"/>
      <c r="H267" s="61" t="s">
        <v>327</v>
      </c>
      <c r="I267" s="63" t="s">
        <v>94</v>
      </c>
      <c r="J267" s="63" t="s">
        <v>355</v>
      </c>
      <c r="P267" s="63" t="s">
        <v>288</v>
      </c>
    </row>
    <row r="268" spans="1:16" s="63" customFormat="1">
      <c r="A268" s="63" t="str">
        <f>Arms!$C$10</f>
        <v>CART_006_1</v>
      </c>
      <c r="B268" s="63">
        <v>10</v>
      </c>
      <c r="C268" s="63" t="str">
        <f t="shared" si="9"/>
        <v>CART_006_1_10</v>
      </c>
      <c r="D268" s="64">
        <v>1</v>
      </c>
      <c r="E268" s="63" t="s">
        <v>260</v>
      </c>
      <c r="F268" s="65">
        <v>119.122</v>
      </c>
      <c r="G268" s="65"/>
      <c r="H268" s="61" t="s">
        <v>327</v>
      </c>
      <c r="I268" s="63" t="s">
        <v>94</v>
      </c>
      <c r="J268" s="63" t="s">
        <v>355</v>
      </c>
      <c r="P268" s="63" t="s">
        <v>288</v>
      </c>
    </row>
    <row r="269" spans="1:16" s="63" customFormat="1">
      <c r="A269" s="63" t="str">
        <f>Arms!$C$10</f>
        <v>CART_006_1</v>
      </c>
      <c r="B269" s="63">
        <v>10</v>
      </c>
      <c r="C269" s="63" t="str">
        <f t="shared" si="9"/>
        <v>CART_006_1_10</v>
      </c>
      <c r="D269" s="64">
        <v>3</v>
      </c>
      <c r="E269" s="63" t="s">
        <v>260</v>
      </c>
      <c r="F269" s="65">
        <v>37.238</v>
      </c>
      <c r="G269" s="65"/>
      <c r="H269" s="61" t="s">
        <v>327</v>
      </c>
      <c r="I269" s="63" t="s">
        <v>94</v>
      </c>
      <c r="J269" s="63" t="s">
        <v>355</v>
      </c>
      <c r="P269" s="63" t="s">
        <v>288</v>
      </c>
    </row>
    <row r="270" spans="1:16" s="63" customFormat="1">
      <c r="A270" s="63" t="str">
        <f>Arms!$C$10</f>
        <v>CART_006_1</v>
      </c>
      <c r="B270" s="63">
        <v>10</v>
      </c>
      <c r="C270" s="63" t="str">
        <f t="shared" si="9"/>
        <v>CART_006_1_10</v>
      </c>
      <c r="D270" s="64">
        <v>6</v>
      </c>
      <c r="E270" s="63" t="s">
        <v>260</v>
      </c>
      <c r="F270" s="65">
        <v>36.287999999999997</v>
      </c>
      <c r="G270" s="65"/>
      <c r="H270" s="61" t="s">
        <v>327</v>
      </c>
      <c r="I270" s="63" t="s">
        <v>94</v>
      </c>
      <c r="J270" s="63" t="s">
        <v>355</v>
      </c>
      <c r="P270" s="63" t="s">
        <v>288</v>
      </c>
    </row>
    <row r="271" spans="1:16" s="63" customFormat="1">
      <c r="A271" s="63" t="str">
        <f>Arms!$C$10</f>
        <v>CART_006_1</v>
      </c>
      <c r="B271" s="63">
        <v>10</v>
      </c>
      <c r="C271" s="63" t="str">
        <f t="shared" si="9"/>
        <v>CART_006_1_10</v>
      </c>
      <c r="D271" s="64">
        <v>10</v>
      </c>
      <c r="E271" s="63" t="s">
        <v>260</v>
      </c>
      <c r="F271" s="65">
        <v>18.809000000000001</v>
      </c>
      <c r="G271" s="65"/>
      <c r="H271" s="61" t="s">
        <v>327</v>
      </c>
      <c r="I271" s="63" t="s">
        <v>94</v>
      </c>
      <c r="J271" s="63" t="s">
        <v>355</v>
      </c>
      <c r="P271" s="63" t="s">
        <v>288</v>
      </c>
    </row>
    <row r="272" spans="1:16" s="63" customFormat="1">
      <c r="A272" s="63" t="str">
        <f>Arms!$C$10</f>
        <v>CART_006_1</v>
      </c>
      <c r="B272" s="63">
        <v>10</v>
      </c>
      <c r="C272" s="63" t="str">
        <f t="shared" si="9"/>
        <v>CART_006_1_10</v>
      </c>
      <c r="D272" s="64">
        <v>14</v>
      </c>
      <c r="E272" s="63" t="s">
        <v>260</v>
      </c>
      <c r="F272" s="65">
        <v>27.073</v>
      </c>
      <c r="G272" s="65"/>
      <c r="H272" s="61" t="s">
        <v>327</v>
      </c>
      <c r="I272" s="63" t="s">
        <v>94</v>
      </c>
      <c r="J272" s="63" t="s">
        <v>355</v>
      </c>
      <c r="P272" s="63" t="s">
        <v>288</v>
      </c>
    </row>
    <row r="273" spans="1:16" s="63" customFormat="1">
      <c r="A273" s="63" t="str">
        <f>Arms!$C$10</f>
        <v>CART_006_1</v>
      </c>
      <c r="B273" s="63">
        <v>10</v>
      </c>
      <c r="C273" s="63" t="str">
        <f t="shared" si="9"/>
        <v>CART_006_1_10</v>
      </c>
      <c r="D273" s="64">
        <v>21</v>
      </c>
      <c r="E273" s="63" t="s">
        <v>260</v>
      </c>
      <c r="F273" s="65">
        <v>29.353000000000002</v>
      </c>
      <c r="G273" s="65"/>
      <c r="H273" s="61" t="s">
        <v>327</v>
      </c>
      <c r="I273" s="63" t="s">
        <v>94</v>
      </c>
      <c r="J273" s="63" t="s">
        <v>355</v>
      </c>
      <c r="P273" s="63" t="s">
        <v>288</v>
      </c>
    </row>
    <row r="274" spans="1:16" s="63" customFormat="1">
      <c r="A274" s="63" t="str">
        <f>Arms!$C$10</f>
        <v>CART_006_1</v>
      </c>
      <c r="B274" s="63">
        <v>11</v>
      </c>
      <c r="C274" s="63" t="str">
        <f t="shared" si="9"/>
        <v>CART_006_1_11</v>
      </c>
      <c r="D274" s="64">
        <v>1</v>
      </c>
      <c r="E274" s="63" t="s">
        <v>260</v>
      </c>
      <c r="F274" s="65">
        <v>25.495000000000001</v>
      </c>
      <c r="G274" s="65"/>
      <c r="H274" s="61" t="s">
        <v>327</v>
      </c>
      <c r="I274" s="63" t="s">
        <v>94</v>
      </c>
      <c r="J274" s="63" t="s">
        <v>355</v>
      </c>
      <c r="P274" s="63" t="s">
        <v>288</v>
      </c>
    </row>
    <row r="275" spans="1:16" s="63" customFormat="1">
      <c r="A275" s="63" t="str">
        <f>Arms!$C$10</f>
        <v>CART_006_1</v>
      </c>
      <c r="B275" s="63">
        <v>11</v>
      </c>
      <c r="C275" s="63" t="str">
        <f t="shared" si="9"/>
        <v>CART_006_1_11</v>
      </c>
      <c r="D275" s="64">
        <v>3</v>
      </c>
      <c r="E275" s="63" t="s">
        <v>260</v>
      </c>
      <c r="F275" s="65">
        <v>18.045999999999999</v>
      </c>
      <c r="G275" s="65"/>
      <c r="H275" s="61" t="s">
        <v>327</v>
      </c>
      <c r="I275" s="63" t="s">
        <v>94</v>
      </c>
      <c r="J275" s="63" t="s">
        <v>355</v>
      </c>
      <c r="P275" s="63" t="s">
        <v>288</v>
      </c>
    </row>
    <row r="276" spans="1:16" s="63" customFormat="1">
      <c r="A276" s="63" t="str">
        <f>Arms!$C$10</f>
        <v>CART_006_1</v>
      </c>
      <c r="B276" s="63">
        <v>11</v>
      </c>
      <c r="C276" s="63" t="str">
        <f t="shared" si="9"/>
        <v>CART_006_1_11</v>
      </c>
      <c r="D276" s="64">
        <v>6</v>
      </c>
      <c r="E276" s="63" t="s">
        <v>260</v>
      </c>
      <c r="F276" s="65">
        <v>33.036999999999999</v>
      </c>
      <c r="G276" s="65"/>
      <c r="H276" s="61" t="s">
        <v>327</v>
      </c>
      <c r="I276" s="63" t="s">
        <v>94</v>
      </c>
      <c r="J276" s="63" t="s">
        <v>355</v>
      </c>
      <c r="P276" s="63" t="s">
        <v>288</v>
      </c>
    </row>
    <row r="277" spans="1:16" s="63" customFormat="1">
      <c r="A277" s="63" t="str">
        <f>Arms!$C$10</f>
        <v>CART_006_1</v>
      </c>
      <c r="B277" s="63">
        <v>11</v>
      </c>
      <c r="C277" s="63" t="str">
        <f t="shared" si="9"/>
        <v>CART_006_1_11</v>
      </c>
      <c r="D277" s="64">
        <v>9</v>
      </c>
      <c r="E277" s="63" t="s">
        <v>260</v>
      </c>
      <c r="F277" s="65">
        <v>13.141</v>
      </c>
      <c r="G277" s="65"/>
      <c r="H277" s="61" t="s">
        <v>327</v>
      </c>
      <c r="I277" s="63" t="s">
        <v>94</v>
      </c>
      <c r="J277" s="63" t="s">
        <v>355</v>
      </c>
      <c r="P277" s="63" t="s">
        <v>288</v>
      </c>
    </row>
    <row r="278" spans="1:16" s="63" customFormat="1">
      <c r="A278" s="63" t="str">
        <f>Arms!$C$10</f>
        <v>CART_006_1</v>
      </c>
      <c r="B278" s="63">
        <v>11</v>
      </c>
      <c r="C278" s="63" t="str">
        <f t="shared" si="9"/>
        <v>CART_006_1_11</v>
      </c>
      <c r="D278" s="64">
        <v>16</v>
      </c>
      <c r="E278" s="63" t="s">
        <v>260</v>
      </c>
      <c r="F278" s="65">
        <v>12.308</v>
      </c>
      <c r="G278" s="65"/>
      <c r="H278" s="61" t="s">
        <v>327</v>
      </c>
      <c r="I278" s="63" t="s">
        <v>94</v>
      </c>
      <c r="J278" s="63" t="s">
        <v>355</v>
      </c>
      <c r="P278" s="63" t="s">
        <v>288</v>
      </c>
    </row>
    <row r="279" spans="1:16" s="63" customFormat="1">
      <c r="A279" s="63" t="str">
        <f>Arms!$C$10</f>
        <v>CART_006_1</v>
      </c>
      <c r="B279" s="63">
        <v>11</v>
      </c>
      <c r="C279" s="63" t="str">
        <f t="shared" si="9"/>
        <v>CART_006_1_11</v>
      </c>
      <c r="D279" s="64">
        <v>21</v>
      </c>
      <c r="E279" s="63" t="s">
        <v>260</v>
      </c>
      <c r="F279" s="65">
        <v>15.686</v>
      </c>
      <c r="G279" s="65"/>
      <c r="H279" s="61" t="s">
        <v>327</v>
      </c>
      <c r="I279" s="63" t="s">
        <v>94</v>
      </c>
      <c r="J279" s="63" t="s">
        <v>355</v>
      </c>
      <c r="P279" s="63" t="s">
        <v>288</v>
      </c>
    </row>
    <row r="280" spans="1:16" s="63" customFormat="1">
      <c r="A280" s="63" t="str">
        <f>Arms!$C$10</f>
        <v>CART_006_1</v>
      </c>
      <c r="B280" s="63">
        <v>11</v>
      </c>
      <c r="C280" s="63" t="str">
        <f t="shared" si="9"/>
        <v>CART_006_1_11</v>
      </c>
      <c r="D280" s="64">
        <v>29</v>
      </c>
      <c r="E280" s="63" t="s">
        <v>260</v>
      </c>
      <c r="F280" s="65">
        <v>16.75</v>
      </c>
      <c r="G280" s="65"/>
      <c r="H280" s="61" t="s">
        <v>327</v>
      </c>
      <c r="I280" s="63" t="s">
        <v>94</v>
      </c>
      <c r="J280" s="63" t="s">
        <v>355</v>
      </c>
      <c r="P280" s="63" t="s">
        <v>288</v>
      </c>
    </row>
    <row r="281" spans="1:16" s="63" customFormat="1">
      <c r="A281" s="63" t="str">
        <f>Arms!$C$10</f>
        <v>CART_006_1</v>
      </c>
      <c r="B281" s="63">
        <v>12</v>
      </c>
      <c r="C281" s="63" t="str">
        <f t="shared" si="9"/>
        <v>CART_006_1_12</v>
      </c>
      <c r="D281" s="64">
        <v>1</v>
      </c>
      <c r="E281" s="63" t="s">
        <v>260</v>
      </c>
      <c r="F281" s="65">
        <v>24.106999999999999</v>
      </c>
      <c r="G281" s="65"/>
      <c r="H281" s="61" t="s">
        <v>327</v>
      </c>
      <c r="I281" s="63" t="s">
        <v>94</v>
      </c>
      <c r="J281" s="63" t="s">
        <v>355</v>
      </c>
      <c r="P281" s="63" t="s">
        <v>288</v>
      </c>
    </row>
    <row r="282" spans="1:16" s="63" customFormat="1">
      <c r="A282" s="63" t="str">
        <f>Arms!$C$10</f>
        <v>CART_006_1</v>
      </c>
      <c r="B282" s="63">
        <v>12</v>
      </c>
      <c r="C282" s="63" t="str">
        <f t="shared" si="9"/>
        <v>CART_006_1_12</v>
      </c>
      <c r="D282" s="64">
        <v>3</v>
      </c>
      <c r="E282" s="63" t="s">
        <v>260</v>
      </c>
      <c r="F282" s="65">
        <v>15.13</v>
      </c>
      <c r="G282" s="65"/>
      <c r="H282" s="61" t="s">
        <v>327</v>
      </c>
      <c r="I282" s="63" t="s">
        <v>94</v>
      </c>
      <c r="J282" s="63" t="s">
        <v>355</v>
      </c>
      <c r="P282" s="63" t="s">
        <v>288</v>
      </c>
    </row>
    <row r="283" spans="1:16" s="63" customFormat="1">
      <c r="A283" s="63" t="str">
        <f>Arms!$C$10</f>
        <v>CART_006_1</v>
      </c>
      <c r="B283" s="63">
        <v>12</v>
      </c>
      <c r="C283" s="63" t="str">
        <f t="shared" si="9"/>
        <v>CART_006_1_12</v>
      </c>
      <c r="D283" s="64">
        <v>6</v>
      </c>
      <c r="E283" s="63" t="s">
        <v>260</v>
      </c>
      <c r="F283" s="65">
        <v>15.148</v>
      </c>
      <c r="G283" s="65"/>
      <c r="H283" s="61" t="s">
        <v>327</v>
      </c>
      <c r="I283" s="63" t="s">
        <v>94</v>
      </c>
      <c r="J283" s="63" t="s">
        <v>355</v>
      </c>
      <c r="P283" s="63" t="s">
        <v>288</v>
      </c>
    </row>
    <row r="284" spans="1:16" s="63" customFormat="1">
      <c r="A284" s="63" t="str">
        <f>Arms!$C$10</f>
        <v>CART_006_1</v>
      </c>
      <c r="B284" s="63">
        <v>12</v>
      </c>
      <c r="C284" s="63" t="str">
        <f t="shared" si="9"/>
        <v>CART_006_1_12</v>
      </c>
      <c r="D284" s="64">
        <v>9</v>
      </c>
      <c r="E284" s="63" t="s">
        <v>260</v>
      </c>
      <c r="F284" s="65">
        <v>25.864999999999998</v>
      </c>
      <c r="G284" s="65"/>
      <c r="H284" s="61" t="s">
        <v>327</v>
      </c>
      <c r="I284" s="63" t="s">
        <v>94</v>
      </c>
      <c r="J284" s="63" t="s">
        <v>355</v>
      </c>
      <c r="P284" s="63" t="s">
        <v>288</v>
      </c>
    </row>
    <row r="285" spans="1:16" s="63" customFormat="1">
      <c r="A285" s="63" t="str">
        <f>Arms!$C$10</f>
        <v>CART_006_1</v>
      </c>
      <c r="B285" s="63">
        <v>12</v>
      </c>
      <c r="C285" s="63" t="str">
        <f t="shared" si="9"/>
        <v>CART_006_1_12</v>
      </c>
      <c r="D285" s="64">
        <v>16</v>
      </c>
      <c r="E285" s="63" t="s">
        <v>260</v>
      </c>
      <c r="F285" s="65">
        <v>28.085999999999999</v>
      </c>
      <c r="G285" s="65"/>
      <c r="H285" s="61" t="s">
        <v>327</v>
      </c>
      <c r="I285" s="63" t="s">
        <v>94</v>
      </c>
      <c r="J285" s="63" t="s">
        <v>355</v>
      </c>
      <c r="P285" s="63" t="s">
        <v>288</v>
      </c>
    </row>
    <row r="286" spans="1:16" s="63" customFormat="1">
      <c r="A286" s="63" t="str">
        <f>Arms!$C$10</f>
        <v>CART_006_1</v>
      </c>
      <c r="B286" s="63">
        <v>12</v>
      </c>
      <c r="C286" s="63" t="str">
        <f t="shared" si="9"/>
        <v>CART_006_1_12</v>
      </c>
      <c r="D286" s="64">
        <v>21</v>
      </c>
      <c r="E286" s="63" t="s">
        <v>260</v>
      </c>
      <c r="F286" s="65">
        <v>18.555</v>
      </c>
      <c r="G286" s="65"/>
      <c r="H286" s="61" t="s">
        <v>327</v>
      </c>
      <c r="I286" s="63" t="s">
        <v>94</v>
      </c>
      <c r="J286" s="63" t="s">
        <v>355</v>
      </c>
      <c r="P286" s="63" t="s">
        <v>288</v>
      </c>
    </row>
    <row r="287" spans="1:16" s="63" customFormat="1">
      <c r="A287" s="63" t="str">
        <f>Arms!$C$10</f>
        <v>CART_006_1</v>
      </c>
      <c r="B287" s="63">
        <v>12</v>
      </c>
      <c r="C287" s="63" t="str">
        <f t="shared" si="9"/>
        <v>CART_006_1_12</v>
      </c>
      <c r="D287" s="64">
        <v>29</v>
      </c>
      <c r="E287" s="63" t="s">
        <v>260</v>
      </c>
      <c r="F287" s="65">
        <v>27.855</v>
      </c>
      <c r="G287" s="65"/>
      <c r="H287" s="61" t="s">
        <v>327</v>
      </c>
      <c r="I287" s="63" t="s">
        <v>94</v>
      </c>
      <c r="J287" s="63" t="s">
        <v>355</v>
      </c>
      <c r="P287" s="63" t="s">
        <v>288</v>
      </c>
    </row>
    <row r="288" spans="1:16" s="63" customFormat="1">
      <c r="A288" s="63" t="str">
        <f>Arms!$C$10</f>
        <v>CART_006_1</v>
      </c>
      <c r="B288" s="63">
        <v>13</v>
      </c>
      <c r="C288" s="63" t="str">
        <f t="shared" si="9"/>
        <v>CART_006_1_13</v>
      </c>
      <c r="D288" s="64">
        <v>1</v>
      </c>
      <c r="E288" s="63" t="s">
        <v>260</v>
      </c>
      <c r="F288" s="65">
        <v>47.350999999999999</v>
      </c>
      <c r="G288" s="65"/>
      <c r="H288" s="61" t="s">
        <v>327</v>
      </c>
      <c r="I288" s="63" t="s">
        <v>94</v>
      </c>
      <c r="J288" s="63" t="s">
        <v>355</v>
      </c>
      <c r="P288" s="63" t="s">
        <v>288</v>
      </c>
    </row>
    <row r="289" spans="1:16" s="63" customFormat="1">
      <c r="A289" s="63" t="str">
        <f>Arms!$C$10</f>
        <v>CART_006_1</v>
      </c>
      <c r="B289" s="63">
        <v>13</v>
      </c>
      <c r="C289" s="63" t="str">
        <f t="shared" si="9"/>
        <v>CART_006_1_13</v>
      </c>
      <c r="D289" s="64">
        <v>3</v>
      </c>
      <c r="E289" s="63" t="s">
        <v>260</v>
      </c>
      <c r="F289" s="65">
        <v>18.934000000000001</v>
      </c>
      <c r="G289" s="65"/>
      <c r="H289" s="61" t="s">
        <v>327</v>
      </c>
      <c r="I289" s="63" t="s">
        <v>94</v>
      </c>
      <c r="J289" s="63" t="s">
        <v>355</v>
      </c>
      <c r="P289" s="63" t="s">
        <v>288</v>
      </c>
    </row>
    <row r="290" spans="1:16" s="63" customFormat="1">
      <c r="A290" s="63" t="str">
        <f>Arms!$C$10</f>
        <v>CART_006_1</v>
      </c>
      <c r="B290" s="63">
        <v>13</v>
      </c>
      <c r="C290" s="63" t="str">
        <f t="shared" si="9"/>
        <v>CART_006_1_13</v>
      </c>
      <c r="D290" s="64">
        <v>6</v>
      </c>
      <c r="E290" s="63" t="s">
        <v>260</v>
      </c>
      <c r="F290" s="65">
        <v>24.524999999999999</v>
      </c>
      <c r="G290" s="65"/>
      <c r="H290" s="61" t="s">
        <v>327</v>
      </c>
      <c r="I290" s="63" t="s">
        <v>94</v>
      </c>
      <c r="J290" s="63" t="s">
        <v>355</v>
      </c>
      <c r="P290" s="63" t="s">
        <v>288</v>
      </c>
    </row>
    <row r="291" spans="1:16" s="63" customFormat="1">
      <c r="A291" s="63" t="str">
        <f>Arms!$C$10</f>
        <v>CART_006_1</v>
      </c>
      <c r="B291" s="63">
        <v>13</v>
      </c>
      <c r="C291" s="63" t="str">
        <f t="shared" si="9"/>
        <v>CART_006_1_13</v>
      </c>
      <c r="D291" s="64">
        <v>9</v>
      </c>
      <c r="E291" s="63" t="s">
        <v>260</v>
      </c>
      <c r="F291" s="65">
        <v>10</v>
      </c>
      <c r="G291" s="65"/>
      <c r="H291" s="61" t="s">
        <v>327</v>
      </c>
      <c r="I291" s="63" t="s">
        <v>94</v>
      </c>
      <c r="J291" s="63" t="s">
        <v>355</v>
      </c>
      <c r="P291" s="63" t="s">
        <v>288</v>
      </c>
    </row>
    <row r="292" spans="1:16" s="63" customFormat="1">
      <c r="A292" s="63" t="str">
        <f>Arms!$C$10</f>
        <v>CART_006_1</v>
      </c>
      <c r="B292" s="63">
        <v>13</v>
      </c>
      <c r="C292" s="63" t="str">
        <f t="shared" si="9"/>
        <v>CART_006_1_13</v>
      </c>
      <c r="D292" s="64">
        <v>15</v>
      </c>
      <c r="E292" s="63" t="s">
        <v>260</v>
      </c>
      <c r="F292" s="65">
        <v>12.045999999999999</v>
      </c>
      <c r="G292" s="65"/>
      <c r="H292" s="61" t="s">
        <v>327</v>
      </c>
      <c r="I292" s="63" t="s">
        <v>94</v>
      </c>
      <c r="J292" s="63" t="s">
        <v>355</v>
      </c>
      <c r="P292" s="63" t="s">
        <v>288</v>
      </c>
    </row>
    <row r="293" spans="1:16" s="63" customFormat="1">
      <c r="A293" s="63" t="str">
        <f>Arms!$C$10</f>
        <v>CART_006_1</v>
      </c>
      <c r="B293" s="63">
        <v>13</v>
      </c>
      <c r="C293" s="63" t="str">
        <f t="shared" si="9"/>
        <v>CART_006_1_13</v>
      </c>
      <c r="D293" s="64">
        <v>22</v>
      </c>
      <c r="E293" s="63" t="s">
        <v>260</v>
      </c>
      <c r="F293" s="65">
        <v>10.625</v>
      </c>
      <c r="G293" s="65"/>
      <c r="H293" s="61" t="s">
        <v>327</v>
      </c>
      <c r="I293" s="63" t="s">
        <v>94</v>
      </c>
      <c r="J293" s="63" t="s">
        <v>355</v>
      </c>
      <c r="P293" s="63" t="s">
        <v>288</v>
      </c>
    </row>
    <row r="294" spans="1:16" s="63" customFormat="1">
      <c r="A294" s="63" t="str">
        <f>Arms!$C$10</f>
        <v>CART_006_1</v>
      </c>
      <c r="B294" s="63">
        <v>14</v>
      </c>
      <c r="C294" s="63" t="str">
        <f t="shared" si="9"/>
        <v>CART_006_1_14</v>
      </c>
      <c r="D294" s="64">
        <v>1</v>
      </c>
      <c r="E294" s="63" t="s">
        <v>260</v>
      </c>
      <c r="F294" s="65">
        <v>31.036000000000001</v>
      </c>
      <c r="G294" s="65"/>
      <c r="H294" s="61" t="s">
        <v>327</v>
      </c>
      <c r="I294" s="63" t="s">
        <v>94</v>
      </c>
      <c r="J294" s="63" t="s">
        <v>355</v>
      </c>
      <c r="P294" s="63" t="s">
        <v>288</v>
      </c>
    </row>
    <row r="295" spans="1:16" s="63" customFormat="1">
      <c r="A295" s="63" t="str">
        <f>Arms!$C$10</f>
        <v>CART_006_1</v>
      </c>
      <c r="B295" s="63">
        <v>14</v>
      </c>
      <c r="C295" s="63" t="str">
        <f t="shared" si="9"/>
        <v>CART_006_1_14</v>
      </c>
      <c r="D295" s="64">
        <v>3</v>
      </c>
      <c r="E295" s="63" t="s">
        <v>260</v>
      </c>
      <c r="F295" s="65">
        <v>21.384</v>
      </c>
      <c r="G295" s="65"/>
      <c r="H295" s="61" t="s">
        <v>327</v>
      </c>
      <c r="I295" s="63" t="s">
        <v>94</v>
      </c>
      <c r="J295" s="63" t="s">
        <v>355</v>
      </c>
      <c r="P295" s="63" t="s">
        <v>288</v>
      </c>
    </row>
    <row r="296" spans="1:16" s="63" customFormat="1">
      <c r="A296" s="63" t="str">
        <f>Arms!$C$10</f>
        <v>CART_006_1</v>
      </c>
      <c r="B296" s="63">
        <v>14</v>
      </c>
      <c r="C296" s="63" t="str">
        <f t="shared" si="9"/>
        <v>CART_006_1_14</v>
      </c>
      <c r="D296" s="64">
        <v>6</v>
      </c>
      <c r="E296" s="63" t="s">
        <v>260</v>
      </c>
      <c r="F296" s="65">
        <v>24.521000000000001</v>
      </c>
      <c r="G296" s="65"/>
      <c r="H296" s="61" t="s">
        <v>327</v>
      </c>
      <c r="I296" s="63" t="s">
        <v>94</v>
      </c>
      <c r="J296" s="63" t="s">
        <v>355</v>
      </c>
      <c r="P296" s="63" t="s">
        <v>288</v>
      </c>
    </row>
    <row r="297" spans="1:16" s="63" customFormat="1">
      <c r="A297" s="63" t="str">
        <f>Arms!$C$10</f>
        <v>CART_006_1</v>
      </c>
      <c r="B297" s="63">
        <v>14</v>
      </c>
      <c r="C297" s="63" t="str">
        <f t="shared" si="9"/>
        <v>CART_006_1_14</v>
      </c>
      <c r="D297" s="64">
        <v>9</v>
      </c>
      <c r="E297" s="63" t="s">
        <v>260</v>
      </c>
      <c r="F297" s="65">
        <v>14.085000000000001</v>
      </c>
      <c r="G297" s="65"/>
      <c r="H297" s="61" t="s">
        <v>327</v>
      </c>
      <c r="I297" s="63" t="s">
        <v>94</v>
      </c>
      <c r="J297" s="63" t="s">
        <v>355</v>
      </c>
      <c r="P297" s="63" t="s">
        <v>288</v>
      </c>
    </row>
    <row r="298" spans="1:16" s="63" customFormat="1">
      <c r="A298" s="63" t="str">
        <f>Arms!$C$10</f>
        <v>CART_006_1</v>
      </c>
      <c r="B298" s="63">
        <v>14</v>
      </c>
      <c r="C298" s="63" t="str">
        <f t="shared" si="9"/>
        <v>CART_006_1_14</v>
      </c>
      <c r="D298" s="64">
        <v>14</v>
      </c>
      <c r="E298" s="63" t="s">
        <v>260</v>
      </c>
      <c r="F298" s="65">
        <v>15.443</v>
      </c>
      <c r="G298" s="65"/>
      <c r="H298" s="61" t="s">
        <v>327</v>
      </c>
      <c r="I298" s="63" t="s">
        <v>94</v>
      </c>
      <c r="J298" s="63" t="s">
        <v>355</v>
      </c>
      <c r="P298" s="63" t="s">
        <v>288</v>
      </c>
    </row>
    <row r="299" spans="1:16" s="63" customFormat="1">
      <c r="A299" s="63" t="str">
        <f>Arms!$C$10</f>
        <v>CART_006_1</v>
      </c>
      <c r="B299" s="63">
        <v>14</v>
      </c>
      <c r="C299" s="63" t="str">
        <f t="shared" si="9"/>
        <v>CART_006_1_14</v>
      </c>
      <c r="D299" s="64">
        <v>28</v>
      </c>
      <c r="E299" s="63" t="s">
        <v>260</v>
      </c>
      <c r="F299" s="65">
        <v>18.881</v>
      </c>
      <c r="G299" s="65"/>
      <c r="H299" s="61" t="s">
        <v>327</v>
      </c>
      <c r="I299" s="63" t="s">
        <v>94</v>
      </c>
      <c r="J299" s="63" t="s">
        <v>355</v>
      </c>
      <c r="P299" s="63" t="s">
        <v>288</v>
      </c>
    </row>
    <row r="300" spans="1:16" s="63" customFormat="1">
      <c r="A300" s="63" t="str">
        <f>Arms!$C$10</f>
        <v>CART_006_1</v>
      </c>
      <c r="B300" s="63">
        <v>15</v>
      </c>
      <c r="C300" s="63" t="str">
        <f t="shared" si="9"/>
        <v>CART_006_1_15</v>
      </c>
      <c r="D300" s="64">
        <v>1</v>
      </c>
      <c r="E300" s="63" t="s">
        <v>260</v>
      </c>
      <c r="F300" s="65">
        <v>34.32</v>
      </c>
      <c r="G300" s="65"/>
      <c r="H300" s="61" t="s">
        <v>327</v>
      </c>
      <c r="I300" s="63" t="s">
        <v>94</v>
      </c>
      <c r="J300" s="63" t="s">
        <v>355</v>
      </c>
      <c r="P300" s="63" t="s">
        <v>288</v>
      </c>
    </row>
    <row r="301" spans="1:16" s="63" customFormat="1">
      <c r="A301" s="63" t="str">
        <f>Arms!$C$10</f>
        <v>CART_006_1</v>
      </c>
      <c r="B301" s="63">
        <v>15</v>
      </c>
      <c r="C301" s="63" t="str">
        <f t="shared" si="9"/>
        <v>CART_006_1_15</v>
      </c>
      <c r="D301" s="64">
        <v>3</v>
      </c>
      <c r="E301" s="63" t="s">
        <v>260</v>
      </c>
      <c r="F301" s="65">
        <v>10</v>
      </c>
      <c r="G301" s="65"/>
      <c r="H301" s="61" t="s">
        <v>327</v>
      </c>
      <c r="I301" s="63" t="s">
        <v>94</v>
      </c>
      <c r="J301" s="63" t="s">
        <v>355</v>
      </c>
      <c r="P301" s="63" t="s">
        <v>288</v>
      </c>
    </row>
    <row r="302" spans="1:16" s="63" customFormat="1">
      <c r="A302" s="63" t="str">
        <f>Arms!$C$10</f>
        <v>CART_006_1</v>
      </c>
      <c r="B302" s="63">
        <v>15</v>
      </c>
      <c r="C302" s="63" t="str">
        <f t="shared" si="9"/>
        <v>CART_006_1_15</v>
      </c>
      <c r="D302" s="64">
        <v>6</v>
      </c>
      <c r="E302" s="63" t="s">
        <v>260</v>
      </c>
      <c r="F302" s="65">
        <v>28.26</v>
      </c>
      <c r="G302" s="65"/>
      <c r="H302" s="61" t="s">
        <v>327</v>
      </c>
      <c r="I302" s="63" t="s">
        <v>94</v>
      </c>
      <c r="J302" s="63" t="s">
        <v>355</v>
      </c>
      <c r="P302" s="63" t="s">
        <v>288</v>
      </c>
    </row>
    <row r="303" spans="1:16" s="63" customFormat="1">
      <c r="A303" s="63" t="str">
        <f>Arms!$C$10</f>
        <v>CART_006_1</v>
      </c>
      <c r="B303" s="63">
        <v>15</v>
      </c>
      <c r="C303" s="63" t="str">
        <f t="shared" si="9"/>
        <v>CART_006_1_15</v>
      </c>
      <c r="D303" s="64">
        <v>9</v>
      </c>
      <c r="E303" s="63" t="s">
        <v>260</v>
      </c>
      <c r="F303" s="65">
        <v>27.72</v>
      </c>
      <c r="G303" s="65"/>
      <c r="H303" s="61" t="s">
        <v>327</v>
      </c>
      <c r="I303" s="63" t="s">
        <v>94</v>
      </c>
      <c r="J303" s="63" t="s">
        <v>355</v>
      </c>
      <c r="P303" s="63" t="s">
        <v>288</v>
      </c>
    </row>
    <row r="304" spans="1:16" s="63" customFormat="1">
      <c r="A304" s="63" t="str">
        <f>Arms!$C$10</f>
        <v>CART_006_1</v>
      </c>
      <c r="B304" s="63">
        <v>15</v>
      </c>
      <c r="C304" s="63" t="str">
        <f t="shared" si="9"/>
        <v>CART_006_1_15</v>
      </c>
      <c r="D304" s="64">
        <v>15</v>
      </c>
      <c r="E304" s="63" t="s">
        <v>260</v>
      </c>
      <c r="F304" s="65">
        <v>13.96</v>
      </c>
      <c r="G304" s="65"/>
      <c r="H304" s="61" t="s">
        <v>327</v>
      </c>
      <c r="I304" s="63" t="s">
        <v>94</v>
      </c>
      <c r="J304" s="63" t="s">
        <v>355</v>
      </c>
      <c r="P304" s="63" t="s">
        <v>288</v>
      </c>
    </row>
    <row r="305" spans="1:16" s="63" customFormat="1">
      <c r="A305" s="63" t="str">
        <f>Arms!$C$10</f>
        <v>CART_006_1</v>
      </c>
      <c r="B305" s="63">
        <v>16</v>
      </c>
      <c r="C305" s="63" t="str">
        <f t="shared" si="9"/>
        <v>CART_006_1_16</v>
      </c>
      <c r="D305" s="64">
        <v>2</v>
      </c>
      <c r="E305" s="63" t="s">
        <v>260</v>
      </c>
      <c r="F305" s="65">
        <v>128.20400000000001</v>
      </c>
      <c r="G305" s="65"/>
      <c r="H305" s="61" t="s">
        <v>327</v>
      </c>
      <c r="I305" s="63" t="s">
        <v>94</v>
      </c>
      <c r="J305" s="63" t="s">
        <v>355</v>
      </c>
      <c r="P305" s="63" t="s">
        <v>288</v>
      </c>
    </row>
    <row r="306" spans="1:16" s="63" customFormat="1">
      <c r="A306" s="63" t="str">
        <f>Arms!$C$10</f>
        <v>CART_006_1</v>
      </c>
      <c r="B306" s="63">
        <v>16</v>
      </c>
      <c r="C306" s="63" t="str">
        <f t="shared" si="9"/>
        <v>CART_006_1_16</v>
      </c>
      <c r="D306" s="64">
        <v>3</v>
      </c>
      <c r="E306" s="63" t="s">
        <v>260</v>
      </c>
      <c r="F306" s="65">
        <v>14.231999999999999</v>
      </c>
      <c r="G306" s="65"/>
      <c r="H306" s="61" t="s">
        <v>327</v>
      </c>
      <c r="I306" s="63" t="s">
        <v>94</v>
      </c>
      <c r="J306" s="63" t="s">
        <v>355</v>
      </c>
      <c r="P306" s="63" t="s">
        <v>288</v>
      </c>
    </row>
    <row r="307" spans="1:16" s="63" customFormat="1">
      <c r="A307" s="63" t="str">
        <f>Arms!$C$10</f>
        <v>CART_006_1</v>
      </c>
      <c r="B307" s="63">
        <v>16</v>
      </c>
      <c r="C307" s="63" t="str">
        <f t="shared" si="9"/>
        <v>CART_006_1_16</v>
      </c>
      <c r="D307" s="64">
        <v>7</v>
      </c>
      <c r="E307" s="63" t="s">
        <v>260</v>
      </c>
      <c r="F307" s="65">
        <v>16.140999999999998</v>
      </c>
      <c r="G307" s="65"/>
      <c r="H307" s="61" t="s">
        <v>327</v>
      </c>
      <c r="I307" s="63" t="s">
        <v>94</v>
      </c>
      <c r="J307" s="63" t="s">
        <v>355</v>
      </c>
      <c r="P307" s="63" t="s">
        <v>288</v>
      </c>
    </row>
    <row r="308" spans="1:16" s="63" customFormat="1">
      <c r="A308" s="63" t="str">
        <f>Arms!$C$10</f>
        <v>CART_006_1</v>
      </c>
      <c r="B308" s="63">
        <v>16</v>
      </c>
      <c r="C308" s="63" t="str">
        <f t="shared" si="9"/>
        <v>CART_006_1_16</v>
      </c>
      <c r="D308" s="64">
        <v>14</v>
      </c>
      <c r="E308" s="63" t="s">
        <v>260</v>
      </c>
      <c r="F308" s="65">
        <v>10</v>
      </c>
      <c r="G308" s="65"/>
      <c r="H308" s="61" t="s">
        <v>327</v>
      </c>
      <c r="I308" s="63" t="s">
        <v>94</v>
      </c>
      <c r="J308" s="63" t="s">
        <v>355</v>
      </c>
      <c r="P308" s="63" t="s">
        <v>288</v>
      </c>
    </row>
    <row r="309" spans="1:16" s="63" customFormat="1">
      <c r="A309" s="63" t="str">
        <f>Arms!$C$10</f>
        <v>CART_006_1</v>
      </c>
      <c r="B309" s="63">
        <v>16</v>
      </c>
      <c r="C309" s="63" t="str">
        <f t="shared" si="9"/>
        <v>CART_006_1_16</v>
      </c>
      <c r="D309" s="64">
        <v>24</v>
      </c>
      <c r="E309" s="63" t="s">
        <v>260</v>
      </c>
      <c r="F309" s="65">
        <v>52.183999999999997</v>
      </c>
      <c r="G309" s="65"/>
      <c r="H309" s="61" t="s">
        <v>327</v>
      </c>
      <c r="I309" s="63" t="s">
        <v>94</v>
      </c>
      <c r="J309" s="63" t="s">
        <v>355</v>
      </c>
      <c r="P309" s="63" t="s">
        <v>288</v>
      </c>
    </row>
    <row r="310" spans="1:16" s="63" customFormat="1">
      <c r="A310" s="63" t="str">
        <f>Arms!$C$10</f>
        <v>CART_006_1</v>
      </c>
      <c r="B310" s="63">
        <v>16</v>
      </c>
      <c r="C310" s="63" t="str">
        <f t="shared" si="9"/>
        <v>CART_006_1_16</v>
      </c>
      <c r="D310" s="64">
        <v>28</v>
      </c>
      <c r="E310" s="63" t="s">
        <v>260</v>
      </c>
      <c r="F310" s="65">
        <v>11.108000000000001</v>
      </c>
      <c r="G310" s="65"/>
      <c r="H310" s="61" t="s">
        <v>327</v>
      </c>
      <c r="I310" s="63" t="s">
        <v>94</v>
      </c>
      <c r="J310" s="63" t="s">
        <v>355</v>
      </c>
      <c r="P310" s="63" t="s">
        <v>288</v>
      </c>
    </row>
    <row r="311" spans="1:16" s="63" customFormat="1">
      <c r="A311" s="63" t="str">
        <f>Arms!$C$10</f>
        <v>CART_006_1</v>
      </c>
      <c r="B311" s="63">
        <v>17</v>
      </c>
      <c r="C311" s="63" t="str">
        <f t="shared" si="9"/>
        <v>CART_006_1_17</v>
      </c>
      <c r="D311" s="64">
        <v>1</v>
      </c>
      <c r="E311" s="63" t="s">
        <v>260</v>
      </c>
      <c r="F311" s="65">
        <v>38.53</v>
      </c>
      <c r="G311" s="65"/>
      <c r="H311" s="61" t="s">
        <v>327</v>
      </c>
      <c r="I311" s="63" t="s">
        <v>94</v>
      </c>
      <c r="J311" s="63" t="s">
        <v>355</v>
      </c>
      <c r="P311" s="63" t="s">
        <v>288</v>
      </c>
    </row>
    <row r="312" spans="1:16" s="63" customFormat="1">
      <c r="A312" s="63" t="str">
        <f>Arms!$C$10</f>
        <v>CART_006_1</v>
      </c>
      <c r="B312" s="63">
        <v>17</v>
      </c>
      <c r="C312" s="63" t="str">
        <f t="shared" si="9"/>
        <v>CART_006_1_17</v>
      </c>
      <c r="D312" s="64">
        <v>3</v>
      </c>
      <c r="E312" s="63" t="s">
        <v>260</v>
      </c>
      <c r="F312" s="65">
        <v>25.981000000000002</v>
      </c>
      <c r="G312" s="65"/>
      <c r="H312" s="61" t="s">
        <v>327</v>
      </c>
      <c r="I312" s="63" t="s">
        <v>94</v>
      </c>
      <c r="J312" s="63" t="s">
        <v>355</v>
      </c>
      <c r="P312" s="63" t="s">
        <v>288</v>
      </c>
    </row>
    <row r="313" spans="1:16" s="63" customFormat="1">
      <c r="A313" s="63" t="str">
        <f>Arms!$C$10</f>
        <v>CART_006_1</v>
      </c>
      <c r="B313" s="63">
        <v>17</v>
      </c>
      <c r="C313" s="63" t="str">
        <f t="shared" si="9"/>
        <v>CART_006_1_17</v>
      </c>
      <c r="D313" s="64">
        <v>7</v>
      </c>
      <c r="E313" s="63" t="s">
        <v>260</v>
      </c>
      <c r="F313" s="65">
        <v>10</v>
      </c>
      <c r="G313" s="65"/>
      <c r="H313" s="61" t="s">
        <v>327</v>
      </c>
      <c r="I313" s="63" t="s">
        <v>94</v>
      </c>
      <c r="J313" s="63" t="s">
        <v>355</v>
      </c>
      <c r="P313" s="63" t="s">
        <v>288</v>
      </c>
    </row>
    <row r="314" spans="1:16" s="63" customFormat="1">
      <c r="A314" s="63" t="str">
        <f>Arms!$C$10</f>
        <v>CART_006_1</v>
      </c>
      <c r="B314" s="63">
        <v>17</v>
      </c>
      <c r="C314" s="63" t="str">
        <f t="shared" si="9"/>
        <v>CART_006_1_17</v>
      </c>
      <c r="D314" s="64">
        <v>14</v>
      </c>
      <c r="E314" s="63" t="s">
        <v>260</v>
      </c>
      <c r="F314" s="65">
        <v>11.561999999999999</v>
      </c>
      <c r="G314" s="65"/>
      <c r="H314" s="61" t="s">
        <v>327</v>
      </c>
      <c r="I314" s="63" t="s">
        <v>94</v>
      </c>
      <c r="J314" s="63" t="s">
        <v>355</v>
      </c>
      <c r="P314" s="63" t="s">
        <v>288</v>
      </c>
    </row>
    <row r="315" spans="1:16" s="63" customFormat="1">
      <c r="A315" s="63" t="str">
        <f>Arms!$C$10</f>
        <v>CART_006_1</v>
      </c>
      <c r="B315" s="63">
        <v>17</v>
      </c>
      <c r="C315" s="63" t="str">
        <f t="shared" si="9"/>
        <v>CART_006_1_17</v>
      </c>
      <c r="D315" s="64">
        <v>22</v>
      </c>
      <c r="E315" s="63" t="s">
        <v>260</v>
      </c>
      <c r="F315" s="65">
        <v>10</v>
      </c>
      <c r="G315" s="65"/>
      <c r="H315" s="61" t="s">
        <v>327</v>
      </c>
      <c r="I315" s="63" t="s">
        <v>94</v>
      </c>
      <c r="J315" s="63" t="s">
        <v>355</v>
      </c>
      <c r="P315" s="63" t="s">
        <v>288</v>
      </c>
    </row>
    <row r="316" spans="1:16" s="63" customFormat="1">
      <c r="A316" s="63" t="str">
        <f>Arms!$C$10</f>
        <v>CART_006_1</v>
      </c>
      <c r="B316" s="63">
        <v>18</v>
      </c>
      <c r="C316" s="63" t="str">
        <f t="shared" si="9"/>
        <v>CART_006_1_18</v>
      </c>
      <c r="D316" s="64">
        <v>1</v>
      </c>
      <c r="E316" s="63" t="s">
        <v>260</v>
      </c>
      <c r="F316" s="65">
        <v>37.799999999999997</v>
      </c>
      <c r="G316" s="65"/>
      <c r="H316" s="61" t="s">
        <v>327</v>
      </c>
      <c r="I316" s="63" t="s">
        <v>94</v>
      </c>
      <c r="J316" s="63" t="s">
        <v>355</v>
      </c>
      <c r="P316" s="63" t="s">
        <v>288</v>
      </c>
    </row>
    <row r="317" spans="1:16" s="63" customFormat="1">
      <c r="A317" s="63" t="str">
        <f>Arms!$C$10</f>
        <v>CART_006_1</v>
      </c>
      <c r="B317" s="63">
        <v>18</v>
      </c>
      <c r="C317" s="63" t="str">
        <f t="shared" si="9"/>
        <v>CART_006_1_18</v>
      </c>
      <c r="D317" s="64">
        <v>3</v>
      </c>
      <c r="E317" s="63" t="s">
        <v>260</v>
      </c>
      <c r="F317" s="65">
        <v>30.4</v>
      </c>
      <c r="G317" s="65"/>
      <c r="H317" s="61" t="s">
        <v>327</v>
      </c>
      <c r="I317" s="63" t="s">
        <v>94</v>
      </c>
      <c r="J317" s="63" t="s">
        <v>355</v>
      </c>
      <c r="P317" s="63" t="s">
        <v>288</v>
      </c>
    </row>
    <row r="318" spans="1:16" s="63" customFormat="1">
      <c r="A318" s="63" t="str">
        <f>Arms!$C$10</f>
        <v>CART_006_1</v>
      </c>
      <c r="B318" s="63">
        <v>18</v>
      </c>
      <c r="C318" s="63" t="str">
        <f t="shared" si="9"/>
        <v>CART_006_1_18</v>
      </c>
      <c r="D318" s="64">
        <v>5</v>
      </c>
      <c r="E318" s="63" t="s">
        <v>260</v>
      </c>
      <c r="F318" s="65">
        <v>10</v>
      </c>
      <c r="G318" s="65"/>
      <c r="H318" s="61" t="s">
        <v>327</v>
      </c>
      <c r="I318" s="63" t="s">
        <v>94</v>
      </c>
      <c r="J318" s="63" t="s">
        <v>355</v>
      </c>
      <c r="P318" s="63" t="s">
        <v>288</v>
      </c>
    </row>
    <row r="319" spans="1:16" s="63" customFormat="1">
      <c r="A319" s="63" t="str">
        <f>Arms!$C$10</f>
        <v>CART_006_1</v>
      </c>
      <c r="B319" s="63">
        <v>18</v>
      </c>
      <c r="C319" s="63" t="str">
        <f t="shared" si="9"/>
        <v>CART_006_1_18</v>
      </c>
      <c r="D319" s="64">
        <v>7</v>
      </c>
      <c r="E319" s="63" t="s">
        <v>260</v>
      </c>
      <c r="F319" s="65">
        <v>55.7</v>
      </c>
      <c r="G319" s="65"/>
      <c r="H319" s="61" t="s">
        <v>327</v>
      </c>
      <c r="I319" s="63" t="s">
        <v>94</v>
      </c>
      <c r="J319" s="63" t="s">
        <v>355</v>
      </c>
      <c r="P319" s="63" t="s">
        <v>288</v>
      </c>
    </row>
    <row r="320" spans="1:16" s="63" customFormat="1">
      <c r="A320" s="63" t="str">
        <f>Arms!$C$10</f>
        <v>CART_006_1</v>
      </c>
      <c r="B320" s="63">
        <v>18</v>
      </c>
      <c r="C320" s="63" t="str">
        <f t="shared" si="9"/>
        <v>CART_006_1_18</v>
      </c>
      <c r="D320" s="64">
        <v>10</v>
      </c>
      <c r="E320" s="63" t="s">
        <v>260</v>
      </c>
      <c r="F320" s="65">
        <v>88.8</v>
      </c>
      <c r="G320" s="65"/>
      <c r="H320" s="61" t="s">
        <v>327</v>
      </c>
      <c r="I320" s="63" t="s">
        <v>94</v>
      </c>
      <c r="J320" s="63" t="s">
        <v>355</v>
      </c>
      <c r="P320" s="63" t="s">
        <v>288</v>
      </c>
    </row>
    <row r="321" spans="1:16" s="63" customFormat="1">
      <c r="A321" s="63" t="str">
        <f>Arms!$C$10</f>
        <v>CART_006_1</v>
      </c>
      <c r="B321" s="63">
        <v>18</v>
      </c>
      <c r="C321" s="63" t="str">
        <f t="shared" si="9"/>
        <v>CART_006_1_18</v>
      </c>
      <c r="D321" s="64">
        <v>12</v>
      </c>
      <c r="E321" s="63" t="s">
        <v>260</v>
      </c>
      <c r="F321" s="65">
        <v>155</v>
      </c>
      <c r="G321" s="65"/>
      <c r="H321" s="61" t="s">
        <v>327</v>
      </c>
      <c r="I321" s="63" t="s">
        <v>94</v>
      </c>
      <c r="J321" s="63" t="s">
        <v>355</v>
      </c>
      <c r="P321" s="63" t="s">
        <v>288</v>
      </c>
    </row>
    <row r="322" spans="1:16" s="63" customFormat="1">
      <c r="A322" s="63" t="str">
        <f>Arms!$C$10</f>
        <v>CART_006_1</v>
      </c>
      <c r="B322" s="63">
        <v>18</v>
      </c>
      <c r="C322" s="63" t="str">
        <f t="shared" si="9"/>
        <v>CART_006_1_18</v>
      </c>
      <c r="D322" s="64">
        <v>14</v>
      </c>
      <c r="E322" s="63" t="s">
        <v>260</v>
      </c>
      <c r="F322" s="65">
        <v>93.4</v>
      </c>
      <c r="G322" s="65"/>
      <c r="H322" s="61" t="s">
        <v>327</v>
      </c>
      <c r="I322" s="63" t="s">
        <v>94</v>
      </c>
      <c r="J322" s="63" t="s">
        <v>355</v>
      </c>
      <c r="P322" s="63" t="s">
        <v>288</v>
      </c>
    </row>
    <row r="323" spans="1:16" s="63" customFormat="1">
      <c r="A323" s="63" t="str">
        <f>Arms!$C$10</f>
        <v>CART_006_1</v>
      </c>
      <c r="B323" s="63">
        <v>18</v>
      </c>
      <c r="C323" s="63" t="str">
        <f t="shared" si="9"/>
        <v>CART_006_1_18</v>
      </c>
      <c r="D323" s="64">
        <v>21</v>
      </c>
      <c r="E323" s="63" t="s">
        <v>260</v>
      </c>
      <c r="F323" s="65">
        <v>47.5</v>
      </c>
      <c r="G323" s="65"/>
      <c r="H323" s="61" t="s">
        <v>327</v>
      </c>
      <c r="I323" s="63" t="s">
        <v>94</v>
      </c>
      <c r="J323" s="63" t="s">
        <v>355</v>
      </c>
      <c r="P323" s="63" t="s">
        <v>288</v>
      </c>
    </row>
    <row r="324" spans="1:16" s="63" customFormat="1">
      <c r="A324" s="63" t="str">
        <f>Arms!$C$10</f>
        <v>CART_006_1</v>
      </c>
      <c r="B324" s="63">
        <v>18</v>
      </c>
      <c r="C324" s="63" t="str">
        <f t="shared" si="9"/>
        <v>CART_006_1_18</v>
      </c>
      <c r="D324" s="64">
        <v>28</v>
      </c>
      <c r="E324" s="63" t="s">
        <v>260</v>
      </c>
      <c r="F324" s="65">
        <v>75.7</v>
      </c>
      <c r="G324" s="65"/>
      <c r="H324" s="61" t="s">
        <v>327</v>
      </c>
      <c r="I324" s="63" t="s">
        <v>94</v>
      </c>
      <c r="J324" s="63" t="s">
        <v>355</v>
      </c>
      <c r="P324" s="63" t="s">
        <v>288</v>
      </c>
    </row>
    <row r="325" spans="1:16" s="63" customFormat="1">
      <c r="A325" s="63" t="str">
        <f>Arms!$C$10</f>
        <v>CART_006_1</v>
      </c>
      <c r="B325" s="63">
        <v>18</v>
      </c>
      <c r="C325" s="63" t="str">
        <f t="shared" ref="C325:C388" si="10">CONCATENATE(A325, "_", B325)</f>
        <v>CART_006_1_18</v>
      </c>
      <c r="D325" s="64">
        <v>32</v>
      </c>
      <c r="E325" s="63" t="s">
        <v>260</v>
      </c>
      <c r="F325" s="65">
        <v>32</v>
      </c>
      <c r="G325" s="65"/>
      <c r="H325" s="61" t="s">
        <v>327</v>
      </c>
      <c r="I325" s="63" t="s">
        <v>94</v>
      </c>
      <c r="J325" s="63" t="s">
        <v>355</v>
      </c>
      <c r="P325" s="63" t="s">
        <v>288</v>
      </c>
    </row>
    <row r="326" spans="1:16" s="63" customFormat="1">
      <c r="A326" s="63" t="str">
        <f>Arms!$C$10</f>
        <v>CART_006_1</v>
      </c>
      <c r="B326" s="63">
        <v>18</v>
      </c>
      <c r="C326" s="63" t="str">
        <f t="shared" si="10"/>
        <v>CART_006_1_18</v>
      </c>
      <c r="D326" s="64">
        <v>61</v>
      </c>
      <c r="E326" s="63" t="s">
        <v>260</v>
      </c>
      <c r="F326" s="65">
        <v>10</v>
      </c>
      <c r="G326" s="65"/>
      <c r="H326" s="61" t="s">
        <v>327</v>
      </c>
      <c r="I326" s="63" t="s">
        <v>94</v>
      </c>
      <c r="J326" s="63" t="s">
        <v>355</v>
      </c>
      <c r="P326" s="63" t="s">
        <v>288</v>
      </c>
    </row>
    <row r="327" spans="1:16" s="63" customFormat="1">
      <c r="A327" s="63" t="str">
        <f>Arms!$C$10</f>
        <v>CART_006_1</v>
      </c>
      <c r="B327" s="63">
        <v>19</v>
      </c>
      <c r="C327" s="63" t="str">
        <f t="shared" si="10"/>
        <v>CART_006_1_19</v>
      </c>
      <c r="D327" s="64">
        <v>1</v>
      </c>
      <c r="E327" s="63" t="s">
        <v>260</v>
      </c>
      <c r="F327" s="65">
        <v>32.299999999999997</v>
      </c>
      <c r="G327" s="65"/>
      <c r="H327" s="61" t="s">
        <v>327</v>
      </c>
      <c r="I327" s="63" t="s">
        <v>94</v>
      </c>
      <c r="J327" s="63" t="s">
        <v>355</v>
      </c>
      <c r="P327" s="63" t="s">
        <v>288</v>
      </c>
    </row>
    <row r="328" spans="1:16" s="63" customFormat="1">
      <c r="A328" s="63" t="str">
        <f>Arms!$C$10</f>
        <v>CART_006_1</v>
      </c>
      <c r="B328" s="63">
        <v>19</v>
      </c>
      <c r="C328" s="63" t="str">
        <f t="shared" si="10"/>
        <v>CART_006_1_19</v>
      </c>
      <c r="D328" s="64">
        <v>3</v>
      </c>
      <c r="E328" s="63" t="s">
        <v>260</v>
      </c>
      <c r="F328" s="65">
        <v>27.2</v>
      </c>
      <c r="G328" s="65"/>
      <c r="H328" s="61" t="s">
        <v>327</v>
      </c>
      <c r="I328" s="63" t="s">
        <v>94</v>
      </c>
      <c r="J328" s="63" t="s">
        <v>355</v>
      </c>
      <c r="P328" s="63" t="s">
        <v>288</v>
      </c>
    </row>
    <row r="329" spans="1:16" s="63" customFormat="1">
      <c r="A329" s="63" t="str">
        <f>Arms!$C$10</f>
        <v>CART_006_1</v>
      </c>
      <c r="B329" s="63">
        <v>19</v>
      </c>
      <c r="C329" s="63" t="str">
        <f t="shared" si="10"/>
        <v>CART_006_1_19</v>
      </c>
      <c r="D329" s="64">
        <v>5</v>
      </c>
      <c r="E329" s="63" t="s">
        <v>260</v>
      </c>
      <c r="F329" s="65">
        <v>10</v>
      </c>
      <c r="G329" s="65"/>
      <c r="H329" s="61" t="s">
        <v>327</v>
      </c>
      <c r="I329" s="63" t="s">
        <v>94</v>
      </c>
      <c r="J329" s="63" t="s">
        <v>355</v>
      </c>
      <c r="P329" s="63" t="s">
        <v>288</v>
      </c>
    </row>
    <row r="330" spans="1:16" s="63" customFormat="1">
      <c r="A330" s="63" t="str">
        <f>Arms!$C$10</f>
        <v>CART_006_1</v>
      </c>
      <c r="B330" s="63">
        <v>19</v>
      </c>
      <c r="C330" s="63" t="str">
        <f t="shared" si="10"/>
        <v>CART_006_1_19</v>
      </c>
      <c r="D330" s="64">
        <v>7</v>
      </c>
      <c r="E330" s="63" t="s">
        <v>260</v>
      </c>
      <c r="F330" s="65">
        <v>31.4</v>
      </c>
      <c r="G330" s="65"/>
      <c r="H330" s="61" t="s">
        <v>327</v>
      </c>
      <c r="I330" s="63" t="s">
        <v>94</v>
      </c>
      <c r="J330" s="63" t="s">
        <v>355</v>
      </c>
      <c r="P330" s="63" t="s">
        <v>288</v>
      </c>
    </row>
    <row r="331" spans="1:16" s="63" customFormat="1">
      <c r="A331" s="63" t="str">
        <f>Arms!$C$10</f>
        <v>CART_006_1</v>
      </c>
      <c r="B331" s="63">
        <v>19</v>
      </c>
      <c r="C331" s="63" t="str">
        <f t="shared" si="10"/>
        <v>CART_006_1_19</v>
      </c>
      <c r="D331" s="64">
        <v>10</v>
      </c>
      <c r="E331" s="63" t="s">
        <v>260</v>
      </c>
      <c r="F331" s="65">
        <v>30.5</v>
      </c>
      <c r="G331" s="65"/>
      <c r="H331" s="61" t="s">
        <v>327</v>
      </c>
      <c r="I331" s="63" t="s">
        <v>94</v>
      </c>
      <c r="J331" s="63" t="s">
        <v>355</v>
      </c>
      <c r="P331" s="63" t="s">
        <v>288</v>
      </c>
    </row>
    <row r="332" spans="1:16" s="63" customFormat="1">
      <c r="A332" s="63" t="str">
        <f>Arms!$C$10</f>
        <v>CART_006_1</v>
      </c>
      <c r="B332" s="63">
        <v>19</v>
      </c>
      <c r="C332" s="63" t="str">
        <f t="shared" si="10"/>
        <v>CART_006_1_19</v>
      </c>
      <c r="D332" s="64">
        <v>14</v>
      </c>
      <c r="E332" s="63" t="s">
        <v>260</v>
      </c>
      <c r="F332" s="65">
        <v>10</v>
      </c>
      <c r="G332" s="65"/>
      <c r="H332" s="61" t="s">
        <v>327</v>
      </c>
      <c r="I332" s="63" t="s">
        <v>94</v>
      </c>
      <c r="J332" s="63" t="s">
        <v>355</v>
      </c>
      <c r="P332" s="63" t="s">
        <v>288</v>
      </c>
    </row>
    <row r="333" spans="1:16" s="63" customFormat="1">
      <c r="A333" s="63" t="str">
        <f>Arms!$C$10</f>
        <v>CART_006_1</v>
      </c>
      <c r="B333" s="63">
        <v>19</v>
      </c>
      <c r="C333" s="63" t="str">
        <f t="shared" si="10"/>
        <v>CART_006_1_19</v>
      </c>
      <c r="D333" s="64">
        <v>21</v>
      </c>
      <c r="E333" s="63" t="s">
        <v>260</v>
      </c>
      <c r="F333" s="65">
        <v>10</v>
      </c>
      <c r="G333" s="65"/>
      <c r="H333" s="61" t="s">
        <v>327</v>
      </c>
      <c r="I333" s="63" t="s">
        <v>94</v>
      </c>
      <c r="J333" s="63" t="s">
        <v>355</v>
      </c>
      <c r="P333" s="63" t="s">
        <v>288</v>
      </c>
    </row>
    <row r="334" spans="1:16" s="63" customFormat="1">
      <c r="A334" s="63" t="str">
        <f>Arms!$C$10</f>
        <v>CART_006_1</v>
      </c>
      <c r="B334" s="63">
        <v>19</v>
      </c>
      <c r="C334" s="63" t="str">
        <f t="shared" si="10"/>
        <v>CART_006_1_19</v>
      </c>
      <c r="D334" s="64">
        <v>28</v>
      </c>
      <c r="E334" s="63" t="s">
        <v>260</v>
      </c>
      <c r="F334" s="65">
        <v>10</v>
      </c>
      <c r="G334" s="65"/>
      <c r="H334" s="61" t="s">
        <v>327</v>
      </c>
      <c r="I334" s="63" t="s">
        <v>94</v>
      </c>
      <c r="J334" s="63" t="s">
        <v>355</v>
      </c>
      <c r="P334" s="63" t="s">
        <v>288</v>
      </c>
    </row>
    <row r="335" spans="1:16" s="63" customFormat="1">
      <c r="A335" s="63" t="str">
        <f>Arms!$C$10</f>
        <v>CART_006_1</v>
      </c>
      <c r="B335" s="63">
        <v>20</v>
      </c>
      <c r="C335" s="63" t="str">
        <f t="shared" si="10"/>
        <v>CART_006_1_20</v>
      </c>
      <c r="D335" s="64">
        <v>1</v>
      </c>
      <c r="E335" s="63" t="s">
        <v>260</v>
      </c>
      <c r="F335" s="65">
        <v>20.2</v>
      </c>
      <c r="G335" s="65"/>
      <c r="H335" s="61" t="s">
        <v>327</v>
      </c>
      <c r="I335" s="63" t="s">
        <v>94</v>
      </c>
      <c r="J335" s="63" t="s">
        <v>355</v>
      </c>
      <c r="P335" s="63" t="s">
        <v>288</v>
      </c>
    </row>
    <row r="336" spans="1:16" s="63" customFormat="1">
      <c r="A336" s="63" t="str">
        <f>Arms!$C$10</f>
        <v>CART_006_1</v>
      </c>
      <c r="B336" s="63">
        <v>20</v>
      </c>
      <c r="C336" s="63" t="str">
        <f t="shared" si="10"/>
        <v>CART_006_1_20</v>
      </c>
      <c r="D336" s="64">
        <v>3</v>
      </c>
      <c r="E336" s="63" t="s">
        <v>260</v>
      </c>
      <c r="F336" s="65">
        <v>10</v>
      </c>
      <c r="G336" s="65"/>
      <c r="H336" s="61" t="s">
        <v>327</v>
      </c>
      <c r="I336" s="63" t="s">
        <v>94</v>
      </c>
      <c r="J336" s="63" t="s">
        <v>355</v>
      </c>
      <c r="P336" s="63" t="s">
        <v>288</v>
      </c>
    </row>
    <row r="337" spans="1:16" s="63" customFormat="1">
      <c r="A337" s="63" t="str">
        <f>Arms!$C$10</f>
        <v>CART_006_1</v>
      </c>
      <c r="B337" s="63">
        <v>20</v>
      </c>
      <c r="C337" s="63" t="str">
        <f t="shared" si="10"/>
        <v>CART_006_1_20</v>
      </c>
      <c r="D337" s="64">
        <v>5</v>
      </c>
      <c r="E337" s="63" t="s">
        <v>260</v>
      </c>
      <c r="F337" s="65">
        <v>10</v>
      </c>
      <c r="G337" s="65"/>
      <c r="H337" s="61" t="s">
        <v>327</v>
      </c>
      <c r="I337" s="63" t="s">
        <v>94</v>
      </c>
      <c r="J337" s="63" t="s">
        <v>355</v>
      </c>
      <c r="P337" s="63" t="s">
        <v>288</v>
      </c>
    </row>
    <row r="338" spans="1:16" s="63" customFormat="1">
      <c r="A338" s="63" t="str">
        <f>Arms!$C$10</f>
        <v>CART_006_1</v>
      </c>
      <c r="B338" s="63">
        <v>20</v>
      </c>
      <c r="C338" s="63" t="str">
        <f t="shared" si="10"/>
        <v>CART_006_1_20</v>
      </c>
      <c r="D338" s="64">
        <v>7</v>
      </c>
      <c r="E338" s="63" t="s">
        <v>260</v>
      </c>
      <c r="F338" s="65">
        <v>10</v>
      </c>
      <c r="G338" s="65"/>
      <c r="H338" s="61" t="s">
        <v>327</v>
      </c>
      <c r="I338" s="63" t="s">
        <v>94</v>
      </c>
      <c r="J338" s="63" t="s">
        <v>355</v>
      </c>
      <c r="P338" s="63" t="s">
        <v>288</v>
      </c>
    </row>
    <row r="339" spans="1:16" s="63" customFormat="1">
      <c r="A339" s="63" t="str">
        <f>Arms!$C$10</f>
        <v>CART_006_1</v>
      </c>
      <c r="B339" s="63">
        <v>20</v>
      </c>
      <c r="C339" s="63" t="str">
        <f t="shared" si="10"/>
        <v>CART_006_1_20</v>
      </c>
      <c r="D339" s="64">
        <v>10</v>
      </c>
      <c r="E339" s="63" t="s">
        <v>260</v>
      </c>
      <c r="F339" s="65">
        <v>10</v>
      </c>
      <c r="G339" s="65"/>
      <c r="H339" s="61" t="s">
        <v>327</v>
      </c>
      <c r="I339" s="63" t="s">
        <v>94</v>
      </c>
      <c r="J339" s="63" t="s">
        <v>355</v>
      </c>
      <c r="P339" s="63" t="s">
        <v>288</v>
      </c>
    </row>
    <row r="340" spans="1:16" s="63" customFormat="1">
      <c r="A340" s="63" t="str">
        <f>Arms!$C$10</f>
        <v>CART_006_1</v>
      </c>
      <c r="B340" s="63">
        <v>20</v>
      </c>
      <c r="C340" s="63" t="str">
        <f t="shared" si="10"/>
        <v>CART_006_1_20</v>
      </c>
      <c r="D340" s="64">
        <v>15</v>
      </c>
      <c r="E340" s="63" t="s">
        <v>260</v>
      </c>
      <c r="F340" s="65">
        <v>10</v>
      </c>
      <c r="G340" s="65"/>
      <c r="H340" s="61" t="s">
        <v>327</v>
      </c>
      <c r="I340" s="63" t="s">
        <v>94</v>
      </c>
      <c r="J340" s="63" t="s">
        <v>355</v>
      </c>
      <c r="P340" s="63" t="s">
        <v>288</v>
      </c>
    </row>
    <row r="341" spans="1:16" s="63" customFormat="1">
      <c r="A341" s="63" t="str">
        <f>Arms!$C$10</f>
        <v>CART_006_1</v>
      </c>
      <c r="B341" s="63">
        <v>20</v>
      </c>
      <c r="C341" s="63" t="str">
        <f t="shared" si="10"/>
        <v>CART_006_1_20</v>
      </c>
      <c r="D341" s="64">
        <v>22</v>
      </c>
      <c r="E341" s="63" t="s">
        <v>260</v>
      </c>
      <c r="F341" s="65">
        <v>30.9</v>
      </c>
      <c r="G341" s="65"/>
      <c r="H341" s="61" t="s">
        <v>327</v>
      </c>
      <c r="I341" s="63" t="s">
        <v>94</v>
      </c>
      <c r="J341" s="63" t="s">
        <v>355</v>
      </c>
      <c r="P341" s="63" t="s">
        <v>288</v>
      </c>
    </row>
    <row r="342" spans="1:16" s="63" customFormat="1">
      <c r="A342" s="63" t="str">
        <f>Arms!$C$10</f>
        <v>CART_006_1</v>
      </c>
      <c r="B342" s="63">
        <v>20</v>
      </c>
      <c r="C342" s="63" t="str">
        <f t="shared" si="10"/>
        <v>CART_006_1_20</v>
      </c>
      <c r="D342" s="64">
        <v>29</v>
      </c>
      <c r="E342" s="63" t="s">
        <v>260</v>
      </c>
      <c r="F342" s="65">
        <v>21.4</v>
      </c>
      <c r="G342" s="65"/>
      <c r="H342" s="61" t="s">
        <v>327</v>
      </c>
      <c r="I342" s="63" t="s">
        <v>94</v>
      </c>
      <c r="J342" s="63" t="s">
        <v>355</v>
      </c>
      <c r="P342" s="63" t="s">
        <v>288</v>
      </c>
    </row>
    <row r="343" spans="1:16" s="63" customFormat="1">
      <c r="A343" s="63" t="str">
        <f>Arms!$C$10</f>
        <v>CART_006_1</v>
      </c>
      <c r="B343" s="63">
        <v>21</v>
      </c>
      <c r="C343" s="63" t="str">
        <f t="shared" si="10"/>
        <v>CART_006_1_21</v>
      </c>
      <c r="D343" s="64">
        <v>1</v>
      </c>
      <c r="E343" s="63" t="s">
        <v>260</v>
      </c>
      <c r="F343" s="65">
        <v>56.9</v>
      </c>
      <c r="G343" s="65"/>
      <c r="H343" s="61" t="s">
        <v>327</v>
      </c>
      <c r="I343" s="63" t="s">
        <v>94</v>
      </c>
      <c r="J343" s="63" t="s">
        <v>355</v>
      </c>
      <c r="P343" s="63" t="s">
        <v>288</v>
      </c>
    </row>
    <row r="344" spans="1:16" s="63" customFormat="1">
      <c r="A344" s="63" t="str">
        <f>Arms!$C$10</f>
        <v>CART_006_1</v>
      </c>
      <c r="B344" s="63">
        <v>21</v>
      </c>
      <c r="C344" s="63" t="str">
        <f t="shared" si="10"/>
        <v>CART_006_1_21</v>
      </c>
      <c r="D344" s="64">
        <v>3</v>
      </c>
      <c r="E344" s="63" t="s">
        <v>260</v>
      </c>
      <c r="F344" s="65">
        <v>76.8</v>
      </c>
      <c r="G344" s="65"/>
      <c r="H344" s="61" t="s">
        <v>327</v>
      </c>
      <c r="I344" s="63" t="s">
        <v>94</v>
      </c>
      <c r="J344" s="63" t="s">
        <v>355</v>
      </c>
      <c r="P344" s="63" t="s">
        <v>288</v>
      </c>
    </row>
    <row r="345" spans="1:16" s="63" customFormat="1">
      <c r="A345" s="63" t="str">
        <f>Arms!$C$10</f>
        <v>CART_006_1</v>
      </c>
      <c r="B345" s="63">
        <v>21</v>
      </c>
      <c r="C345" s="63" t="str">
        <f t="shared" si="10"/>
        <v>CART_006_1_21</v>
      </c>
      <c r="D345" s="64">
        <v>5</v>
      </c>
      <c r="E345" s="63" t="s">
        <v>260</v>
      </c>
      <c r="F345" s="65">
        <v>51.7</v>
      </c>
      <c r="G345" s="65"/>
      <c r="H345" s="61" t="s">
        <v>327</v>
      </c>
      <c r="I345" s="63" t="s">
        <v>94</v>
      </c>
      <c r="J345" s="63" t="s">
        <v>355</v>
      </c>
      <c r="P345" s="63" t="s">
        <v>288</v>
      </c>
    </row>
    <row r="346" spans="1:16" s="63" customFormat="1">
      <c r="A346" s="63" t="str">
        <f>Arms!$C$10</f>
        <v>CART_006_1</v>
      </c>
      <c r="B346" s="63">
        <v>21</v>
      </c>
      <c r="C346" s="63" t="str">
        <f t="shared" si="10"/>
        <v>CART_006_1_21</v>
      </c>
      <c r="D346" s="64">
        <v>7</v>
      </c>
      <c r="E346" s="63" t="s">
        <v>260</v>
      </c>
      <c r="F346" s="65">
        <v>41.7</v>
      </c>
      <c r="G346" s="65"/>
      <c r="H346" s="61" t="s">
        <v>327</v>
      </c>
      <c r="I346" s="63" t="s">
        <v>94</v>
      </c>
      <c r="J346" s="63" t="s">
        <v>355</v>
      </c>
      <c r="P346" s="63" t="s">
        <v>288</v>
      </c>
    </row>
    <row r="347" spans="1:16" s="63" customFormat="1">
      <c r="A347" s="63" t="str">
        <f>Arms!$C$10</f>
        <v>CART_006_1</v>
      </c>
      <c r="B347" s="63">
        <v>21</v>
      </c>
      <c r="C347" s="63" t="str">
        <f t="shared" si="10"/>
        <v>CART_006_1_21</v>
      </c>
      <c r="D347" s="64">
        <v>10</v>
      </c>
      <c r="E347" s="63" t="s">
        <v>260</v>
      </c>
      <c r="F347" s="65">
        <v>52.2</v>
      </c>
      <c r="G347" s="65"/>
      <c r="H347" s="61" t="s">
        <v>327</v>
      </c>
      <c r="I347" s="63" t="s">
        <v>94</v>
      </c>
      <c r="J347" s="63" t="s">
        <v>355</v>
      </c>
      <c r="P347" s="63" t="s">
        <v>288</v>
      </c>
    </row>
    <row r="348" spans="1:16" s="63" customFormat="1">
      <c r="A348" s="63" t="str">
        <f>Arms!$C$10</f>
        <v>CART_006_1</v>
      </c>
      <c r="B348" s="63">
        <v>21</v>
      </c>
      <c r="C348" s="63" t="str">
        <f t="shared" si="10"/>
        <v>CART_006_1_21</v>
      </c>
      <c r="D348" s="64">
        <v>14</v>
      </c>
      <c r="E348" s="63" t="s">
        <v>260</v>
      </c>
      <c r="F348" s="65">
        <v>72</v>
      </c>
      <c r="G348" s="65"/>
      <c r="H348" s="61" t="s">
        <v>327</v>
      </c>
      <c r="I348" s="63" t="s">
        <v>94</v>
      </c>
      <c r="J348" s="63" t="s">
        <v>355</v>
      </c>
      <c r="P348" s="63" t="s">
        <v>288</v>
      </c>
    </row>
    <row r="349" spans="1:16" s="63" customFormat="1">
      <c r="A349" s="63" t="str">
        <f>Arms!$C$10</f>
        <v>CART_006_1</v>
      </c>
      <c r="B349" s="63">
        <v>21</v>
      </c>
      <c r="C349" s="63" t="str">
        <f t="shared" si="10"/>
        <v>CART_006_1_21</v>
      </c>
      <c r="D349" s="64">
        <v>21</v>
      </c>
      <c r="E349" s="63" t="s">
        <v>260</v>
      </c>
      <c r="F349" s="65">
        <v>70</v>
      </c>
      <c r="G349" s="65"/>
      <c r="H349" s="61" t="s">
        <v>327</v>
      </c>
      <c r="I349" s="63" t="s">
        <v>94</v>
      </c>
      <c r="J349" s="63" t="s">
        <v>355</v>
      </c>
      <c r="P349" s="63" t="s">
        <v>288</v>
      </c>
    </row>
    <row r="350" spans="1:16" s="63" customFormat="1">
      <c r="A350" s="63" t="str">
        <f>Arms!$C$10</f>
        <v>CART_006_1</v>
      </c>
      <c r="B350" s="63">
        <v>21</v>
      </c>
      <c r="C350" s="63" t="str">
        <f t="shared" si="10"/>
        <v>CART_006_1_21</v>
      </c>
      <c r="D350" s="64">
        <v>28</v>
      </c>
      <c r="E350" s="63" t="s">
        <v>260</v>
      </c>
      <c r="F350" s="65">
        <v>54.5</v>
      </c>
      <c r="G350" s="65"/>
      <c r="H350" s="61" t="s">
        <v>327</v>
      </c>
      <c r="I350" s="63" t="s">
        <v>94</v>
      </c>
      <c r="J350" s="63" t="s">
        <v>355</v>
      </c>
      <c r="P350" s="63" t="s">
        <v>288</v>
      </c>
    </row>
    <row r="351" spans="1:16" s="63" customFormat="1">
      <c r="A351" s="63" t="str">
        <f>Arms!$C$10</f>
        <v>CART_006_1</v>
      </c>
      <c r="B351" s="63">
        <v>22</v>
      </c>
      <c r="C351" s="63" t="str">
        <f t="shared" si="10"/>
        <v>CART_006_1_22</v>
      </c>
      <c r="D351" s="64">
        <v>1</v>
      </c>
      <c r="E351" s="63" t="s">
        <v>260</v>
      </c>
      <c r="F351" s="65">
        <v>62.8</v>
      </c>
      <c r="G351" s="65"/>
      <c r="H351" s="61" t="s">
        <v>327</v>
      </c>
      <c r="I351" s="63" t="s">
        <v>94</v>
      </c>
      <c r="J351" s="63" t="s">
        <v>355</v>
      </c>
      <c r="P351" s="63" t="s">
        <v>288</v>
      </c>
    </row>
    <row r="352" spans="1:16" s="63" customFormat="1">
      <c r="A352" s="63" t="str">
        <f>Arms!$C$10</f>
        <v>CART_006_1</v>
      </c>
      <c r="B352" s="63">
        <v>22</v>
      </c>
      <c r="C352" s="63" t="str">
        <f t="shared" si="10"/>
        <v>CART_006_1_22</v>
      </c>
      <c r="D352" s="64">
        <v>2</v>
      </c>
      <c r="E352" s="63" t="s">
        <v>260</v>
      </c>
      <c r="F352" s="65">
        <v>121.5</v>
      </c>
      <c r="G352" s="65"/>
      <c r="H352" s="61" t="s">
        <v>327</v>
      </c>
      <c r="I352" s="63" t="s">
        <v>94</v>
      </c>
      <c r="J352" s="63" t="s">
        <v>355</v>
      </c>
      <c r="P352" s="63" t="s">
        <v>288</v>
      </c>
    </row>
    <row r="353" spans="1:16" s="63" customFormat="1">
      <c r="A353" s="63" t="str">
        <f>Arms!$C$10</f>
        <v>CART_006_1</v>
      </c>
      <c r="B353" s="63">
        <v>22</v>
      </c>
      <c r="C353" s="63" t="str">
        <f t="shared" si="10"/>
        <v>CART_006_1_22</v>
      </c>
      <c r="D353" s="64">
        <v>4</v>
      </c>
      <c r="E353" s="63" t="s">
        <v>260</v>
      </c>
      <c r="F353" s="65">
        <v>75.8</v>
      </c>
      <c r="G353" s="65"/>
      <c r="H353" s="61" t="s">
        <v>327</v>
      </c>
      <c r="I353" s="63" t="s">
        <v>94</v>
      </c>
      <c r="J353" s="63" t="s">
        <v>355</v>
      </c>
      <c r="P353" s="63" t="s">
        <v>288</v>
      </c>
    </row>
    <row r="354" spans="1:16" s="63" customFormat="1">
      <c r="A354" s="63" t="str">
        <f>Arms!$C$10</f>
        <v>CART_006_1</v>
      </c>
      <c r="B354" s="63">
        <v>22</v>
      </c>
      <c r="C354" s="63" t="str">
        <f t="shared" si="10"/>
        <v>CART_006_1_22</v>
      </c>
      <c r="D354" s="64">
        <v>8</v>
      </c>
      <c r="E354" s="63" t="s">
        <v>260</v>
      </c>
      <c r="F354" s="65">
        <v>63.5</v>
      </c>
      <c r="G354" s="65"/>
      <c r="H354" s="61" t="s">
        <v>327</v>
      </c>
      <c r="I354" s="63" t="s">
        <v>94</v>
      </c>
      <c r="J354" s="63" t="s">
        <v>355</v>
      </c>
      <c r="P354" s="63" t="s">
        <v>288</v>
      </c>
    </row>
    <row r="355" spans="1:16" s="63" customFormat="1">
      <c r="A355" s="63" t="str">
        <f>Arms!$C$10</f>
        <v>CART_006_1</v>
      </c>
      <c r="B355" s="63">
        <v>22</v>
      </c>
      <c r="C355" s="63" t="str">
        <f t="shared" si="10"/>
        <v>CART_006_1_22</v>
      </c>
      <c r="D355" s="64">
        <v>11</v>
      </c>
      <c r="E355" s="63" t="s">
        <v>260</v>
      </c>
      <c r="F355" s="65">
        <v>70.599999999999994</v>
      </c>
      <c r="G355" s="65"/>
      <c r="H355" s="61" t="s">
        <v>327</v>
      </c>
      <c r="I355" s="63" t="s">
        <v>94</v>
      </c>
      <c r="J355" s="63" t="s">
        <v>355</v>
      </c>
      <c r="P355" s="63" t="s">
        <v>288</v>
      </c>
    </row>
    <row r="356" spans="1:16" s="63" customFormat="1">
      <c r="A356" s="63" t="str">
        <f>Arms!$C$10</f>
        <v>CART_006_1</v>
      </c>
      <c r="B356" s="63">
        <v>22</v>
      </c>
      <c r="C356" s="63" t="str">
        <f t="shared" si="10"/>
        <v>CART_006_1_22</v>
      </c>
      <c r="D356" s="64">
        <v>14</v>
      </c>
      <c r="E356" s="63" t="s">
        <v>260</v>
      </c>
      <c r="F356" s="65">
        <v>270.60000000000002</v>
      </c>
      <c r="G356" s="65"/>
      <c r="H356" s="61" t="s">
        <v>327</v>
      </c>
      <c r="I356" s="63" t="s">
        <v>94</v>
      </c>
      <c r="J356" s="63" t="s">
        <v>355</v>
      </c>
      <c r="P356" s="63" t="s">
        <v>288</v>
      </c>
    </row>
    <row r="357" spans="1:16" s="63" customFormat="1">
      <c r="A357" s="63" t="str">
        <f>Arms!$C$10</f>
        <v>CART_006_1</v>
      </c>
      <c r="B357" s="63">
        <v>22</v>
      </c>
      <c r="C357" s="63" t="str">
        <f t="shared" si="10"/>
        <v>CART_006_1_22</v>
      </c>
      <c r="D357" s="64">
        <v>15</v>
      </c>
      <c r="E357" s="63" t="s">
        <v>260</v>
      </c>
      <c r="F357" s="65">
        <v>6521.8</v>
      </c>
      <c r="G357" s="65"/>
      <c r="H357" s="61" t="s">
        <v>327</v>
      </c>
      <c r="I357" s="63" t="s">
        <v>94</v>
      </c>
      <c r="J357" s="63" t="s">
        <v>355</v>
      </c>
      <c r="P357" s="63" t="s">
        <v>288</v>
      </c>
    </row>
    <row r="358" spans="1:16" s="63" customFormat="1">
      <c r="A358" s="63" t="str">
        <f>Arms!$C$10</f>
        <v>CART_006_1</v>
      </c>
      <c r="B358" s="63">
        <v>22</v>
      </c>
      <c r="C358" s="63" t="str">
        <f t="shared" si="10"/>
        <v>CART_006_1_22</v>
      </c>
      <c r="D358" s="64">
        <v>16</v>
      </c>
      <c r="E358" s="63" t="s">
        <v>260</v>
      </c>
      <c r="F358" s="65">
        <v>10769.7</v>
      </c>
      <c r="G358" s="65"/>
      <c r="H358" s="61" t="s">
        <v>327</v>
      </c>
      <c r="I358" s="63" t="s">
        <v>94</v>
      </c>
      <c r="J358" s="63" t="s">
        <v>355</v>
      </c>
      <c r="P358" s="63" t="s">
        <v>288</v>
      </c>
    </row>
    <row r="359" spans="1:16" s="63" customFormat="1">
      <c r="A359" s="63" t="str">
        <f>Arms!$C$10</f>
        <v>CART_006_1</v>
      </c>
      <c r="B359" s="63">
        <v>22</v>
      </c>
      <c r="C359" s="63" t="str">
        <f t="shared" si="10"/>
        <v>CART_006_1_22</v>
      </c>
      <c r="D359" s="64">
        <v>17</v>
      </c>
      <c r="E359" s="63" t="s">
        <v>260</v>
      </c>
      <c r="F359" s="65">
        <v>10516.5</v>
      </c>
      <c r="G359" s="65"/>
      <c r="H359" s="61" t="s">
        <v>327</v>
      </c>
      <c r="I359" s="63" t="s">
        <v>94</v>
      </c>
      <c r="J359" s="63" t="s">
        <v>355</v>
      </c>
      <c r="P359" s="63" t="s">
        <v>288</v>
      </c>
    </row>
    <row r="360" spans="1:16" s="63" customFormat="1">
      <c r="A360" s="63" t="str">
        <f>Arms!$C$10</f>
        <v>CART_006_1</v>
      </c>
      <c r="B360" s="63">
        <v>22</v>
      </c>
      <c r="C360" s="63" t="str">
        <f t="shared" si="10"/>
        <v>CART_006_1_22</v>
      </c>
      <c r="D360" s="64">
        <v>18</v>
      </c>
      <c r="E360" s="63" t="s">
        <v>260</v>
      </c>
      <c r="F360" s="65">
        <v>6569.6</v>
      </c>
      <c r="G360" s="65"/>
      <c r="H360" s="61" t="s">
        <v>327</v>
      </c>
      <c r="I360" s="63" t="s">
        <v>94</v>
      </c>
      <c r="J360" s="63" t="s">
        <v>355</v>
      </c>
      <c r="P360" s="63" t="s">
        <v>288</v>
      </c>
    </row>
    <row r="361" spans="1:16" s="63" customFormat="1">
      <c r="A361" s="63" t="str">
        <f>Arms!$C$10</f>
        <v>CART_006_1</v>
      </c>
      <c r="B361" s="63">
        <v>22</v>
      </c>
      <c r="C361" s="63" t="str">
        <f t="shared" si="10"/>
        <v>CART_006_1_22</v>
      </c>
      <c r="D361" s="64">
        <v>19</v>
      </c>
      <c r="E361" s="63" t="s">
        <v>260</v>
      </c>
      <c r="F361" s="65">
        <v>6731.6</v>
      </c>
      <c r="G361" s="65"/>
      <c r="H361" s="61" t="s">
        <v>327</v>
      </c>
      <c r="I361" s="63" t="s">
        <v>94</v>
      </c>
      <c r="J361" s="63" t="s">
        <v>355</v>
      </c>
      <c r="P361" s="63" t="s">
        <v>288</v>
      </c>
    </row>
    <row r="362" spans="1:16" s="63" customFormat="1">
      <c r="A362" s="63" t="str">
        <f>Arms!$C$10</f>
        <v>CART_006_1</v>
      </c>
      <c r="B362" s="63">
        <v>22</v>
      </c>
      <c r="C362" s="63" t="str">
        <f t="shared" si="10"/>
        <v>CART_006_1_22</v>
      </c>
      <c r="D362" s="64">
        <v>20</v>
      </c>
      <c r="E362" s="63" t="s">
        <v>260</v>
      </c>
      <c r="F362" s="65">
        <v>5817.9</v>
      </c>
      <c r="G362" s="65"/>
      <c r="H362" s="61" t="s">
        <v>327</v>
      </c>
      <c r="I362" s="63" t="s">
        <v>94</v>
      </c>
      <c r="J362" s="63" t="s">
        <v>355</v>
      </c>
      <c r="P362" s="63" t="s">
        <v>288</v>
      </c>
    </row>
    <row r="363" spans="1:16" s="63" customFormat="1">
      <c r="A363" s="63" t="str">
        <f>Arms!$C$10</f>
        <v>CART_006_1</v>
      </c>
      <c r="B363" s="63">
        <v>22</v>
      </c>
      <c r="C363" s="63" t="str">
        <f t="shared" si="10"/>
        <v>CART_006_1_22</v>
      </c>
      <c r="D363" s="64">
        <v>21</v>
      </c>
      <c r="E363" s="63" t="s">
        <v>260</v>
      </c>
      <c r="F363" s="65">
        <v>3780.19</v>
      </c>
      <c r="G363" s="65"/>
      <c r="H363" s="61" t="s">
        <v>327</v>
      </c>
      <c r="I363" s="63" t="s">
        <v>94</v>
      </c>
      <c r="J363" s="63" t="s">
        <v>355</v>
      </c>
      <c r="P363" s="63" t="s">
        <v>288</v>
      </c>
    </row>
    <row r="364" spans="1:16" s="63" customFormat="1">
      <c r="A364" s="63" t="str">
        <f>Arms!$C$10</f>
        <v>CART_006_1</v>
      </c>
      <c r="B364" s="63">
        <v>22</v>
      </c>
      <c r="C364" s="63" t="str">
        <f t="shared" si="10"/>
        <v>CART_006_1_22</v>
      </c>
      <c r="D364" s="64">
        <v>22</v>
      </c>
      <c r="E364" s="63" t="s">
        <v>260</v>
      </c>
      <c r="F364" s="65">
        <v>2786.2</v>
      </c>
      <c r="G364" s="65"/>
      <c r="H364" s="61" t="s">
        <v>327</v>
      </c>
      <c r="I364" s="63" t="s">
        <v>94</v>
      </c>
      <c r="J364" s="63" t="s">
        <v>355</v>
      </c>
      <c r="P364" s="63" t="s">
        <v>288</v>
      </c>
    </row>
    <row r="365" spans="1:16" s="63" customFormat="1">
      <c r="A365" s="63" t="str">
        <f>Arms!$C$10</f>
        <v>CART_006_1</v>
      </c>
      <c r="B365" s="63">
        <v>22</v>
      </c>
      <c r="C365" s="63" t="str">
        <f t="shared" si="10"/>
        <v>CART_006_1_22</v>
      </c>
      <c r="D365" s="64">
        <v>23</v>
      </c>
      <c r="E365" s="63" t="s">
        <v>260</v>
      </c>
      <c r="F365" s="65">
        <v>2057.4</v>
      </c>
      <c r="G365" s="65"/>
      <c r="H365" s="61" t="s">
        <v>327</v>
      </c>
      <c r="I365" s="63" t="s">
        <v>94</v>
      </c>
      <c r="J365" s="63" t="s">
        <v>355</v>
      </c>
      <c r="P365" s="63" t="s">
        <v>288</v>
      </c>
    </row>
    <row r="366" spans="1:16" s="63" customFormat="1">
      <c r="A366" s="63" t="str">
        <f>Arms!$C$10</f>
        <v>CART_006_1</v>
      </c>
      <c r="B366" s="63">
        <v>22</v>
      </c>
      <c r="C366" s="63" t="str">
        <f t="shared" si="10"/>
        <v>CART_006_1_22</v>
      </c>
      <c r="D366" s="64">
        <v>24</v>
      </c>
      <c r="E366" s="63" t="s">
        <v>260</v>
      </c>
      <c r="F366" s="65">
        <v>5368.6</v>
      </c>
      <c r="G366" s="65"/>
      <c r="H366" s="61" t="s">
        <v>327</v>
      </c>
      <c r="I366" s="63" t="s">
        <v>94</v>
      </c>
      <c r="J366" s="63" t="s">
        <v>355</v>
      </c>
      <c r="P366" s="63" t="s">
        <v>288</v>
      </c>
    </row>
    <row r="367" spans="1:16" s="63" customFormat="1">
      <c r="A367" s="63" t="str">
        <f>Arms!$C$10</f>
        <v>CART_006_1</v>
      </c>
      <c r="B367" s="63">
        <v>22</v>
      </c>
      <c r="C367" s="63" t="str">
        <f t="shared" si="10"/>
        <v>CART_006_1_22</v>
      </c>
      <c r="D367" s="64">
        <v>25</v>
      </c>
      <c r="E367" s="63" t="s">
        <v>260</v>
      </c>
      <c r="F367" s="65">
        <v>2947.6</v>
      </c>
      <c r="G367" s="65"/>
      <c r="H367" s="61" t="s">
        <v>327</v>
      </c>
      <c r="I367" s="63" t="s">
        <v>94</v>
      </c>
      <c r="J367" s="63" t="s">
        <v>355</v>
      </c>
      <c r="P367" s="63" t="s">
        <v>288</v>
      </c>
    </row>
    <row r="368" spans="1:16" s="63" customFormat="1">
      <c r="A368" s="63" t="str">
        <f>Arms!$C$10</f>
        <v>CART_006_1</v>
      </c>
      <c r="B368" s="63">
        <v>22</v>
      </c>
      <c r="C368" s="63" t="str">
        <f t="shared" si="10"/>
        <v>CART_006_1_22</v>
      </c>
      <c r="D368" s="64">
        <v>26</v>
      </c>
      <c r="E368" s="63" t="s">
        <v>260</v>
      </c>
      <c r="F368" s="65">
        <v>2856.6</v>
      </c>
      <c r="G368" s="65"/>
      <c r="H368" s="61" t="s">
        <v>327</v>
      </c>
      <c r="I368" s="63" t="s">
        <v>94</v>
      </c>
      <c r="J368" s="63" t="s">
        <v>355</v>
      </c>
      <c r="P368" s="63" t="s">
        <v>288</v>
      </c>
    </row>
    <row r="369" spans="1:16" s="63" customFormat="1">
      <c r="A369" s="63" t="str">
        <f>Arms!$C$10</f>
        <v>CART_006_1</v>
      </c>
      <c r="B369" s="63">
        <v>22</v>
      </c>
      <c r="C369" s="63" t="str">
        <f t="shared" si="10"/>
        <v>CART_006_1_22</v>
      </c>
      <c r="D369" s="64">
        <v>27</v>
      </c>
      <c r="E369" s="63" t="s">
        <v>260</v>
      </c>
      <c r="F369" s="65">
        <v>1495.3</v>
      </c>
      <c r="G369" s="65"/>
      <c r="H369" s="61" t="s">
        <v>327</v>
      </c>
      <c r="I369" s="63" t="s">
        <v>94</v>
      </c>
      <c r="J369" s="63" t="s">
        <v>355</v>
      </c>
      <c r="P369" s="63" t="s">
        <v>288</v>
      </c>
    </row>
    <row r="370" spans="1:16" s="63" customFormat="1">
      <c r="A370" s="63" t="str">
        <f>Arms!$C$10</f>
        <v>CART_006_1</v>
      </c>
      <c r="B370" s="63">
        <v>22</v>
      </c>
      <c r="C370" s="63" t="str">
        <f t="shared" si="10"/>
        <v>CART_006_1_22</v>
      </c>
      <c r="D370" s="64">
        <v>28</v>
      </c>
      <c r="E370" s="63" t="s">
        <v>260</v>
      </c>
      <c r="F370" s="65">
        <v>1554.3</v>
      </c>
      <c r="G370" s="65"/>
      <c r="H370" s="61" t="s">
        <v>327</v>
      </c>
      <c r="I370" s="63" t="s">
        <v>94</v>
      </c>
      <c r="J370" s="63" t="s">
        <v>355</v>
      </c>
      <c r="P370" s="63" t="s">
        <v>288</v>
      </c>
    </row>
    <row r="371" spans="1:16" s="63" customFormat="1">
      <c r="A371" s="63" t="str">
        <f>Arms!$C$10</f>
        <v>CART_006_1</v>
      </c>
      <c r="B371" s="63">
        <v>22</v>
      </c>
      <c r="C371" s="63" t="str">
        <f t="shared" si="10"/>
        <v>CART_006_1_22</v>
      </c>
      <c r="D371" s="64">
        <v>29</v>
      </c>
      <c r="E371" s="63" t="s">
        <v>260</v>
      </c>
      <c r="F371" s="65">
        <v>8437.2000000000007</v>
      </c>
      <c r="G371" s="65"/>
      <c r="H371" s="61" t="s">
        <v>327</v>
      </c>
      <c r="I371" s="63" t="s">
        <v>94</v>
      </c>
      <c r="J371" s="63" t="s">
        <v>355</v>
      </c>
      <c r="P371" s="63" t="s">
        <v>288</v>
      </c>
    </row>
    <row r="372" spans="1:16" s="63" customFormat="1">
      <c r="A372" s="63" t="str">
        <f>Arms!$C$10</f>
        <v>CART_006_1</v>
      </c>
      <c r="B372" s="63">
        <v>22</v>
      </c>
      <c r="C372" s="63" t="str">
        <f t="shared" si="10"/>
        <v>CART_006_1_22</v>
      </c>
      <c r="D372" s="64">
        <v>30</v>
      </c>
      <c r="E372" s="63" t="s">
        <v>260</v>
      </c>
      <c r="F372" s="65">
        <v>3340.2</v>
      </c>
      <c r="G372" s="65"/>
      <c r="H372" s="61" t="s">
        <v>327</v>
      </c>
      <c r="I372" s="63" t="s">
        <v>94</v>
      </c>
      <c r="J372" s="63" t="s">
        <v>355</v>
      </c>
      <c r="P372" s="63" t="s">
        <v>288</v>
      </c>
    </row>
    <row r="373" spans="1:16" s="63" customFormat="1">
      <c r="A373" s="63" t="str">
        <f>Arms!$C$10</f>
        <v>CART_006_1</v>
      </c>
      <c r="B373" s="63">
        <v>22</v>
      </c>
      <c r="C373" s="63" t="str">
        <f t="shared" si="10"/>
        <v>CART_006_1_22</v>
      </c>
      <c r="D373" s="64">
        <v>31</v>
      </c>
      <c r="E373" s="63" t="s">
        <v>260</v>
      </c>
      <c r="F373" s="65">
        <v>2957.1</v>
      </c>
      <c r="G373" s="65"/>
      <c r="H373" s="61" t="s">
        <v>327</v>
      </c>
      <c r="I373" s="63" t="s">
        <v>94</v>
      </c>
      <c r="J373" s="63" t="s">
        <v>355</v>
      </c>
      <c r="P373" s="63" t="s">
        <v>288</v>
      </c>
    </row>
    <row r="374" spans="1:16" s="63" customFormat="1">
      <c r="A374" s="63" t="str">
        <f>Arms!$C$10</f>
        <v>CART_006_1</v>
      </c>
      <c r="B374" s="63">
        <v>22</v>
      </c>
      <c r="C374" s="63" t="str">
        <f t="shared" si="10"/>
        <v>CART_006_1_22</v>
      </c>
      <c r="D374" s="64">
        <v>32</v>
      </c>
      <c r="E374" s="63" t="s">
        <v>260</v>
      </c>
      <c r="F374" s="65">
        <v>6689.8</v>
      </c>
      <c r="G374" s="65"/>
      <c r="H374" s="61" t="s">
        <v>327</v>
      </c>
      <c r="I374" s="63" t="s">
        <v>94</v>
      </c>
      <c r="J374" s="63" t="s">
        <v>355</v>
      </c>
      <c r="P374" s="63" t="s">
        <v>288</v>
      </c>
    </row>
    <row r="375" spans="1:16" s="63" customFormat="1">
      <c r="A375" s="63" t="str">
        <f>Arms!$C$10</f>
        <v>CART_006_1</v>
      </c>
      <c r="B375" s="63">
        <v>22</v>
      </c>
      <c r="C375" s="63" t="str">
        <f t="shared" si="10"/>
        <v>CART_006_1_22</v>
      </c>
      <c r="D375" s="64">
        <v>33</v>
      </c>
      <c r="E375" s="63" t="s">
        <v>260</v>
      </c>
      <c r="F375" s="65">
        <v>6351.8</v>
      </c>
      <c r="G375" s="65"/>
      <c r="H375" s="61" t="s">
        <v>327</v>
      </c>
      <c r="I375" s="63" t="s">
        <v>94</v>
      </c>
      <c r="J375" s="63" t="s">
        <v>355</v>
      </c>
      <c r="P375" s="63" t="s">
        <v>288</v>
      </c>
    </row>
    <row r="376" spans="1:16" s="63" customFormat="1">
      <c r="A376" s="63" t="str">
        <f>Arms!$C$10</f>
        <v>CART_006_1</v>
      </c>
      <c r="B376" s="63">
        <v>22</v>
      </c>
      <c r="C376" s="63" t="str">
        <f t="shared" si="10"/>
        <v>CART_006_1_22</v>
      </c>
      <c r="D376" s="64">
        <v>34</v>
      </c>
      <c r="E376" s="63" t="s">
        <v>260</v>
      </c>
      <c r="F376" s="65">
        <v>7533.7</v>
      </c>
      <c r="G376" s="65"/>
      <c r="H376" s="61" t="s">
        <v>327</v>
      </c>
      <c r="I376" s="63" t="s">
        <v>94</v>
      </c>
      <c r="J376" s="63" t="s">
        <v>355</v>
      </c>
      <c r="P376" s="63" t="s">
        <v>288</v>
      </c>
    </row>
    <row r="377" spans="1:16" s="63" customFormat="1">
      <c r="A377" s="63" t="str">
        <f>Arms!$C$10</f>
        <v>CART_006_1</v>
      </c>
      <c r="B377" s="63">
        <v>22</v>
      </c>
      <c r="C377" s="63" t="str">
        <f t="shared" si="10"/>
        <v>CART_006_1_22</v>
      </c>
      <c r="D377" s="64">
        <v>35</v>
      </c>
      <c r="E377" s="63" t="s">
        <v>260</v>
      </c>
      <c r="F377" s="65">
        <v>8759.6</v>
      </c>
      <c r="G377" s="65"/>
      <c r="H377" s="61" t="s">
        <v>327</v>
      </c>
      <c r="I377" s="63" t="s">
        <v>94</v>
      </c>
      <c r="J377" s="63" t="s">
        <v>355</v>
      </c>
      <c r="P377" s="63" t="s">
        <v>288</v>
      </c>
    </row>
    <row r="378" spans="1:16" s="63" customFormat="1">
      <c r="A378" s="63" t="str">
        <f>Arms!$C$10</f>
        <v>CART_006_1</v>
      </c>
      <c r="B378" s="63">
        <v>22</v>
      </c>
      <c r="C378" s="63" t="str">
        <f t="shared" si="10"/>
        <v>CART_006_1_22</v>
      </c>
      <c r="D378" s="64">
        <v>36</v>
      </c>
      <c r="E378" s="63" t="s">
        <v>260</v>
      </c>
      <c r="F378" s="65">
        <v>13521.1</v>
      </c>
      <c r="G378" s="65"/>
      <c r="H378" s="61" t="s">
        <v>327</v>
      </c>
      <c r="I378" s="63" t="s">
        <v>94</v>
      </c>
      <c r="J378" s="63" t="s">
        <v>355</v>
      </c>
      <c r="P378" s="63" t="s">
        <v>288</v>
      </c>
    </row>
    <row r="379" spans="1:16" s="63" customFormat="1">
      <c r="A379" s="63" t="str">
        <f>Arms!$C$10</f>
        <v>CART_006_1</v>
      </c>
      <c r="B379" s="63">
        <v>22</v>
      </c>
      <c r="C379" s="63" t="str">
        <f t="shared" si="10"/>
        <v>CART_006_1_22</v>
      </c>
      <c r="D379" s="64">
        <v>37</v>
      </c>
      <c r="E379" s="63" t="s">
        <v>260</v>
      </c>
      <c r="F379" s="65">
        <v>19906.2</v>
      </c>
      <c r="G379" s="65"/>
      <c r="H379" s="61" t="s">
        <v>327</v>
      </c>
      <c r="I379" s="63" t="s">
        <v>94</v>
      </c>
      <c r="J379" s="63" t="s">
        <v>355</v>
      </c>
      <c r="P379" s="63" t="s">
        <v>288</v>
      </c>
    </row>
    <row r="380" spans="1:16" s="63" customFormat="1">
      <c r="A380" s="63" t="str">
        <f>Arms!$C$10</f>
        <v>CART_006_1</v>
      </c>
      <c r="B380" s="63">
        <v>22</v>
      </c>
      <c r="C380" s="63" t="str">
        <f t="shared" si="10"/>
        <v>CART_006_1_22</v>
      </c>
      <c r="D380" s="64">
        <v>38</v>
      </c>
      <c r="E380" s="63" t="s">
        <v>260</v>
      </c>
      <c r="F380" s="65">
        <v>12116</v>
      </c>
      <c r="G380" s="65"/>
      <c r="H380" s="61" t="s">
        <v>327</v>
      </c>
      <c r="I380" s="63" t="s">
        <v>94</v>
      </c>
      <c r="J380" s="63" t="s">
        <v>355</v>
      </c>
      <c r="P380" s="63" t="s">
        <v>288</v>
      </c>
    </row>
    <row r="381" spans="1:16" s="63" customFormat="1">
      <c r="A381" s="63" t="str">
        <f>Arms!$C$10</f>
        <v>CART_006_1</v>
      </c>
      <c r="B381" s="63">
        <v>22</v>
      </c>
      <c r="C381" s="63" t="str">
        <f t="shared" si="10"/>
        <v>CART_006_1_22</v>
      </c>
      <c r="D381" s="64">
        <v>39</v>
      </c>
      <c r="E381" s="63" t="s">
        <v>260</v>
      </c>
      <c r="F381" s="65">
        <v>10942.2</v>
      </c>
      <c r="G381" s="65"/>
      <c r="H381" s="61" t="s">
        <v>327</v>
      </c>
      <c r="I381" s="63" t="s">
        <v>94</v>
      </c>
      <c r="J381" s="63" t="s">
        <v>355</v>
      </c>
      <c r="P381" s="63" t="s">
        <v>288</v>
      </c>
    </row>
    <row r="382" spans="1:16" s="63" customFormat="1">
      <c r="A382" s="63" t="str">
        <f>Arms!$C$10</f>
        <v>CART_006_1</v>
      </c>
      <c r="B382" s="63">
        <v>22</v>
      </c>
      <c r="C382" s="63" t="str">
        <f t="shared" si="10"/>
        <v>CART_006_1_22</v>
      </c>
      <c r="D382" s="64">
        <v>40</v>
      </c>
      <c r="E382" s="63" t="s">
        <v>260</v>
      </c>
      <c r="F382" s="65">
        <v>11700</v>
      </c>
      <c r="G382" s="65"/>
      <c r="H382" s="61" t="s">
        <v>327</v>
      </c>
      <c r="I382" s="63" t="s">
        <v>94</v>
      </c>
      <c r="J382" s="63" t="s">
        <v>355</v>
      </c>
      <c r="P382" s="63" t="s">
        <v>288</v>
      </c>
    </row>
    <row r="383" spans="1:16" s="63" customFormat="1">
      <c r="A383" s="63" t="str">
        <f>Arms!$C$10</f>
        <v>CART_006_1</v>
      </c>
      <c r="B383" s="63">
        <v>22</v>
      </c>
      <c r="C383" s="63" t="str">
        <f t="shared" si="10"/>
        <v>CART_006_1_22</v>
      </c>
      <c r="D383" s="64">
        <v>41</v>
      </c>
      <c r="E383" s="63" t="s">
        <v>260</v>
      </c>
      <c r="F383" s="65">
        <v>7621.1</v>
      </c>
      <c r="G383" s="65"/>
      <c r="H383" s="61" t="s">
        <v>327</v>
      </c>
      <c r="I383" s="63" t="s">
        <v>94</v>
      </c>
      <c r="J383" s="63" t="s">
        <v>355</v>
      </c>
      <c r="P383" s="63" t="s">
        <v>288</v>
      </c>
    </row>
    <row r="384" spans="1:16" s="63" customFormat="1">
      <c r="A384" s="63" t="str">
        <f>Arms!$C$10</f>
        <v>CART_006_1</v>
      </c>
      <c r="B384" s="63">
        <v>22</v>
      </c>
      <c r="C384" s="63" t="str">
        <f t="shared" si="10"/>
        <v>CART_006_1_22</v>
      </c>
      <c r="D384" s="64">
        <v>42</v>
      </c>
      <c r="E384" s="63" t="s">
        <v>260</v>
      </c>
      <c r="F384" s="65">
        <v>6911.9</v>
      </c>
      <c r="G384" s="65"/>
      <c r="H384" s="61" t="s">
        <v>327</v>
      </c>
      <c r="I384" s="63" t="s">
        <v>94</v>
      </c>
      <c r="J384" s="63" t="s">
        <v>355</v>
      </c>
      <c r="P384" s="63" t="s">
        <v>288</v>
      </c>
    </row>
    <row r="385" spans="1:16" s="63" customFormat="1">
      <c r="A385" s="63" t="str">
        <f>Arms!$C$10</f>
        <v>CART_006_1</v>
      </c>
      <c r="B385" s="63">
        <v>22</v>
      </c>
      <c r="C385" s="63" t="str">
        <f t="shared" si="10"/>
        <v>CART_006_1_22</v>
      </c>
      <c r="D385" s="64">
        <v>43</v>
      </c>
      <c r="E385" s="63" t="s">
        <v>260</v>
      </c>
      <c r="F385" s="65">
        <v>9460.7000000000007</v>
      </c>
      <c r="G385" s="65"/>
      <c r="H385" s="61" t="s">
        <v>327</v>
      </c>
      <c r="I385" s="63" t="s">
        <v>94</v>
      </c>
      <c r="J385" s="63" t="s">
        <v>355</v>
      </c>
      <c r="P385" s="63" t="s">
        <v>288</v>
      </c>
    </row>
    <row r="386" spans="1:16" s="63" customFormat="1">
      <c r="A386" s="63" t="str">
        <f>Arms!$C$10</f>
        <v>CART_006_1</v>
      </c>
      <c r="B386" s="63">
        <v>23</v>
      </c>
      <c r="C386" s="63" t="str">
        <f t="shared" si="10"/>
        <v>CART_006_1_23</v>
      </c>
      <c r="D386" s="64">
        <v>1</v>
      </c>
      <c r="E386" s="63" t="s">
        <v>260</v>
      </c>
      <c r="F386" s="65">
        <v>10</v>
      </c>
      <c r="G386" s="65"/>
      <c r="H386" s="61" t="s">
        <v>327</v>
      </c>
      <c r="I386" s="63" t="s">
        <v>94</v>
      </c>
      <c r="J386" s="63" t="s">
        <v>355</v>
      </c>
      <c r="P386" s="63" t="s">
        <v>288</v>
      </c>
    </row>
    <row r="387" spans="1:16" s="63" customFormat="1">
      <c r="A387" s="63" t="str">
        <f>Arms!$C$10</f>
        <v>CART_006_1</v>
      </c>
      <c r="B387" s="63">
        <v>23</v>
      </c>
      <c r="C387" s="63" t="str">
        <f t="shared" si="10"/>
        <v>CART_006_1_23</v>
      </c>
      <c r="D387" s="64">
        <v>3</v>
      </c>
      <c r="E387" s="63" t="s">
        <v>260</v>
      </c>
      <c r="F387" s="65">
        <v>32.700000000000003</v>
      </c>
      <c r="G387" s="65"/>
      <c r="H387" s="61" t="s">
        <v>327</v>
      </c>
      <c r="I387" s="63" t="s">
        <v>94</v>
      </c>
      <c r="J387" s="63" t="s">
        <v>355</v>
      </c>
      <c r="P387" s="63" t="s">
        <v>288</v>
      </c>
    </row>
    <row r="388" spans="1:16" s="63" customFormat="1">
      <c r="A388" s="63" t="str">
        <f>Arms!$C$10</f>
        <v>CART_006_1</v>
      </c>
      <c r="B388" s="63">
        <v>23</v>
      </c>
      <c r="C388" s="63" t="str">
        <f t="shared" si="10"/>
        <v>CART_006_1_23</v>
      </c>
      <c r="D388" s="64">
        <v>5</v>
      </c>
      <c r="E388" s="63" t="s">
        <v>260</v>
      </c>
      <c r="F388" s="65">
        <v>95.2</v>
      </c>
      <c r="G388" s="65"/>
      <c r="H388" s="61" t="s">
        <v>327</v>
      </c>
      <c r="I388" s="63" t="s">
        <v>94</v>
      </c>
      <c r="J388" s="63" t="s">
        <v>355</v>
      </c>
      <c r="P388" s="63" t="s">
        <v>288</v>
      </c>
    </row>
    <row r="389" spans="1:16" s="63" customFormat="1">
      <c r="A389" s="63" t="str">
        <f>Arms!$C$10</f>
        <v>CART_006_1</v>
      </c>
      <c r="B389" s="63">
        <v>23</v>
      </c>
      <c r="C389" s="63" t="str">
        <f t="shared" ref="C389:C452" si="11">CONCATENATE(A389, "_", B389)</f>
        <v>CART_006_1_23</v>
      </c>
      <c r="D389" s="64">
        <v>7</v>
      </c>
      <c r="E389" s="63" t="s">
        <v>260</v>
      </c>
      <c r="F389" s="65">
        <v>101.4</v>
      </c>
      <c r="G389" s="65"/>
      <c r="H389" s="61" t="s">
        <v>327</v>
      </c>
      <c r="I389" s="63" t="s">
        <v>94</v>
      </c>
      <c r="J389" s="63" t="s">
        <v>355</v>
      </c>
      <c r="P389" s="63" t="s">
        <v>288</v>
      </c>
    </row>
    <row r="390" spans="1:16" s="63" customFormat="1">
      <c r="A390" s="63" t="str">
        <f>Arms!$C$10</f>
        <v>CART_006_1</v>
      </c>
      <c r="B390" s="63">
        <v>23</v>
      </c>
      <c r="C390" s="63" t="str">
        <f t="shared" si="11"/>
        <v>CART_006_1_23</v>
      </c>
      <c r="D390" s="64">
        <v>9</v>
      </c>
      <c r="E390" s="63" t="s">
        <v>260</v>
      </c>
      <c r="F390" s="65">
        <v>128.30000000000001</v>
      </c>
      <c r="G390" s="65"/>
      <c r="H390" s="61" t="s">
        <v>327</v>
      </c>
      <c r="I390" s="63" t="s">
        <v>94</v>
      </c>
      <c r="J390" s="63" t="s">
        <v>355</v>
      </c>
      <c r="P390" s="63" t="s">
        <v>288</v>
      </c>
    </row>
    <row r="391" spans="1:16" s="63" customFormat="1">
      <c r="A391" s="63" t="str">
        <f>Arms!$C$10</f>
        <v>CART_006_1</v>
      </c>
      <c r="B391" s="63">
        <v>23</v>
      </c>
      <c r="C391" s="63" t="str">
        <f t="shared" si="11"/>
        <v>CART_006_1_23</v>
      </c>
      <c r="D391" s="64">
        <v>10</v>
      </c>
      <c r="E391" s="63" t="s">
        <v>260</v>
      </c>
      <c r="F391" s="65">
        <v>29.7</v>
      </c>
      <c r="G391" s="65"/>
      <c r="H391" s="61" t="s">
        <v>327</v>
      </c>
      <c r="I391" s="63" t="s">
        <v>94</v>
      </c>
      <c r="J391" s="63" t="s">
        <v>355</v>
      </c>
      <c r="P391" s="63" t="s">
        <v>288</v>
      </c>
    </row>
    <row r="392" spans="1:16" s="63" customFormat="1">
      <c r="A392" s="63" t="str">
        <f>Arms!$C$10</f>
        <v>CART_006_1</v>
      </c>
      <c r="B392" s="63">
        <v>23</v>
      </c>
      <c r="C392" s="63" t="str">
        <f t="shared" si="11"/>
        <v>CART_006_1_23</v>
      </c>
      <c r="D392" s="64">
        <v>14</v>
      </c>
      <c r="E392" s="63" t="s">
        <v>260</v>
      </c>
      <c r="F392" s="65">
        <v>10</v>
      </c>
      <c r="G392" s="65"/>
      <c r="H392" s="61" t="s">
        <v>327</v>
      </c>
      <c r="I392" s="63" t="s">
        <v>94</v>
      </c>
      <c r="J392" s="63" t="s">
        <v>355</v>
      </c>
      <c r="P392" s="63" t="s">
        <v>288</v>
      </c>
    </row>
    <row r="393" spans="1:16" s="63" customFormat="1">
      <c r="A393" s="63" t="str">
        <f>Arms!$C$10</f>
        <v>CART_006_1</v>
      </c>
      <c r="B393" s="63">
        <v>23</v>
      </c>
      <c r="C393" s="63" t="str">
        <f t="shared" si="11"/>
        <v>CART_006_1_23</v>
      </c>
      <c r="D393" s="64">
        <v>21</v>
      </c>
      <c r="E393" s="63" t="s">
        <v>260</v>
      </c>
      <c r="F393" s="65">
        <v>10</v>
      </c>
      <c r="G393" s="65"/>
      <c r="H393" s="61" t="s">
        <v>327</v>
      </c>
      <c r="I393" s="63" t="s">
        <v>94</v>
      </c>
      <c r="J393" s="63" t="s">
        <v>355</v>
      </c>
      <c r="P393" s="63" t="s">
        <v>288</v>
      </c>
    </row>
    <row r="394" spans="1:16" s="63" customFormat="1">
      <c r="A394" s="63" t="str">
        <f>Arms!$C$10</f>
        <v>CART_006_1</v>
      </c>
      <c r="B394" s="63">
        <v>23</v>
      </c>
      <c r="C394" s="63" t="str">
        <f t="shared" si="11"/>
        <v>CART_006_1_23</v>
      </c>
      <c r="D394" s="64">
        <v>28</v>
      </c>
      <c r="E394" s="63" t="s">
        <v>260</v>
      </c>
      <c r="F394" s="65">
        <v>10</v>
      </c>
      <c r="G394" s="65"/>
      <c r="H394" s="61" t="s">
        <v>327</v>
      </c>
      <c r="I394" s="63" t="s">
        <v>94</v>
      </c>
      <c r="J394" s="63" t="s">
        <v>355</v>
      </c>
      <c r="P394" s="63" t="s">
        <v>288</v>
      </c>
    </row>
    <row r="395" spans="1:16" s="63" customFormat="1">
      <c r="A395" s="63" t="str">
        <f>Arms!$C$10</f>
        <v>CART_006_1</v>
      </c>
      <c r="B395" s="63">
        <v>24</v>
      </c>
      <c r="C395" s="63" t="str">
        <f t="shared" si="11"/>
        <v>CART_006_1_24</v>
      </c>
      <c r="D395" s="64">
        <v>1</v>
      </c>
      <c r="E395" s="63" t="s">
        <v>260</v>
      </c>
      <c r="F395" s="65">
        <v>32.299999999999997</v>
      </c>
      <c r="G395" s="65"/>
      <c r="H395" s="61" t="s">
        <v>327</v>
      </c>
      <c r="I395" s="63" t="s">
        <v>94</v>
      </c>
      <c r="J395" s="63" t="s">
        <v>355</v>
      </c>
      <c r="P395" s="63" t="s">
        <v>288</v>
      </c>
    </row>
    <row r="396" spans="1:16" s="63" customFormat="1">
      <c r="A396" s="63" t="str">
        <f>Arms!$C$10</f>
        <v>CART_006_1</v>
      </c>
      <c r="B396" s="63">
        <v>24</v>
      </c>
      <c r="C396" s="63" t="str">
        <f t="shared" si="11"/>
        <v>CART_006_1_24</v>
      </c>
      <c r="D396" s="64">
        <v>3</v>
      </c>
      <c r="E396" s="63" t="s">
        <v>260</v>
      </c>
      <c r="F396" s="65">
        <v>35.299999999999997</v>
      </c>
      <c r="G396" s="65"/>
      <c r="H396" s="61" t="s">
        <v>327</v>
      </c>
      <c r="I396" s="63" t="s">
        <v>94</v>
      </c>
      <c r="J396" s="63" t="s">
        <v>355</v>
      </c>
      <c r="P396" s="63" t="s">
        <v>288</v>
      </c>
    </row>
    <row r="397" spans="1:16" s="63" customFormat="1">
      <c r="A397" s="63" t="str">
        <f>Arms!$C$10</f>
        <v>CART_006_1</v>
      </c>
      <c r="B397" s="63">
        <v>24</v>
      </c>
      <c r="C397" s="63" t="str">
        <f t="shared" si="11"/>
        <v>CART_006_1_24</v>
      </c>
      <c r="D397" s="64">
        <v>5</v>
      </c>
      <c r="E397" s="63" t="s">
        <v>260</v>
      </c>
      <c r="F397" s="65">
        <v>25.47</v>
      </c>
      <c r="G397" s="65"/>
      <c r="H397" s="61" t="s">
        <v>327</v>
      </c>
      <c r="I397" s="63" t="s">
        <v>94</v>
      </c>
      <c r="J397" s="63" t="s">
        <v>355</v>
      </c>
      <c r="P397" s="63" t="s">
        <v>288</v>
      </c>
    </row>
    <row r="398" spans="1:16" s="63" customFormat="1">
      <c r="A398" s="63" t="str">
        <f>Arms!$C$10</f>
        <v>CART_006_1</v>
      </c>
      <c r="B398" s="63">
        <v>24</v>
      </c>
      <c r="C398" s="63" t="str">
        <f t="shared" si="11"/>
        <v>CART_006_1_24</v>
      </c>
      <c r="D398" s="64">
        <v>7</v>
      </c>
      <c r="E398" s="63" t="s">
        <v>260</v>
      </c>
      <c r="F398" s="65">
        <v>20</v>
      </c>
      <c r="G398" s="65"/>
      <c r="H398" s="61" t="s">
        <v>327</v>
      </c>
      <c r="I398" s="63" t="s">
        <v>94</v>
      </c>
      <c r="J398" s="63" t="s">
        <v>355</v>
      </c>
      <c r="P398" s="63" t="s">
        <v>288</v>
      </c>
    </row>
    <row r="399" spans="1:16" s="63" customFormat="1">
      <c r="A399" s="63" t="str">
        <f>Arms!$C$10</f>
        <v>CART_006_1</v>
      </c>
      <c r="B399" s="63">
        <v>24</v>
      </c>
      <c r="C399" s="63" t="str">
        <f t="shared" si="11"/>
        <v>CART_006_1_24</v>
      </c>
      <c r="D399" s="64">
        <v>10</v>
      </c>
      <c r="E399" s="63" t="s">
        <v>260</v>
      </c>
      <c r="F399" s="65">
        <v>20.3</v>
      </c>
      <c r="G399" s="65"/>
      <c r="H399" s="61" t="s">
        <v>327</v>
      </c>
      <c r="I399" s="63" t="s">
        <v>94</v>
      </c>
      <c r="J399" s="63" t="s">
        <v>355</v>
      </c>
      <c r="P399" s="63" t="s">
        <v>288</v>
      </c>
    </row>
    <row r="400" spans="1:16" s="63" customFormat="1">
      <c r="A400" s="63" t="str">
        <f>Arms!$C$10</f>
        <v>CART_006_1</v>
      </c>
      <c r="B400" s="63">
        <v>24</v>
      </c>
      <c r="C400" s="63" t="str">
        <f t="shared" si="11"/>
        <v>CART_006_1_24</v>
      </c>
      <c r="D400" s="64">
        <v>14</v>
      </c>
      <c r="E400" s="63" t="s">
        <v>260</v>
      </c>
      <c r="F400" s="65">
        <v>30.3</v>
      </c>
      <c r="G400" s="65"/>
      <c r="H400" s="61" t="s">
        <v>327</v>
      </c>
      <c r="I400" s="63" t="s">
        <v>94</v>
      </c>
      <c r="J400" s="63" t="s">
        <v>355</v>
      </c>
      <c r="P400" s="63" t="s">
        <v>288</v>
      </c>
    </row>
    <row r="401" spans="1:16" s="63" customFormat="1">
      <c r="A401" s="63" t="str">
        <f>Arms!$C$10</f>
        <v>CART_006_1</v>
      </c>
      <c r="B401" s="63">
        <v>24</v>
      </c>
      <c r="C401" s="63" t="str">
        <f t="shared" si="11"/>
        <v>CART_006_1_24</v>
      </c>
      <c r="D401" s="64">
        <v>21</v>
      </c>
      <c r="E401" s="63" t="s">
        <v>260</v>
      </c>
      <c r="F401" s="65">
        <v>24.7</v>
      </c>
      <c r="G401" s="65"/>
      <c r="H401" s="61" t="s">
        <v>327</v>
      </c>
      <c r="I401" s="63" t="s">
        <v>94</v>
      </c>
      <c r="J401" s="63" t="s">
        <v>355</v>
      </c>
      <c r="P401" s="63" t="s">
        <v>288</v>
      </c>
    </row>
    <row r="402" spans="1:16" s="63" customFormat="1">
      <c r="A402" s="63" t="str">
        <f>Arms!$C$10</f>
        <v>CART_006_1</v>
      </c>
      <c r="B402" s="63">
        <v>24</v>
      </c>
      <c r="C402" s="63" t="str">
        <f t="shared" si="11"/>
        <v>CART_006_1_24</v>
      </c>
      <c r="D402" s="64">
        <v>28</v>
      </c>
      <c r="E402" s="63" t="s">
        <v>260</v>
      </c>
      <c r="F402" s="65">
        <v>18.8</v>
      </c>
      <c r="G402" s="65"/>
      <c r="H402" s="61" t="s">
        <v>327</v>
      </c>
      <c r="I402" s="63" t="s">
        <v>94</v>
      </c>
      <c r="J402" s="63" t="s">
        <v>355</v>
      </c>
      <c r="P402" s="63" t="s">
        <v>288</v>
      </c>
    </row>
    <row r="403" spans="1:16" s="63" customFormat="1">
      <c r="A403" s="63" t="str">
        <f>Arms!$C$10</f>
        <v>CART_006_1</v>
      </c>
      <c r="B403" s="63">
        <v>25</v>
      </c>
      <c r="C403" s="63" t="str">
        <f t="shared" si="11"/>
        <v>CART_006_1_25</v>
      </c>
      <c r="D403" s="64">
        <v>1</v>
      </c>
      <c r="E403" s="63" t="s">
        <v>260</v>
      </c>
      <c r="F403" s="65">
        <v>44.1</v>
      </c>
      <c r="G403" s="65"/>
      <c r="H403" s="61" t="s">
        <v>327</v>
      </c>
      <c r="I403" s="63" t="s">
        <v>94</v>
      </c>
      <c r="J403" s="63" t="s">
        <v>355</v>
      </c>
      <c r="P403" s="63" t="s">
        <v>288</v>
      </c>
    </row>
    <row r="404" spans="1:16" s="63" customFormat="1">
      <c r="A404" s="63" t="str">
        <f>Arms!$C$10</f>
        <v>CART_006_1</v>
      </c>
      <c r="B404" s="63">
        <v>25</v>
      </c>
      <c r="C404" s="63" t="str">
        <f t="shared" si="11"/>
        <v>CART_006_1_25</v>
      </c>
      <c r="D404" s="64">
        <v>3</v>
      </c>
      <c r="E404" s="63" t="s">
        <v>260</v>
      </c>
      <c r="F404" s="65">
        <v>26.9</v>
      </c>
      <c r="G404" s="65"/>
      <c r="H404" s="61" t="s">
        <v>327</v>
      </c>
      <c r="I404" s="63" t="s">
        <v>94</v>
      </c>
      <c r="J404" s="63" t="s">
        <v>355</v>
      </c>
      <c r="P404" s="63" t="s">
        <v>288</v>
      </c>
    </row>
    <row r="405" spans="1:16" s="63" customFormat="1">
      <c r="A405" s="63" t="str">
        <f>Arms!$C$10</f>
        <v>CART_006_1</v>
      </c>
      <c r="B405" s="63">
        <v>25</v>
      </c>
      <c r="C405" s="63" t="str">
        <f t="shared" si="11"/>
        <v>CART_006_1_25</v>
      </c>
      <c r="D405" s="64">
        <v>5</v>
      </c>
      <c r="E405" s="63" t="s">
        <v>260</v>
      </c>
      <c r="F405" s="65">
        <v>25.8</v>
      </c>
      <c r="G405" s="65"/>
      <c r="H405" s="61" t="s">
        <v>327</v>
      </c>
      <c r="I405" s="63" t="s">
        <v>94</v>
      </c>
      <c r="J405" s="63" t="s">
        <v>355</v>
      </c>
      <c r="P405" s="63" t="s">
        <v>288</v>
      </c>
    </row>
    <row r="406" spans="1:16" s="63" customFormat="1">
      <c r="A406" s="63" t="str">
        <f>Arms!$C$10</f>
        <v>CART_006_1</v>
      </c>
      <c r="B406" s="63">
        <v>25</v>
      </c>
      <c r="C406" s="63" t="str">
        <f t="shared" si="11"/>
        <v>CART_006_1_25</v>
      </c>
      <c r="D406" s="64">
        <v>7</v>
      </c>
      <c r="E406" s="63" t="s">
        <v>260</v>
      </c>
      <c r="F406" s="65">
        <v>36.200000000000003</v>
      </c>
      <c r="G406" s="65"/>
      <c r="H406" s="61" t="s">
        <v>327</v>
      </c>
      <c r="I406" s="63" t="s">
        <v>94</v>
      </c>
      <c r="J406" s="63" t="s">
        <v>355</v>
      </c>
      <c r="P406" s="63" t="s">
        <v>288</v>
      </c>
    </row>
    <row r="407" spans="1:16" s="63" customFormat="1">
      <c r="A407" s="63" t="str">
        <f>Arms!$C$10</f>
        <v>CART_006_1</v>
      </c>
      <c r="B407" s="63">
        <v>25</v>
      </c>
      <c r="C407" s="63" t="str">
        <f t="shared" si="11"/>
        <v>CART_006_1_25</v>
      </c>
      <c r="D407" s="64">
        <v>10</v>
      </c>
      <c r="E407" s="63" t="s">
        <v>260</v>
      </c>
      <c r="F407" s="65">
        <v>45.4</v>
      </c>
      <c r="G407" s="65"/>
      <c r="H407" s="61" t="s">
        <v>327</v>
      </c>
      <c r="I407" s="63" t="s">
        <v>94</v>
      </c>
      <c r="J407" s="63" t="s">
        <v>355</v>
      </c>
      <c r="P407" s="63" t="s">
        <v>288</v>
      </c>
    </row>
    <row r="408" spans="1:16" s="63" customFormat="1">
      <c r="A408" s="63" t="str">
        <f>Arms!$C$10</f>
        <v>CART_006_1</v>
      </c>
      <c r="B408" s="63">
        <v>25</v>
      </c>
      <c r="C408" s="63" t="str">
        <f t="shared" si="11"/>
        <v>CART_006_1_25</v>
      </c>
      <c r="D408" s="64">
        <v>14</v>
      </c>
      <c r="E408" s="63" t="s">
        <v>260</v>
      </c>
      <c r="F408" s="65">
        <v>306.5</v>
      </c>
      <c r="G408" s="65"/>
      <c r="H408" s="61" t="s">
        <v>327</v>
      </c>
      <c r="I408" s="63" t="s">
        <v>94</v>
      </c>
      <c r="J408" s="63" t="s">
        <v>355</v>
      </c>
      <c r="P408" s="63" t="s">
        <v>288</v>
      </c>
    </row>
    <row r="409" spans="1:16" s="63" customFormat="1">
      <c r="A409" s="63" t="str">
        <f>Arms!$C$10</f>
        <v>CART_006_1</v>
      </c>
      <c r="B409" s="63">
        <v>25</v>
      </c>
      <c r="C409" s="63" t="str">
        <f t="shared" si="11"/>
        <v>CART_006_1_25</v>
      </c>
      <c r="D409" s="64">
        <v>20</v>
      </c>
      <c r="E409" s="63" t="s">
        <v>260</v>
      </c>
      <c r="F409" s="65">
        <v>142.6</v>
      </c>
      <c r="G409" s="65"/>
      <c r="H409" s="61" t="s">
        <v>327</v>
      </c>
      <c r="I409" s="63" t="s">
        <v>94</v>
      </c>
      <c r="J409" s="63" t="s">
        <v>355</v>
      </c>
      <c r="P409" s="63" t="s">
        <v>288</v>
      </c>
    </row>
    <row r="410" spans="1:16" s="63" customFormat="1">
      <c r="A410" s="63" t="str">
        <f>Arms!$C$10</f>
        <v>CART_006_1</v>
      </c>
      <c r="B410" s="63">
        <v>25</v>
      </c>
      <c r="C410" s="63" t="str">
        <f t="shared" si="11"/>
        <v>CART_006_1_25</v>
      </c>
      <c r="D410" s="64">
        <v>21</v>
      </c>
      <c r="E410" s="63" t="s">
        <v>260</v>
      </c>
      <c r="F410" s="65">
        <v>142.6</v>
      </c>
      <c r="G410" s="65"/>
      <c r="H410" s="61" t="s">
        <v>327</v>
      </c>
      <c r="I410" s="63" t="s">
        <v>94</v>
      </c>
      <c r="J410" s="63" t="s">
        <v>355</v>
      </c>
      <c r="P410" s="63" t="s">
        <v>288</v>
      </c>
    </row>
    <row r="411" spans="1:16" s="63" customFormat="1">
      <c r="A411" s="63" t="str">
        <f>Arms!$C$10</f>
        <v>CART_006_1</v>
      </c>
      <c r="B411" s="63">
        <v>25</v>
      </c>
      <c r="C411" s="63" t="str">
        <f t="shared" si="11"/>
        <v>CART_006_1_25</v>
      </c>
      <c r="D411" s="64">
        <v>27</v>
      </c>
      <c r="E411" s="63" t="s">
        <v>260</v>
      </c>
      <c r="F411" s="65">
        <v>120.6</v>
      </c>
      <c r="G411" s="65"/>
      <c r="H411" s="61" t="s">
        <v>327</v>
      </c>
      <c r="I411" s="63" t="s">
        <v>94</v>
      </c>
      <c r="J411" s="63" t="s">
        <v>355</v>
      </c>
      <c r="P411" s="63" t="s">
        <v>288</v>
      </c>
    </row>
    <row r="412" spans="1:16" s="63" customFormat="1">
      <c r="A412" s="63" t="str">
        <f>Arms!$C$10</f>
        <v>CART_006_1</v>
      </c>
      <c r="B412" s="63">
        <v>26</v>
      </c>
      <c r="C412" s="63" t="str">
        <f t="shared" si="11"/>
        <v>CART_006_1_26</v>
      </c>
      <c r="D412" s="64">
        <v>1</v>
      </c>
      <c r="E412" s="63" t="s">
        <v>260</v>
      </c>
      <c r="F412" s="65">
        <v>325.60000000000002</v>
      </c>
      <c r="G412" s="65"/>
      <c r="H412" s="61" t="s">
        <v>327</v>
      </c>
      <c r="I412" s="63" t="s">
        <v>94</v>
      </c>
      <c r="J412" s="63" t="s">
        <v>355</v>
      </c>
      <c r="P412" s="63" t="s">
        <v>288</v>
      </c>
    </row>
    <row r="413" spans="1:16" s="63" customFormat="1">
      <c r="A413" s="63" t="str">
        <f>Arms!$C$10</f>
        <v>CART_006_1</v>
      </c>
      <c r="B413" s="63">
        <v>26</v>
      </c>
      <c r="C413" s="63" t="str">
        <f t="shared" si="11"/>
        <v>CART_006_1_26</v>
      </c>
      <c r="D413" s="64">
        <v>2</v>
      </c>
      <c r="E413" s="63" t="s">
        <v>260</v>
      </c>
      <c r="F413" s="65">
        <v>458.7</v>
      </c>
      <c r="G413" s="65"/>
      <c r="H413" s="61" t="s">
        <v>327</v>
      </c>
      <c r="I413" s="63" t="s">
        <v>94</v>
      </c>
      <c r="J413" s="63" t="s">
        <v>355</v>
      </c>
      <c r="P413" s="63" t="s">
        <v>288</v>
      </c>
    </row>
    <row r="414" spans="1:16" s="63" customFormat="1">
      <c r="A414" s="63" t="str">
        <f>Arms!$C$10</f>
        <v>CART_006_1</v>
      </c>
      <c r="B414" s="63">
        <v>26</v>
      </c>
      <c r="C414" s="63" t="str">
        <f t="shared" si="11"/>
        <v>CART_006_1_26</v>
      </c>
      <c r="D414" s="64">
        <v>3</v>
      </c>
      <c r="E414" s="63" t="s">
        <v>260</v>
      </c>
      <c r="F414" s="65">
        <v>163.5</v>
      </c>
      <c r="G414" s="65"/>
      <c r="H414" s="61" t="s">
        <v>327</v>
      </c>
      <c r="I414" s="63" t="s">
        <v>94</v>
      </c>
      <c r="J414" s="63" t="s">
        <v>355</v>
      </c>
      <c r="P414" s="63" t="s">
        <v>288</v>
      </c>
    </row>
    <row r="415" spans="1:16" s="63" customFormat="1">
      <c r="A415" s="63" t="str">
        <f>Arms!$C$10</f>
        <v>CART_006_1</v>
      </c>
      <c r="B415" s="63">
        <v>26</v>
      </c>
      <c r="C415" s="63" t="str">
        <f t="shared" si="11"/>
        <v>CART_006_1_26</v>
      </c>
      <c r="D415" s="64">
        <v>5</v>
      </c>
      <c r="E415" s="63" t="s">
        <v>260</v>
      </c>
      <c r="F415" s="65">
        <v>166.9</v>
      </c>
      <c r="G415" s="65"/>
      <c r="H415" s="61" t="s">
        <v>327</v>
      </c>
      <c r="I415" s="63" t="s">
        <v>94</v>
      </c>
      <c r="J415" s="63" t="s">
        <v>355</v>
      </c>
      <c r="P415" s="63" t="s">
        <v>288</v>
      </c>
    </row>
    <row r="416" spans="1:16" s="63" customFormat="1">
      <c r="A416" s="63" t="str">
        <f>Arms!$C$10</f>
        <v>CART_006_1</v>
      </c>
      <c r="B416" s="63">
        <v>26</v>
      </c>
      <c r="C416" s="63" t="str">
        <f t="shared" si="11"/>
        <v>CART_006_1_26</v>
      </c>
      <c r="D416" s="64">
        <v>7</v>
      </c>
      <c r="E416" s="63" t="s">
        <v>260</v>
      </c>
      <c r="F416" s="65">
        <v>201.4</v>
      </c>
      <c r="G416" s="65"/>
      <c r="H416" s="61" t="s">
        <v>327</v>
      </c>
      <c r="I416" s="63" t="s">
        <v>94</v>
      </c>
      <c r="J416" s="63" t="s">
        <v>355</v>
      </c>
      <c r="P416" s="63" t="s">
        <v>288</v>
      </c>
    </row>
    <row r="417" spans="1:16" s="63" customFormat="1">
      <c r="A417" s="63" t="str">
        <f>Arms!$C$10</f>
        <v>CART_006_1</v>
      </c>
      <c r="B417" s="63">
        <v>26</v>
      </c>
      <c r="C417" s="63" t="str">
        <f t="shared" si="11"/>
        <v>CART_006_1_26</v>
      </c>
      <c r="D417" s="64">
        <v>10</v>
      </c>
      <c r="E417" s="63" t="s">
        <v>260</v>
      </c>
      <c r="F417" s="65">
        <v>144.5</v>
      </c>
      <c r="G417" s="65"/>
      <c r="H417" s="61" t="s">
        <v>327</v>
      </c>
      <c r="I417" s="63" t="s">
        <v>94</v>
      </c>
      <c r="J417" s="63" t="s">
        <v>355</v>
      </c>
      <c r="P417" s="63" t="s">
        <v>288</v>
      </c>
    </row>
    <row r="418" spans="1:16" s="63" customFormat="1">
      <c r="A418" s="63" t="str">
        <f>Arms!$C$10</f>
        <v>CART_006_1</v>
      </c>
      <c r="B418" s="63">
        <v>26</v>
      </c>
      <c r="C418" s="63" t="str">
        <f t="shared" si="11"/>
        <v>CART_006_1_26</v>
      </c>
      <c r="D418" s="64">
        <v>12</v>
      </c>
      <c r="E418" s="63" t="s">
        <v>260</v>
      </c>
      <c r="F418" s="65">
        <v>155.5</v>
      </c>
      <c r="G418" s="65"/>
      <c r="H418" s="61" t="s">
        <v>327</v>
      </c>
      <c r="I418" s="63" t="s">
        <v>94</v>
      </c>
      <c r="J418" s="63" t="s">
        <v>355</v>
      </c>
      <c r="P418" s="63" t="s">
        <v>288</v>
      </c>
    </row>
    <row r="419" spans="1:16" s="63" customFormat="1">
      <c r="A419" s="63" t="str">
        <f>Arms!$C$10</f>
        <v>CART_006_1</v>
      </c>
      <c r="B419" s="63">
        <v>26</v>
      </c>
      <c r="C419" s="63" t="str">
        <f t="shared" si="11"/>
        <v>CART_006_1_26</v>
      </c>
      <c r="D419" s="64">
        <v>14</v>
      </c>
      <c r="E419" s="63" t="s">
        <v>260</v>
      </c>
      <c r="F419" s="65">
        <v>126.7</v>
      </c>
      <c r="G419" s="65"/>
      <c r="H419" s="61" t="s">
        <v>327</v>
      </c>
      <c r="I419" s="63" t="s">
        <v>94</v>
      </c>
      <c r="J419" s="63" t="s">
        <v>355</v>
      </c>
      <c r="P419" s="63" t="s">
        <v>288</v>
      </c>
    </row>
    <row r="420" spans="1:16" s="63" customFormat="1">
      <c r="A420" s="63" t="str">
        <f>Arms!$C$10</f>
        <v>CART_006_1</v>
      </c>
      <c r="B420" s="63">
        <v>26</v>
      </c>
      <c r="C420" s="63" t="str">
        <f t="shared" si="11"/>
        <v>CART_006_1_26</v>
      </c>
      <c r="D420" s="64">
        <v>16</v>
      </c>
      <c r="E420" s="63" t="s">
        <v>260</v>
      </c>
      <c r="F420" s="65">
        <v>141.30000000000001</v>
      </c>
      <c r="G420" s="65"/>
      <c r="H420" s="61" t="s">
        <v>327</v>
      </c>
      <c r="I420" s="63" t="s">
        <v>94</v>
      </c>
      <c r="J420" s="63" t="s">
        <v>355</v>
      </c>
      <c r="P420" s="63" t="s">
        <v>288</v>
      </c>
    </row>
    <row r="421" spans="1:16" s="63" customFormat="1">
      <c r="A421" s="63" t="str">
        <f>Arms!$C$10</f>
        <v>CART_006_1</v>
      </c>
      <c r="B421" s="63">
        <v>26</v>
      </c>
      <c r="C421" s="63" t="str">
        <f t="shared" si="11"/>
        <v>CART_006_1_26</v>
      </c>
      <c r="D421" s="64">
        <v>18</v>
      </c>
      <c r="E421" s="63" t="s">
        <v>260</v>
      </c>
      <c r="F421" s="65">
        <v>228.4</v>
      </c>
      <c r="G421" s="65"/>
      <c r="H421" s="61" t="s">
        <v>327</v>
      </c>
      <c r="I421" s="63" t="s">
        <v>94</v>
      </c>
      <c r="J421" s="63" t="s">
        <v>355</v>
      </c>
      <c r="P421" s="63" t="s">
        <v>288</v>
      </c>
    </row>
    <row r="422" spans="1:16" s="63" customFormat="1">
      <c r="A422" s="63" t="str">
        <f>Arms!$C$10</f>
        <v>CART_006_1</v>
      </c>
      <c r="B422" s="63">
        <v>26</v>
      </c>
      <c r="C422" s="63" t="str">
        <f t="shared" si="11"/>
        <v>CART_006_1_26</v>
      </c>
      <c r="D422" s="64">
        <v>20</v>
      </c>
      <c r="E422" s="63" t="s">
        <v>260</v>
      </c>
      <c r="F422" s="65">
        <v>115.3</v>
      </c>
      <c r="G422" s="65"/>
      <c r="H422" s="61" t="s">
        <v>327</v>
      </c>
      <c r="I422" s="63" t="s">
        <v>94</v>
      </c>
      <c r="J422" s="63" t="s">
        <v>355</v>
      </c>
      <c r="P422" s="63" t="s">
        <v>288</v>
      </c>
    </row>
    <row r="423" spans="1:16" s="63" customFormat="1">
      <c r="A423" s="63" t="str">
        <f>Arms!$C$10</f>
        <v>CART_006_1</v>
      </c>
      <c r="B423" s="63">
        <v>26</v>
      </c>
      <c r="C423" s="63" t="str">
        <f t="shared" si="11"/>
        <v>CART_006_1_26</v>
      </c>
      <c r="D423" s="64">
        <v>21</v>
      </c>
      <c r="E423" s="63" t="s">
        <v>260</v>
      </c>
      <c r="F423" s="65">
        <v>89.5</v>
      </c>
      <c r="G423" s="65"/>
      <c r="H423" s="61" t="s">
        <v>327</v>
      </c>
      <c r="I423" s="63" t="s">
        <v>94</v>
      </c>
      <c r="J423" s="63" t="s">
        <v>355</v>
      </c>
      <c r="P423" s="63" t="s">
        <v>288</v>
      </c>
    </row>
    <row r="424" spans="1:16" s="63" customFormat="1">
      <c r="A424" s="63" t="str">
        <f>Arms!$C$10</f>
        <v>CART_006_1</v>
      </c>
      <c r="B424" s="63">
        <v>26</v>
      </c>
      <c r="C424" s="63" t="str">
        <f t="shared" si="11"/>
        <v>CART_006_1_26</v>
      </c>
      <c r="D424" s="64">
        <v>23</v>
      </c>
      <c r="E424" s="63" t="s">
        <v>260</v>
      </c>
      <c r="F424" s="65">
        <v>83.2</v>
      </c>
      <c r="G424" s="65"/>
      <c r="H424" s="61" t="s">
        <v>327</v>
      </c>
      <c r="I424" s="63" t="s">
        <v>94</v>
      </c>
      <c r="J424" s="63" t="s">
        <v>355</v>
      </c>
      <c r="P424" s="63" t="s">
        <v>288</v>
      </c>
    </row>
    <row r="425" spans="1:16" s="63" customFormat="1">
      <c r="A425" s="63" t="str">
        <f>Arms!$C$10</f>
        <v>CART_006_1</v>
      </c>
      <c r="B425" s="63">
        <v>26</v>
      </c>
      <c r="C425" s="63" t="str">
        <f t="shared" si="11"/>
        <v>CART_006_1_26</v>
      </c>
      <c r="D425" s="64">
        <v>26</v>
      </c>
      <c r="E425" s="63" t="s">
        <v>260</v>
      </c>
      <c r="F425" s="65">
        <v>117</v>
      </c>
      <c r="G425" s="65"/>
      <c r="H425" s="61" t="s">
        <v>327</v>
      </c>
      <c r="I425" s="63" t="s">
        <v>94</v>
      </c>
      <c r="J425" s="63" t="s">
        <v>355</v>
      </c>
      <c r="P425" s="63" t="s">
        <v>288</v>
      </c>
    </row>
    <row r="426" spans="1:16" s="63" customFormat="1">
      <c r="A426" s="63" t="str">
        <f>Arms!$C$10</f>
        <v>CART_006_1</v>
      </c>
      <c r="B426" s="63">
        <v>26</v>
      </c>
      <c r="C426" s="63" t="str">
        <f t="shared" si="11"/>
        <v>CART_006_1_26</v>
      </c>
      <c r="D426" s="64">
        <v>28</v>
      </c>
      <c r="E426" s="63" t="s">
        <v>260</v>
      </c>
      <c r="F426" s="65">
        <v>478</v>
      </c>
      <c r="G426" s="65"/>
      <c r="H426" s="61" t="s">
        <v>327</v>
      </c>
      <c r="I426" s="63" t="s">
        <v>94</v>
      </c>
      <c r="J426" s="63" t="s">
        <v>355</v>
      </c>
      <c r="P426" s="63" t="s">
        <v>288</v>
      </c>
    </row>
    <row r="427" spans="1:16" s="63" customFormat="1">
      <c r="A427" s="63" t="str">
        <f>Arms!$C$10</f>
        <v>CART_006_1</v>
      </c>
      <c r="B427" s="63">
        <v>27</v>
      </c>
      <c r="C427" s="63" t="str">
        <f t="shared" si="11"/>
        <v>CART_006_1_27</v>
      </c>
      <c r="D427" s="64">
        <v>1</v>
      </c>
      <c r="E427" s="63" t="s">
        <v>260</v>
      </c>
      <c r="F427" s="65">
        <v>85</v>
      </c>
      <c r="G427" s="65"/>
      <c r="H427" s="61" t="s">
        <v>327</v>
      </c>
      <c r="I427" s="63" t="s">
        <v>94</v>
      </c>
      <c r="J427" s="63" t="s">
        <v>355</v>
      </c>
      <c r="P427" s="63" t="s">
        <v>288</v>
      </c>
    </row>
    <row r="428" spans="1:16" s="63" customFormat="1">
      <c r="A428" s="63" t="str">
        <f>Arms!$C$10</f>
        <v>CART_006_1</v>
      </c>
      <c r="B428" s="63">
        <v>27</v>
      </c>
      <c r="C428" s="63" t="str">
        <f t="shared" si="11"/>
        <v>CART_006_1_27</v>
      </c>
      <c r="D428" s="64">
        <v>3</v>
      </c>
      <c r="E428" s="63" t="s">
        <v>260</v>
      </c>
      <c r="F428" s="65">
        <v>65</v>
      </c>
      <c r="G428" s="65"/>
      <c r="H428" s="61" t="s">
        <v>327</v>
      </c>
      <c r="I428" s="63" t="s">
        <v>94</v>
      </c>
      <c r="J428" s="63" t="s">
        <v>355</v>
      </c>
      <c r="P428" s="63" t="s">
        <v>288</v>
      </c>
    </row>
    <row r="429" spans="1:16" s="63" customFormat="1">
      <c r="A429" s="63" t="str">
        <f>Arms!$C$10</f>
        <v>CART_006_1</v>
      </c>
      <c r="B429" s="63">
        <v>27</v>
      </c>
      <c r="C429" s="63" t="str">
        <f t="shared" si="11"/>
        <v>CART_006_1_27</v>
      </c>
      <c r="D429" s="64">
        <v>5</v>
      </c>
      <c r="E429" s="63" t="s">
        <v>260</v>
      </c>
      <c r="F429" s="65">
        <v>61.5</v>
      </c>
      <c r="G429" s="65"/>
      <c r="H429" s="61" t="s">
        <v>327</v>
      </c>
      <c r="I429" s="63" t="s">
        <v>94</v>
      </c>
      <c r="J429" s="63" t="s">
        <v>355</v>
      </c>
      <c r="P429" s="63" t="s">
        <v>288</v>
      </c>
    </row>
    <row r="430" spans="1:16" s="63" customFormat="1">
      <c r="A430" s="63" t="str">
        <f>Arms!$C$10</f>
        <v>CART_006_1</v>
      </c>
      <c r="B430" s="63">
        <v>27</v>
      </c>
      <c r="C430" s="63" t="str">
        <f t="shared" si="11"/>
        <v>CART_006_1_27</v>
      </c>
      <c r="D430" s="64">
        <v>7</v>
      </c>
      <c r="E430" s="63" t="s">
        <v>260</v>
      </c>
      <c r="F430" s="65">
        <v>41.2</v>
      </c>
      <c r="G430" s="65"/>
      <c r="H430" s="61" t="s">
        <v>327</v>
      </c>
      <c r="I430" s="63" t="s">
        <v>94</v>
      </c>
      <c r="J430" s="63" t="s">
        <v>355</v>
      </c>
      <c r="P430" s="63" t="s">
        <v>288</v>
      </c>
    </row>
    <row r="431" spans="1:16" s="63" customFormat="1">
      <c r="A431" s="63" t="str">
        <f>Arms!$C$10</f>
        <v>CART_006_1</v>
      </c>
      <c r="B431" s="63">
        <v>27</v>
      </c>
      <c r="C431" s="63" t="str">
        <f t="shared" si="11"/>
        <v>CART_006_1_27</v>
      </c>
      <c r="D431" s="64">
        <v>9</v>
      </c>
      <c r="E431" s="63" t="s">
        <v>260</v>
      </c>
      <c r="F431" s="65">
        <v>42.4</v>
      </c>
      <c r="G431" s="65"/>
      <c r="H431" s="61" t="s">
        <v>327</v>
      </c>
      <c r="I431" s="63" t="s">
        <v>94</v>
      </c>
      <c r="J431" s="63" t="s">
        <v>355</v>
      </c>
      <c r="P431" s="63" t="s">
        <v>288</v>
      </c>
    </row>
    <row r="432" spans="1:16" s="63" customFormat="1">
      <c r="A432" s="63" t="str">
        <f>Arms!$C$10</f>
        <v>CART_006_1</v>
      </c>
      <c r="B432" s="63">
        <v>27</v>
      </c>
      <c r="C432" s="63" t="str">
        <f t="shared" si="11"/>
        <v>CART_006_1_27</v>
      </c>
      <c r="D432" s="64">
        <v>11</v>
      </c>
      <c r="E432" s="63" t="s">
        <v>260</v>
      </c>
      <c r="F432" s="65">
        <v>38.799999999999997</v>
      </c>
      <c r="G432" s="65"/>
      <c r="H432" s="61" t="s">
        <v>327</v>
      </c>
      <c r="I432" s="63" t="s">
        <v>94</v>
      </c>
      <c r="J432" s="63" t="s">
        <v>355</v>
      </c>
      <c r="P432" s="63" t="s">
        <v>288</v>
      </c>
    </row>
    <row r="433" spans="1:16" s="63" customFormat="1">
      <c r="A433" s="63" t="str">
        <f>Arms!$C$10</f>
        <v>CART_006_1</v>
      </c>
      <c r="B433" s="63">
        <v>27</v>
      </c>
      <c r="C433" s="63" t="str">
        <f t="shared" si="11"/>
        <v>CART_006_1_27</v>
      </c>
      <c r="D433" s="64">
        <v>15</v>
      </c>
      <c r="E433" s="63" t="s">
        <v>260</v>
      </c>
      <c r="F433" s="65">
        <v>24.9</v>
      </c>
      <c r="G433" s="65"/>
      <c r="H433" s="61" t="s">
        <v>327</v>
      </c>
      <c r="I433" s="63" t="s">
        <v>94</v>
      </c>
      <c r="J433" s="63" t="s">
        <v>355</v>
      </c>
      <c r="P433" s="63" t="s">
        <v>288</v>
      </c>
    </row>
    <row r="434" spans="1:16" s="63" customFormat="1">
      <c r="A434" s="63" t="str">
        <f>Arms!$C$10</f>
        <v>CART_006_1</v>
      </c>
      <c r="B434" s="63">
        <v>27</v>
      </c>
      <c r="C434" s="63" t="str">
        <f t="shared" si="11"/>
        <v>CART_006_1_27</v>
      </c>
      <c r="D434" s="64">
        <v>21</v>
      </c>
      <c r="E434" s="63" t="s">
        <v>260</v>
      </c>
      <c r="F434" s="65">
        <v>30.7</v>
      </c>
      <c r="G434" s="65"/>
      <c r="H434" s="61" t="s">
        <v>327</v>
      </c>
      <c r="I434" s="63" t="s">
        <v>94</v>
      </c>
      <c r="J434" s="63" t="s">
        <v>355</v>
      </c>
      <c r="P434" s="63" t="s">
        <v>288</v>
      </c>
    </row>
    <row r="435" spans="1:16" s="63" customFormat="1">
      <c r="A435" s="63" t="str">
        <f>Arms!$C$10</f>
        <v>CART_006_1</v>
      </c>
      <c r="B435" s="63">
        <v>27</v>
      </c>
      <c r="C435" s="63" t="str">
        <f t="shared" si="11"/>
        <v>CART_006_1_27</v>
      </c>
      <c r="D435" s="64">
        <v>29</v>
      </c>
      <c r="E435" s="63" t="s">
        <v>260</v>
      </c>
      <c r="F435" s="65">
        <v>59.6</v>
      </c>
      <c r="G435" s="65"/>
      <c r="H435" s="61" t="s">
        <v>327</v>
      </c>
      <c r="I435" s="63" t="s">
        <v>94</v>
      </c>
      <c r="J435" s="63" t="s">
        <v>355</v>
      </c>
      <c r="P435" s="63" t="s">
        <v>288</v>
      </c>
    </row>
    <row r="436" spans="1:16" s="63" customFormat="1">
      <c r="A436" s="63" t="str">
        <f>Arms!$C$10</f>
        <v>CART_006_1</v>
      </c>
      <c r="B436" s="63">
        <v>28</v>
      </c>
      <c r="C436" s="63" t="str">
        <f t="shared" si="11"/>
        <v>CART_006_1_28</v>
      </c>
      <c r="D436" s="64">
        <v>1</v>
      </c>
      <c r="E436" s="63" t="s">
        <v>260</v>
      </c>
      <c r="F436" s="65">
        <v>49.5</v>
      </c>
      <c r="G436" s="65"/>
      <c r="H436" s="61" t="s">
        <v>327</v>
      </c>
      <c r="I436" s="63" t="s">
        <v>94</v>
      </c>
      <c r="J436" s="63" t="s">
        <v>355</v>
      </c>
      <c r="P436" s="63" t="s">
        <v>288</v>
      </c>
    </row>
    <row r="437" spans="1:16" s="63" customFormat="1">
      <c r="A437" s="63" t="str">
        <f>Arms!$C$10</f>
        <v>CART_006_1</v>
      </c>
      <c r="B437" s="63">
        <v>28</v>
      </c>
      <c r="C437" s="63" t="str">
        <f t="shared" si="11"/>
        <v>CART_006_1_28</v>
      </c>
      <c r="D437" s="64">
        <v>3</v>
      </c>
      <c r="E437" s="63" t="s">
        <v>260</v>
      </c>
      <c r="F437" s="65">
        <v>39.700000000000003</v>
      </c>
      <c r="G437" s="65"/>
      <c r="H437" s="61" t="s">
        <v>327</v>
      </c>
      <c r="I437" s="63" t="s">
        <v>94</v>
      </c>
      <c r="J437" s="63" t="s">
        <v>355</v>
      </c>
      <c r="P437" s="63" t="s">
        <v>288</v>
      </c>
    </row>
    <row r="438" spans="1:16" s="63" customFormat="1">
      <c r="A438" s="63" t="str">
        <f>Arms!$C$10</f>
        <v>CART_006_1</v>
      </c>
      <c r="B438" s="63">
        <v>28</v>
      </c>
      <c r="C438" s="63" t="str">
        <f t="shared" si="11"/>
        <v>CART_006_1_28</v>
      </c>
      <c r="D438" s="64">
        <v>5</v>
      </c>
      <c r="E438" s="63" t="s">
        <v>260</v>
      </c>
      <c r="F438" s="65">
        <v>154.9</v>
      </c>
      <c r="G438" s="65"/>
      <c r="H438" s="61" t="s">
        <v>327</v>
      </c>
      <c r="I438" s="63" t="s">
        <v>94</v>
      </c>
      <c r="J438" s="63" t="s">
        <v>355</v>
      </c>
      <c r="P438" s="63" t="s">
        <v>288</v>
      </c>
    </row>
    <row r="439" spans="1:16" s="63" customFormat="1">
      <c r="A439" s="63" t="str">
        <f>Arms!$C$10</f>
        <v>CART_006_1</v>
      </c>
      <c r="B439" s="63">
        <v>28</v>
      </c>
      <c r="C439" s="63" t="str">
        <f t="shared" si="11"/>
        <v>CART_006_1_28</v>
      </c>
      <c r="D439" s="64">
        <v>7</v>
      </c>
      <c r="E439" s="63" t="s">
        <v>260</v>
      </c>
      <c r="F439" s="65">
        <v>59.9</v>
      </c>
      <c r="G439" s="65"/>
      <c r="H439" s="61" t="s">
        <v>327</v>
      </c>
      <c r="I439" s="63" t="s">
        <v>94</v>
      </c>
      <c r="J439" s="63" t="s">
        <v>355</v>
      </c>
      <c r="P439" s="63" t="s">
        <v>288</v>
      </c>
    </row>
    <row r="440" spans="1:16" s="63" customFormat="1">
      <c r="A440" s="63" t="str">
        <f>Arms!$C$10</f>
        <v>CART_006_1</v>
      </c>
      <c r="B440" s="63">
        <v>28</v>
      </c>
      <c r="C440" s="63" t="str">
        <f t="shared" si="11"/>
        <v>CART_006_1_28</v>
      </c>
      <c r="D440" s="64">
        <v>9</v>
      </c>
      <c r="E440" s="63" t="s">
        <v>260</v>
      </c>
      <c r="F440" s="65">
        <v>48.7</v>
      </c>
      <c r="G440" s="65"/>
      <c r="H440" s="61" t="s">
        <v>327</v>
      </c>
      <c r="I440" s="63" t="s">
        <v>94</v>
      </c>
      <c r="J440" s="63" t="s">
        <v>355</v>
      </c>
      <c r="P440" s="63" t="s">
        <v>288</v>
      </c>
    </row>
    <row r="441" spans="1:16" s="63" customFormat="1">
      <c r="A441" s="63" t="str">
        <f>Arms!$C$10</f>
        <v>CART_006_1</v>
      </c>
      <c r="B441" s="63">
        <v>28</v>
      </c>
      <c r="C441" s="63" t="str">
        <f t="shared" si="11"/>
        <v>CART_006_1_28</v>
      </c>
      <c r="D441" s="64">
        <v>11</v>
      </c>
      <c r="E441" s="63" t="s">
        <v>260</v>
      </c>
      <c r="F441" s="65">
        <v>34.200000000000003</v>
      </c>
      <c r="G441" s="65"/>
      <c r="H441" s="61" t="s">
        <v>327</v>
      </c>
      <c r="I441" s="63" t="s">
        <v>94</v>
      </c>
      <c r="J441" s="63" t="s">
        <v>355</v>
      </c>
      <c r="P441" s="63" t="s">
        <v>288</v>
      </c>
    </row>
    <row r="442" spans="1:16" s="63" customFormat="1">
      <c r="A442" s="63" t="str">
        <f>Arms!$C$10</f>
        <v>CART_006_1</v>
      </c>
      <c r="B442" s="63">
        <v>28</v>
      </c>
      <c r="C442" s="63" t="str">
        <f t="shared" si="11"/>
        <v>CART_006_1_28</v>
      </c>
      <c r="D442" s="64">
        <v>19</v>
      </c>
      <c r="E442" s="63" t="s">
        <v>260</v>
      </c>
      <c r="F442" s="65">
        <v>21.5</v>
      </c>
      <c r="G442" s="65"/>
      <c r="H442" s="61" t="s">
        <v>327</v>
      </c>
      <c r="I442" s="63" t="s">
        <v>94</v>
      </c>
      <c r="J442" s="63" t="s">
        <v>355</v>
      </c>
      <c r="P442" s="63" t="s">
        <v>288</v>
      </c>
    </row>
    <row r="443" spans="1:16" s="63" customFormat="1">
      <c r="A443" s="63" t="str">
        <f>Arms!$C$10</f>
        <v>CART_006_1</v>
      </c>
      <c r="B443" s="63">
        <v>29</v>
      </c>
      <c r="C443" s="63" t="str">
        <f t="shared" si="11"/>
        <v>CART_006_1_29</v>
      </c>
      <c r="D443" s="64">
        <v>1</v>
      </c>
      <c r="E443" s="63" t="s">
        <v>260</v>
      </c>
      <c r="F443" s="65">
        <v>24.2</v>
      </c>
      <c r="G443" s="65"/>
      <c r="H443" s="61" t="s">
        <v>327</v>
      </c>
      <c r="I443" s="63" t="s">
        <v>94</v>
      </c>
      <c r="J443" s="63" t="s">
        <v>355</v>
      </c>
      <c r="P443" s="63" t="s">
        <v>288</v>
      </c>
    </row>
    <row r="444" spans="1:16" s="63" customFormat="1">
      <c r="A444" s="63" t="str">
        <f>Arms!$C$10</f>
        <v>CART_006_1</v>
      </c>
      <c r="B444" s="63">
        <v>29</v>
      </c>
      <c r="C444" s="63" t="str">
        <f t="shared" si="11"/>
        <v>CART_006_1_29</v>
      </c>
      <c r="D444" s="64">
        <v>3</v>
      </c>
      <c r="E444" s="63" t="s">
        <v>260</v>
      </c>
      <c r="F444" s="65">
        <v>18.899999999999999</v>
      </c>
      <c r="G444" s="65"/>
      <c r="H444" s="61" t="s">
        <v>327</v>
      </c>
      <c r="I444" s="63" t="s">
        <v>94</v>
      </c>
      <c r="J444" s="63" t="s">
        <v>355</v>
      </c>
      <c r="P444" s="63" t="s">
        <v>288</v>
      </c>
    </row>
    <row r="445" spans="1:16" s="63" customFormat="1">
      <c r="A445" s="63" t="str">
        <f>Arms!$C$10</f>
        <v>CART_006_1</v>
      </c>
      <c r="B445" s="63">
        <v>29</v>
      </c>
      <c r="C445" s="63" t="str">
        <f t="shared" si="11"/>
        <v>CART_006_1_29</v>
      </c>
      <c r="D445" s="64">
        <v>5</v>
      </c>
      <c r="E445" s="63" t="s">
        <v>260</v>
      </c>
      <c r="F445" s="65">
        <v>37.4</v>
      </c>
      <c r="G445" s="65"/>
      <c r="H445" s="61" t="s">
        <v>327</v>
      </c>
      <c r="I445" s="63" t="s">
        <v>94</v>
      </c>
      <c r="J445" s="63" t="s">
        <v>355</v>
      </c>
      <c r="P445" s="63" t="s">
        <v>288</v>
      </c>
    </row>
    <row r="446" spans="1:16" s="63" customFormat="1">
      <c r="A446" s="63" t="str">
        <f>Arms!$C$10</f>
        <v>CART_006_1</v>
      </c>
      <c r="B446" s="63">
        <v>29</v>
      </c>
      <c r="C446" s="63" t="str">
        <f t="shared" si="11"/>
        <v>CART_006_1_29</v>
      </c>
      <c r="D446" s="64">
        <v>7</v>
      </c>
      <c r="E446" s="63" t="s">
        <v>260</v>
      </c>
      <c r="F446" s="65">
        <v>22.7</v>
      </c>
      <c r="G446" s="65"/>
      <c r="H446" s="61" t="s">
        <v>327</v>
      </c>
      <c r="I446" s="63" t="s">
        <v>94</v>
      </c>
      <c r="J446" s="63" t="s">
        <v>355</v>
      </c>
      <c r="P446" s="63" t="s">
        <v>288</v>
      </c>
    </row>
    <row r="447" spans="1:16" s="63" customFormat="1">
      <c r="A447" s="63" t="str">
        <f>Arms!$C$10</f>
        <v>CART_006_1</v>
      </c>
      <c r="B447" s="63">
        <v>29</v>
      </c>
      <c r="C447" s="63" t="str">
        <f t="shared" si="11"/>
        <v>CART_006_1_29</v>
      </c>
      <c r="D447" s="64">
        <v>10</v>
      </c>
      <c r="E447" s="63" t="s">
        <v>260</v>
      </c>
      <c r="F447" s="65">
        <v>23.3</v>
      </c>
      <c r="G447" s="65"/>
      <c r="H447" s="61" t="s">
        <v>327</v>
      </c>
      <c r="I447" s="63" t="s">
        <v>94</v>
      </c>
      <c r="J447" s="63" t="s">
        <v>355</v>
      </c>
      <c r="P447" s="63" t="s">
        <v>288</v>
      </c>
    </row>
    <row r="448" spans="1:16" s="63" customFormat="1">
      <c r="A448" s="63" t="str">
        <f>Arms!$C$10</f>
        <v>CART_006_1</v>
      </c>
      <c r="B448" s="63">
        <v>29</v>
      </c>
      <c r="C448" s="63" t="str">
        <f t="shared" si="11"/>
        <v>CART_006_1_29</v>
      </c>
      <c r="D448" s="64">
        <v>14</v>
      </c>
      <c r="E448" s="63" t="s">
        <v>260</v>
      </c>
      <c r="F448" s="65">
        <v>21</v>
      </c>
      <c r="G448" s="65"/>
      <c r="H448" s="61" t="s">
        <v>327</v>
      </c>
      <c r="I448" s="63" t="s">
        <v>94</v>
      </c>
      <c r="J448" s="63" t="s">
        <v>355</v>
      </c>
      <c r="P448" s="63" t="s">
        <v>288</v>
      </c>
    </row>
    <row r="449" spans="1:16" s="63" customFormat="1">
      <c r="A449" s="63" t="str">
        <f>Arms!$C$10</f>
        <v>CART_006_1</v>
      </c>
      <c r="B449" s="63">
        <v>29</v>
      </c>
      <c r="C449" s="63" t="str">
        <f t="shared" si="11"/>
        <v>CART_006_1_29</v>
      </c>
      <c r="D449" s="64">
        <v>22</v>
      </c>
      <c r="E449" s="63" t="s">
        <v>260</v>
      </c>
      <c r="F449" s="65">
        <v>23.7</v>
      </c>
      <c r="G449" s="65"/>
      <c r="H449" s="61" t="s">
        <v>327</v>
      </c>
      <c r="I449" s="63" t="s">
        <v>94</v>
      </c>
      <c r="J449" s="63" t="s">
        <v>355</v>
      </c>
      <c r="P449" s="63" t="s">
        <v>288</v>
      </c>
    </row>
    <row r="450" spans="1:16" s="63" customFormat="1">
      <c r="A450" s="63" t="str">
        <f>Arms!$C$10</f>
        <v>CART_006_1</v>
      </c>
      <c r="B450" s="63">
        <v>29</v>
      </c>
      <c r="C450" s="63" t="str">
        <f t="shared" si="11"/>
        <v>CART_006_1_29</v>
      </c>
      <c r="D450" s="64">
        <v>28</v>
      </c>
      <c r="E450" s="63" t="s">
        <v>260</v>
      </c>
      <c r="F450" s="65">
        <v>23.6</v>
      </c>
      <c r="G450" s="65"/>
      <c r="H450" s="61" t="s">
        <v>327</v>
      </c>
      <c r="I450" s="63" t="s">
        <v>94</v>
      </c>
      <c r="J450" s="63" t="s">
        <v>355</v>
      </c>
      <c r="P450" s="63" t="s">
        <v>288</v>
      </c>
    </row>
    <row r="451" spans="1:16" s="63" customFormat="1">
      <c r="A451" s="63" t="str">
        <f>Arms!$C$10</f>
        <v>CART_006_1</v>
      </c>
      <c r="B451" s="63">
        <v>30</v>
      </c>
      <c r="C451" s="63" t="str">
        <f t="shared" si="11"/>
        <v>CART_006_1_30</v>
      </c>
      <c r="D451" s="64">
        <v>1</v>
      </c>
      <c r="E451" s="63" t="s">
        <v>260</v>
      </c>
      <c r="F451" s="65">
        <v>34.299999999999997</v>
      </c>
      <c r="G451" s="65"/>
      <c r="H451" s="61" t="s">
        <v>327</v>
      </c>
      <c r="I451" s="63" t="s">
        <v>94</v>
      </c>
      <c r="J451" s="63" t="s">
        <v>355</v>
      </c>
      <c r="P451" s="63" t="s">
        <v>288</v>
      </c>
    </row>
    <row r="452" spans="1:16" s="63" customFormat="1">
      <c r="A452" s="63" t="str">
        <f>Arms!$C$10</f>
        <v>CART_006_1</v>
      </c>
      <c r="B452" s="63">
        <v>30</v>
      </c>
      <c r="C452" s="63" t="str">
        <f t="shared" si="11"/>
        <v>CART_006_1_30</v>
      </c>
      <c r="D452" s="64">
        <v>2</v>
      </c>
      <c r="E452" s="63" t="s">
        <v>260</v>
      </c>
      <c r="F452" s="65">
        <v>26.1</v>
      </c>
      <c r="G452" s="65"/>
      <c r="H452" s="61" t="s">
        <v>327</v>
      </c>
      <c r="I452" s="63" t="s">
        <v>94</v>
      </c>
      <c r="J452" s="63" t="s">
        <v>355</v>
      </c>
      <c r="P452" s="63" t="s">
        <v>288</v>
      </c>
    </row>
    <row r="453" spans="1:16" s="63" customFormat="1">
      <c r="A453" s="63" t="str">
        <f>Arms!$C$10</f>
        <v>CART_006_1</v>
      </c>
      <c r="B453" s="63">
        <v>30</v>
      </c>
      <c r="C453" s="63" t="str">
        <f t="shared" ref="C453:C516" si="12">CONCATENATE(A453, "_", B453)</f>
        <v>CART_006_1_30</v>
      </c>
      <c r="D453" s="64">
        <v>3</v>
      </c>
      <c r="E453" s="63" t="s">
        <v>260</v>
      </c>
      <c r="F453" s="65">
        <v>16.8</v>
      </c>
      <c r="G453" s="65"/>
      <c r="H453" s="61" t="s">
        <v>327</v>
      </c>
      <c r="I453" s="63" t="s">
        <v>94</v>
      </c>
      <c r="J453" s="63" t="s">
        <v>355</v>
      </c>
      <c r="P453" s="63" t="s">
        <v>288</v>
      </c>
    </row>
    <row r="454" spans="1:16" s="63" customFormat="1">
      <c r="A454" s="63" t="str">
        <f>Arms!$C$10</f>
        <v>CART_006_1</v>
      </c>
      <c r="B454" s="63">
        <v>30</v>
      </c>
      <c r="C454" s="63" t="str">
        <f t="shared" si="12"/>
        <v>CART_006_1_30</v>
      </c>
      <c r="D454" s="64">
        <v>5</v>
      </c>
      <c r="E454" s="63" t="s">
        <v>260</v>
      </c>
      <c r="F454" s="65">
        <v>21.8</v>
      </c>
      <c r="G454" s="65"/>
      <c r="H454" s="61" t="s">
        <v>327</v>
      </c>
      <c r="I454" s="63" t="s">
        <v>94</v>
      </c>
      <c r="J454" s="63" t="s">
        <v>355</v>
      </c>
      <c r="P454" s="63" t="s">
        <v>288</v>
      </c>
    </row>
    <row r="455" spans="1:16" s="63" customFormat="1">
      <c r="A455" s="63" t="str">
        <f>Arms!$C$10</f>
        <v>CART_006_1</v>
      </c>
      <c r="B455" s="63">
        <v>30</v>
      </c>
      <c r="C455" s="63" t="str">
        <f t="shared" si="12"/>
        <v>CART_006_1_30</v>
      </c>
      <c r="D455" s="64">
        <v>7</v>
      </c>
      <c r="E455" s="63" t="s">
        <v>260</v>
      </c>
      <c r="F455" s="65">
        <v>26</v>
      </c>
      <c r="G455" s="65"/>
      <c r="H455" s="61" t="s">
        <v>327</v>
      </c>
      <c r="I455" s="63" t="s">
        <v>94</v>
      </c>
      <c r="J455" s="63" t="s">
        <v>355</v>
      </c>
      <c r="P455" s="63" t="s">
        <v>288</v>
      </c>
    </row>
    <row r="456" spans="1:16" s="63" customFormat="1">
      <c r="A456" s="63" t="str">
        <f>Arms!$C$10</f>
        <v>CART_006_1</v>
      </c>
      <c r="B456" s="63">
        <v>30</v>
      </c>
      <c r="C456" s="63" t="str">
        <f t="shared" si="12"/>
        <v>CART_006_1_30</v>
      </c>
      <c r="D456" s="64">
        <v>10</v>
      </c>
      <c r="E456" s="63" t="s">
        <v>260</v>
      </c>
      <c r="F456" s="65">
        <v>20.100000000000001</v>
      </c>
      <c r="G456" s="65"/>
      <c r="H456" s="61" t="s">
        <v>327</v>
      </c>
      <c r="I456" s="63" t="s">
        <v>94</v>
      </c>
      <c r="J456" s="63" t="s">
        <v>355</v>
      </c>
      <c r="P456" s="63" t="s">
        <v>288</v>
      </c>
    </row>
    <row r="457" spans="1:16" s="63" customFormat="1">
      <c r="A457" s="63" t="str">
        <f>Arms!$C$10</f>
        <v>CART_006_1</v>
      </c>
      <c r="B457" s="63">
        <v>30</v>
      </c>
      <c r="C457" s="63" t="str">
        <f t="shared" si="12"/>
        <v>CART_006_1_30</v>
      </c>
      <c r="D457" s="64">
        <v>14</v>
      </c>
      <c r="E457" s="63" t="s">
        <v>260</v>
      </c>
      <c r="F457" s="65">
        <v>25.9</v>
      </c>
      <c r="G457" s="65"/>
      <c r="H457" s="61" t="s">
        <v>327</v>
      </c>
      <c r="I457" s="63" t="s">
        <v>94</v>
      </c>
      <c r="J457" s="63" t="s">
        <v>355</v>
      </c>
      <c r="P457" s="63" t="s">
        <v>288</v>
      </c>
    </row>
    <row r="458" spans="1:16" s="63" customFormat="1">
      <c r="A458" s="63" t="str">
        <f>Arms!$C$10</f>
        <v>CART_006_1</v>
      </c>
      <c r="B458" s="63">
        <v>30</v>
      </c>
      <c r="C458" s="63" t="str">
        <f t="shared" si="12"/>
        <v>CART_006_1_30</v>
      </c>
      <c r="D458" s="64">
        <v>22</v>
      </c>
      <c r="E458" s="63" t="s">
        <v>260</v>
      </c>
      <c r="F458" s="65">
        <v>18.8</v>
      </c>
      <c r="G458" s="65"/>
      <c r="H458" s="61" t="s">
        <v>327</v>
      </c>
      <c r="I458" s="63" t="s">
        <v>94</v>
      </c>
      <c r="J458" s="63" t="s">
        <v>355</v>
      </c>
      <c r="P458" s="63" t="s">
        <v>288</v>
      </c>
    </row>
    <row r="459" spans="1:16" s="63" customFormat="1">
      <c r="A459" s="63" t="str">
        <f>Arms!$C$10</f>
        <v>CART_006_1</v>
      </c>
      <c r="B459" s="63">
        <v>30</v>
      </c>
      <c r="C459" s="63" t="str">
        <f t="shared" si="12"/>
        <v>CART_006_1_30</v>
      </c>
      <c r="D459" s="64">
        <v>28</v>
      </c>
      <c r="E459" s="63" t="s">
        <v>260</v>
      </c>
      <c r="F459" s="65">
        <v>10</v>
      </c>
      <c r="G459" s="65"/>
      <c r="H459" s="61" t="s">
        <v>327</v>
      </c>
      <c r="I459" s="63" t="s">
        <v>94</v>
      </c>
      <c r="J459" s="63" t="s">
        <v>355</v>
      </c>
      <c r="P459" s="63" t="s">
        <v>288</v>
      </c>
    </row>
    <row r="460" spans="1:16" s="63" customFormat="1">
      <c r="A460" s="63" t="str">
        <f>Arms!$C$10</f>
        <v>CART_006_1</v>
      </c>
      <c r="B460" s="63">
        <v>31</v>
      </c>
      <c r="C460" s="63" t="str">
        <f t="shared" si="12"/>
        <v>CART_006_1_31</v>
      </c>
      <c r="D460" s="64">
        <v>1</v>
      </c>
      <c r="E460" s="63" t="s">
        <v>260</v>
      </c>
      <c r="F460" s="65">
        <v>45.9</v>
      </c>
      <c r="G460" s="65"/>
      <c r="H460" s="61" t="s">
        <v>327</v>
      </c>
      <c r="I460" s="63" t="s">
        <v>94</v>
      </c>
      <c r="J460" s="63" t="s">
        <v>355</v>
      </c>
      <c r="P460" s="63" t="s">
        <v>288</v>
      </c>
    </row>
    <row r="461" spans="1:16" s="63" customFormat="1">
      <c r="A461" s="63" t="str">
        <f>Arms!$C$10</f>
        <v>CART_006_1</v>
      </c>
      <c r="B461" s="63">
        <v>31</v>
      </c>
      <c r="C461" s="63" t="str">
        <f t="shared" si="12"/>
        <v>CART_006_1_31</v>
      </c>
      <c r="D461" s="64">
        <v>3</v>
      </c>
      <c r="E461" s="63" t="s">
        <v>260</v>
      </c>
      <c r="F461" s="65">
        <v>37.200000000000003</v>
      </c>
      <c r="G461" s="65"/>
      <c r="H461" s="61" t="s">
        <v>327</v>
      </c>
      <c r="I461" s="63" t="s">
        <v>94</v>
      </c>
      <c r="J461" s="63" t="s">
        <v>355</v>
      </c>
      <c r="P461" s="63" t="s">
        <v>288</v>
      </c>
    </row>
    <row r="462" spans="1:16" s="63" customFormat="1">
      <c r="A462" s="63" t="str">
        <f>Arms!$C$10</f>
        <v>CART_006_1</v>
      </c>
      <c r="B462" s="63">
        <v>31</v>
      </c>
      <c r="C462" s="63" t="str">
        <f t="shared" si="12"/>
        <v>CART_006_1_31</v>
      </c>
      <c r="D462" s="64">
        <v>5</v>
      </c>
      <c r="E462" s="63" t="s">
        <v>260</v>
      </c>
      <c r="F462" s="65">
        <v>25.5</v>
      </c>
      <c r="G462" s="65"/>
      <c r="H462" s="61" t="s">
        <v>327</v>
      </c>
      <c r="I462" s="63" t="s">
        <v>94</v>
      </c>
      <c r="J462" s="63" t="s">
        <v>355</v>
      </c>
      <c r="P462" s="63" t="s">
        <v>288</v>
      </c>
    </row>
    <row r="463" spans="1:16" s="63" customFormat="1">
      <c r="A463" s="63" t="str">
        <f>Arms!$C$10</f>
        <v>CART_006_1</v>
      </c>
      <c r="B463" s="63">
        <v>31</v>
      </c>
      <c r="C463" s="63" t="str">
        <f t="shared" si="12"/>
        <v>CART_006_1_31</v>
      </c>
      <c r="D463" s="64">
        <v>7</v>
      </c>
      <c r="E463" s="63" t="s">
        <v>260</v>
      </c>
      <c r="F463" s="65">
        <v>20.399999999999999</v>
      </c>
      <c r="G463" s="65"/>
      <c r="H463" s="61" t="s">
        <v>327</v>
      </c>
      <c r="I463" s="63" t="s">
        <v>94</v>
      </c>
      <c r="J463" s="63" t="s">
        <v>355</v>
      </c>
      <c r="P463" s="63" t="s">
        <v>288</v>
      </c>
    </row>
    <row r="464" spans="1:16" s="63" customFormat="1">
      <c r="A464" s="63" t="str">
        <f>Arms!$C$10</f>
        <v>CART_006_1</v>
      </c>
      <c r="B464" s="63">
        <v>31</v>
      </c>
      <c r="C464" s="63" t="str">
        <f t="shared" si="12"/>
        <v>CART_006_1_31</v>
      </c>
      <c r="D464" s="64">
        <v>16</v>
      </c>
      <c r="E464" s="63" t="s">
        <v>260</v>
      </c>
      <c r="F464" s="65">
        <v>42.9</v>
      </c>
      <c r="G464" s="65"/>
      <c r="H464" s="61" t="s">
        <v>327</v>
      </c>
      <c r="I464" s="63" t="s">
        <v>94</v>
      </c>
      <c r="J464" s="63" t="s">
        <v>355</v>
      </c>
      <c r="P464" s="63" t="s">
        <v>288</v>
      </c>
    </row>
    <row r="465" spans="1:16" s="63" customFormat="1">
      <c r="A465" s="63" t="str">
        <f>Arms!$C$10</f>
        <v>CART_006_1</v>
      </c>
      <c r="B465" s="63">
        <v>32</v>
      </c>
      <c r="C465" s="63" t="str">
        <f t="shared" si="12"/>
        <v>CART_006_1_32</v>
      </c>
      <c r="D465" s="64">
        <v>1</v>
      </c>
      <c r="E465" s="63" t="s">
        <v>260</v>
      </c>
      <c r="F465" s="65">
        <v>68.8</v>
      </c>
      <c r="G465" s="65"/>
      <c r="H465" s="61" t="s">
        <v>327</v>
      </c>
      <c r="I465" s="63" t="s">
        <v>94</v>
      </c>
      <c r="J465" s="63" t="s">
        <v>355</v>
      </c>
      <c r="P465" s="63" t="s">
        <v>288</v>
      </c>
    </row>
    <row r="466" spans="1:16" s="63" customFormat="1">
      <c r="A466" s="63" t="str">
        <f>Arms!$C$10</f>
        <v>CART_006_1</v>
      </c>
      <c r="B466" s="63">
        <v>32</v>
      </c>
      <c r="C466" s="63" t="str">
        <f t="shared" si="12"/>
        <v>CART_006_1_32</v>
      </c>
      <c r="D466" s="64">
        <v>2</v>
      </c>
      <c r="E466" s="63" t="s">
        <v>260</v>
      </c>
      <c r="F466" s="65">
        <v>1140.7</v>
      </c>
      <c r="G466" s="65"/>
      <c r="H466" s="61" t="s">
        <v>327</v>
      </c>
      <c r="I466" s="63" t="s">
        <v>94</v>
      </c>
      <c r="J466" s="63" t="s">
        <v>355</v>
      </c>
      <c r="P466" s="63" t="s">
        <v>288</v>
      </c>
    </row>
    <row r="467" spans="1:16" s="63" customFormat="1">
      <c r="A467" s="63" t="str">
        <f>Arms!$C$10</f>
        <v>CART_006_1</v>
      </c>
      <c r="B467" s="63">
        <v>32</v>
      </c>
      <c r="C467" s="63" t="str">
        <f t="shared" si="12"/>
        <v>CART_006_1_32</v>
      </c>
      <c r="D467" s="64">
        <v>3</v>
      </c>
      <c r="E467" s="63" t="s">
        <v>260</v>
      </c>
      <c r="F467" s="65">
        <v>631.70000000000005</v>
      </c>
      <c r="G467" s="65"/>
      <c r="H467" s="61" t="s">
        <v>327</v>
      </c>
      <c r="I467" s="63" t="s">
        <v>94</v>
      </c>
      <c r="J467" s="63" t="s">
        <v>355</v>
      </c>
      <c r="P467" s="63" t="s">
        <v>288</v>
      </c>
    </row>
    <row r="468" spans="1:16" s="63" customFormat="1">
      <c r="A468" s="63" t="str">
        <f>Arms!$C$10</f>
        <v>CART_006_1</v>
      </c>
      <c r="B468" s="63">
        <v>32</v>
      </c>
      <c r="C468" s="63" t="str">
        <f t="shared" si="12"/>
        <v>CART_006_1_32</v>
      </c>
      <c r="D468" s="64">
        <v>4</v>
      </c>
      <c r="E468" s="63" t="s">
        <v>260</v>
      </c>
      <c r="F468" s="65">
        <v>346.2</v>
      </c>
      <c r="G468" s="65"/>
      <c r="H468" s="61" t="s">
        <v>327</v>
      </c>
      <c r="I468" s="63" t="s">
        <v>94</v>
      </c>
      <c r="J468" s="63" t="s">
        <v>355</v>
      </c>
      <c r="P468" s="63" t="s">
        <v>288</v>
      </c>
    </row>
    <row r="469" spans="1:16" s="63" customFormat="1">
      <c r="A469" s="63" t="str">
        <f>Arms!$C$10</f>
        <v>CART_006_1</v>
      </c>
      <c r="B469" s="63">
        <v>32</v>
      </c>
      <c r="C469" s="63" t="str">
        <f t="shared" si="12"/>
        <v>CART_006_1_32</v>
      </c>
      <c r="D469" s="64">
        <v>5</v>
      </c>
      <c r="E469" s="63" t="s">
        <v>260</v>
      </c>
      <c r="F469" s="65">
        <v>187.8</v>
      </c>
      <c r="G469" s="65"/>
      <c r="H469" s="61" t="s">
        <v>327</v>
      </c>
      <c r="I469" s="63" t="s">
        <v>94</v>
      </c>
      <c r="J469" s="63" t="s">
        <v>355</v>
      </c>
      <c r="P469" s="63" t="s">
        <v>288</v>
      </c>
    </row>
    <row r="470" spans="1:16" s="63" customFormat="1">
      <c r="A470" s="63" t="str">
        <f>Arms!$C$10</f>
        <v>CART_006_1</v>
      </c>
      <c r="B470" s="63">
        <v>32</v>
      </c>
      <c r="C470" s="63" t="str">
        <f t="shared" si="12"/>
        <v>CART_006_1_32</v>
      </c>
      <c r="D470" s="64">
        <v>6</v>
      </c>
      <c r="E470" s="63" t="s">
        <v>260</v>
      </c>
      <c r="F470" s="65">
        <v>209.1</v>
      </c>
      <c r="G470" s="65"/>
      <c r="H470" s="61" t="s">
        <v>327</v>
      </c>
      <c r="I470" s="63" t="s">
        <v>94</v>
      </c>
      <c r="J470" s="63" t="s">
        <v>355</v>
      </c>
      <c r="P470" s="63" t="s">
        <v>288</v>
      </c>
    </row>
    <row r="471" spans="1:16" s="63" customFormat="1">
      <c r="A471" s="63" t="str">
        <f>Arms!$C$10</f>
        <v>CART_006_1</v>
      </c>
      <c r="B471" s="63">
        <v>32</v>
      </c>
      <c r="C471" s="63" t="str">
        <f t="shared" si="12"/>
        <v>CART_006_1_32</v>
      </c>
      <c r="D471" s="64">
        <v>7</v>
      </c>
      <c r="E471" s="63" t="s">
        <v>260</v>
      </c>
      <c r="F471" s="65">
        <v>180.7</v>
      </c>
      <c r="G471" s="65"/>
      <c r="H471" s="61" t="s">
        <v>327</v>
      </c>
      <c r="I471" s="63" t="s">
        <v>94</v>
      </c>
      <c r="J471" s="63" t="s">
        <v>355</v>
      </c>
      <c r="P471" s="63" t="s">
        <v>288</v>
      </c>
    </row>
    <row r="472" spans="1:16" s="63" customFormat="1">
      <c r="A472" s="63" t="str">
        <f>Arms!$C$10</f>
        <v>CART_006_1</v>
      </c>
      <c r="B472" s="63">
        <v>32</v>
      </c>
      <c r="C472" s="63" t="str">
        <f t="shared" si="12"/>
        <v>CART_006_1_32</v>
      </c>
      <c r="D472" s="64">
        <v>8</v>
      </c>
      <c r="E472" s="63" t="s">
        <v>260</v>
      </c>
      <c r="F472" s="65">
        <v>218.4</v>
      </c>
      <c r="G472" s="65"/>
      <c r="H472" s="61" t="s">
        <v>327</v>
      </c>
      <c r="I472" s="63" t="s">
        <v>94</v>
      </c>
      <c r="J472" s="63" t="s">
        <v>355</v>
      </c>
      <c r="P472" s="63" t="s">
        <v>288</v>
      </c>
    </row>
    <row r="473" spans="1:16" s="63" customFormat="1">
      <c r="A473" s="63" t="str">
        <f>Arms!$C$10</f>
        <v>CART_006_1</v>
      </c>
      <c r="B473" s="63">
        <v>32</v>
      </c>
      <c r="C473" s="63" t="str">
        <f t="shared" si="12"/>
        <v>CART_006_1_32</v>
      </c>
      <c r="D473" s="64">
        <v>9</v>
      </c>
      <c r="E473" s="63" t="s">
        <v>260</v>
      </c>
      <c r="F473" s="65">
        <v>188.5</v>
      </c>
      <c r="G473" s="65"/>
      <c r="H473" s="61" t="s">
        <v>327</v>
      </c>
      <c r="I473" s="63" t="s">
        <v>94</v>
      </c>
      <c r="J473" s="63" t="s">
        <v>355</v>
      </c>
      <c r="P473" s="63" t="s">
        <v>288</v>
      </c>
    </row>
    <row r="474" spans="1:16" s="63" customFormat="1">
      <c r="A474" s="63" t="str">
        <f>Arms!$C$10</f>
        <v>CART_006_1</v>
      </c>
      <c r="B474" s="63">
        <v>32</v>
      </c>
      <c r="C474" s="63" t="str">
        <f t="shared" si="12"/>
        <v>CART_006_1_32</v>
      </c>
      <c r="D474" s="64">
        <v>10</v>
      </c>
      <c r="E474" s="63" t="s">
        <v>260</v>
      </c>
      <c r="F474" s="65">
        <v>159.6</v>
      </c>
      <c r="G474" s="65"/>
      <c r="H474" s="61" t="s">
        <v>327</v>
      </c>
      <c r="I474" s="63" t="s">
        <v>94</v>
      </c>
      <c r="J474" s="63" t="s">
        <v>355</v>
      </c>
      <c r="P474" s="63" t="s">
        <v>288</v>
      </c>
    </row>
    <row r="475" spans="1:16" s="63" customFormat="1">
      <c r="A475" s="63" t="str">
        <f>Arms!$C$10</f>
        <v>CART_006_1</v>
      </c>
      <c r="B475" s="63">
        <v>32</v>
      </c>
      <c r="C475" s="63" t="str">
        <f t="shared" si="12"/>
        <v>CART_006_1_32</v>
      </c>
      <c r="D475" s="64">
        <v>11</v>
      </c>
      <c r="E475" s="63" t="s">
        <v>260</v>
      </c>
      <c r="F475" s="65">
        <v>150.5</v>
      </c>
      <c r="G475" s="65"/>
      <c r="H475" s="61" t="s">
        <v>327</v>
      </c>
      <c r="I475" s="63" t="s">
        <v>94</v>
      </c>
      <c r="J475" s="63" t="s">
        <v>355</v>
      </c>
      <c r="P475" s="63" t="s">
        <v>288</v>
      </c>
    </row>
    <row r="476" spans="1:16" s="63" customFormat="1">
      <c r="A476" s="63" t="str">
        <f>Arms!$C$10</f>
        <v>CART_006_1</v>
      </c>
      <c r="B476" s="63">
        <v>32</v>
      </c>
      <c r="C476" s="63" t="str">
        <f t="shared" si="12"/>
        <v>CART_006_1_32</v>
      </c>
      <c r="D476" s="64">
        <v>12</v>
      </c>
      <c r="E476" s="63" t="s">
        <v>260</v>
      </c>
      <c r="F476" s="65">
        <v>188</v>
      </c>
      <c r="G476" s="65"/>
      <c r="H476" s="61" t="s">
        <v>327</v>
      </c>
      <c r="I476" s="63" t="s">
        <v>94</v>
      </c>
      <c r="J476" s="63" t="s">
        <v>355</v>
      </c>
      <c r="P476" s="63" t="s">
        <v>288</v>
      </c>
    </row>
    <row r="477" spans="1:16" s="63" customFormat="1">
      <c r="A477" s="63" t="str">
        <f>Arms!$C$10</f>
        <v>CART_006_1</v>
      </c>
      <c r="B477" s="63">
        <v>32</v>
      </c>
      <c r="C477" s="63" t="str">
        <f t="shared" si="12"/>
        <v>CART_006_1_32</v>
      </c>
      <c r="D477" s="64">
        <v>13</v>
      </c>
      <c r="E477" s="63" t="s">
        <v>260</v>
      </c>
      <c r="F477" s="65">
        <v>172</v>
      </c>
      <c r="G477" s="65"/>
      <c r="H477" s="61" t="s">
        <v>327</v>
      </c>
      <c r="I477" s="63" t="s">
        <v>94</v>
      </c>
      <c r="J477" s="63" t="s">
        <v>355</v>
      </c>
      <c r="P477" s="63" t="s">
        <v>288</v>
      </c>
    </row>
    <row r="478" spans="1:16" s="63" customFormat="1">
      <c r="A478" s="63" t="str">
        <f>Arms!$C$10</f>
        <v>CART_006_1</v>
      </c>
      <c r="B478" s="63">
        <v>32</v>
      </c>
      <c r="C478" s="63" t="str">
        <f t="shared" si="12"/>
        <v>CART_006_1_32</v>
      </c>
      <c r="D478" s="64">
        <v>14</v>
      </c>
      <c r="E478" s="63" t="s">
        <v>260</v>
      </c>
      <c r="F478" s="65">
        <v>136.5</v>
      </c>
      <c r="G478" s="65"/>
      <c r="H478" s="61" t="s">
        <v>327</v>
      </c>
      <c r="I478" s="63" t="s">
        <v>94</v>
      </c>
      <c r="J478" s="63" t="s">
        <v>355</v>
      </c>
      <c r="P478" s="63" t="s">
        <v>288</v>
      </c>
    </row>
    <row r="479" spans="1:16" s="63" customFormat="1">
      <c r="A479" s="63" t="str">
        <f>Arms!$C$10</f>
        <v>CART_006_1</v>
      </c>
      <c r="B479" s="63">
        <v>32</v>
      </c>
      <c r="C479" s="63" t="str">
        <f t="shared" si="12"/>
        <v>CART_006_1_32</v>
      </c>
      <c r="D479" s="64">
        <v>23</v>
      </c>
      <c r="E479" s="63" t="s">
        <v>260</v>
      </c>
      <c r="F479" s="65">
        <v>68.400000000000006</v>
      </c>
      <c r="G479" s="65"/>
      <c r="H479" s="61" t="s">
        <v>327</v>
      </c>
      <c r="I479" s="63" t="s">
        <v>94</v>
      </c>
      <c r="J479" s="63" t="s">
        <v>355</v>
      </c>
      <c r="P479" s="63" t="s">
        <v>288</v>
      </c>
    </row>
    <row r="480" spans="1:16" s="63" customFormat="1">
      <c r="A480" s="63" t="str">
        <f>Arms!$C$10</f>
        <v>CART_006_1</v>
      </c>
      <c r="B480" s="63">
        <v>32</v>
      </c>
      <c r="C480" s="63" t="str">
        <f t="shared" si="12"/>
        <v>CART_006_1_32</v>
      </c>
      <c r="D480" s="64">
        <v>24</v>
      </c>
      <c r="E480" s="63" t="s">
        <v>260</v>
      </c>
      <c r="F480" s="65">
        <v>41</v>
      </c>
      <c r="G480" s="65"/>
      <c r="H480" s="61" t="s">
        <v>327</v>
      </c>
      <c r="I480" s="63" t="s">
        <v>94</v>
      </c>
      <c r="J480" s="63" t="s">
        <v>355</v>
      </c>
      <c r="P480" s="63" t="s">
        <v>288</v>
      </c>
    </row>
    <row r="481" spans="1:16" s="63" customFormat="1">
      <c r="A481" s="63" t="str">
        <f>Arms!$C$10</f>
        <v>CART_006_1</v>
      </c>
      <c r="B481" s="63">
        <v>32</v>
      </c>
      <c r="C481" s="63" t="str">
        <f t="shared" si="12"/>
        <v>CART_006_1_32</v>
      </c>
      <c r="D481" s="64">
        <v>25</v>
      </c>
      <c r="E481" s="63" t="s">
        <v>260</v>
      </c>
      <c r="F481" s="65">
        <v>29.9</v>
      </c>
      <c r="G481" s="65"/>
      <c r="H481" s="61" t="s">
        <v>327</v>
      </c>
      <c r="I481" s="63" t="s">
        <v>94</v>
      </c>
      <c r="J481" s="63" t="s">
        <v>355</v>
      </c>
      <c r="P481" s="63" t="s">
        <v>288</v>
      </c>
    </row>
    <row r="482" spans="1:16" s="63" customFormat="1">
      <c r="A482" s="63" t="str">
        <f>Arms!$C$10</f>
        <v>CART_006_1</v>
      </c>
      <c r="B482" s="63">
        <v>32</v>
      </c>
      <c r="C482" s="63" t="str">
        <f t="shared" si="12"/>
        <v>CART_006_1_32</v>
      </c>
      <c r="D482" s="64">
        <v>26</v>
      </c>
      <c r="E482" s="63" t="s">
        <v>260</v>
      </c>
      <c r="F482" s="65">
        <v>19.399999999999999</v>
      </c>
      <c r="G482" s="65"/>
      <c r="H482" s="61" t="s">
        <v>327</v>
      </c>
      <c r="I482" s="63" t="s">
        <v>94</v>
      </c>
      <c r="J482" s="63" t="s">
        <v>355</v>
      </c>
      <c r="P482" s="63" t="s">
        <v>288</v>
      </c>
    </row>
    <row r="483" spans="1:16" s="63" customFormat="1">
      <c r="A483" s="63" t="str">
        <f>Arms!$C$10</f>
        <v>CART_006_1</v>
      </c>
      <c r="B483" s="63">
        <v>32</v>
      </c>
      <c r="C483" s="63" t="str">
        <f t="shared" si="12"/>
        <v>CART_006_1_32</v>
      </c>
      <c r="D483" s="64">
        <v>27</v>
      </c>
      <c r="E483" s="63" t="s">
        <v>260</v>
      </c>
      <c r="F483" s="65">
        <v>16.8</v>
      </c>
      <c r="G483" s="65"/>
      <c r="H483" s="61" t="s">
        <v>327</v>
      </c>
      <c r="I483" s="63" t="s">
        <v>94</v>
      </c>
      <c r="J483" s="63" t="s">
        <v>355</v>
      </c>
      <c r="P483" s="63" t="s">
        <v>288</v>
      </c>
    </row>
    <row r="484" spans="1:16" s="63" customFormat="1">
      <c r="A484" s="63" t="str">
        <f>Arms!$C$10</f>
        <v>CART_006_1</v>
      </c>
      <c r="B484" s="63">
        <v>32</v>
      </c>
      <c r="C484" s="63" t="str">
        <f t="shared" si="12"/>
        <v>CART_006_1_32</v>
      </c>
      <c r="D484" s="64">
        <v>28</v>
      </c>
      <c r="E484" s="63" t="s">
        <v>260</v>
      </c>
      <c r="F484" s="65">
        <v>16.5</v>
      </c>
      <c r="G484" s="65"/>
      <c r="H484" s="61" t="s">
        <v>327</v>
      </c>
      <c r="I484" s="63" t="s">
        <v>94</v>
      </c>
      <c r="J484" s="63" t="s">
        <v>355</v>
      </c>
      <c r="P484" s="63" t="s">
        <v>288</v>
      </c>
    </row>
    <row r="485" spans="1:16" s="63" customFormat="1">
      <c r="A485" s="63" t="str">
        <f>Arms!$C$10</f>
        <v>CART_006_1</v>
      </c>
      <c r="B485" s="63">
        <v>32</v>
      </c>
      <c r="C485" s="63" t="str">
        <f t="shared" si="12"/>
        <v>CART_006_1_32</v>
      </c>
      <c r="D485" s="64">
        <v>29</v>
      </c>
      <c r="E485" s="63" t="s">
        <v>260</v>
      </c>
      <c r="F485" s="65">
        <v>10</v>
      </c>
      <c r="G485" s="65"/>
      <c r="H485" s="61" t="s">
        <v>327</v>
      </c>
      <c r="I485" s="63" t="s">
        <v>94</v>
      </c>
      <c r="J485" s="63" t="s">
        <v>355</v>
      </c>
      <c r="P485" s="63" t="s">
        <v>288</v>
      </c>
    </row>
    <row r="486" spans="1:16" s="63" customFormat="1">
      <c r="A486" s="63" t="str">
        <f>Arms!$C$10</f>
        <v>CART_006_1</v>
      </c>
      <c r="B486" s="63">
        <v>32</v>
      </c>
      <c r="C486" s="63" t="str">
        <f t="shared" si="12"/>
        <v>CART_006_1_32</v>
      </c>
      <c r="D486" s="64">
        <v>31</v>
      </c>
      <c r="E486" s="63" t="s">
        <v>260</v>
      </c>
      <c r="F486" s="65">
        <v>10</v>
      </c>
      <c r="G486" s="65"/>
      <c r="H486" s="61" t="s">
        <v>327</v>
      </c>
      <c r="I486" s="63" t="s">
        <v>94</v>
      </c>
      <c r="J486" s="63" t="s">
        <v>355</v>
      </c>
      <c r="P486" s="63" t="s">
        <v>288</v>
      </c>
    </row>
    <row r="487" spans="1:16" s="63" customFormat="1">
      <c r="A487" s="63" t="str">
        <f>Arms!$C$10</f>
        <v>CART_006_1</v>
      </c>
      <c r="B487" s="63">
        <v>32</v>
      </c>
      <c r="C487" s="63" t="str">
        <f t="shared" si="12"/>
        <v>CART_006_1_32</v>
      </c>
      <c r="D487" s="64">
        <v>32</v>
      </c>
      <c r="E487" s="63" t="s">
        <v>260</v>
      </c>
      <c r="F487" s="65">
        <v>50.8</v>
      </c>
      <c r="G487" s="65"/>
      <c r="H487" s="61" t="s">
        <v>327</v>
      </c>
      <c r="I487" s="63" t="s">
        <v>94</v>
      </c>
      <c r="J487" s="63" t="s">
        <v>355</v>
      </c>
      <c r="P487" s="63" t="s">
        <v>288</v>
      </c>
    </row>
    <row r="488" spans="1:16" s="63" customFormat="1">
      <c r="A488" s="63" t="str">
        <f>Arms!$C$10</f>
        <v>CART_006_1</v>
      </c>
      <c r="B488" s="63">
        <v>32</v>
      </c>
      <c r="C488" s="63" t="str">
        <f t="shared" si="12"/>
        <v>CART_006_1_32</v>
      </c>
      <c r="D488" s="64">
        <v>34</v>
      </c>
      <c r="E488" s="63" t="s">
        <v>260</v>
      </c>
      <c r="F488" s="65">
        <v>25.3</v>
      </c>
      <c r="G488" s="65"/>
      <c r="H488" s="61" t="s">
        <v>327</v>
      </c>
      <c r="I488" s="63" t="s">
        <v>94</v>
      </c>
      <c r="J488" s="63" t="s">
        <v>355</v>
      </c>
      <c r="P488" s="63" t="s">
        <v>288</v>
      </c>
    </row>
    <row r="489" spans="1:16" s="63" customFormat="1">
      <c r="A489" s="63" t="str">
        <f>Arms!$C$10</f>
        <v>CART_006_1</v>
      </c>
      <c r="B489" s="63">
        <v>32</v>
      </c>
      <c r="C489" s="63" t="str">
        <f t="shared" si="12"/>
        <v>CART_006_1_32</v>
      </c>
      <c r="D489" s="64">
        <v>36</v>
      </c>
      <c r="E489" s="63" t="s">
        <v>260</v>
      </c>
      <c r="F489" s="65">
        <v>113.8</v>
      </c>
      <c r="G489" s="65"/>
      <c r="H489" s="61" t="s">
        <v>327</v>
      </c>
      <c r="I489" s="63" t="s">
        <v>94</v>
      </c>
      <c r="J489" s="63" t="s">
        <v>355</v>
      </c>
      <c r="P489" s="63" t="s">
        <v>288</v>
      </c>
    </row>
    <row r="490" spans="1:16" s="63" customFormat="1">
      <c r="A490" s="63" t="str">
        <f>Arms!$C$10</f>
        <v>CART_006_1</v>
      </c>
      <c r="B490" s="63">
        <v>32</v>
      </c>
      <c r="C490" s="63" t="str">
        <f t="shared" si="12"/>
        <v>CART_006_1_32</v>
      </c>
      <c r="D490" s="64">
        <v>39</v>
      </c>
      <c r="E490" s="63" t="s">
        <v>260</v>
      </c>
      <c r="F490" s="65">
        <v>24.4</v>
      </c>
      <c r="G490" s="65"/>
      <c r="H490" s="61" t="s">
        <v>327</v>
      </c>
      <c r="I490" s="63" t="s">
        <v>94</v>
      </c>
      <c r="J490" s="63" t="s">
        <v>355</v>
      </c>
      <c r="P490" s="63" t="s">
        <v>288</v>
      </c>
    </row>
    <row r="491" spans="1:16" s="63" customFormat="1">
      <c r="A491" s="63" t="str">
        <f>Arms!$C$10</f>
        <v>CART_006_1</v>
      </c>
      <c r="B491" s="63">
        <v>32</v>
      </c>
      <c r="C491" s="63" t="str">
        <f t="shared" si="12"/>
        <v>CART_006_1_32</v>
      </c>
      <c r="D491" s="64">
        <v>41</v>
      </c>
      <c r="E491" s="63" t="s">
        <v>260</v>
      </c>
      <c r="F491" s="65">
        <v>51.1</v>
      </c>
      <c r="G491" s="65"/>
      <c r="H491" s="61" t="s">
        <v>327</v>
      </c>
      <c r="I491" s="63" t="s">
        <v>94</v>
      </c>
      <c r="J491" s="63" t="s">
        <v>355</v>
      </c>
      <c r="P491" s="63" t="s">
        <v>288</v>
      </c>
    </row>
    <row r="492" spans="1:16" s="63" customFormat="1">
      <c r="A492" s="63" t="str">
        <f>Arms!$C$10</f>
        <v>CART_006_1</v>
      </c>
      <c r="B492" s="63">
        <v>32</v>
      </c>
      <c r="C492" s="63" t="str">
        <f t="shared" si="12"/>
        <v>CART_006_1_32</v>
      </c>
      <c r="D492" s="64">
        <v>43</v>
      </c>
      <c r="E492" s="63" t="s">
        <v>260</v>
      </c>
      <c r="F492" s="65">
        <v>51.4</v>
      </c>
      <c r="G492" s="65"/>
      <c r="H492" s="61" t="s">
        <v>327</v>
      </c>
      <c r="I492" s="63" t="s">
        <v>94</v>
      </c>
      <c r="J492" s="63" t="s">
        <v>355</v>
      </c>
      <c r="P492" s="63" t="s">
        <v>288</v>
      </c>
    </row>
    <row r="493" spans="1:16" s="63" customFormat="1">
      <c r="A493" s="63" t="str">
        <f>Arms!$C$10</f>
        <v>CART_006_1</v>
      </c>
      <c r="B493" s="63">
        <v>32</v>
      </c>
      <c r="C493" s="63" t="str">
        <f t="shared" si="12"/>
        <v>CART_006_1_32</v>
      </c>
      <c r="D493" s="64">
        <v>44</v>
      </c>
      <c r="E493" s="63" t="s">
        <v>260</v>
      </c>
      <c r="F493" s="65">
        <v>52.7</v>
      </c>
      <c r="G493" s="65"/>
      <c r="H493" s="61" t="s">
        <v>327</v>
      </c>
      <c r="I493" s="63" t="s">
        <v>94</v>
      </c>
      <c r="J493" s="63" t="s">
        <v>355</v>
      </c>
      <c r="P493" s="63" t="s">
        <v>288</v>
      </c>
    </row>
    <row r="494" spans="1:16" s="63" customFormat="1">
      <c r="A494" s="63" t="str">
        <f>Arms!$C$10</f>
        <v>CART_006_1</v>
      </c>
      <c r="B494" s="63">
        <v>32</v>
      </c>
      <c r="C494" s="63" t="str">
        <f t="shared" si="12"/>
        <v>CART_006_1_32</v>
      </c>
      <c r="D494" s="64">
        <v>47</v>
      </c>
      <c r="E494" s="63" t="s">
        <v>260</v>
      </c>
      <c r="F494" s="65">
        <v>58.8</v>
      </c>
      <c r="G494" s="65"/>
      <c r="H494" s="61" t="s">
        <v>327</v>
      </c>
      <c r="I494" s="63" t="s">
        <v>94</v>
      </c>
      <c r="J494" s="63" t="s">
        <v>355</v>
      </c>
      <c r="P494" s="63" t="s">
        <v>288</v>
      </c>
    </row>
    <row r="495" spans="1:16" s="63" customFormat="1">
      <c r="A495" s="63" t="str">
        <f>Arms!$C$10</f>
        <v>CART_006_1</v>
      </c>
      <c r="B495" s="63">
        <v>32</v>
      </c>
      <c r="C495" s="63" t="str">
        <f t="shared" si="12"/>
        <v>CART_006_1_32</v>
      </c>
      <c r="D495" s="64">
        <v>49</v>
      </c>
      <c r="E495" s="63" t="s">
        <v>260</v>
      </c>
      <c r="F495" s="65">
        <v>69.900000000000006</v>
      </c>
      <c r="G495" s="65"/>
      <c r="H495" s="61" t="s">
        <v>327</v>
      </c>
      <c r="I495" s="63" t="s">
        <v>94</v>
      </c>
      <c r="J495" s="63" t="s">
        <v>355</v>
      </c>
      <c r="P495" s="63" t="s">
        <v>288</v>
      </c>
    </row>
    <row r="496" spans="1:16" s="63" customFormat="1">
      <c r="A496" s="63" t="str">
        <f>Arms!$C$10</f>
        <v>CART_006_1</v>
      </c>
      <c r="B496" s="63">
        <v>33</v>
      </c>
      <c r="C496" s="63" t="str">
        <f t="shared" si="12"/>
        <v>CART_006_1_33</v>
      </c>
      <c r="D496" s="64">
        <v>1</v>
      </c>
      <c r="E496" s="63" t="s">
        <v>260</v>
      </c>
      <c r="F496" s="65">
        <v>36.9</v>
      </c>
      <c r="G496" s="65"/>
      <c r="H496" s="61" t="s">
        <v>327</v>
      </c>
      <c r="I496" s="63" t="s">
        <v>94</v>
      </c>
      <c r="J496" s="63" t="s">
        <v>355</v>
      </c>
      <c r="P496" s="63" t="s">
        <v>288</v>
      </c>
    </row>
    <row r="497" spans="1:16" s="63" customFormat="1">
      <c r="A497" s="63" t="str">
        <f>Arms!$C$10</f>
        <v>CART_006_1</v>
      </c>
      <c r="B497" s="63">
        <v>33</v>
      </c>
      <c r="C497" s="63" t="str">
        <f t="shared" si="12"/>
        <v>CART_006_1_33</v>
      </c>
      <c r="D497" s="64">
        <v>2</v>
      </c>
      <c r="E497" s="63" t="s">
        <v>260</v>
      </c>
      <c r="F497" s="65">
        <v>41.4</v>
      </c>
      <c r="G497" s="65"/>
      <c r="H497" s="61" t="s">
        <v>327</v>
      </c>
      <c r="I497" s="63" t="s">
        <v>94</v>
      </c>
      <c r="J497" s="63" t="s">
        <v>355</v>
      </c>
      <c r="P497" s="63" t="s">
        <v>288</v>
      </c>
    </row>
    <row r="498" spans="1:16" s="63" customFormat="1">
      <c r="A498" s="63" t="str">
        <f>Arms!$C$10</f>
        <v>CART_006_1</v>
      </c>
      <c r="B498" s="63">
        <v>33</v>
      </c>
      <c r="C498" s="63" t="str">
        <f t="shared" si="12"/>
        <v>CART_006_1_33</v>
      </c>
      <c r="D498" s="64">
        <v>3</v>
      </c>
      <c r="E498" s="63" t="s">
        <v>260</v>
      </c>
      <c r="F498" s="65">
        <v>105.8</v>
      </c>
      <c r="G498" s="65"/>
      <c r="H498" s="61" t="s">
        <v>327</v>
      </c>
      <c r="I498" s="63" t="s">
        <v>94</v>
      </c>
      <c r="J498" s="63" t="s">
        <v>355</v>
      </c>
      <c r="P498" s="63" t="s">
        <v>288</v>
      </c>
    </row>
    <row r="499" spans="1:16" s="63" customFormat="1">
      <c r="A499" s="63" t="str">
        <f>Arms!$C$10</f>
        <v>CART_006_1</v>
      </c>
      <c r="B499" s="63">
        <v>33</v>
      </c>
      <c r="C499" s="63" t="str">
        <f t="shared" si="12"/>
        <v>CART_006_1_33</v>
      </c>
      <c r="D499" s="64">
        <v>5</v>
      </c>
      <c r="E499" s="63" t="s">
        <v>260</v>
      </c>
      <c r="F499" s="65">
        <v>54.9</v>
      </c>
      <c r="G499" s="65"/>
      <c r="H499" s="61" t="s">
        <v>327</v>
      </c>
      <c r="I499" s="63" t="s">
        <v>94</v>
      </c>
      <c r="J499" s="63" t="s">
        <v>355</v>
      </c>
      <c r="P499" s="63" t="s">
        <v>288</v>
      </c>
    </row>
    <row r="500" spans="1:16" s="63" customFormat="1">
      <c r="A500" s="63" t="str">
        <f>Arms!$C$10</f>
        <v>CART_006_1</v>
      </c>
      <c r="B500" s="63">
        <v>33</v>
      </c>
      <c r="C500" s="63" t="str">
        <f t="shared" si="12"/>
        <v>CART_006_1_33</v>
      </c>
      <c r="D500" s="64">
        <v>7</v>
      </c>
      <c r="E500" s="63" t="s">
        <v>260</v>
      </c>
      <c r="F500" s="65">
        <v>157.1</v>
      </c>
      <c r="G500" s="65"/>
      <c r="H500" s="61" t="s">
        <v>327</v>
      </c>
      <c r="I500" s="63" t="s">
        <v>94</v>
      </c>
      <c r="J500" s="63" t="s">
        <v>355</v>
      </c>
      <c r="P500" s="63" t="s">
        <v>288</v>
      </c>
    </row>
    <row r="501" spans="1:16" s="63" customFormat="1">
      <c r="A501" s="63" t="str">
        <f>Arms!$C$10</f>
        <v>CART_006_1</v>
      </c>
      <c r="B501" s="63">
        <v>33</v>
      </c>
      <c r="C501" s="63" t="str">
        <f t="shared" si="12"/>
        <v>CART_006_1_33</v>
      </c>
      <c r="D501" s="64">
        <v>8</v>
      </c>
      <c r="E501" s="63" t="s">
        <v>260</v>
      </c>
      <c r="F501" s="65">
        <v>2645.4</v>
      </c>
      <c r="G501" s="65"/>
      <c r="H501" s="61" t="s">
        <v>327</v>
      </c>
      <c r="I501" s="63" t="s">
        <v>94</v>
      </c>
      <c r="J501" s="63" t="s">
        <v>355</v>
      </c>
      <c r="P501" s="63" t="s">
        <v>288</v>
      </c>
    </row>
    <row r="502" spans="1:16" s="63" customFormat="1">
      <c r="A502" s="63" t="str">
        <f>Arms!$C$10</f>
        <v>CART_006_1</v>
      </c>
      <c r="B502" s="63">
        <v>33</v>
      </c>
      <c r="C502" s="63" t="str">
        <f t="shared" si="12"/>
        <v>CART_006_1_33</v>
      </c>
      <c r="D502" s="64">
        <v>9</v>
      </c>
      <c r="E502" s="63" t="s">
        <v>260</v>
      </c>
      <c r="F502" s="65">
        <v>2086</v>
      </c>
      <c r="G502" s="65"/>
      <c r="H502" s="61" t="s">
        <v>327</v>
      </c>
      <c r="I502" s="63" t="s">
        <v>94</v>
      </c>
      <c r="J502" s="63" t="s">
        <v>355</v>
      </c>
      <c r="P502" s="63" t="s">
        <v>288</v>
      </c>
    </row>
    <row r="503" spans="1:16" s="63" customFormat="1">
      <c r="A503" s="63" t="str">
        <f>Arms!$C$10</f>
        <v>CART_006_1</v>
      </c>
      <c r="B503" s="63">
        <v>33</v>
      </c>
      <c r="C503" s="63" t="str">
        <f t="shared" si="12"/>
        <v>CART_006_1_33</v>
      </c>
      <c r="D503" s="64">
        <v>10</v>
      </c>
      <c r="E503" s="63" t="s">
        <v>260</v>
      </c>
      <c r="F503" s="65">
        <v>1625</v>
      </c>
      <c r="G503" s="65"/>
      <c r="H503" s="61" t="s">
        <v>327</v>
      </c>
      <c r="I503" s="63" t="s">
        <v>94</v>
      </c>
      <c r="J503" s="63" t="s">
        <v>355</v>
      </c>
      <c r="P503" s="63" t="s">
        <v>288</v>
      </c>
    </row>
    <row r="504" spans="1:16" s="63" customFormat="1">
      <c r="A504" s="63" t="str">
        <f>Arms!$C$10</f>
        <v>CART_006_1</v>
      </c>
      <c r="B504" s="63">
        <v>33</v>
      </c>
      <c r="C504" s="63" t="str">
        <f t="shared" si="12"/>
        <v>CART_006_1_33</v>
      </c>
      <c r="D504" s="64">
        <v>14</v>
      </c>
      <c r="E504" s="63" t="s">
        <v>260</v>
      </c>
      <c r="F504" s="65">
        <v>575.1</v>
      </c>
      <c r="G504" s="65"/>
      <c r="H504" s="61" t="s">
        <v>327</v>
      </c>
      <c r="I504" s="63" t="s">
        <v>94</v>
      </c>
      <c r="J504" s="63" t="s">
        <v>355</v>
      </c>
      <c r="P504" s="63" t="s">
        <v>288</v>
      </c>
    </row>
    <row r="505" spans="1:16" s="63" customFormat="1">
      <c r="A505" s="63" t="str">
        <f>Arms!$C$10</f>
        <v>CART_006_1</v>
      </c>
      <c r="B505" s="63">
        <v>33</v>
      </c>
      <c r="C505" s="63" t="str">
        <f t="shared" si="12"/>
        <v>CART_006_1_33</v>
      </c>
      <c r="D505" s="64">
        <v>16</v>
      </c>
      <c r="E505" s="63" t="s">
        <v>260</v>
      </c>
      <c r="F505" s="65">
        <v>118.1</v>
      </c>
      <c r="G505" s="65"/>
      <c r="H505" s="61" t="s">
        <v>327</v>
      </c>
      <c r="I505" s="63" t="s">
        <v>94</v>
      </c>
      <c r="J505" s="63" t="s">
        <v>355</v>
      </c>
      <c r="P505" s="63" t="s">
        <v>288</v>
      </c>
    </row>
    <row r="506" spans="1:16" s="63" customFormat="1">
      <c r="A506" s="63" t="str">
        <f>Arms!$C$10</f>
        <v>CART_006_1</v>
      </c>
      <c r="B506" s="63">
        <v>33</v>
      </c>
      <c r="C506" s="63" t="str">
        <f t="shared" si="12"/>
        <v>CART_006_1_33</v>
      </c>
      <c r="D506" s="64">
        <v>21</v>
      </c>
      <c r="E506" s="63" t="s">
        <v>260</v>
      </c>
      <c r="F506" s="65">
        <v>380.7</v>
      </c>
      <c r="G506" s="65"/>
      <c r="H506" s="61" t="s">
        <v>327</v>
      </c>
      <c r="I506" s="63" t="s">
        <v>94</v>
      </c>
      <c r="J506" s="63" t="s">
        <v>355</v>
      </c>
      <c r="P506" s="63" t="s">
        <v>288</v>
      </c>
    </row>
    <row r="507" spans="1:16" s="63" customFormat="1">
      <c r="A507" s="63" t="str">
        <f>Arms!$C$10</f>
        <v>CART_006_1</v>
      </c>
      <c r="B507" s="63">
        <v>33</v>
      </c>
      <c r="C507" s="63" t="str">
        <f t="shared" si="12"/>
        <v>CART_006_1_33</v>
      </c>
      <c r="D507" s="64">
        <v>28</v>
      </c>
      <c r="E507" s="63" t="s">
        <v>260</v>
      </c>
      <c r="F507" s="65">
        <v>176.2</v>
      </c>
      <c r="G507" s="65"/>
      <c r="H507" s="61" t="s">
        <v>327</v>
      </c>
      <c r="I507" s="63" t="s">
        <v>94</v>
      </c>
      <c r="J507" s="63" t="s">
        <v>355</v>
      </c>
      <c r="P507" s="63" t="s">
        <v>288</v>
      </c>
    </row>
    <row r="508" spans="1:16" s="63" customFormat="1">
      <c r="A508" s="63" t="str">
        <f>Arms!$C$10</f>
        <v>CART_006_1</v>
      </c>
      <c r="B508" s="63">
        <v>34</v>
      </c>
      <c r="C508" s="63" t="str">
        <f t="shared" si="12"/>
        <v>CART_006_1_34</v>
      </c>
      <c r="D508" s="64">
        <v>1</v>
      </c>
      <c r="E508" s="63" t="s">
        <v>260</v>
      </c>
      <c r="F508" s="65">
        <v>50.4</v>
      </c>
      <c r="G508" s="65"/>
      <c r="H508" s="61" t="s">
        <v>327</v>
      </c>
      <c r="I508" s="63" t="s">
        <v>94</v>
      </c>
      <c r="J508" s="63" t="s">
        <v>355</v>
      </c>
      <c r="P508" s="63" t="s">
        <v>288</v>
      </c>
    </row>
    <row r="509" spans="1:16" s="63" customFormat="1">
      <c r="A509" s="63" t="str">
        <f>Arms!$C$10</f>
        <v>CART_006_1</v>
      </c>
      <c r="B509" s="63">
        <v>34</v>
      </c>
      <c r="C509" s="63" t="str">
        <f t="shared" si="12"/>
        <v>CART_006_1_34</v>
      </c>
      <c r="D509" s="64">
        <v>2</v>
      </c>
      <c r="E509" s="63" t="s">
        <v>260</v>
      </c>
      <c r="F509" s="65">
        <v>119.4</v>
      </c>
      <c r="G509" s="65"/>
      <c r="H509" s="61" t="s">
        <v>327</v>
      </c>
      <c r="I509" s="63" t="s">
        <v>94</v>
      </c>
      <c r="J509" s="63" t="s">
        <v>355</v>
      </c>
      <c r="P509" s="63" t="s">
        <v>288</v>
      </c>
    </row>
    <row r="510" spans="1:16" s="63" customFormat="1">
      <c r="A510" s="63" t="str">
        <f>Arms!$C$10</f>
        <v>CART_006_1</v>
      </c>
      <c r="B510" s="63">
        <v>34</v>
      </c>
      <c r="C510" s="63" t="str">
        <f t="shared" si="12"/>
        <v>CART_006_1_34</v>
      </c>
      <c r="D510" s="64">
        <v>3</v>
      </c>
      <c r="E510" s="63" t="s">
        <v>260</v>
      </c>
      <c r="F510" s="65">
        <v>208.6</v>
      </c>
      <c r="G510" s="65"/>
      <c r="H510" s="61" t="s">
        <v>327</v>
      </c>
      <c r="I510" s="63" t="s">
        <v>94</v>
      </c>
      <c r="J510" s="63" t="s">
        <v>355</v>
      </c>
      <c r="P510" s="63" t="s">
        <v>288</v>
      </c>
    </row>
    <row r="511" spans="1:16" s="63" customFormat="1">
      <c r="A511" s="63" t="str">
        <f>Arms!$C$10</f>
        <v>CART_006_1</v>
      </c>
      <c r="B511" s="63">
        <v>34</v>
      </c>
      <c r="C511" s="63" t="str">
        <f t="shared" si="12"/>
        <v>CART_006_1_34</v>
      </c>
      <c r="D511" s="64">
        <v>4</v>
      </c>
      <c r="E511" s="63" t="s">
        <v>260</v>
      </c>
      <c r="F511" s="65">
        <v>66.2</v>
      </c>
      <c r="G511" s="65"/>
      <c r="H511" s="61" t="s">
        <v>327</v>
      </c>
      <c r="I511" s="63" t="s">
        <v>94</v>
      </c>
      <c r="J511" s="63" t="s">
        <v>355</v>
      </c>
      <c r="P511" s="63" t="s">
        <v>288</v>
      </c>
    </row>
    <row r="512" spans="1:16" s="63" customFormat="1">
      <c r="A512" s="63" t="str">
        <f>Arms!$C$10</f>
        <v>CART_006_1</v>
      </c>
      <c r="B512" s="63">
        <v>34</v>
      </c>
      <c r="C512" s="63" t="str">
        <f t="shared" si="12"/>
        <v>CART_006_1_34</v>
      </c>
      <c r="D512" s="64">
        <v>5</v>
      </c>
      <c r="E512" s="63" t="s">
        <v>260</v>
      </c>
      <c r="F512" s="65">
        <v>39.1</v>
      </c>
      <c r="G512" s="65"/>
      <c r="H512" s="61" t="s">
        <v>327</v>
      </c>
      <c r="I512" s="63" t="s">
        <v>94</v>
      </c>
      <c r="J512" s="63" t="s">
        <v>355</v>
      </c>
      <c r="P512" s="63" t="s">
        <v>288</v>
      </c>
    </row>
    <row r="513" spans="1:16" s="63" customFormat="1">
      <c r="A513" s="63" t="str">
        <f>Arms!$C$10</f>
        <v>CART_006_1</v>
      </c>
      <c r="B513" s="63">
        <v>34</v>
      </c>
      <c r="C513" s="63" t="str">
        <f t="shared" si="12"/>
        <v>CART_006_1_34</v>
      </c>
      <c r="D513" s="64">
        <v>7</v>
      </c>
      <c r="E513" s="63" t="s">
        <v>260</v>
      </c>
      <c r="F513" s="65">
        <v>22.3</v>
      </c>
      <c r="G513" s="65"/>
      <c r="H513" s="61" t="s">
        <v>327</v>
      </c>
      <c r="I513" s="63" t="s">
        <v>94</v>
      </c>
      <c r="J513" s="63" t="s">
        <v>355</v>
      </c>
      <c r="P513" s="63" t="s">
        <v>288</v>
      </c>
    </row>
    <row r="514" spans="1:16" s="63" customFormat="1">
      <c r="A514" s="63" t="str">
        <f>Arms!$C$10</f>
        <v>CART_006_1</v>
      </c>
      <c r="B514" s="63">
        <v>34</v>
      </c>
      <c r="C514" s="63" t="str">
        <f t="shared" si="12"/>
        <v>CART_006_1_34</v>
      </c>
      <c r="D514" s="64">
        <v>10</v>
      </c>
      <c r="E514" s="63" t="s">
        <v>260</v>
      </c>
      <c r="F514" s="65">
        <v>10</v>
      </c>
      <c r="G514" s="65"/>
      <c r="H514" s="61" t="s">
        <v>327</v>
      </c>
      <c r="I514" s="63" t="s">
        <v>94</v>
      </c>
      <c r="J514" s="63" t="s">
        <v>355</v>
      </c>
      <c r="P514" s="63" t="s">
        <v>288</v>
      </c>
    </row>
    <row r="515" spans="1:16" s="63" customFormat="1">
      <c r="A515" s="63" t="str">
        <f>Arms!$C$10</f>
        <v>CART_006_1</v>
      </c>
      <c r="B515" s="63">
        <v>34</v>
      </c>
      <c r="C515" s="63" t="str">
        <f t="shared" si="12"/>
        <v>CART_006_1_34</v>
      </c>
      <c r="D515" s="64">
        <v>14</v>
      </c>
      <c r="E515" s="63" t="s">
        <v>260</v>
      </c>
      <c r="F515" s="65">
        <v>10</v>
      </c>
      <c r="G515" s="65"/>
      <c r="H515" s="61" t="s">
        <v>327</v>
      </c>
      <c r="I515" s="63" t="s">
        <v>94</v>
      </c>
      <c r="J515" s="63" t="s">
        <v>355</v>
      </c>
      <c r="P515" s="63" t="s">
        <v>288</v>
      </c>
    </row>
    <row r="516" spans="1:16" s="63" customFormat="1">
      <c r="A516" s="63" t="str">
        <f>Arms!$C$10</f>
        <v>CART_006_1</v>
      </c>
      <c r="B516" s="63">
        <v>34</v>
      </c>
      <c r="C516" s="63" t="str">
        <f t="shared" si="12"/>
        <v>CART_006_1_34</v>
      </c>
      <c r="D516" s="64">
        <v>21</v>
      </c>
      <c r="E516" s="63" t="s">
        <v>260</v>
      </c>
      <c r="F516" s="65">
        <v>10</v>
      </c>
      <c r="G516" s="65"/>
      <c r="H516" s="61" t="s">
        <v>327</v>
      </c>
      <c r="I516" s="63" t="s">
        <v>94</v>
      </c>
      <c r="J516" s="63" t="s">
        <v>355</v>
      </c>
      <c r="P516" s="63" t="s">
        <v>288</v>
      </c>
    </row>
    <row r="517" spans="1:16" s="63" customFormat="1">
      <c r="A517" s="63" t="str">
        <f>Arms!$C$10</f>
        <v>CART_006_1</v>
      </c>
      <c r="B517" s="63">
        <v>34</v>
      </c>
      <c r="C517" s="63" t="str">
        <f t="shared" ref="C517:C580" si="13">CONCATENATE(A517, "_", B517)</f>
        <v>CART_006_1_34</v>
      </c>
      <c r="D517" s="64">
        <v>27</v>
      </c>
      <c r="E517" s="63" t="s">
        <v>260</v>
      </c>
      <c r="F517" s="65">
        <v>10</v>
      </c>
      <c r="G517" s="65"/>
      <c r="H517" s="61" t="s">
        <v>327</v>
      </c>
      <c r="I517" s="63" t="s">
        <v>94</v>
      </c>
      <c r="J517" s="63" t="s">
        <v>355</v>
      </c>
      <c r="P517" s="63" t="s">
        <v>288</v>
      </c>
    </row>
    <row r="518" spans="1:16" s="63" customFormat="1">
      <c r="A518" s="63" t="str">
        <f>Arms!$C$10</f>
        <v>CART_006_1</v>
      </c>
      <c r="B518" s="63">
        <v>34</v>
      </c>
      <c r="C518" s="63" t="str">
        <f t="shared" si="13"/>
        <v>CART_006_1_34</v>
      </c>
      <c r="D518" s="64">
        <v>33</v>
      </c>
      <c r="E518" s="63" t="s">
        <v>260</v>
      </c>
      <c r="F518" s="65">
        <v>207.8</v>
      </c>
      <c r="G518" s="65"/>
      <c r="H518" s="61" t="s">
        <v>327</v>
      </c>
      <c r="I518" s="63" t="s">
        <v>94</v>
      </c>
      <c r="J518" s="63" t="s">
        <v>355</v>
      </c>
      <c r="P518" s="63" t="s">
        <v>288</v>
      </c>
    </row>
    <row r="519" spans="1:16" s="63" customFormat="1">
      <c r="A519" s="63" t="str">
        <f>Arms!$C$10</f>
        <v>CART_006_1</v>
      </c>
      <c r="B519" s="63">
        <v>35</v>
      </c>
      <c r="C519" s="63" t="str">
        <f t="shared" si="13"/>
        <v>CART_006_1_35</v>
      </c>
      <c r="D519" s="64">
        <v>1</v>
      </c>
      <c r="E519" s="63" t="s">
        <v>260</v>
      </c>
      <c r="F519" s="65">
        <v>28</v>
      </c>
      <c r="G519" s="65"/>
      <c r="H519" s="61" t="s">
        <v>327</v>
      </c>
      <c r="I519" s="63" t="s">
        <v>94</v>
      </c>
      <c r="J519" s="63" t="s">
        <v>355</v>
      </c>
      <c r="P519" s="63" t="s">
        <v>288</v>
      </c>
    </row>
    <row r="520" spans="1:16" s="63" customFormat="1">
      <c r="A520" s="63" t="str">
        <f>Arms!$C$10</f>
        <v>CART_006_1</v>
      </c>
      <c r="B520" s="63">
        <v>35</v>
      </c>
      <c r="C520" s="63" t="str">
        <f t="shared" si="13"/>
        <v>CART_006_1_35</v>
      </c>
      <c r="D520" s="64">
        <v>3</v>
      </c>
      <c r="E520" s="63" t="s">
        <v>260</v>
      </c>
      <c r="F520" s="65">
        <v>68.900000000000006</v>
      </c>
      <c r="G520" s="65"/>
      <c r="H520" s="61" t="s">
        <v>327</v>
      </c>
      <c r="I520" s="63" t="s">
        <v>94</v>
      </c>
      <c r="J520" s="63" t="s">
        <v>355</v>
      </c>
      <c r="P520" s="63" t="s">
        <v>288</v>
      </c>
    </row>
    <row r="521" spans="1:16" s="63" customFormat="1">
      <c r="A521" s="63" t="str">
        <f>Arms!$C$10</f>
        <v>CART_006_1</v>
      </c>
      <c r="B521" s="63">
        <v>35</v>
      </c>
      <c r="C521" s="63" t="str">
        <f t="shared" si="13"/>
        <v>CART_006_1_35</v>
      </c>
      <c r="D521" s="64">
        <v>5</v>
      </c>
      <c r="E521" s="63" t="s">
        <v>260</v>
      </c>
      <c r="F521" s="65">
        <v>10</v>
      </c>
      <c r="G521" s="65"/>
      <c r="H521" s="61" t="s">
        <v>327</v>
      </c>
      <c r="I521" s="63" t="s">
        <v>94</v>
      </c>
      <c r="J521" s="63" t="s">
        <v>355</v>
      </c>
      <c r="P521" s="63" t="s">
        <v>288</v>
      </c>
    </row>
    <row r="522" spans="1:16" s="63" customFormat="1">
      <c r="A522" s="63" t="str">
        <f>Arms!$C$10</f>
        <v>CART_006_1</v>
      </c>
      <c r="B522" s="63">
        <v>35</v>
      </c>
      <c r="C522" s="63" t="str">
        <f t="shared" si="13"/>
        <v>CART_006_1_35</v>
      </c>
      <c r="D522" s="64">
        <v>7</v>
      </c>
      <c r="E522" s="63" t="s">
        <v>260</v>
      </c>
      <c r="F522" s="65">
        <v>10</v>
      </c>
      <c r="G522" s="65"/>
      <c r="H522" s="61" t="s">
        <v>327</v>
      </c>
      <c r="I522" s="63" t="s">
        <v>94</v>
      </c>
      <c r="J522" s="63" t="s">
        <v>355</v>
      </c>
      <c r="P522" s="63" t="s">
        <v>288</v>
      </c>
    </row>
    <row r="523" spans="1:16" s="63" customFormat="1">
      <c r="A523" s="63" t="str">
        <f>Arms!$C$10</f>
        <v>CART_006_1</v>
      </c>
      <c r="B523" s="63">
        <v>35</v>
      </c>
      <c r="C523" s="63" t="str">
        <f t="shared" si="13"/>
        <v>CART_006_1_35</v>
      </c>
      <c r="D523" s="64">
        <v>10</v>
      </c>
      <c r="E523" s="63" t="s">
        <v>260</v>
      </c>
      <c r="F523" s="65">
        <v>10</v>
      </c>
      <c r="G523" s="65"/>
      <c r="H523" s="61" t="s">
        <v>327</v>
      </c>
      <c r="I523" s="63" t="s">
        <v>94</v>
      </c>
      <c r="J523" s="63" t="s">
        <v>355</v>
      </c>
      <c r="P523" s="63" t="s">
        <v>288</v>
      </c>
    </row>
    <row r="524" spans="1:16" s="63" customFormat="1">
      <c r="A524" s="63" t="str">
        <f>Arms!$C$10</f>
        <v>CART_006_1</v>
      </c>
      <c r="B524" s="63">
        <v>35</v>
      </c>
      <c r="C524" s="63" t="str">
        <f t="shared" si="13"/>
        <v>CART_006_1_35</v>
      </c>
      <c r="D524" s="64">
        <v>13</v>
      </c>
      <c r="E524" s="63" t="s">
        <v>260</v>
      </c>
      <c r="F524" s="65">
        <v>10</v>
      </c>
      <c r="G524" s="65"/>
      <c r="H524" s="61" t="s">
        <v>327</v>
      </c>
      <c r="I524" s="63" t="s">
        <v>94</v>
      </c>
      <c r="J524" s="63" t="s">
        <v>355</v>
      </c>
      <c r="P524" s="63" t="s">
        <v>288</v>
      </c>
    </row>
    <row r="525" spans="1:16" s="63" customFormat="1">
      <c r="A525" s="63" t="str">
        <f>Arms!$C$10</f>
        <v>CART_006_1</v>
      </c>
      <c r="B525" s="63">
        <v>35</v>
      </c>
      <c r="C525" s="63" t="str">
        <f t="shared" si="13"/>
        <v>CART_006_1_35</v>
      </c>
      <c r="D525" s="64">
        <v>25</v>
      </c>
      <c r="E525" s="63" t="s">
        <v>260</v>
      </c>
      <c r="F525" s="65">
        <v>10</v>
      </c>
      <c r="G525" s="65"/>
      <c r="H525" s="61" t="s">
        <v>327</v>
      </c>
      <c r="I525" s="63" t="s">
        <v>94</v>
      </c>
      <c r="J525" s="63" t="s">
        <v>355</v>
      </c>
      <c r="P525" s="63" t="s">
        <v>288</v>
      </c>
    </row>
    <row r="526" spans="1:16" s="63" customFormat="1">
      <c r="A526" s="63" t="str">
        <f>Arms!$C$10</f>
        <v>CART_006_1</v>
      </c>
      <c r="B526" s="63">
        <v>35</v>
      </c>
      <c r="C526" s="63" t="str">
        <f t="shared" si="13"/>
        <v>CART_006_1_35</v>
      </c>
      <c r="D526" s="64">
        <v>32</v>
      </c>
      <c r="E526" s="63" t="s">
        <v>260</v>
      </c>
      <c r="F526" s="65">
        <v>16.100000000000001</v>
      </c>
      <c r="G526" s="65"/>
      <c r="H526" s="61" t="s">
        <v>327</v>
      </c>
      <c r="I526" s="63" t="s">
        <v>94</v>
      </c>
      <c r="J526" s="63" t="s">
        <v>355</v>
      </c>
      <c r="P526" s="63" t="s">
        <v>288</v>
      </c>
    </row>
    <row r="527" spans="1:16" s="63" customFormat="1">
      <c r="A527" s="63" t="str">
        <f>Arms!$C$10</f>
        <v>CART_006_1</v>
      </c>
      <c r="B527" s="63">
        <v>36</v>
      </c>
      <c r="C527" s="63" t="str">
        <f t="shared" si="13"/>
        <v>CART_006_1_36</v>
      </c>
      <c r="D527" s="64">
        <v>1</v>
      </c>
      <c r="E527" s="63" t="s">
        <v>260</v>
      </c>
      <c r="F527" s="65">
        <v>26.9</v>
      </c>
      <c r="G527" s="65"/>
      <c r="H527" s="61" t="s">
        <v>327</v>
      </c>
      <c r="I527" s="63" t="s">
        <v>94</v>
      </c>
      <c r="J527" s="63" t="s">
        <v>355</v>
      </c>
      <c r="P527" s="63" t="s">
        <v>288</v>
      </c>
    </row>
    <row r="528" spans="1:16" s="63" customFormat="1">
      <c r="A528" s="63" t="str">
        <f>Arms!$C$10</f>
        <v>CART_006_1</v>
      </c>
      <c r="B528" s="63">
        <v>36</v>
      </c>
      <c r="C528" s="63" t="str">
        <f t="shared" si="13"/>
        <v>CART_006_1_36</v>
      </c>
      <c r="D528" s="64">
        <v>3</v>
      </c>
      <c r="E528" s="63" t="s">
        <v>260</v>
      </c>
      <c r="F528" s="65">
        <v>36.5</v>
      </c>
      <c r="G528" s="65"/>
      <c r="H528" s="61" t="s">
        <v>327</v>
      </c>
      <c r="I528" s="63" t="s">
        <v>94</v>
      </c>
      <c r="J528" s="63" t="s">
        <v>355</v>
      </c>
      <c r="P528" s="63" t="s">
        <v>288</v>
      </c>
    </row>
    <row r="529" spans="1:16" s="63" customFormat="1">
      <c r="A529" s="63" t="str">
        <f>Arms!$C$10</f>
        <v>CART_006_1</v>
      </c>
      <c r="B529" s="63">
        <v>36</v>
      </c>
      <c r="C529" s="63" t="str">
        <f t="shared" si="13"/>
        <v>CART_006_1_36</v>
      </c>
      <c r="D529" s="64">
        <v>5</v>
      </c>
      <c r="E529" s="63" t="s">
        <v>260</v>
      </c>
      <c r="F529" s="65">
        <v>40.200000000000003</v>
      </c>
      <c r="G529" s="65"/>
      <c r="H529" s="61" t="s">
        <v>327</v>
      </c>
      <c r="I529" s="63" t="s">
        <v>94</v>
      </c>
      <c r="J529" s="63" t="s">
        <v>355</v>
      </c>
      <c r="P529" s="63" t="s">
        <v>288</v>
      </c>
    </row>
    <row r="530" spans="1:16" s="63" customFormat="1">
      <c r="A530" s="63" t="str">
        <f>Arms!$C$10</f>
        <v>CART_006_1</v>
      </c>
      <c r="B530" s="63">
        <v>36</v>
      </c>
      <c r="C530" s="63" t="str">
        <f t="shared" si="13"/>
        <v>CART_006_1_36</v>
      </c>
      <c r="D530" s="64">
        <v>7</v>
      </c>
      <c r="E530" s="63" t="s">
        <v>260</v>
      </c>
      <c r="F530" s="65">
        <v>80.8</v>
      </c>
      <c r="G530" s="65"/>
      <c r="H530" s="61" t="s">
        <v>327</v>
      </c>
      <c r="I530" s="63" t="s">
        <v>94</v>
      </c>
      <c r="J530" s="63" t="s">
        <v>355</v>
      </c>
      <c r="P530" s="63" t="s">
        <v>288</v>
      </c>
    </row>
    <row r="531" spans="1:16" s="63" customFormat="1">
      <c r="A531" s="63" t="str">
        <f>Arms!$C$10</f>
        <v>CART_006_1</v>
      </c>
      <c r="B531" s="63">
        <v>36</v>
      </c>
      <c r="C531" s="63" t="str">
        <f t="shared" si="13"/>
        <v>CART_006_1_36</v>
      </c>
      <c r="D531" s="64">
        <v>9</v>
      </c>
      <c r="E531" s="63" t="s">
        <v>260</v>
      </c>
      <c r="F531" s="65">
        <v>78.7</v>
      </c>
      <c r="G531" s="65"/>
      <c r="H531" s="61" t="s">
        <v>327</v>
      </c>
      <c r="I531" s="63" t="s">
        <v>94</v>
      </c>
      <c r="J531" s="63" t="s">
        <v>355</v>
      </c>
      <c r="P531" s="63" t="s">
        <v>288</v>
      </c>
    </row>
    <row r="532" spans="1:16" s="63" customFormat="1">
      <c r="A532" s="63" t="str">
        <f>Arms!$C$10</f>
        <v>CART_006_1</v>
      </c>
      <c r="B532" s="63">
        <v>36</v>
      </c>
      <c r="C532" s="63" t="str">
        <f t="shared" si="13"/>
        <v>CART_006_1_36</v>
      </c>
      <c r="D532" s="64">
        <v>10</v>
      </c>
      <c r="E532" s="63" t="s">
        <v>260</v>
      </c>
      <c r="F532" s="65">
        <v>182.9</v>
      </c>
      <c r="G532" s="65"/>
      <c r="H532" s="61" t="s">
        <v>327</v>
      </c>
      <c r="I532" s="63" t="s">
        <v>94</v>
      </c>
      <c r="J532" s="63" t="s">
        <v>355</v>
      </c>
      <c r="P532" s="63" t="s">
        <v>288</v>
      </c>
    </row>
    <row r="533" spans="1:16" s="63" customFormat="1">
      <c r="A533" s="63" t="str">
        <f>Arms!$C$10</f>
        <v>CART_006_1</v>
      </c>
      <c r="B533" s="63">
        <v>36</v>
      </c>
      <c r="C533" s="63" t="str">
        <f t="shared" si="13"/>
        <v>CART_006_1_36</v>
      </c>
      <c r="D533" s="64">
        <v>11</v>
      </c>
      <c r="E533" s="63" t="s">
        <v>260</v>
      </c>
      <c r="F533" s="65">
        <v>33.200000000000003</v>
      </c>
      <c r="G533" s="65"/>
      <c r="H533" s="61" t="s">
        <v>327</v>
      </c>
      <c r="I533" s="63" t="s">
        <v>94</v>
      </c>
      <c r="J533" s="63" t="s">
        <v>355</v>
      </c>
      <c r="P533" s="63" t="s">
        <v>288</v>
      </c>
    </row>
    <row r="534" spans="1:16" s="63" customFormat="1">
      <c r="A534" s="63" t="str">
        <f>Arms!$C$10</f>
        <v>CART_006_1</v>
      </c>
      <c r="B534" s="63">
        <v>36</v>
      </c>
      <c r="C534" s="63" t="str">
        <f t="shared" si="13"/>
        <v>CART_006_1_36</v>
      </c>
      <c r="D534" s="64">
        <v>14</v>
      </c>
      <c r="E534" s="63" t="s">
        <v>260</v>
      </c>
      <c r="F534" s="65">
        <v>20.100000000000001</v>
      </c>
      <c r="G534" s="65"/>
      <c r="H534" s="61" t="s">
        <v>327</v>
      </c>
      <c r="I534" s="63" t="s">
        <v>94</v>
      </c>
      <c r="J534" s="63" t="s">
        <v>355</v>
      </c>
      <c r="P534" s="63" t="s">
        <v>288</v>
      </c>
    </row>
    <row r="535" spans="1:16" s="63" customFormat="1">
      <c r="A535" s="63" t="str">
        <f>Arms!$C$10</f>
        <v>CART_006_1</v>
      </c>
      <c r="B535" s="63">
        <v>36</v>
      </c>
      <c r="C535" s="63" t="str">
        <f t="shared" si="13"/>
        <v>CART_006_1_36</v>
      </c>
      <c r="D535" s="64">
        <v>21</v>
      </c>
      <c r="E535" s="63" t="s">
        <v>260</v>
      </c>
      <c r="F535" s="65">
        <v>23.6</v>
      </c>
      <c r="G535" s="65"/>
      <c r="H535" s="61" t="s">
        <v>327</v>
      </c>
      <c r="I535" s="63" t="s">
        <v>94</v>
      </c>
      <c r="J535" s="63" t="s">
        <v>355</v>
      </c>
      <c r="P535" s="63" t="s">
        <v>288</v>
      </c>
    </row>
    <row r="536" spans="1:16" s="63" customFormat="1">
      <c r="A536" s="63" t="str">
        <f>Arms!$C$10</f>
        <v>CART_006_1</v>
      </c>
      <c r="B536" s="63">
        <v>37</v>
      </c>
      <c r="C536" s="63" t="str">
        <f t="shared" si="13"/>
        <v>CART_006_1_37</v>
      </c>
      <c r="D536" s="64">
        <v>1</v>
      </c>
      <c r="E536" s="63" t="s">
        <v>260</v>
      </c>
      <c r="F536" s="65">
        <v>10</v>
      </c>
      <c r="G536" s="65"/>
      <c r="H536" s="61" t="s">
        <v>327</v>
      </c>
      <c r="I536" s="63" t="s">
        <v>94</v>
      </c>
      <c r="J536" s="63" t="s">
        <v>355</v>
      </c>
      <c r="P536" s="63" t="s">
        <v>288</v>
      </c>
    </row>
    <row r="537" spans="1:16" s="63" customFormat="1">
      <c r="A537" s="63" t="str">
        <f>Arms!$C$10</f>
        <v>CART_006_1</v>
      </c>
      <c r="B537" s="63">
        <v>37</v>
      </c>
      <c r="C537" s="63" t="str">
        <f t="shared" si="13"/>
        <v>CART_006_1_37</v>
      </c>
      <c r="D537" s="64">
        <v>3</v>
      </c>
      <c r="E537" s="63" t="s">
        <v>260</v>
      </c>
      <c r="F537" s="65">
        <v>314.60000000000002</v>
      </c>
      <c r="G537" s="65"/>
      <c r="H537" s="61" t="s">
        <v>327</v>
      </c>
      <c r="I537" s="63" t="s">
        <v>94</v>
      </c>
      <c r="J537" s="63" t="s">
        <v>355</v>
      </c>
      <c r="P537" s="63" t="s">
        <v>288</v>
      </c>
    </row>
    <row r="538" spans="1:16" s="63" customFormat="1">
      <c r="A538" s="63" t="str">
        <f>Arms!$C$10</f>
        <v>CART_006_1</v>
      </c>
      <c r="B538" s="63">
        <v>37</v>
      </c>
      <c r="C538" s="63" t="str">
        <f t="shared" si="13"/>
        <v>CART_006_1_37</v>
      </c>
      <c r="D538" s="64">
        <v>5</v>
      </c>
      <c r="E538" s="63" t="s">
        <v>260</v>
      </c>
      <c r="F538" s="65">
        <v>10</v>
      </c>
      <c r="G538" s="65"/>
      <c r="H538" s="61" t="s">
        <v>327</v>
      </c>
      <c r="I538" s="63" t="s">
        <v>94</v>
      </c>
      <c r="J538" s="63" t="s">
        <v>355</v>
      </c>
      <c r="P538" s="63" t="s">
        <v>288</v>
      </c>
    </row>
    <row r="539" spans="1:16" s="63" customFormat="1">
      <c r="A539" s="63" t="str">
        <f>Arms!$C$10</f>
        <v>CART_006_1</v>
      </c>
      <c r="B539" s="63">
        <v>37</v>
      </c>
      <c r="C539" s="63" t="str">
        <f t="shared" si="13"/>
        <v>CART_006_1_37</v>
      </c>
      <c r="D539" s="64">
        <v>7</v>
      </c>
      <c r="E539" s="63" t="s">
        <v>260</v>
      </c>
      <c r="F539" s="65">
        <v>10</v>
      </c>
      <c r="G539" s="65"/>
      <c r="H539" s="61" t="s">
        <v>327</v>
      </c>
      <c r="I539" s="63" t="s">
        <v>94</v>
      </c>
      <c r="J539" s="63" t="s">
        <v>355</v>
      </c>
      <c r="P539" s="63" t="s">
        <v>288</v>
      </c>
    </row>
    <row r="540" spans="1:16" s="63" customFormat="1">
      <c r="A540" s="63" t="str">
        <f>Arms!$C$10</f>
        <v>CART_006_1</v>
      </c>
      <c r="B540" s="63">
        <v>37</v>
      </c>
      <c r="C540" s="63" t="str">
        <f t="shared" si="13"/>
        <v>CART_006_1_37</v>
      </c>
      <c r="D540" s="64">
        <v>8</v>
      </c>
      <c r="E540" s="63" t="s">
        <v>260</v>
      </c>
      <c r="F540" s="65">
        <v>22.3</v>
      </c>
      <c r="G540" s="65"/>
      <c r="H540" s="61" t="s">
        <v>327</v>
      </c>
      <c r="I540" s="63" t="s">
        <v>94</v>
      </c>
      <c r="J540" s="63" t="s">
        <v>355</v>
      </c>
      <c r="P540" s="63" t="s">
        <v>288</v>
      </c>
    </row>
    <row r="541" spans="1:16" s="63" customFormat="1">
      <c r="A541" s="63" t="str">
        <f>Arms!$C$10</f>
        <v>CART_006_1</v>
      </c>
      <c r="B541" s="63">
        <v>37</v>
      </c>
      <c r="C541" s="63" t="str">
        <f t="shared" si="13"/>
        <v>CART_006_1_37</v>
      </c>
      <c r="D541" s="64">
        <v>10</v>
      </c>
      <c r="E541" s="63" t="s">
        <v>260</v>
      </c>
      <c r="F541" s="65">
        <v>104.5</v>
      </c>
      <c r="G541" s="65"/>
      <c r="H541" s="61" t="s">
        <v>327</v>
      </c>
      <c r="I541" s="63" t="s">
        <v>94</v>
      </c>
      <c r="J541" s="63" t="s">
        <v>355</v>
      </c>
      <c r="P541" s="63" t="s">
        <v>288</v>
      </c>
    </row>
    <row r="542" spans="1:16" s="63" customFormat="1">
      <c r="A542" s="63" t="str">
        <f>Arms!$C$10</f>
        <v>CART_006_1</v>
      </c>
      <c r="B542" s="63">
        <v>37</v>
      </c>
      <c r="C542" s="63" t="str">
        <f t="shared" si="13"/>
        <v>CART_006_1_37</v>
      </c>
      <c r="D542" s="64">
        <v>12</v>
      </c>
      <c r="E542" s="63" t="s">
        <v>260</v>
      </c>
      <c r="F542" s="65">
        <v>15</v>
      </c>
      <c r="G542" s="65"/>
      <c r="H542" s="61" t="s">
        <v>327</v>
      </c>
      <c r="I542" s="63" t="s">
        <v>94</v>
      </c>
      <c r="J542" s="63" t="s">
        <v>355</v>
      </c>
      <c r="P542" s="63" t="s">
        <v>288</v>
      </c>
    </row>
    <row r="543" spans="1:16" s="63" customFormat="1">
      <c r="A543" s="63" t="str">
        <f>Arms!$C$10</f>
        <v>CART_006_1</v>
      </c>
      <c r="B543" s="63">
        <v>37</v>
      </c>
      <c r="C543" s="63" t="str">
        <f t="shared" si="13"/>
        <v>CART_006_1_37</v>
      </c>
      <c r="D543" s="64">
        <v>14</v>
      </c>
      <c r="E543" s="63" t="s">
        <v>260</v>
      </c>
      <c r="F543" s="65">
        <v>29.1</v>
      </c>
      <c r="G543" s="65"/>
      <c r="H543" s="61" t="s">
        <v>327</v>
      </c>
      <c r="I543" s="63" t="s">
        <v>94</v>
      </c>
      <c r="J543" s="63" t="s">
        <v>355</v>
      </c>
      <c r="P543" s="63" t="s">
        <v>288</v>
      </c>
    </row>
    <row r="544" spans="1:16" s="63" customFormat="1">
      <c r="A544" s="63" t="str">
        <f>Arms!$C$10</f>
        <v>CART_006_1</v>
      </c>
      <c r="B544" s="63">
        <v>37</v>
      </c>
      <c r="C544" s="63" t="str">
        <f t="shared" si="13"/>
        <v>CART_006_1_37</v>
      </c>
      <c r="D544" s="64">
        <v>17</v>
      </c>
      <c r="E544" s="63" t="s">
        <v>260</v>
      </c>
      <c r="F544" s="65">
        <v>30.2</v>
      </c>
      <c r="G544" s="65"/>
      <c r="H544" s="61" t="s">
        <v>327</v>
      </c>
      <c r="I544" s="63" t="s">
        <v>94</v>
      </c>
      <c r="J544" s="63" t="s">
        <v>355</v>
      </c>
      <c r="P544" s="63" t="s">
        <v>288</v>
      </c>
    </row>
    <row r="545" spans="1:16" s="63" customFormat="1">
      <c r="A545" s="63" t="str">
        <f>Arms!$C$10</f>
        <v>CART_006_1</v>
      </c>
      <c r="B545" s="63">
        <v>37</v>
      </c>
      <c r="C545" s="63" t="str">
        <f t="shared" si="13"/>
        <v>CART_006_1_37</v>
      </c>
      <c r="D545" s="64">
        <v>21</v>
      </c>
      <c r="E545" s="63" t="s">
        <v>260</v>
      </c>
      <c r="F545" s="65">
        <v>179</v>
      </c>
      <c r="G545" s="65"/>
      <c r="H545" s="61" t="s">
        <v>327</v>
      </c>
      <c r="I545" s="63" t="s">
        <v>94</v>
      </c>
      <c r="J545" s="63" t="s">
        <v>355</v>
      </c>
      <c r="P545" s="63" t="s">
        <v>288</v>
      </c>
    </row>
    <row r="546" spans="1:16" s="63" customFormat="1">
      <c r="A546" s="63" t="str">
        <f>Arms!$C$10</f>
        <v>CART_006_1</v>
      </c>
      <c r="B546" s="63">
        <v>37</v>
      </c>
      <c r="C546" s="63" t="str">
        <f t="shared" si="13"/>
        <v>CART_006_1_37</v>
      </c>
      <c r="D546" s="64">
        <v>23</v>
      </c>
      <c r="E546" s="63" t="s">
        <v>260</v>
      </c>
      <c r="F546" s="65">
        <v>30.8</v>
      </c>
      <c r="G546" s="65"/>
      <c r="H546" s="61" t="s">
        <v>327</v>
      </c>
      <c r="I546" s="63" t="s">
        <v>94</v>
      </c>
      <c r="J546" s="63" t="s">
        <v>355</v>
      </c>
      <c r="P546" s="63" t="s">
        <v>288</v>
      </c>
    </row>
    <row r="547" spans="1:16" s="63" customFormat="1">
      <c r="A547" s="63" t="str">
        <f>Arms!$C$10</f>
        <v>CART_006_1</v>
      </c>
      <c r="B547" s="63">
        <v>37</v>
      </c>
      <c r="C547" s="63" t="str">
        <f t="shared" si="13"/>
        <v>CART_006_1_37</v>
      </c>
      <c r="D547" s="64">
        <v>32</v>
      </c>
      <c r="E547" s="63" t="s">
        <v>260</v>
      </c>
      <c r="F547" s="65">
        <v>10</v>
      </c>
      <c r="G547" s="65"/>
      <c r="H547" s="61" t="s">
        <v>327</v>
      </c>
      <c r="I547" s="63" t="s">
        <v>94</v>
      </c>
      <c r="J547" s="63" t="s">
        <v>355</v>
      </c>
      <c r="P547" s="63" t="s">
        <v>288</v>
      </c>
    </row>
    <row r="548" spans="1:16" s="63" customFormat="1">
      <c r="A548" s="63" t="str">
        <f>Arms!$C$10</f>
        <v>CART_006_1</v>
      </c>
      <c r="B548" s="63">
        <v>38</v>
      </c>
      <c r="C548" s="63" t="str">
        <f t="shared" si="13"/>
        <v>CART_006_1_38</v>
      </c>
      <c r="D548" s="64">
        <v>1</v>
      </c>
      <c r="E548" s="63" t="s">
        <v>260</v>
      </c>
      <c r="F548" s="65">
        <v>31.4</v>
      </c>
      <c r="G548" s="65"/>
      <c r="H548" s="61" t="s">
        <v>327</v>
      </c>
      <c r="I548" s="63" t="s">
        <v>94</v>
      </c>
      <c r="J548" s="63" t="s">
        <v>355</v>
      </c>
      <c r="P548" s="63" t="s">
        <v>288</v>
      </c>
    </row>
    <row r="549" spans="1:16" s="63" customFormat="1">
      <c r="A549" s="63" t="str">
        <f>Arms!$C$10</f>
        <v>CART_006_1</v>
      </c>
      <c r="B549" s="63">
        <v>38</v>
      </c>
      <c r="C549" s="63" t="str">
        <f t="shared" si="13"/>
        <v>CART_006_1_38</v>
      </c>
      <c r="D549" s="64">
        <v>3</v>
      </c>
      <c r="E549" s="63" t="s">
        <v>260</v>
      </c>
      <c r="F549" s="65">
        <v>28.5</v>
      </c>
      <c r="G549" s="65"/>
      <c r="H549" s="61" t="s">
        <v>327</v>
      </c>
      <c r="I549" s="63" t="s">
        <v>94</v>
      </c>
      <c r="J549" s="63" t="s">
        <v>355</v>
      </c>
      <c r="P549" s="63" t="s">
        <v>288</v>
      </c>
    </row>
    <row r="550" spans="1:16" s="63" customFormat="1">
      <c r="A550" s="63" t="str">
        <f>Arms!$C$10</f>
        <v>CART_006_1</v>
      </c>
      <c r="B550" s="63">
        <v>38</v>
      </c>
      <c r="C550" s="63" t="str">
        <f t="shared" si="13"/>
        <v>CART_006_1_38</v>
      </c>
      <c r="D550" s="64">
        <v>5</v>
      </c>
      <c r="E550" s="63" t="s">
        <v>260</v>
      </c>
      <c r="F550" s="65">
        <v>34.200000000000003</v>
      </c>
      <c r="G550" s="65"/>
      <c r="H550" s="61" t="s">
        <v>327</v>
      </c>
      <c r="I550" s="63" t="s">
        <v>94</v>
      </c>
      <c r="J550" s="63" t="s">
        <v>355</v>
      </c>
      <c r="P550" s="63" t="s">
        <v>288</v>
      </c>
    </row>
    <row r="551" spans="1:16" s="63" customFormat="1">
      <c r="A551" s="63" t="str">
        <f>Arms!$C$10</f>
        <v>CART_006_1</v>
      </c>
      <c r="B551" s="63">
        <v>38</v>
      </c>
      <c r="C551" s="63" t="str">
        <f t="shared" si="13"/>
        <v>CART_006_1_38</v>
      </c>
      <c r="D551" s="64">
        <v>7</v>
      </c>
      <c r="E551" s="63" t="s">
        <v>260</v>
      </c>
      <c r="F551" s="65">
        <v>23.7</v>
      </c>
      <c r="G551" s="65"/>
      <c r="H551" s="61" t="s">
        <v>327</v>
      </c>
      <c r="I551" s="63" t="s">
        <v>94</v>
      </c>
      <c r="J551" s="63" t="s">
        <v>355</v>
      </c>
      <c r="P551" s="63" t="s">
        <v>288</v>
      </c>
    </row>
    <row r="552" spans="1:16" s="63" customFormat="1">
      <c r="A552" s="63" t="str">
        <f>Arms!$C$10</f>
        <v>CART_006_1</v>
      </c>
      <c r="B552" s="63">
        <v>38</v>
      </c>
      <c r="C552" s="63" t="str">
        <f t="shared" si="13"/>
        <v>CART_006_1_38</v>
      </c>
      <c r="D552" s="64">
        <v>10</v>
      </c>
      <c r="E552" s="63" t="s">
        <v>260</v>
      </c>
      <c r="F552" s="65">
        <v>26.2</v>
      </c>
      <c r="G552" s="65"/>
      <c r="H552" s="61" t="s">
        <v>327</v>
      </c>
      <c r="I552" s="63" t="s">
        <v>94</v>
      </c>
      <c r="J552" s="63" t="s">
        <v>355</v>
      </c>
      <c r="P552" s="63" t="s">
        <v>288</v>
      </c>
    </row>
    <row r="553" spans="1:16" s="63" customFormat="1">
      <c r="A553" s="63" t="str">
        <f>Arms!$C$10</f>
        <v>CART_006_1</v>
      </c>
      <c r="B553" s="63">
        <v>38</v>
      </c>
      <c r="C553" s="63" t="str">
        <f t="shared" si="13"/>
        <v>CART_006_1_38</v>
      </c>
      <c r="D553" s="64">
        <v>13</v>
      </c>
      <c r="E553" s="63" t="s">
        <v>260</v>
      </c>
      <c r="F553" s="65">
        <v>32.4</v>
      </c>
      <c r="G553" s="65"/>
      <c r="H553" s="61" t="s">
        <v>327</v>
      </c>
      <c r="I553" s="63" t="s">
        <v>94</v>
      </c>
      <c r="J553" s="63" t="s">
        <v>355</v>
      </c>
      <c r="P553" s="63" t="s">
        <v>288</v>
      </c>
    </row>
    <row r="554" spans="1:16" s="63" customFormat="1">
      <c r="A554" s="63" t="str">
        <f>Arms!$C$10</f>
        <v>CART_006_1</v>
      </c>
      <c r="B554" s="63">
        <v>38</v>
      </c>
      <c r="C554" s="63" t="str">
        <f t="shared" si="13"/>
        <v>CART_006_1_38</v>
      </c>
      <c r="D554" s="64">
        <v>15</v>
      </c>
      <c r="E554" s="63" t="s">
        <v>260</v>
      </c>
      <c r="F554" s="65">
        <v>37.1</v>
      </c>
      <c r="G554" s="65"/>
      <c r="H554" s="61" t="s">
        <v>327</v>
      </c>
      <c r="I554" s="63" t="s">
        <v>94</v>
      </c>
      <c r="J554" s="63" t="s">
        <v>355</v>
      </c>
      <c r="P554" s="63" t="s">
        <v>288</v>
      </c>
    </row>
    <row r="555" spans="1:16" s="63" customFormat="1">
      <c r="A555" s="63" t="str">
        <f>Arms!$C$10</f>
        <v>CART_006_1</v>
      </c>
      <c r="B555" s="63">
        <v>38</v>
      </c>
      <c r="C555" s="63" t="str">
        <f t="shared" si="13"/>
        <v>CART_006_1_38</v>
      </c>
      <c r="D555" s="64">
        <v>24</v>
      </c>
      <c r="E555" s="63" t="s">
        <v>260</v>
      </c>
      <c r="F555" s="65">
        <v>35.799999999999997</v>
      </c>
      <c r="G555" s="65"/>
      <c r="H555" s="61" t="s">
        <v>327</v>
      </c>
      <c r="I555" s="63" t="s">
        <v>94</v>
      </c>
      <c r="J555" s="63" t="s">
        <v>355</v>
      </c>
      <c r="P555" s="63" t="s">
        <v>288</v>
      </c>
    </row>
    <row r="556" spans="1:16" s="63" customFormat="1">
      <c r="A556" s="63" t="str">
        <f>Arms!$C$10</f>
        <v>CART_006_1</v>
      </c>
      <c r="B556" s="63">
        <v>38</v>
      </c>
      <c r="C556" s="63" t="str">
        <f t="shared" si="13"/>
        <v>CART_006_1_38</v>
      </c>
      <c r="D556" s="64">
        <v>30</v>
      </c>
      <c r="E556" s="63" t="s">
        <v>260</v>
      </c>
      <c r="F556" s="65">
        <v>24.9</v>
      </c>
      <c r="G556" s="65"/>
      <c r="H556" s="61" t="s">
        <v>327</v>
      </c>
      <c r="I556" s="63" t="s">
        <v>94</v>
      </c>
      <c r="J556" s="63" t="s">
        <v>355</v>
      </c>
      <c r="P556" s="63" t="s">
        <v>288</v>
      </c>
    </row>
    <row r="557" spans="1:16" s="63" customFormat="1">
      <c r="A557" s="63" t="str">
        <f>Arms!$C$10</f>
        <v>CART_006_1</v>
      </c>
      <c r="B557" s="63">
        <v>39</v>
      </c>
      <c r="C557" s="63" t="str">
        <f t="shared" si="13"/>
        <v>CART_006_1_39</v>
      </c>
      <c r="D557" s="64">
        <v>1</v>
      </c>
      <c r="E557" s="63" t="s">
        <v>260</v>
      </c>
      <c r="F557" s="65">
        <v>24.9</v>
      </c>
      <c r="G557" s="65"/>
      <c r="H557" s="61" t="s">
        <v>327</v>
      </c>
      <c r="I557" s="63" t="s">
        <v>94</v>
      </c>
      <c r="J557" s="63" t="s">
        <v>355</v>
      </c>
      <c r="P557" s="63" t="s">
        <v>288</v>
      </c>
    </row>
    <row r="558" spans="1:16" s="63" customFormat="1">
      <c r="A558" s="63" t="str">
        <f>Arms!$C$10</f>
        <v>CART_006_1</v>
      </c>
      <c r="B558" s="63">
        <v>39</v>
      </c>
      <c r="C558" s="63" t="str">
        <f t="shared" si="13"/>
        <v>CART_006_1_39</v>
      </c>
      <c r="D558" s="64">
        <v>3</v>
      </c>
      <c r="E558" s="63" t="s">
        <v>260</v>
      </c>
      <c r="F558" s="65">
        <v>20</v>
      </c>
      <c r="G558" s="65"/>
      <c r="H558" s="61" t="s">
        <v>327</v>
      </c>
      <c r="I558" s="63" t="s">
        <v>94</v>
      </c>
      <c r="J558" s="63" t="s">
        <v>355</v>
      </c>
      <c r="P558" s="63" t="s">
        <v>288</v>
      </c>
    </row>
    <row r="559" spans="1:16" s="63" customFormat="1">
      <c r="A559" s="63" t="str">
        <f>Arms!$C$10</f>
        <v>CART_006_1</v>
      </c>
      <c r="B559" s="63">
        <v>39</v>
      </c>
      <c r="C559" s="63" t="str">
        <f t="shared" si="13"/>
        <v>CART_006_1_39</v>
      </c>
      <c r="D559" s="64">
        <v>5</v>
      </c>
      <c r="E559" s="63" t="s">
        <v>260</v>
      </c>
      <c r="F559" s="65">
        <v>27.1</v>
      </c>
      <c r="G559" s="65"/>
      <c r="H559" s="61" t="s">
        <v>327</v>
      </c>
      <c r="I559" s="63" t="s">
        <v>94</v>
      </c>
      <c r="J559" s="63" t="s">
        <v>355</v>
      </c>
      <c r="P559" s="63" t="s">
        <v>288</v>
      </c>
    </row>
    <row r="560" spans="1:16" s="63" customFormat="1">
      <c r="A560" s="63" t="str">
        <f>Arms!$C$10</f>
        <v>CART_006_1</v>
      </c>
      <c r="B560" s="63">
        <v>39</v>
      </c>
      <c r="C560" s="63" t="str">
        <f t="shared" si="13"/>
        <v>CART_006_1_39</v>
      </c>
      <c r="D560" s="64">
        <v>7</v>
      </c>
      <c r="E560" s="63" t="s">
        <v>260</v>
      </c>
      <c r="F560" s="65">
        <v>33.1</v>
      </c>
      <c r="G560" s="65"/>
      <c r="H560" s="61" t="s">
        <v>327</v>
      </c>
      <c r="I560" s="63" t="s">
        <v>94</v>
      </c>
      <c r="J560" s="63" t="s">
        <v>355</v>
      </c>
      <c r="P560" s="63" t="s">
        <v>288</v>
      </c>
    </row>
    <row r="561" spans="1:16" s="63" customFormat="1">
      <c r="A561" s="63" t="str">
        <f>Arms!$C$10</f>
        <v>CART_006_1</v>
      </c>
      <c r="B561" s="63">
        <v>39</v>
      </c>
      <c r="C561" s="63" t="str">
        <f t="shared" si="13"/>
        <v>CART_006_1_39</v>
      </c>
      <c r="D561" s="64">
        <v>10</v>
      </c>
      <c r="E561" s="63" t="s">
        <v>260</v>
      </c>
      <c r="F561" s="65">
        <v>128.69999999999999</v>
      </c>
      <c r="G561" s="65"/>
      <c r="H561" s="61" t="s">
        <v>327</v>
      </c>
      <c r="I561" s="63" t="s">
        <v>94</v>
      </c>
      <c r="J561" s="63" t="s">
        <v>355</v>
      </c>
      <c r="P561" s="63" t="s">
        <v>288</v>
      </c>
    </row>
    <row r="562" spans="1:16" s="63" customFormat="1">
      <c r="A562" s="63" t="str">
        <f>Arms!$C$10</f>
        <v>CART_006_1</v>
      </c>
      <c r="B562" s="63">
        <v>39</v>
      </c>
      <c r="C562" s="63" t="str">
        <f t="shared" si="13"/>
        <v>CART_006_1_39</v>
      </c>
      <c r="D562" s="64">
        <v>12</v>
      </c>
      <c r="E562" s="63" t="s">
        <v>260</v>
      </c>
      <c r="F562" s="65">
        <v>408</v>
      </c>
      <c r="G562" s="65"/>
      <c r="H562" s="61" t="s">
        <v>327</v>
      </c>
      <c r="I562" s="63" t="s">
        <v>94</v>
      </c>
      <c r="J562" s="63" t="s">
        <v>355</v>
      </c>
      <c r="P562" s="63" t="s">
        <v>288</v>
      </c>
    </row>
    <row r="563" spans="1:16" s="63" customFormat="1">
      <c r="A563" s="63" t="str">
        <f>Arms!$C$10</f>
        <v>CART_006_1</v>
      </c>
      <c r="B563" s="63">
        <v>39</v>
      </c>
      <c r="C563" s="63" t="str">
        <f t="shared" si="13"/>
        <v>CART_006_1_39</v>
      </c>
      <c r="D563" s="64">
        <v>13</v>
      </c>
      <c r="E563" s="63" t="s">
        <v>260</v>
      </c>
      <c r="F563" s="65">
        <v>224.2</v>
      </c>
      <c r="G563" s="65"/>
      <c r="H563" s="61" t="s">
        <v>327</v>
      </c>
      <c r="I563" s="63" t="s">
        <v>94</v>
      </c>
      <c r="J563" s="63" t="s">
        <v>355</v>
      </c>
      <c r="P563" s="63" t="s">
        <v>288</v>
      </c>
    </row>
    <row r="564" spans="1:16" s="63" customFormat="1">
      <c r="A564" s="63" t="str">
        <f>Arms!$C$10</f>
        <v>CART_006_1</v>
      </c>
      <c r="B564" s="63">
        <v>39</v>
      </c>
      <c r="C564" s="63" t="str">
        <f t="shared" si="13"/>
        <v>CART_006_1_39</v>
      </c>
      <c r="D564" s="64">
        <v>14</v>
      </c>
      <c r="E564" s="63" t="s">
        <v>260</v>
      </c>
      <c r="F564" s="65">
        <v>255.6</v>
      </c>
      <c r="G564" s="65"/>
      <c r="H564" s="61" t="s">
        <v>327</v>
      </c>
      <c r="I564" s="63" t="s">
        <v>94</v>
      </c>
      <c r="J564" s="63" t="s">
        <v>355</v>
      </c>
      <c r="P564" s="63" t="s">
        <v>288</v>
      </c>
    </row>
    <row r="565" spans="1:16" s="63" customFormat="1">
      <c r="A565" s="63" t="str">
        <f>Arms!$C$10</f>
        <v>CART_006_1</v>
      </c>
      <c r="B565" s="63">
        <v>39</v>
      </c>
      <c r="C565" s="63" t="str">
        <f t="shared" si="13"/>
        <v>CART_006_1_39</v>
      </c>
      <c r="D565" s="64">
        <v>15</v>
      </c>
      <c r="E565" s="63" t="s">
        <v>260</v>
      </c>
      <c r="F565" s="65">
        <v>101.7</v>
      </c>
      <c r="G565" s="65"/>
      <c r="H565" s="61" t="s">
        <v>327</v>
      </c>
      <c r="I565" s="63" t="s">
        <v>94</v>
      </c>
      <c r="J565" s="63" t="s">
        <v>355</v>
      </c>
      <c r="P565" s="63" t="s">
        <v>288</v>
      </c>
    </row>
    <row r="566" spans="1:16" s="63" customFormat="1">
      <c r="A566" s="63" t="str">
        <f>Arms!$C$10</f>
        <v>CART_006_1</v>
      </c>
      <c r="B566" s="63">
        <v>39</v>
      </c>
      <c r="C566" s="63" t="str">
        <f t="shared" si="13"/>
        <v>CART_006_1_39</v>
      </c>
      <c r="D566" s="64">
        <v>16</v>
      </c>
      <c r="E566" s="63" t="s">
        <v>260</v>
      </c>
      <c r="F566" s="65">
        <v>92.3</v>
      </c>
      <c r="G566" s="65"/>
      <c r="H566" s="61" t="s">
        <v>327</v>
      </c>
      <c r="I566" s="63" t="s">
        <v>94</v>
      </c>
      <c r="J566" s="63" t="s">
        <v>355</v>
      </c>
      <c r="P566" s="63" t="s">
        <v>288</v>
      </c>
    </row>
    <row r="567" spans="1:16" s="63" customFormat="1">
      <c r="A567" s="63" t="str">
        <f>Arms!$C$10</f>
        <v>CART_006_1</v>
      </c>
      <c r="B567" s="63">
        <v>39</v>
      </c>
      <c r="C567" s="63" t="str">
        <f t="shared" si="13"/>
        <v>CART_006_1_39</v>
      </c>
      <c r="D567" s="64">
        <v>21</v>
      </c>
      <c r="E567" s="63" t="s">
        <v>260</v>
      </c>
      <c r="F567" s="65">
        <v>84</v>
      </c>
      <c r="G567" s="65"/>
      <c r="H567" s="61" t="s">
        <v>327</v>
      </c>
      <c r="I567" s="63" t="s">
        <v>94</v>
      </c>
      <c r="J567" s="63" t="s">
        <v>355</v>
      </c>
      <c r="P567" s="63" t="s">
        <v>288</v>
      </c>
    </row>
    <row r="568" spans="1:16" s="63" customFormat="1">
      <c r="A568" s="63" t="str">
        <f>Arms!$C$10</f>
        <v>CART_006_1</v>
      </c>
      <c r="B568" s="63">
        <v>39</v>
      </c>
      <c r="C568" s="63" t="str">
        <f t="shared" si="13"/>
        <v>CART_006_1_39</v>
      </c>
      <c r="D568" s="64">
        <v>30</v>
      </c>
      <c r="E568" s="63" t="s">
        <v>260</v>
      </c>
      <c r="F568" s="65">
        <v>62.3</v>
      </c>
      <c r="G568" s="65"/>
      <c r="H568" s="61" t="s">
        <v>327</v>
      </c>
      <c r="I568" s="63" t="s">
        <v>94</v>
      </c>
      <c r="J568" s="63" t="s">
        <v>355</v>
      </c>
      <c r="P568" s="63" t="s">
        <v>288</v>
      </c>
    </row>
    <row r="569" spans="1:16" s="63" customFormat="1">
      <c r="A569" s="63" t="str">
        <f>Arms!$C$10</f>
        <v>CART_006_1</v>
      </c>
      <c r="B569" s="63">
        <v>40</v>
      </c>
      <c r="C569" s="63" t="str">
        <f t="shared" si="13"/>
        <v>CART_006_1_40</v>
      </c>
      <c r="D569" s="64">
        <v>1</v>
      </c>
      <c r="E569" s="63" t="s">
        <v>260</v>
      </c>
      <c r="F569" s="65">
        <v>10</v>
      </c>
      <c r="G569" s="65"/>
      <c r="H569" s="61" t="s">
        <v>327</v>
      </c>
      <c r="I569" s="63" t="s">
        <v>94</v>
      </c>
      <c r="J569" s="63" t="s">
        <v>355</v>
      </c>
      <c r="P569" s="63" t="s">
        <v>288</v>
      </c>
    </row>
    <row r="570" spans="1:16" s="63" customFormat="1">
      <c r="A570" s="63" t="str">
        <f>Arms!$C$10</f>
        <v>CART_006_1</v>
      </c>
      <c r="B570" s="63">
        <v>40</v>
      </c>
      <c r="C570" s="63" t="str">
        <f t="shared" si="13"/>
        <v>CART_006_1_40</v>
      </c>
      <c r="D570" s="64">
        <v>3</v>
      </c>
      <c r="E570" s="63" t="s">
        <v>260</v>
      </c>
      <c r="F570" s="65">
        <v>10</v>
      </c>
      <c r="G570" s="65"/>
      <c r="H570" s="61" t="s">
        <v>327</v>
      </c>
      <c r="I570" s="63" t="s">
        <v>94</v>
      </c>
      <c r="J570" s="63" t="s">
        <v>355</v>
      </c>
      <c r="P570" s="63" t="s">
        <v>288</v>
      </c>
    </row>
    <row r="571" spans="1:16" s="63" customFormat="1">
      <c r="A571" s="63" t="str">
        <f>Arms!$C$10</f>
        <v>CART_006_1</v>
      </c>
      <c r="B571" s="63">
        <v>40</v>
      </c>
      <c r="C571" s="63" t="str">
        <f t="shared" si="13"/>
        <v>CART_006_1_40</v>
      </c>
      <c r="D571" s="64">
        <v>5</v>
      </c>
      <c r="E571" s="63" t="s">
        <v>260</v>
      </c>
      <c r="F571" s="65">
        <v>10</v>
      </c>
      <c r="G571" s="65"/>
      <c r="H571" s="61" t="s">
        <v>327</v>
      </c>
      <c r="I571" s="63" t="s">
        <v>94</v>
      </c>
      <c r="J571" s="63" t="s">
        <v>355</v>
      </c>
      <c r="P571" s="63" t="s">
        <v>288</v>
      </c>
    </row>
    <row r="572" spans="1:16" s="63" customFormat="1">
      <c r="A572" s="63" t="str">
        <f>Arms!$C$10</f>
        <v>CART_006_1</v>
      </c>
      <c r="B572" s="63">
        <v>40</v>
      </c>
      <c r="C572" s="63" t="str">
        <f t="shared" si="13"/>
        <v>CART_006_1_40</v>
      </c>
      <c r="D572" s="64">
        <v>7</v>
      </c>
      <c r="E572" s="63" t="s">
        <v>260</v>
      </c>
      <c r="F572" s="65">
        <v>10</v>
      </c>
      <c r="G572" s="65"/>
      <c r="H572" s="61" t="s">
        <v>327</v>
      </c>
      <c r="I572" s="63" t="s">
        <v>94</v>
      </c>
      <c r="J572" s="63" t="s">
        <v>355</v>
      </c>
      <c r="P572" s="63" t="s">
        <v>288</v>
      </c>
    </row>
    <row r="573" spans="1:16" s="63" customFormat="1">
      <c r="A573" s="63" t="str">
        <f>Arms!$C$10</f>
        <v>CART_006_1</v>
      </c>
      <c r="B573" s="63">
        <v>40</v>
      </c>
      <c r="C573" s="63" t="str">
        <f t="shared" si="13"/>
        <v>CART_006_1_40</v>
      </c>
      <c r="D573" s="64">
        <v>10</v>
      </c>
      <c r="E573" s="63" t="s">
        <v>260</v>
      </c>
      <c r="F573" s="65">
        <v>10</v>
      </c>
      <c r="G573" s="65"/>
      <c r="H573" s="61" t="s">
        <v>327</v>
      </c>
      <c r="I573" s="63" t="s">
        <v>94</v>
      </c>
      <c r="J573" s="63" t="s">
        <v>355</v>
      </c>
      <c r="P573" s="63" t="s">
        <v>288</v>
      </c>
    </row>
    <row r="574" spans="1:16" s="63" customFormat="1">
      <c r="A574" s="63" t="str">
        <f>Arms!$C$10</f>
        <v>CART_006_1</v>
      </c>
      <c r="B574" s="63">
        <v>40</v>
      </c>
      <c r="C574" s="63" t="str">
        <f t="shared" si="13"/>
        <v>CART_006_1_40</v>
      </c>
      <c r="D574" s="64">
        <v>15</v>
      </c>
      <c r="E574" s="63" t="s">
        <v>260</v>
      </c>
      <c r="F574" s="65">
        <v>10</v>
      </c>
      <c r="G574" s="65"/>
      <c r="H574" s="61" t="s">
        <v>327</v>
      </c>
      <c r="I574" s="63" t="s">
        <v>94</v>
      </c>
      <c r="J574" s="63" t="s">
        <v>355</v>
      </c>
      <c r="P574" s="63" t="s">
        <v>288</v>
      </c>
    </row>
    <row r="575" spans="1:16" s="63" customFormat="1">
      <c r="A575" s="63" t="str">
        <f>Arms!$C$10</f>
        <v>CART_006_1</v>
      </c>
      <c r="B575" s="63">
        <v>40</v>
      </c>
      <c r="C575" s="63" t="str">
        <f t="shared" si="13"/>
        <v>CART_006_1_40</v>
      </c>
      <c r="D575" s="64">
        <v>29</v>
      </c>
      <c r="E575" s="63" t="s">
        <v>260</v>
      </c>
      <c r="F575" s="65">
        <v>43</v>
      </c>
      <c r="G575" s="65"/>
      <c r="H575" s="61" t="s">
        <v>327</v>
      </c>
      <c r="I575" s="63" t="s">
        <v>94</v>
      </c>
      <c r="J575" s="63" t="s">
        <v>355</v>
      </c>
      <c r="P575" s="63" t="s">
        <v>288</v>
      </c>
    </row>
    <row r="576" spans="1:16" s="63" customFormat="1">
      <c r="A576" s="63" t="str">
        <f>Arms!$C$10</f>
        <v>CART_006_1</v>
      </c>
      <c r="B576" s="63">
        <v>41</v>
      </c>
      <c r="C576" s="63" t="str">
        <f t="shared" si="13"/>
        <v>CART_006_1_41</v>
      </c>
      <c r="D576" s="64">
        <v>1</v>
      </c>
      <c r="E576" s="63" t="s">
        <v>260</v>
      </c>
      <c r="F576" s="65">
        <v>27.6</v>
      </c>
      <c r="G576" s="65"/>
      <c r="H576" s="61" t="s">
        <v>327</v>
      </c>
      <c r="I576" s="63" t="s">
        <v>94</v>
      </c>
      <c r="J576" s="63" t="s">
        <v>355</v>
      </c>
      <c r="P576" s="63" t="s">
        <v>288</v>
      </c>
    </row>
    <row r="577" spans="1:16" s="63" customFormat="1">
      <c r="A577" s="63" t="str">
        <f>Arms!$C$10</f>
        <v>CART_006_1</v>
      </c>
      <c r="B577" s="63">
        <v>41</v>
      </c>
      <c r="C577" s="63" t="str">
        <f t="shared" si="13"/>
        <v>CART_006_1_41</v>
      </c>
      <c r="D577" s="64">
        <v>3</v>
      </c>
      <c r="E577" s="63" t="s">
        <v>260</v>
      </c>
      <c r="F577" s="65">
        <v>23.5</v>
      </c>
      <c r="G577" s="65"/>
      <c r="H577" s="61" t="s">
        <v>327</v>
      </c>
      <c r="I577" s="63" t="s">
        <v>94</v>
      </c>
      <c r="J577" s="63" t="s">
        <v>355</v>
      </c>
      <c r="P577" s="63" t="s">
        <v>288</v>
      </c>
    </row>
    <row r="578" spans="1:16" s="63" customFormat="1">
      <c r="A578" s="63" t="str">
        <f>Arms!$C$10</f>
        <v>CART_006_1</v>
      </c>
      <c r="B578" s="63">
        <v>41</v>
      </c>
      <c r="C578" s="63" t="str">
        <f t="shared" si="13"/>
        <v>CART_006_1_41</v>
      </c>
      <c r="D578" s="64">
        <v>5</v>
      </c>
      <c r="E578" s="63" t="s">
        <v>260</v>
      </c>
      <c r="F578" s="65">
        <v>51</v>
      </c>
      <c r="G578" s="65"/>
      <c r="H578" s="61" t="s">
        <v>327</v>
      </c>
      <c r="I578" s="63" t="s">
        <v>94</v>
      </c>
      <c r="J578" s="63" t="s">
        <v>355</v>
      </c>
      <c r="P578" s="63" t="s">
        <v>288</v>
      </c>
    </row>
    <row r="579" spans="1:16" s="63" customFormat="1">
      <c r="A579" s="63" t="str">
        <f>Arms!$C$10</f>
        <v>CART_006_1</v>
      </c>
      <c r="B579" s="63">
        <v>41</v>
      </c>
      <c r="C579" s="63" t="str">
        <f t="shared" si="13"/>
        <v>CART_006_1_41</v>
      </c>
      <c r="D579" s="64">
        <v>7</v>
      </c>
      <c r="E579" s="63" t="s">
        <v>260</v>
      </c>
      <c r="F579" s="65">
        <v>444.3</v>
      </c>
      <c r="G579" s="65"/>
      <c r="H579" s="61" t="s">
        <v>327</v>
      </c>
      <c r="I579" s="63" t="s">
        <v>94</v>
      </c>
      <c r="J579" s="63" t="s">
        <v>355</v>
      </c>
      <c r="P579" s="63" t="s">
        <v>288</v>
      </c>
    </row>
    <row r="580" spans="1:16" s="63" customFormat="1">
      <c r="A580" s="63" t="str">
        <f>Arms!$C$10</f>
        <v>CART_006_1</v>
      </c>
      <c r="B580" s="63">
        <v>41</v>
      </c>
      <c r="C580" s="63" t="str">
        <f t="shared" si="13"/>
        <v>CART_006_1_41</v>
      </c>
      <c r="D580" s="64">
        <v>8</v>
      </c>
      <c r="E580" s="63" t="s">
        <v>260</v>
      </c>
      <c r="F580" s="65">
        <v>5971.6</v>
      </c>
      <c r="G580" s="65"/>
      <c r="H580" s="61" t="s">
        <v>327</v>
      </c>
      <c r="I580" s="63" t="s">
        <v>94</v>
      </c>
      <c r="J580" s="63" t="s">
        <v>355</v>
      </c>
      <c r="P580" s="63" t="s">
        <v>288</v>
      </c>
    </row>
    <row r="581" spans="1:16" s="63" customFormat="1">
      <c r="A581" s="63" t="str">
        <f>Arms!$C$10</f>
        <v>CART_006_1</v>
      </c>
      <c r="B581" s="63">
        <v>41</v>
      </c>
      <c r="C581" s="63" t="str">
        <f t="shared" ref="C581:C644" si="14">CONCATENATE(A581, "_", B581)</f>
        <v>CART_006_1_41</v>
      </c>
      <c r="D581" s="64">
        <v>9</v>
      </c>
      <c r="E581" s="63" t="s">
        <v>260</v>
      </c>
      <c r="F581" s="65">
        <v>901.8</v>
      </c>
      <c r="G581" s="65"/>
      <c r="H581" s="61" t="s">
        <v>327</v>
      </c>
      <c r="I581" s="63" t="s">
        <v>94</v>
      </c>
      <c r="J581" s="63" t="s">
        <v>355</v>
      </c>
      <c r="P581" s="63" t="s">
        <v>288</v>
      </c>
    </row>
    <row r="582" spans="1:16" s="63" customFormat="1">
      <c r="A582" s="63" t="str">
        <f>Arms!$C$10</f>
        <v>CART_006_1</v>
      </c>
      <c r="B582" s="63">
        <v>41</v>
      </c>
      <c r="C582" s="63" t="str">
        <f t="shared" si="14"/>
        <v>CART_006_1_41</v>
      </c>
      <c r="D582" s="64">
        <v>10</v>
      </c>
      <c r="E582" s="63" t="s">
        <v>260</v>
      </c>
      <c r="F582" s="65">
        <v>301.8</v>
      </c>
      <c r="G582" s="65"/>
      <c r="H582" s="61" t="s">
        <v>327</v>
      </c>
      <c r="I582" s="63" t="s">
        <v>94</v>
      </c>
      <c r="J582" s="63" t="s">
        <v>355</v>
      </c>
      <c r="P582" s="63" t="s">
        <v>288</v>
      </c>
    </row>
    <row r="583" spans="1:16" s="63" customFormat="1">
      <c r="A583" s="63" t="str">
        <f>Arms!$C$10</f>
        <v>CART_006_1</v>
      </c>
      <c r="B583" s="63">
        <v>41</v>
      </c>
      <c r="C583" s="63" t="str">
        <f t="shared" si="14"/>
        <v>CART_006_1_41</v>
      </c>
      <c r="D583" s="64">
        <v>11</v>
      </c>
      <c r="E583" s="63" t="s">
        <v>260</v>
      </c>
      <c r="F583" s="65">
        <v>176</v>
      </c>
      <c r="G583" s="65"/>
      <c r="H583" s="61" t="s">
        <v>327</v>
      </c>
      <c r="I583" s="63" t="s">
        <v>94</v>
      </c>
      <c r="J583" s="63" t="s">
        <v>355</v>
      </c>
      <c r="P583" s="63" t="s">
        <v>288</v>
      </c>
    </row>
    <row r="584" spans="1:16" s="63" customFormat="1">
      <c r="A584" s="63" t="str">
        <f>Arms!$C$10</f>
        <v>CART_006_1</v>
      </c>
      <c r="B584" s="63">
        <v>41</v>
      </c>
      <c r="C584" s="63" t="str">
        <f t="shared" si="14"/>
        <v>CART_006_1_41</v>
      </c>
      <c r="D584" s="64">
        <v>12</v>
      </c>
      <c r="E584" s="63" t="s">
        <v>260</v>
      </c>
      <c r="F584" s="65">
        <v>33.200000000000003</v>
      </c>
      <c r="G584" s="65"/>
      <c r="H584" s="61" t="s">
        <v>327</v>
      </c>
      <c r="I584" s="63" t="s">
        <v>94</v>
      </c>
      <c r="J584" s="63" t="s">
        <v>355</v>
      </c>
      <c r="P584" s="63" t="s">
        <v>288</v>
      </c>
    </row>
    <row r="585" spans="1:16" s="63" customFormat="1">
      <c r="A585" s="63" t="str">
        <f>Arms!$C$10</f>
        <v>CART_006_1</v>
      </c>
      <c r="B585" s="63">
        <v>41</v>
      </c>
      <c r="C585" s="63" t="str">
        <f t="shared" si="14"/>
        <v>CART_006_1_41</v>
      </c>
      <c r="D585" s="64">
        <v>13</v>
      </c>
      <c r="E585" s="63" t="s">
        <v>260</v>
      </c>
      <c r="F585" s="65">
        <v>32.9</v>
      </c>
      <c r="G585" s="65"/>
      <c r="H585" s="61" t="s">
        <v>327</v>
      </c>
      <c r="I585" s="63" t="s">
        <v>94</v>
      </c>
      <c r="J585" s="63" t="s">
        <v>355</v>
      </c>
      <c r="P585" s="63" t="s">
        <v>288</v>
      </c>
    </row>
    <row r="586" spans="1:16" s="63" customFormat="1">
      <c r="A586" s="63" t="str">
        <f>Arms!$C$10</f>
        <v>CART_006_1</v>
      </c>
      <c r="B586" s="63">
        <v>41</v>
      </c>
      <c r="C586" s="63" t="str">
        <f t="shared" si="14"/>
        <v>CART_006_1_41</v>
      </c>
      <c r="D586" s="64">
        <v>14</v>
      </c>
      <c r="E586" s="63" t="s">
        <v>260</v>
      </c>
      <c r="F586" s="65">
        <v>34.5</v>
      </c>
      <c r="G586" s="65"/>
      <c r="H586" s="61" t="s">
        <v>327</v>
      </c>
      <c r="I586" s="63" t="s">
        <v>94</v>
      </c>
      <c r="J586" s="63" t="s">
        <v>355</v>
      </c>
      <c r="P586" s="63" t="s">
        <v>288</v>
      </c>
    </row>
    <row r="587" spans="1:16" s="63" customFormat="1">
      <c r="A587" s="63" t="str">
        <f>Arms!$C$10</f>
        <v>CART_006_1</v>
      </c>
      <c r="B587" s="63">
        <v>41</v>
      </c>
      <c r="C587" s="63" t="str">
        <f t="shared" si="14"/>
        <v>CART_006_1_41</v>
      </c>
      <c r="D587" s="64">
        <v>15</v>
      </c>
      <c r="E587" s="63" t="s">
        <v>260</v>
      </c>
      <c r="F587" s="65">
        <v>194.6</v>
      </c>
      <c r="G587" s="65"/>
      <c r="H587" s="61" t="s">
        <v>327</v>
      </c>
      <c r="I587" s="63" t="s">
        <v>94</v>
      </c>
      <c r="J587" s="63" t="s">
        <v>355</v>
      </c>
      <c r="P587" s="63" t="s">
        <v>288</v>
      </c>
    </row>
    <row r="588" spans="1:16" s="63" customFormat="1">
      <c r="A588" s="63" t="str">
        <f>Arms!$C$10</f>
        <v>CART_006_1</v>
      </c>
      <c r="B588" s="63">
        <v>41</v>
      </c>
      <c r="C588" s="63" t="str">
        <f t="shared" si="14"/>
        <v>CART_006_1_41</v>
      </c>
      <c r="D588" s="64">
        <v>21</v>
      </c>
      <c r="E588" s="63" t="s">
        <v>260</v>
      </c>
      <c r="F588" s="65">
        <v>254.6</v>
      </c>
      <c r="G588" s="65"/>
      <c r="H588" s="61" t="s">
        <v>327</v>
      </c>
      <c r="I588" s="63" t="s">
        <v>94</v>
      </c>
      <c r="J588" s="63" t="s">
        <v>355</v>
      </c>
      <c r="P588" s="63" t="s">
        <v>288</v>
      </c>
    </row>
    <row r="589" spans="1:16" s="63" customFormat="1">
      <c r="A589" s="63" t="str">
        <f>Arms!$C$10</f>
        <v>CART_006_1</v>
      </c>
      <c r="B589" s="63">
        <v>41</v>
      </c>
      <c r="C589" s="63" t="str">
        <f t="shared" si="14"/>
        <v>CART_006_1_41</v>
      </c>
      <c r="D589" s="64">
        <v>28</v>
      </c>
      <c r="E589" s="63" t="s">
        <v>260</v>
      </c>
      <c r="F589" s="65">
        <v>223.4</v>
      </c>
      <c r="G589" s="65"/>
      <c r="H589" s="61" t="s">
        <v>327</v>
      </c>
      <c r="I589" s="63" t="s">
        <v>94</v>
      </c>
      <c r="J589" s="63" t="s">
        <v>355</v>
      </c>
      <c r="P589" s="63" t="s">
        <v>288</v>
      </c>
    </row>
    <row r="590" spans="1:16" s="63" customFormat="1">
      <c r="A590" s="63" t="str">
        <f>Arms!$C$10</f>
        <v>CART_006_1</v>
      </c>
      <c r="B590" s="63">
        <v>41</v>
      </c>
      <c r="C590" s="63" t="str">
        <f t="shared" si="14"/>
        <v>CART_006_1_41</v>
      </c>
      <c r="D590" s="64">
        <v>75</v>
      </c>
      <c r="E590" s="63" t="s">
        <v>260</v>
      </c>
      <c r="F590" s="65">
        <v>15</v>
      </c>
      <c r="G590" s="65"/>
      <c r="H590" s="61" t="s">
        <v>327</v>
      </c>
      <c r="I590" s="63" t="s">
        <v>94</v>
      </c>
      <c r="J590" s="63" t="s">
        <v>355</v>
      </c>
      <c r="P590" s="63" t="s">
        <v>288</v>
      </c>
    </row>
    <row r="591" spans="1:16" s="63" customFormat="1">
      <c r="A591" s="63" t="str">
        <f>Arms!$C$10</f>
        <v>CART_006_1</v>
      </c>
      <c r="B591" s="63">
        <v>42</v>
      </c>
      <c r="C591" s="63" t="str">
        <f t="shared" si="14"/>
        <v>CART_006_1_42</v>
      </c>
      <c r="D591" s="64">
        <v>1</v>
      </c>
      <c r="E591" s="63" t="s">
        <v>260</v>
      </c>
      <c r="F591" s="65">
        <v>10</v>
      </c>
      <c r="G591" s="65"/>
      <c r="H591" s="61" t="s">
        <v>327</v>
      </c>
      <c r="I591" s="63" t="s">
        <v>94</v>
      </c>
      <c r="J591" s="63" t="s">
        <v>355</v>
      </c>
      <c r="P591" s="63" t="s">
        <v>288</v>
      </c>
    </row>
    <row r="592" spans="1:16" s="63" customFormat="1">
      <c r="A592" s="63" t="str">
        <f>Arms!$C$10</f>
        <v>CART_006_1</v>
      </c>
      <c r="B592" s="63">
        <v>42</v>
      </c>
      <c r="C592" s="63" t="str">
        <f t="shared" si="14"/>
        <v>CART_006_1_42</v>
      </c>
      <c r="D592" s="64">
        <v>3</v>
      </c>
      <c r="E592" s="63" t="s">
        <v>260</v>
      </c>
      <c r="F592" s="65">
        <v>10</v>
      </c>
      <c r="G592" s="65"/>
      <c r="H592" s="61" t="s">
        <v>327</v>
      </c>
      <c r="I592" s="63" t="s">
        <v>94</v>
      </c>
      <c r="J592" s="63" t="s">
        <v>355</v>
      </c>
      <c r="P592" s="63" t="s">
        <v>288</v>
      </c>
    </row>
    <row r="593" spans="1:16" s="63" customFormat="1">
      <c r="A593" s="63" t="str">
        <f>Arms!$C$10</f>
        <v>CART_006_1</v>
      </c>
      <c r="B593" s="63">
        <v>42</v>
      </c>
      <c r="C593" s="63" t="str">
        <f t="shared" si="14"/>
        <v>CART_006_1_42</v>
      </c>
      <c r="D593" s="64">
        <v>5</v>
      </c>
      <c r="E593" s="63" t="s">
        <v>260</v>
      </c>
      <c r="F593" s="65">
        <v>10</v>
      </c>
      <c r="G593" s="65"/>
      <c r="H593" s="61" t="s">
        <v>327</v>
      </c>
      <c r="I593" s="63" t="s">
        <v>94</v>
      </c>
      <c r="J593" s="63" t="s">
        <v>355</v>
      </c>
      <c r="P593" s="63" t="s">
        <v>288</v>
      </c>
    </row>
    <row r="594" spans="1:16" s="63" customFormat="1">
      <c r="A594" s="63" t="str">
        <f>Arms!$C$10</f>
        <v>CART_006_1</v>
      </c>
      <c r="B594" s="63">
        <v>42</v>
      </c>
      <c r="C594" s="63" t="str">
        <f t="shared" si="14"/>
        <v>CART_006_1_42</v>
      </c>
      <c r="D594" s="64">
        <v>7</v>
      </c>
      <c r="E594" s="63" t="s">
        <v>260</v>
      </c>
      <c r="F594" s="65">
        <v>10</v>
      </c>
      <c r="G594" s="65"/>
      <c r="H594" s="61" t="s">
        <v>327</v>
      </c>
      <c r="I594" s="63" t="s">
        <v>94</v>
      </c>
      <c r="J594" s="63" t="s">
        <v>355</v>
      </c>
      <c r="P594" s="63" t="s">
        <v>288</v>
      </c>
    </row>
    <row r="595" spans="1:16" s="63" customFormat="1">
      <c r="A595" s="63" t="str">
        <f>Arms!$C$10</f>
        <v>CART_006_1</v>
      </c>
      <c r="B595" s="63">
        <v>42</v>
      </c>
      <c r="C595" s="63" t="str">
        <f t="shared" si="14"/>
        <v>CART_006_1_42</v>
      </c>
      <c r="D595" s="64">
        <v>10</v>
      </c>
      <c r="E595" s="63" t="s">
        <v>260</v>
      </c>
      <c r="F595" s="65">
        <v>10</v>
      </c>
      <c r="G595" s="65"/>
      <c r="H595" s="61" t="s">
        <v>327</v>
      </c>
      <c r="I595" s="63" t="s">
        <v>94</v>
      </c>
      <c r="J595" s="63" t="s">
        <v>355</v>
      </c>
      <c r="P595" s="63" t="s">
        <v>288</v>
      </c>
    </row>
    <row r="596" spans="1:16" s="63" customFormat="1">
      <c r="A596" s="63" t="str">
        <f>Arms!$C$10</f>
        <v>CART_006_1</v>
      </c>
      <c r="B596" s="63">
        <v>42</v>
      </c>
      <c r="C596" s="63" t="str">
        <f t="shared" si="14"/>
        <v>CART_006_1_42</v>
      </c>
      <c r="D596" s="64">
        <v>14</v>
      </c>
      <c r="E596" s="63" t="s">
        <v>260</v>
      </c>
      <c r="F596" s="65">
        <v>34.299999999999997</v>
      </c>
      <c r="G596" s="65"/>
      <c r="H596" s="61" t="s">
        <v>327</v>
      </c>
      <c r="I596" s="63" t="s">
        <v>94</v>
      </c>
      <c r="J596" s="63" t="s">
        <v>355</v>
      </c>
      <c r="P596" s="63" t="s">
        <v>288</v>
      </c>
    </row>
    <row r="597" spans="1:16" s="63" customFormat="1">
      <c r="A597" s="63" t="str">
        <f>Arms!$C$10</f>
        <v>CART_006_1</v>
      </c>
      <c r="B597" s="63">
        <v>42</v>
      </c>
      <c r="C597" s="63" t="str">
        <f t="shared" si="14"/>
        <v>CART_006_1_42</v>
      </c>
      <c r="D597" s="64">
        <v>23</v>
      </c>
      <c r="E597" s="63" t="s">
        <v>260</v>
      </c>
      <c r="F597" s="65">
        <v>59.8</v>
      </c>
      <c r="G597" s="65"/>
      <c r="H597" s="61" t="s">
        <v>327</v>
      </c>
      <c r="I597" s="63" t="s">
        <v>94</v>
      </c>
      <c r="J597" s="63" t="s">
        <v>355</v>
      </c>
      <c r="P597" s="63" t="s">
        <v>288</v>
      </c>
    </row>
    <row r="598" spans="1:16" s="63" customFormat="1">
      <c r="A598" s="63" t="str">
        <f>Arms!$C$10</f>
        <v>CART_006_1</v>
      </c>
      <c r="B598" s="63">
        <v>42</v>
      </c>
      <c r="C598" s="63" t="str">
        <f t="shared" si="14"/>
        <v>CART_006_1_42</v>
      </c>
      <c r="D598" s="64">
        <v>27</v>
      </c>
      <c r="E598" s="63" t="s">
        <v>260</v>
      </c>
      <c r="F598" s="65">
        <v>23.1</v>
      </c>
      <c r="G598" s="65"/>
      <c r="H598" s="61" t="s">
        <v>327</v>
      </c>
      <c r="I598" s="63" t="s">
        <v>94</v>
      </c>
      <c r="J598" s="63" t="s">
        <v>355</v>
      </c>
      <c r="P598" s="63" t="s">
        <v>288</v>
      </c>
    </row>
    <row r="599" spans="1:16" s="63" customFormat="1">
      <c r="A599" s="63" t="str">
        <f>Arms!$C$10</f>
        <v>CART_006_1</v>
      </c>
      <c r="B599" s="63">
        <v>42</v>
      </c>
      <c r="C599" s="63" t="str">
        <f t="shared" si="14"/>
        <v>CART_006_1_42</v>
      </c>
      <c r="D599" s="64">
        <v>30</v>
      </c>
      <c r="E599" s="63" t="s">
        <v>260</v>
      </c>
      <c r="F599" s="65">
        <v>22.6</v>
      </c>
      <c r="G599" s="65"/>
      <c r="H599" s="61" t="s">
        <v>327</v>
      </c>
      <c r="I599" s="63" t="s">
        <v>94</v>
      </c>
      <c r="J599" s="63" t="s">
        <v>355</v>
      </c>
      <c r="P599" s="63" t="s">
        <v>288</v>
      </c>
    </row>
    <row r="600" spans="1:16" s="63" customFormat="1">
      <c r="A600" s="63" t="str">
        <f>Arms!$C$10</f>
        <v>CART_006_1</v>
      </c>
      <c r="B600" s="63">
        <v>43</v>
      </c>
      <c r="C600" s="63" t="str">
        <f t="shared" si="14"/>
        <v>CART_006_1_43</v>
      </c>
      <c r="D600" s="64">
        <v>1</v>
      </c>
      <c r="E600" s="63" t="s">
        <v>260</v>
      </c>
      <c r="F600" s="65">
        <v>16.2</v>
      </c>
      <c r="G600" s="65"/>
      <c r="H600" s="61" t="s">
        <v>327</v>
      </c>
      <c r="I600" s="63" t="s">
        <v>94</v>
      </c>
      <c r="J600" s="63" t="s">
        <v>355</v>
      </c>
      <c r="P600" s="63" t="s">
        <v>288</v>
      </c>
    </row>
    <row r="601" spans="1:16" s="63" customFormat="1">
      <c r="A601" s="63" t="str">
        <f>Arms!$C$10</f>
        <v>CART_006_1</v>
      </c>
      <c r="B601" s="63">
        <v>43</v>
      </c>
      <c r="C601" s="63" t="str">
        <f t="shared" si="14"/>
        <v>CART_006_1_43</v>
      </c>
      <c r="D601" s="64">
        <v>3</v>
      </c>
      <c r="E601" s="63" t="s">
        <v>260</v>
      </c>
      <c r="F601" s="65">
        <v>14.4</v>
      </c>
      <c r="G601" s="65"/>
      <c r="H601" s="61" t="s">
        <v>327</v>
      </c>
      <c r="I601" s="63" t="s">
        <v>94</v>
      </c>
      <c r="J601" s="63" t="s">
        <v>355</v>
      </c>
      <c r="P601" s="63" t="s">
        <v>288</v>
      </c>
    </row>
    <row r="602" spans="1:16" s="63" customFormat="1">
      <c r="A602" s="63" t="str">
        <f>Arms!$C$10</f>
        <v>CART_006_1</v>
      </c>
      <c r="B602" s="63">
        <v>43</v>
      </c>
      <c r="C602" s="63" t="str">
        <f t="shared" si="14"/>
        <v>CART_006_1_43</v>
      </c>
      <c r="D602" s="64">
        <v>5</v>
      </c>
      <c r="E602" s="63" t="s">
        <v>260</v>
      </c>
      <c r="F602" s="65">
        <v>15.1</v>
      </c>
      <c r="G602" s="65"/>
      <c r="H602" s="61" t="s">
        <v>327</v>
      </c>
      <c r="I602" s="63" t="s">
        <v>94</v>
      </c>
      <c r="J602" s="63" t="s">
        <v>355</v>
      </c>
      <c r="P602" s="63" t="s">
        <v>288</v>
      </c>
    </row>
    <row r="603" spans="1:16" s="63" customFormat="1">
      <c r="A603" s="63" t="str">
        <f>Arms!$C$10</f>
        <v>CART_006_1</v>
      </c>
      <c r="B603" s="63">
        <v>43</v>
      </c>
      <c r="C603" s="63" t="str">
        <f t="shared" si="14"/>
        <v>CART_006_1_43</v>
      </c>
      <c r="D603" s="64">
        <v>7</v>
      </c>
      <c r="E603" s="63" t="s">
        <v>260</v>
      </c>
      <c r="F603" s="65">
        <v>5</v>
      </c>
      <c r="G603" s="65"/>
      <c r="H603" s="61" t="s">
        <v>327</v>
      </c>
      <c r="I603" s="63" t="s">
        <v>94</v>
      </c>
      <c r="J603" s="63" t="s">
        <v>355</v>
      </c>
      <c r="P603" s="63" t="s">
        <v>288</v>
      </c>
    </row>
    <row r="604" spans="1:16" s="63" customFormat="1">
      <c r="A604" s="63" t="str">
        <f>Arms!$C$10</f>
        <v>CART_006_1</v>
      </c>
      <c r="B604" s="63">
        <v>43</v>
      </c>
      <c r="C604" s="63" t="str">
        <f t="shared" si="14"/>
        <v>CART_006_1_43</v>
      </c>
      <c r="D604" s="64">
        <v>10</v>
      </c>
      <c r="E604" s="63" t="s">
        <v>260</v>
      </c>
      <c r="F604" s="65">
        <v>20.2</v>
      </c>
      <c r="G604" s="65"/>
      <c r="H604" s="61" t="s">
        <v>327</v>
      </c>
      <c r="I604" s="63" t="s">
        <v>94</v>
      </c>
      <c r="J604" s="63" t="s">
        <v>355</v>
      </c>
      <c r="P604" s="63" t="s">
        <v>288</v>
      </c>
    </row>
    <row r="605" spans="1:16" s="63" customFormat="1">
      <c r="A605" s="63" t="str">
        <f>Arms!$C$10</f>
        <v>CART_006_1</v>
      </c>
      <c r="B605" s="63">
        <v>43</v>
      </c>
      <c r="C605" s="63" t="str">
        <f t="shared" si="14"/>
        <v>CART_006_1_43</v>
      </c>
      <c r="D605" s="64">
        <v>16</v>
      </c>
      <c r="E605" s="63" t="s">
        <v>260</v>
      </c>
      <c r="F605" s="65">
        <v>17.7</v>
      </c>
      <c r="G605" s="65"/>
      <c r="H605" s="61" t="s">
        <v>327</v>
      </c>
      <c r="I605" s="63" t="s">
        <v>94</v>
      </c>
      <c r="J605" s="63" t="s">
        <v>355</v>
      </c>
      <c r="P605" s="63" t="s">
        <v>288</v>
      </c>
    </row>
    <row r="606" spans="1:16" s="63" customFormat="1">
      <c r="A606" s="63" t="str">
        <f>Arms!$C$10</f>
        <v>CART_006_1</v>
      </c>
      <c r="B606" s="63">
        <v>43</v>
      </c>
      <c r="C606" s="63" t="str">
        <f t="shared" si="14"/>
        <v>CART_006_1_43</v>
      </c>
      <c r="D606" s="64">
        <v>21</v>
      </c>
      <c r="E606" s="63" t="s">
        <v>260</v>
      </c>
      <c r="F606" s="65">
        <v>30.1</v>
      </c>
      <c r="G606" s="65"/>
      <c r="H606" s="61" t="s">
        <v>327</v>
      </c>
      <c r="I606" s="63" t="s">
        <v>94</v>
      </c>
      <c r="J606" s="63" t="s">
        <v>355</v>
      </c>
      <c r="P606" s="63" t="s">
        <v>288</v>
      </c>
    </row>
    <row r="607" spans="1:16" s="63" customFormat="1">
      <c r="A607" s="63" t="str">
        <f>Arms!$C$10</f>
        <v>CART_006_1</v>
      </c>
      <c r="B607" s="63">
        <v>43</v>
      </c>
      <c r="C607" s="63" t="str">
        <f t="shared" si="14"/>
        <v>CART_006_1_43</v>
      </c>
      <c r="D607" s="64">
        <v>23</v>
      </c>
      <c r="E607" s="63" t="s">
        <v>260</v>
      </c>
      <c r="F607" s="65">
        <v>47.9</v>
      </c>
      <c r="G607" s="65"/>
      <c r="H607" s="61" t="s">
        <v>327</v>
      </c>
      <c r="I607" s="63" t="s">
        <v>94</v>
      </c>
      <c r="J607" s="63" t="s">
        <v>355</v>
      </c>
      <c r="P607" s="63" t="s">
        <v>288</v>
      </c>
    </row>
    <row r="608" spans="1:16" s="63" customFormat="1">
      <c r="A608" s="63" t="str">
        <f>Arms!$C$10</f>
        <v>CART_006_1</v>
      </c>
      <c r="B608" s="63">
        <v>43</v>
      </c>
      <c r="C608" s="63" t="str">
        <f t="shared" si="14"/>
        <v>CART_006_1_43</v>
      </c>
      <c r="D608" s="64">
        <v>24</v>
      </c>
      <c r="E608" s="63" t="s">
        <v>260</v>
      </c>
      <c r="F608" s="65">
        <v>62</v>
      </c>
      <c r="G608" s="65"/>
      <c r="H608" s="61" t="s">
        <v>327</v>
      </c>
      <c r="I608" s="63" t="s">
        <v>94</v>
      </c>
      <c r="J608" s="63" t="s">
        <v>355</v>
      </c>
      <c r="P608" s="63" t="s">
        <v>288</v>
      </c>
    </row>
    <row r="609" spans="1:16" s="63" customFormat="1">
      <c r="A609" s="63" t="str">
        <f>Arms!$C$10</f>
        <v>CART_006_1</v>
      </c>
      <c r="B609" s="63">
        <v>43</v>
      </c>
      <c r="C609" s="63" t="str">
        <f t="shared" si="14"/>
        <v>CART_006_1_43</v>
      </c>
      <c r="D609" s="64">
        <v>25</v>
      </c>
      <c r="E609" s="63" t="s">
        <v>260</v>
      </c>
      <c r="F609" s="65">
        <v>48.4</v>
      </c>
      <c r="G609" s="65"/>
      <c r="H609" s="61" t="s">
        <v>327</v>
      </c>
      <c r="I609" s="63" t="s">
        <v>94</v>
      </c>
      <c r="J609" s="63" t="s">
        <v>355</v>
      </c>
      <c r="P609" s="63" t="s">
        <v>288</v>
      </c>
    </row>
    <row r="610" spans="1:16" s="63" customFormat="1">
      <c r="A610" s="63" t="str">
        <f>Arms!$C$10</f>
        <v>CART_006_1</v>
      </c>
      <c r="B610" s="63">
        <v>43</v>
      </c>
      <c r="C610" s="63" t="str">
        <f t="shared" si="14"/>
        <v>CART_006_1_43</v>
      </c>
      <c r="D610" s="64">
        <v>26</v>
      </c>
      <c r="E610" s="63" t="s">
        <v>260</v>
      </c>
      <c r="F610" s="65">
        <v>58</v>
      </c>
      <c r="G610" s="65"/>
      <c r="H610" s="61" t="s">
        <v>327</v>
      </c>
      <c r="I610" s="63" t="s">
        <v>94</v>
      </c>
      <c r="J610" s="63" t="s">
        <v>355</v>
      </c>
      <c r="P610" s="63" t="s">
        <v>288</v>
      </c>
    </row>
    <row r="611" spans="1:16" s="63" customFormat="1">
      <c r="A611" s="63" t="str">
        <f>Arms!$C$10</f>
        <v>CART_006_1</v>
      </c>
      <c r="B611" s="63">
        <v>43</v>
      </c>
      <c r="C611" s="63" t="str">
        <f t="shared" si="14"/>
        <v>CART_006_1_43</v>
      </c>
      <c r="D611" s="64">
        <v>27</v>
      </c>
      <c r="E611" s="63" t="s">
        <v>260</v>
      </c>
      <c r="F611" s="65">
        <v>50.2</v>
      </c>
      <c r="G611" s="65"/>
      <c r="H611" s="61" t="s">
        <v>327</v>
      </c>
      <c r="I611" s="63" t="s">
        <v>94</v>
      </c>
      <c r="J611" s="63" t="s">
        <v>355</v>
      </c>
      <c r="P611" s="63" t="s">
        <v>288</v>
      </c>
    </row>
    <row r="612" spans="1:16" s="63" customFormat="1">
      <c r="A612" s="63" t="str">
        <f>Arms!$C$10</f>
        <v>CART_006_1</v>
      </c>
      <c r="B612" s="63">
        <v>43</v>
      </c>
      <c r="C612" s="63" t="str">
        <f t="shared" si="14"/>
        <v>CART_006_1_43</v>
      </c>
      <c r="D612" s="64">
        <v>28</v>
      </c>
      <c r="E612" s="63" t="s">
        <v>260</v>
      </c>
      <c r="F612" s="65">
        <v>25.2</v>
      </c>
      <c r="G612" s="65"/>
      <c r="H612" s="61" t="s">
        <v>327</v>
      </c>
      <c r="I612" s="63" t="s">
        <v>94</v>
      </c>
      <c r="J612" s="63" t="s">
        <v>355</v>
      </c>
      <c r="P612" s="63" t="s">
        <v>288</v>
      </c>
    </row>
    <row r="613" spans="1:16" s="63" customFormat="1">
      <c r="A613" s="63" t="str">
        <f>Arms!$C$10</f>
        <v>CART_006_1</v>
      </c>
      <c r="B613" s="63">
        <v>43</v>
      </c>
      <c r="C613" s="63" t="str">
        <f t="shared" si="14"/>
        <v>CART_006_1_43</v>
      </c>
      <c r="D613" s="64">
        <v>29</v>
      </c>
      <c r="E613" s="63" t="s">
        <v>260</v>
      </c>
      <c r="F613" s="65">
        <v>17.2</v>
      </c>
      <c r="G613" s="65"/>
      <c r="H613" s="61" t="s">
        <v>327</v>
      </c>
      <c r="I613" s="63" t="s">
        <v>94</v>
      </c>
      <c r="J613" s="63" t="s">
        <v>355</v>
      </c>
      <c r="P613" s="63" t="s">
        <v>288</v>
      </c>
    </row>
    <row r="614" spans="1:16" s="63" customFormat="1">
      <c r="A614" s="63" t="str">
        <f>Arms!$C$10</f>
        <v>CART_006_1</v>
      </c>
      <c r="B614" s="63">
        <v>43</v>
      </c>
      <c r="C614" s="63" t="str">
        <f t="shared" si="14"/>
        <v>CART_006_1_43</v>
      </c>
      <c r="D614" s="64">
        <v>30</v>
      </c>
      <c r="E614" s="63" t="s">
        <v>260</v>
      </c>
      <c r="F614" s="65">
        <v>16.600000000000001</v>
      </c>
      <c r="G614" s="65"/>
      <c r="H614" s="61" t="s">
        <v>327</v>
      </c>
      <c r="I614" s="63" t="s">
        <v>94</v>
      </c>
      <c r="J614" s="63" t="s">
        <v>355</v>
      </c>
      <c r="P614" s="63" t="s">
        <v>288</v>
      </c>
    </row>
    <row r="615" spans="1:16" s="63" customFormat="1">
      <c r="A615" s="63" t="str">
        <f>Arms!$C$10</f>
        <v>CART_006_1</v>
      </c>
      <c r="B615" s="63">
        <v>43</v>
      </c>
      <c r="C615" s="63" t="str">
        <f t="shared" si="14"/>
        <v>CART_006_1_43</v>
      </c>
      <c r="D615" s="64">
        <v>31</v>
      </c>
      <c r="E615" s="63" t="s">
        <v>260</v>
      </c>
      <c r="F615" s="65">
        <v>12.1</v>
      </c>
      <c r="G615" s="65"/>
      <c r="H615" s="61" t="s">
        <v>327</v>
      </c>
      <c r="I615" s="63" t="s">
        <v>94</v>
      </c>
      <c r="J615" s="63" t="s">
        <v>355</v>
      </c>
      <c r="P615" s="63" t="s">
        <v>288</v>
      </c>
    </row>
    <row r="616" spans="1:16" s="63" customFormat="1">
      <c r="A616" s="63" t="str">
        <f>Arms!$C$10</f>
        <v>CART_006_1</v>
      </c>
      <c r="B616" s="63">
        <v>44</v>
      </c>
      <c r="C616" s="63" t="str">
        <f t="shared" si="14"/>
        <v>CART_006_1_44</v>
      </c>
      <c r="D616" s="64">
        <v>1</v>
      </c>
      <c r="E616" s="63" t="s">
        <v>260</v>
      </c>
      <c r="F616" s="65">
        <v>48.7</v>
      </c>
      <c r="G616" s="65"/>
      <c r="H616" s="61" t="s">
        <v>327</v>
      </c>
      <c r="I616" s="63" t="s">
        <v>94</v>
      </c>
      <c r="J616" s="63" t="s">
        <v>355</v>
      </c>
      <c r="P616" s="63" t="s">
        <v>288</v>
      </c>
    </row>
    <row r="617" spans="1:16" s="63" customFormat="1">
      <c r="A617" s="63" t="str">
        <f>Arms!$C$10</f>
        <v>CART_006_1</v>
      </c>
      <c r="B617" s="63">
        <v>44</v>
      </c>
      <c r="C617" s="63" t="str">
        <f t="shared" si="14"/>
        <v>CART_006_1_44</v>
      </c>
      <c r="D617" s="64">
        <v>2</v>
      </c>
      <c r="E617" s="63" t="s">
        <v>260</v>
      </c>
      <c r="F617" s="65">
        <v>43.5</v>
      </c>
      <c r="G617" s="65"/>
      <c r="H617" s="61" t="s">
        <v>327</v>
      </c>
      <c r="I617" s="63" t="s">
        <v>94</v>
      </c>
      <c r="J617" s="63" t="s">
        <v>355</v>
      </c>
      <c r="P617" s="63" t="s">
        <v>288</v>
      </c>
    </row>
    <row r="618" spans="1:16" s="63" customFormat="1">
      <c r="A618" s="63" t="str">
        <f>Arms!$C$10</f>
        <v>CART_006_1</v>
      </c>
      <c r="B618" s="63">
        <v>44</v>
      </c>
      <c r="C618" s="63" t="str">
        <f t="shared" si="14"/>
        <v>CART_006_1_44</v>
      </c>
      <c r="D618" s="64">
        <v>3</v>
      </c>
      <c r="E618" s="63" t="s">
        <v>260</v>
      </c>
      <c r="F618" s="65">
        <v>10</v>
      </c>
      <c r="G618" s="65"/>
      <c r="H618" s="61" t="s">
        <v>327</v>
      </c>
      <c r="I618" s="63" t="s">
        <v>94</v>
      </c>
      <c r="J618" s="63" t="s">
        <v>355</v>
      </c>
      <c r="P618" s="63" t="s">
        <v>288</v>
      </c>
    </row>
    <row r="619" spans="1:16" s="63" customFormat="1">
      <c r="A619" s="63" t="str">
        <f>Arms!$C$10</f>
        <v>CART_006_1</v>
      </c>
      <c r="B619" s="63">
        <v>44</v>
      </c>
      <c r="C619" s="63" t="str">
        <f t="shared" si="14"/>
        <v>CART_006_1_44</v>
      </c>
      <c r="D619" s="64">
        <v>5</v>
      </c>
      <c r="E619" s="63" t="s">
        <v>260</v>
      </c>
      <c r="F619" s="65">
        <v>51.4</v>
      </c>
      <c r="G619" s="65"/>
      <c r="H619" s="61" t="s">
        <v>327</v>
      </c>
      <c r="I619" s="63" t="s">
        <v>94</v>
      </c>
      <c r="J619" s="63" t="s">
        <v>355</v>
      </c>
      <c r="P619" s="63" t="s">
        <v>288</v>
      </c>
    </row>
    <row r="620" spans="1:16" s="63" customFormat="1">
      <c r="A620" s="63" t="str">
        <f>Arms!$C$10</f>
        <v>CART_006_1</v>
      </c>
      <c r="B620" s="63">
        <v>44</v>
      </c>
      <c r="C620" s="63" t="str">
        <f t="shared" si="14"/>
        <v>CART_006_1_44</v>
      </c>
      <c r="D620" s="64">
        <v>7</v>
      </c>
      <c r="E620" s="63" t="s">
        <v>260</v>
      </c>
      <c r="F620" s="65">
        <v>30.2</v>
      </c>
      <c r="G620" s="65"/>
      <c r="H620" s="61" t="s">
        <v>327</v>
      </c>
      <c r="I620" s="63" t="s">
        <v>94</v>
      </c>
      <c r="J620" s="63" t="s">
        <v>355</v>
      </c>
      <c r="P620" s="63" t="s">
        <v>288</v>
      </c>
    </row>
    <row r="621" spans="1:16" s="63" customFormat="1">
      <c r="A621" s="63" t="str">
        <f>Arms!$C$10</f>
        <v>CART_006_1</v>
      </c>
      <c r="B621" s="63">
        <v>44</v>
      </c>
      <c r="C621" s="63" t="str">
        <f t="shared" si="14"/>
        <v>CART_006_1_44</v>
      </c>
      <c r="D621" s="64">
        <v>9</v>
      </c>
      <c r="E621" s="63" t="s">
        <v>260</v>
      </c>
      <c r="F621" s="65">
        <v>10</v>
      </c>
      <c r="G621" s="65"/>
      <c r="H621" s="61" t="s">
        <v>327</v>
      </c>
      <c r="I621" s="63" t="s">
        <v>94</v>
      </c>
      <c r="J621" s="63" t="s">
        <v>355</v>
      </c>
      <c r="P621" s="63" t="s">
        <v>288</v>
      </c>
    </row>
    <row r="622" spans="1:16" s="63" customFormat="1">
      <c r="A622" s="63" t="str">
        <f>Arms!$C$10</f>
        <v>CART_006_1</v>
      </c>
      <c r="B622" s="63">
        <v>44</v>
      </c>
      <c r="C622" s="63" t="str">
        <f t="shared" si="14"/>
        <v>CART_006_1_44</v>
      </c>
      <c r="D622" s="64">
        <v>10</v>
      </c>
      <c r="E622" s="63" t="s">
        <v>260</v>
      </c>
      <c r="F622" s="65">
        <v>10</v>
      </c>
      <c r="G622" s="65"/>
      <c r="H622" s="61" t="s">
        <v>327</v>
      </c>
      <c r="I622" s="63" t="s">
        <v>94</v>
      </c>
      <c r="J622" s="63" t="s">
        <v>355</v>
      </c>
      <c r="P622" s="63" t="s">
        <v>288</v>
      </c>
    </row>
    <row r="623" spans="1:16" s="63" customFormat="1">
      <c r="A623" s="63" t="str">
        <f>Arms!$C$10</f>
        <v>CART_006_1</v>
      </c>
      <c r="B623" s="63">
        <v>44</v>
      </c>
      <c r="C623" s="63" t="str">
        <f t="shared" si="14"/>
        <v>CART_006_1_44</v>
      </c>
      <c r="D623" s="64">
        <v>12</v>
      </c>
      <c r="E623" s="63" t="s">
        <v>260</v>
      </c>
      <c r="F623" s="65">
        <v>10</v>
      </c>
      <c r="G623" s="65"/>
      <c r="H623" s="61" t="s">
        <v>327</v>
      </c>
      <c r="I623" s="63" t="s">
        <v>94</v>
      </c>
      <c r="J623" s="63" t="s">
        <v>355</v>
      </c>
      <c r="P623" s="63" t="s">
        <v>288</v>
      </c>
    </row>
    <row r="624" spans="1:16" s="63" customFormat="1">
      <c r="A624" s="63" t="str">
        <f>Arms!$C$10</f>
        <v>CART_006_1</v>
      </c>
      <c r="B624" s="63">
        <v>44</v>
      </c>
      <c r="C624" s="63" t="str">
        <f t="shared" si="14"/>
        <v>CART_006_1_44</v>
      </c>
      <c r="D624" s="64">
        <v>14</v>
      </c>
      <c r="E624" s="63" t="s">
        <v>260</v>
      </c>
      <c r="F624" s="65">
        <v>28</v>
      </c>
      <c r="G624" s="65"/>
      <c r="H624" s="61" t="s">
        <v>327</v>
      </c>
      <c r="I624" s="63" t="s">
        <v>94</v>
      </c>
      <c r="J624" s="63" t="s">
        <v>355</v>
      </c>
      <c r="P624" s="63" t="s">
        <v>288</v>
      </c>
    </row>
    <row r="625" spans="1:16" s="63" customFormat="1">
      <c r="A625" s="63" t="str">
        <f>Arms!$C$10</f>
        <v>CART_006_1</v>
      </c>
      <c r="B625" s="63">
        <v>44</v>
      </c>
      <c r="C625" s="63" t="str">
        <f t="shared" si="14"/>
        <v>CART_006_1_44</v>
      </c>
      <c r="D625" s="64">
        <v>21</v>
      </c>
      <c r="E625" s="63" t="s">
        <v>260</v>
      </c>
      <c r="F625" s="65">
        <v>23.1</v>
      </c>
      <c r="G625" s="65"/>
      <c r="H625" s="61" t="s">
        <v>327</v>
      </c>
      <c r="I625" s="63" t="s">
        <v>94</v>
      </c>
      <c r="J625" s="63" t="s">
        <v>355</v>
      </c>
      <c r="P625" s="63" t="s">
        <v>288</v>
      </c>
    </row>
    <row r="626" spans="1:16" s="63" customFormat="1">
      <c r="A626" s="63" t="str">
        <f>Arms!$C$10</f>
        <v>CART_006_1</v>
      </c>
      <c r="B626" s="63">
        <v>44</v>
      </c>
      <c r="C626" s="63" t="str">
        <f t="shared" si="14"/>
        <v>CART_006_1_44</v>
      </c>
      <c r="D626" s="64">
        <v>28</v>
      </c>
      <c r="E626" s="63" t="s">
        <v>260</v>
      </c>
      <c r="F626" s="65">
        <v>15</v>
      </c>
      <c r="G626" s="65"/>
      <c r="H626" s="61" t="s">
        <v>327</v>
      </c>
      <c r="I626" s="63" t="s">
        <v>94</v>
      </c>
      <c r="J626" s="63" t="s">
        <v>355</v>
      </c>
      <c r="P626" s="63" t="s">
        <v>288</v>
      </c>
    </row>
    <row r="627" spans="1:16" s="63" customFormat="1">
      <c r="A627" s="63" t="str">
        <f>Arms!$C$10</f>
        <v>CART_006_1</v>
      </c>
      <c r="B627" s="63">
        <v>45</v>
      </c>
      <c r="C627" s="63" t="str">
        <f t="shared" si="14"/>
        <v>CART_006_1_45</v>
      </c>
      <c r="D627" s="64">
        <v>1</v>
      </c>
      <c r="E627" s="63" t="s">
        <v>260</v>
      </c>
      <c r="F627" s="65">
        <v>227.6</v>
      </c>
      <c r="G627" s="65"/>
      <c r="H627" s="61" t="s">
        <v>327</v>
      </c>
      <c r="I627" s="63" t="s">
        <v>94</v>
      </c>
      <c r="J627" s="63" t="s">
        <v>355</v>
      </c>
      <c r="P627" s="63" t="s">
        <v>288</v>
      </c>
    </row>
    <row r="628" spans="1:16" s="63" customFormat="1">
      <c r="A628" s="63" t="str">
        <f>Arms!$C$10</f>
        <v>CART_006_1</v>
      </c>
      <c r="B628" s="63">
        <v>45</v>
      </c>
      <c r="C628" s="63" t="str">
        <f t="shared" si="14"/>
        <v>CART_006_1_45</v>
      </c>
      <c r="D628" s="64">
        <v>2</v>
      </c>
      <c r="E628" s="63" t="s">
        <v>260</v>
      </c>
      <c r="F628" s="65">
        <v>893.4</v>
      </c>
      <c r="G628" s="65"/>
      <c r="H628" s="61" t="s">
        <v>327</v>
      </c>
      <c r="I628" s="63" t="s">
        <v>94</v>
      </c>
      <c r="J628" s="63" t="s">
        <v>355</v>
      </c>
      <c r="P628" s="63" t="s">
        <v>288</v>
      </c>
    </row>
    <row r="629" spans="1:16" s="63" customFormat="1">
      <c r="A629" s="63" t="str">
        <f>Arms!$C$10</f>
        <v>CART_006_1</v>
      </c>
      <c r="B629" s="63">
        <v>45</v>
      </c>
      <c r="C629" s="63" t="str">
        <f t="shared" si="14"/>
        <v>CART_006_1_45</v>
      </c>
      <c r="D629" s="64">
        <v>3</v>
      </c>
      <c r="E629" s="63" t="s">
        <v>260</v>
      </c>
      <c r="F629" s="65">
        <v>6008.8</v>
      </c>
      <c r="G629" s="65"/>
      <c r="H629" s="61" t="s">
        <v>327</v>
      </c>
      <c r="I629" s="63" t="s">
        <v>94</v>
      </c>
      <c r="J629" s="63" t="s">
        <v>355</v>
      </c>
      <c r="P629" s="63" t="s">
        <v>288</v>
      </c>
    </row>
    <row r="630" spans="1:16" s="63" customFormat="1">
      <c r="A630" s="63" t="str">
        <f>Arms!$C$10</f>
        <v>CART_006_1</v>
      </c>
      <c r="B630" s="63">
        <v>45</v>
      </c>
      <c r="C630" s="63" t="str">
        <f t="shared" si="14"/>
        <v>CART_006_1_45</v>
      </c>
      <c r="D630" s="64">
        <v>4</v>
      </c>
      <c r="E630" s="63" t="s">
        <v>260</v>
      </c>
      <c r="F630" s="65">
        <v>9974.5</v>
      </c>
      <c r="G630" s="65"/>
      <c r="H630" s="61" t="s">
        <v>327</v>
      </c>
      <c r="I630" s="63" t="s">
        <v>94</v>
      </c>
      <c r="J630" s="63" t="s">
        <v>355</v>
      </c>
      <c r="P630" s="63" t="s">
        <v>288</v>
      </c>
    </row>
    <row r="631" spans="1:16" s="63" customFormat="1">
      <c r="A631" s="63" t="str">
        <f>Arms!$C$10</f>
        <v>CART_006_1</v>
      </c>
      <c r="B631" s="63">
        <v>45</v>
      </c>
      <c r="C631" s="63" t="str">
        <f t="shared" si="14"/>
        <v>CART_006_1_45</v>
      </c>
      <c r="D631" s="64">
        <v>5</v>
      </c>
      <c r="E631" s="63" t="s">
        <v>260</v>
      </c>
      <c r="F631" s="65">
        <v>4657.3</v>
      </c>
      <c r="G631" s="65"/>
      <c r="H631" s="61" t="s">
        <v>327</v>
      </c>
      <c r="I631" s="63" t="s">
        <v>94</v>
      </c>
      <c r="J631" s="63" t="s">
        <v>355</v>
      </c>
      <c r="P631" s="63" t="s">
        <v>288</v>
      </c>
    </row>
    <row r="632" spans="1:16" s="63" customFormat="1">
      <c r="A632" s="63" t="str">
        <f>Arms!$C$10</f>
        <v>CART_006_1</v>
      </c>
      <c r="B632" s="63">
        <v>45</v>
      </c>
      <c r="C632" s="63" t="str">
        <f t="shared" si="14"/>
        <v>CART_006_1_45</v>
      </c>
      <c r="D632" s="64">
        <v>6</v>
      </c>
      <c r="E632" s="63" t="s">
        <v>260</v>
      </c>
      <c r="F632" s="65">
        <v>640.4</v>
      </c>
      <c r="G632" s="65"/>
      <c r="H632" s="61" t="s">
        <v>327</v>
      </c>
      <c r="I632" s="63" t="s">
        <v>94</v>
      </c>
      <c r="J632" s="63" t="s">
        <v>355</v>
      </c>
      <c r="P632" s="63" t="s">
        <v>288</v>
      </c>
    </row>
    <row r="633" spans="1:16" s="63" customFormat="1">
      <c r="A633" s="63" t="str">
        <f>Arms!$C$10</f>
        <v>CART_006_1</v>
      </c>
      <c r="B633" s="63">
        <v>45</v>
      </c>
      <c r="C633" s="63" t="str">
        <f t="shared" si="14"/>
        <v>CART_006_1_45</v>
      </c>
      <c r="D633" s="64">
        <v>7</v>
      </c>
      <c r="E633" s="63" t="s">
        <v>260</v>
      </c>
      <c r="F633" s="65">
        <v>230.9</v>
      </c>
      <c r="G633" s="65"/>
      <c r="H633" s="61" t="s">
        <v>327</v>
      </c>
      <c r="I633" s="63" t="s">
        <v>94</v>
      </c>
      <c r="J633" s="63" t="s">
        <v>355</v>
      </c>
      <c r="P633" s="63" t="s">
        <v>288</v>
      </c>
    </row>
    <row r="634" spans="1:16" s="63" customFormat="1">
      <c r="A634" s="63" t="str">
        <f>Arms!$C$10</f>
        <v>CART_006_1</v>
      </c>
      <c r="B634" s="63">
        <v>45</v>
      </c>
      <c r="C634" s="63" t="str">
        <f t="shared" si="14"/>
        <v>CART_006_1_45</v>
      </c>
      <c r="D634" s="64">
        <v>9</v>
      </c>
      <c r="E634" s="63" t="s">
        <v>260</v>
      </c>
      <c r="F634" s="65">
        <v>147</v>
      </c>
      <c r="G634" s="65"/>
      <c r="H634" s="61" t="s">
        <v>327</v>
      </c>
      <c r="I634" s="63" t="s">
        <v>94</v>
      </c>
      <c r="J634" s="63" t="s">
        <v>355</v>
      </c>
      <c r="P634" s="63" t="s">
        <v>288</v>
      </c>
    </row>
    <row r="635" spans="1:16" s="63" customFormat="1">
      <c r="A635" s="63" t="str">
        <f>Arms!$C$10</f>
        <v>CART_006_1</v>
      </c>
      <c r="B635" s="63">
        <v>45</v>
      </c>
      <c r="C635" s="63" t="str">
        <f t="shared" si="14"/>
        <v>CART_006_1_45</v>
      </c>
      <c r="D635" s="64">
        <v>11</v>
      </c>
      <c r="E635" s="63" t="s">
        <v>260</v>
      </c>
      <c r="F635" s="65">
        <v>256.5</v>
      </c>
      <c r="G635" s="65"/>
      <c r="H635" s="61" t="s">
        <v>327</v>
      </c>
      <c r="I635" s="63" t="s">
        <v>94</v>
      </c>
      <c r="J635" s="63" t="s">
        <v>355</v>
      </c>
      <c r="P635" s="63" t="s">
        <v>288</v>
      </c>
    </row>
    <row r="636" spans="1:16" s="63" customFormat="1">
      <c r="A636" s="63" t="str">
        <f>Arms!$C$10</f>
        <v>CART_006_1</v>
      </c>
      <c r="B636" s="63">
        <v>45</v>
      </c>
      <c r="C636" s="63" t="str">
        <f t="shared" si="14"/>
        <v>CART_006_1_45</v>
      </c>
      <c r="D636" s="64">
        <v>15</v>
      </c>
      <c r="E636" s="63" t="s">
        <v>260</v>
      </c>
      <c r="F636" s="65">
        <v>134.19999999999999</v>
      </c>
      <c r="G636" s="65"/>
      <c r="H636" s="61" t="s">
        <v>327</v>
      </c>
      <c r="I636" s="63" t="s">
        <v>94</v>
      </c>
      <c r="J636" s="63" t="s">
        <v>355</v>
      </c>
      <c r="P636" s="63" t="s">
        <v>288</v>
      </c>
    </row>
    <row r="637" spans="1:16" s="63" customFormat="1">
      <c r="A637" s="63" t="str">
        <f>Arms!$C$10</f>
        <v>CART_006_1</v>
      </c>
      <c r="B637" s="63">
        <v>45</v>
      </c>
      <c r="C637" s="63" t="str">
        <f t="shared" si="14"/>
        <v>CART_006_1_45</v>
      </c>
      <c r="D637" s="64">
        <v>21</v>
      </c>
      <c r="E637" s="63" t="s">
        <v>260</v>
      </c>
      <c r="F637" s="65">
        <v>410.3</v>
      </c>
      <c r="G637" s="65"/>
      <c r="H637" s="61" t="s">
        <v>327</v>
      </c>
      <c r="I637" s="63" t="s">
        <v>94</v>
      </c>
      <c r="J637" s="63" t="s">
        <v>355</v>
      </c>
      <c r="P637" s="63" t="s">
        <v>288</v>
      </c>
    </row>
    <row r="638" spans="1:16" s="63" customFormat="1">
      <c r="A638" s="63" t="str">
        <f>Arms!$C$10</f>
        <v>CART_006_1</v>
      </c>
      <c r="B638" s="63">
        <v>45</v>
      </c>
      <c r="C638" s="63" t="str">
        <f t="shared" si="14"/>
        <v>CART_006_1_45</v>
      </c>
      <c r="D638" s="64">
        <v>29</v>
      </c>
      <c r="E638" s="63" t="s">
        <v>260</v>
      </c>
      <c r="F638" s="65">
        <v>184.9</v>
      </c>
      <c r="G638" s="65"/>
      <c r="H638" s="61" t="s">
        <v>327</v>
      </c>
      <c r="I638" s="63" t="s">
        <v>94</v>
      </c>
      <c r="J638" s="63" t="s">
        <v>355</v>
      </c>
      <c r="P638" s="63" t="s">
        <v>288</v>
      </c>
    </row>
    <row r="639" spans="1:16" s="63" customFormat="1">
      <c r="A639" s="63" t="str">
        <f>Arms!$C$10</f>
        <v>CART_006_1</v>
      </c>
      <c r="B639" s="63">
        <v>46</v>
      </c>
      <c r="C639" s="63" t="str">
        <f t="shared" si="14"/>
        <v>CART_006_1_46</v>
      </c>
      <c r="D639" s="64">
        <v>1</v>
      </c>
      <c r="E639" s="63" t="s">
        <v>260</v>
      </c>
      <c r="F639" s="65">
        <v>46.6</v>
      </c>
      <c r="G639" s="65"/>
      <c r="H639" s="61" t="s">
        <v>327</v>
      </c>
      <c r="I639" s="63" t="s">
        <v>94</v>
      </c>
      <c r="J639" s="63" t="s">
        <v>355</v>
      </c>
      <c r="P639" s="63" t="s">
        <v>288</v>
      </c>
    </row>
    <row r="640" spans="1:16" s="63" customFormat="1">
      <c r="A640" s="63" t="str">
        <f>Arms!$C$10</f>
        <v>CART_006_1</v>
      </c>
      <c r="B640" s="63">
        <v>46</v>
      </c>
      <c r="C640" s="63" t="str">
        <f t="shared" si="14"/>
        <v>CART_006_1_46</v>
      </c>
      <c r="D640" s="64">
        <v>3</v>
      </c>
      <c r="E640" s="63" t="s">
        <v>260</v>
      </c>
      <c r="F640" s="65">
        <v>103.7</v>
      </c>
      <c r="G640" s="65"/>
      <c r="H640" s="61" t="s">
        <v>327</v>
      </c>
      <c r="I640" s="63" t="s">
        <v>94</v>
      </c>
      <c r="J640" s="63" t="s">
        <v>355</v>
      </c>
      <c r="P640" s="63" t="s">
        <v>288</v>
      </c>
    </row>
    <row r="641" spans="1:16" s="63" customFormat="1">
      <c r="A641" s="63" t="str">
        <f>Arms!$C$10</f>
        <v>CART_006_1</v>
      </c>
      <c r="B641" s="63">
        <v>46</v>
      </c>
      <c r="C641" s="63" t="str">
        <f t="shared" si="14"/>
        <v>CART_006_1_46</v>
      </c>
      <c r="D641" s="64">
        <v>5</v>
      </c>
      <c r="E641" s="63" t="s">
        <v>260</v>
      </c>
      <c r="F641" s="65">
        <v>82</v>
      </c>
      <c r="G641" s="65"/>
      <c r="H641" s="61" t="s">
        <v>327</v>
      </c>
      <c r="I641" s="63" t="s">
        <v>94</v>
      </c>
      <c r="J641" s="63" t="s">
        <v>355</v>
      </c>
      <c r="P641" s="63" t="s">
        <v>288</v>
      </c>
    </row>
    <row r="642" spans="1:16" s="63" customFormat="1">
      <c r="A642" s="63" t="str">
        <f>Arms!$C$10</f>
        <v>CART_006_1</v>
      </c>
      <c r="B642" s="63">
        <v>46</v>
      </c>
      <c r="C642" s="63" t="str">
        <f t="shared" si="14"/>
        <v>CART_006_1_46</v>
      </c>
      <c r="D642" s="64">
        <v>7</v>
      </c>
      <c r="E642" s="63" t="s">
        <v>260</v>
      </c>
      <c r="F642" s="65">
        <v>60.7</v>
      </c>
      <c r="G642" s="65"/>
      <c r="H642" s="61" t="s">
        <v>327</v>
      </c>
      <c r="I642" s="63" t="s">
        <v>94</v>
      </c>
      <c r="J642" s="63" t="s">
        <v>355</v>
      </c>
      <c r="P642" s="63" t="s">
        <v>288</v>
      </c>
    </row>
    <row r="643" spans="1:16" s="63" customFormat="1">
      <c r="A643" s="63" t="str">
        <f>Arms!$C$10</f>
        <v>CART_006_1</v>
      </c>
      <c r="B643" s="63">
        <v>46</v>
      </c>
      <c r="C643" s="63" t="str">
        <f t="shared" si="14"/>
        <v>CART_006_1_46</v>
      </c>
      <c r="D643" s="64">
        <v>10</v>
      </c>
      <c r="E643" s="63" t="s">
        <v>260</v>
      </c>
      <c r="F643" s="65">
        <v>49.8</v>
      </c>
      <c r="G643" s="65"/>
      <c r="H643" s="61" t="s">
        <v>327</v>
      </c>
      <c r="I643" s="63" t="s">
        <v>94</v>
      </c>
      <c r="J643" s="63" t="s">
        <v>355</v>
      </c>
      <c r="P643" s="63" t="s">
        <v>288</v>
      </c>
    </row>
    <row r="644" spans="1:16" s="63" customFormat="1">
      <c r="A644" s="63" t="str">
        <f>Arms!$C$10</f>
        <v>CART_006_1</v>
      </c>
      <c r="B644" s="63">
        <v>46</v>
      </c>
      <c r="C644" s="63" t="str">
        <f t="shared" si="14"/>
        <v>CART_006_1_46</v>
      </c>
      <c r="D644" s="64">
        <v>13</v>
      </c>
      <c r="E644" s="63" t="s">
        <v>260</v>
      </c>
      <c r="F644" s="65">
        <v>59.6</v>
      </c>
      <c r="G644" s="65"/>
      <c r="H644" s="61" t="s">
        <v>327</v>
      </c>
      <c r="I644" s="63" t="s">
        <v>94</v>
      </c>
      <c r="J644" s="63" t="s">
        <v>355</v>
      </c>
      <c r="P644" s="63" t="s">
        <v>288</v>
      </c>
    </row>
    <row r="645" spans="1:16" s="63" customFormat="1">
      <c r="A645" s="63" t="str">
        <f>Arms!$C$10</f>
        <v>CART_006_1</v>
      </c>
      <c r="B645" s="63">
        <v>46</v>
      </c>
      <c r="C645" s="63" t="str">
        <f t="shared" ref="C645:C708" si="15">CONCATENATE(A645, "_", B645)</f>
        <v>CART_006_1_46</v>
      </c>
      <c r="D645" s="64">
        <v>14</v>
      </c>
      <c r="E645" s="63" t="s">
        <v>260</v>
      </c>
      <c r="F645" s="65">
        <v>62.7</v>
      </c>
      <c r="G645" s="65"/>
      <c r="H645" s="61" t="s">
        <v>327</v>
      </c>
      <c r="I645" s="63" t="s">
        <v>94</v>
      </c>
      <c r="J645" s="63" t="s">
        <v>355</v>
      </c>
      <c r="P645" s="63" t="s">
        <v>288</v>
      </c>
    </row>
    <row r="646" spans="1:16" s="63" customFormat="1">
      <c r="A646" s="63" t="str">
        <f>Arms!$C$10</f>
        <v>CART_006_1</v>
      </c>
      <c r="B646" s="63">
        <v>46</v>
      </c>
      <c r="C646" s="63" t="str">
        <f t="shared" si="15"/>
        <v>CART_006_1_46</v>
      </c>
      <c r="D646" s="64">
        <v>21</v>
      </c>
      <c r="E646" s="63" t="s">
        <v>260</v>
      </c>
      <c r="F646" s="65">
        <v>84.1</v>
      </c>
      <c r="G646" s="65"/>
      <c r="H646" s="61" t="s">
        <v>327</v>
      </c>
      <c r="I646" s="63" t="s">
        <v>94</v>
      </c>
      <c r="J646" s="63" t="s">
        <v>355</v>
      </c>
      <c r="P646" s="63" t="s">
        <v>288</v>
      </c>
    </row>
    <row r="647" spans="1:16" s="63" customFormat="1">
      <c r="A647" s="63" t="str">
        <f>Arms!$C$10</f>
        <v>CART_006_1</v>
      </c>
      <c r="B647" s="63">
        <v>46</v>
      </c>
      <c r="C647" s="63" t="str">
        <f t="shared" si="15"/>
        <v>CART_006_1_46</v>
      </c>
      <c r="D647" s="64">
        <v>27</v>
      </c>
      <c r="E647" s="63" t="s">
        <v>260</v>
      </c>
      <c r="F647" s="65">
        <v>25.9</v>
      </c>
      <c r="G647" s="65"/>
      <c r="H647" s="61" t="s">
        <v>327</v>
      </c>
      <c r="I647" s="63" t="s">
        <v>94</v>
      </c>
      <c r="J647" s="63" t="s">
        <v>355</v>
      </c>
      <c r="P647" s="63" t="s">
        <v>288</v>
      </c>
    </row>
    <row r="648" spans="1:16" s="63" customFormat="1">
      <c r="A648" s="63" t="str">
        <f>Arms!$C$10</f>
        <v>CART_006_1</v>
      </c>
      <c r="B648" s="63">
        <v>47</v>
      </c>
      <c r="C648" s="63" t="str">
        <f t="shared" si="15"/>
        <v>CART_006_1_47</v>
      </c>
      <c r="D648" s="64">
        <v>1</v>
      </c>
      <c r="E648" s="63" t="s">
        <v>260</v>
      </c>
      <c r="F648" s="65">
        <v>29.5</v>
      </c>
      <c r="G648" s="65"/>
      <c r="H648" s="61" t="s">
        <v>327</v>
      </c>
      <c r="I648" s="63" t="s">
        <v>94</v>
      </c>
      <c r="J648" s="63" t="s">
        <v>355</v>
      </c>
      <c r="P648" s="63" t="s">
        <v>288</v>
      </c>
    </row>
    <row r="649" spans="1:16" s="63" customFormat="1">
      <c r="A649" s="63" t="str">
        <f>Arms!$C$10</f>
        <v>CART_006_1</v>
      </c>
      <c r="B649" s="63">
        <v>47</v>
      </c>
      <c r="C649" s="63" t="str">
        <f t="shared" si="15"/>
        <v>CART_006_1_47</v>
      </c>
      <c r="D649" s="64">
        <v>3</v>
      </c>
      <c r="E649" s="63" t="s">
        <v>260</v>
      </c>
      <c r="F649" s="65">
        <v>22.8</v>
      </c>
      <c r="G649" s="65"/>
      <c r="H649" s="61" t="s">
        <v>327</v>
      </c>
      <c r="I649" s="63" t="s">
        <v>94</v>
      </c>
      <c r="J649" s="63" t="s">
        <v>355</v>
      </c>
      <c r="P649" s="63" t="s">
        <v>288</v>
      </c>
    </row>
    <row r="650" spans="1:16" s="63" customFormat="1">
      <c r="A650" s="63" t="str">
        <f>Arms!$C$10</f>
        <v>CART_006_1</v>
      </c>
      <c r="B650" s="63">
        <v>47</v>
      </c>
      <c r="C650" s="63" t="str">
        <f t="shared" si="15"/>
        <v>CART_006_1_47</v>
      </c>
      <c r="D650" s="64">
        <v>5</v>
      </c>
      <c r="E650" s="63" t="s">
        <v>260</v>
      </c>
      <c r="F650" s="65">
        <v>21.4</v>
      </c>
      <c r="G650" s="65"/>
      <c r="H650" s="61" t="s">
        <v>327</v>
      </c>
      <c r="I650" s="63" t="s">
        <v>94</v>
      </c>
      <c r="J650" s="63" t="s">
        <v>355</v>
      </c>
      <c r="P650" s="63" t="s">
        <v>288</v>
      </c>
    </row>
    <row r="651" spans="1:16" s="63" customFormat="1">
      <c r="A651" s="63" t="str">
        <f>Arms!$C$10</f>
        <v>CART_006_1</v>
      </c>
      <c r="B651" s="63">
        <v>47</v>
      </c>
      <c r="C651" s="63" t="str">
        <f t="shared" si="15"/>
        <v>CART_006_1_47</v>
      </c>
      <c r="D651" s="64">
        <v>7</v>
      </c>
      <c r="E651" s="63" t="s">
        <v>260</v>
      </c>
      <c r="F651" s="65">
        <v>24.7</v>
      </c>
      <c r="G651" s="65"/>
      <c r="H651" s="61" t="s">
        <v>327</v>
      </c>
      <c r="I651" s="63" t="s">
        <v>94</v>
      </c>
      <c r="J651" s="63" t="s">
        <v>355</v>
      </c>
      <c r="P651" s="63" t="s">
        <v>288</v>
      </c>
    </row>
    <row r="652" spans="1:16" s="63" customFormat="1">
      <c r="A652" s="63" t="str">
        <f>Arms!$C$10</f>
        <v>CART_006_1</v>
      </c>
      <c r="B652" s="63">
        <v>47</v>
      </c>
      <c r="C652" s="63" t="str">
        <f t="shared" si="15"/>
        <v>CART_006_1_47</v>
      </c>
      <c r="D652" s="64">
        <v>10</v>
      </c>
      <c r="E652" s="63" t="s">
        <v>260</v>
      </c>
      <c r="F652" s="65">
        <v>24.6</v>
      </c>
      <c r="G652" s="65"/>
      <c r="H652" s="61" t="s">
        <v>327</v>
      </c>
      <c r="I652" s="63" t="s">
        <v>94</v>
      </c>
      <c r="J652" s="63" t="s">
        <v>355</v>
      </c>
      <c r="P652" s="63" t="s">
        <v>288</v>
      </c>
    </row>
    <row r="653" spans="1:16" s="63" customFormat="1">
      <c r="A653" s="63" t="str">
        <f>Arms!$C$10</f>
        <v>CART_006_1</v>
      </c>
      <c r="B653" s="63">
        <v>47</v>
      </c>
      <c r="C653" s="63" t="str">
        <f t="shared" si="15"/>
        <v>CART_006_1_47</v>
      </c>
      <c r="D653" s="64">
        <v>13</v>
      </c>
      <c r="E653" s="63" t="s">
        <v>260</v>
      </c>
      <c r="F653" s="65">
        <v>39.5</v>
      </c>
      <c r="G653" s="65"/>
      <c r="H653" s="61" t="s">
        <v>327</v>
      </c>
      <c r="I653" s="63" t="s">
        <v>94</v>
      </c>
      <c r="J653" s="63" t="s">
        <v>355</v>
      </c>
      <c r="P653" s="63" t="s">
        <v>288</v>
      </c>
    </row>
    <row r="654" spans="1:16" s="63" customFormat="1">
      <c r="A654" s="63" t="str">
        <f>Arms!$C$10</f>
        <v>CART_006_1</v>
      </c>
      <c r="B654" s="63">
        <v>47</v>
      </c>
      <c r="C654" s="63" t="str">
        <f t="shared" si="15"/>
        <v>CART_006_1_47</v>
      </c>
      <c r="D654" s="64">
        <v>20</v>
      </c>
      <c r="E654" s="63" t="s">
        <v>260</v>
      </c>
      <c r="F654" s="65">
        <v>26.5</v>
      </c>
      <c r="G654" s="65"/>
      <c r="H654" s="61" t="s">
        <v>327</v>
      </c>
      <c r="I654" s="63" t="s">
        <v>94</v>
      </c>
      <c r="J654" s="63" t="s">
        <v>355</v>
      </c>
      <c r="P654" s="63" t="s">
        <v>288</v>
      </c>
    </row>
    <row r="655" spans="1:16" s="63" customFormat="1">
      <c r="A655" s="63" t="str">
        <f>Arms!$C$10</f>
        <v>CART_006_1</v>
      </c>
      <c r="B655" s="63">
        <v>47</v>
      </c>
      <c r="C655" s="63" t="str">
        <f t="shared" si="15"/>
        <v>CART_006_1_47</v>
      </c>
      <c r="D655" s="64">
        <v>32</v>
      </c>
      <c r="E655" s="63" t="s">
        <v>260</v>
      </c>
      <c r="F655" s="65">
        <v>21.6</v>
      </c>
      <c r="G655" s="65"/>
      <c r="H655" s="61" t="s">
        <v>327</v>
      </c>
      <c r="I655" s="63" t="s">
        <v>94</v>
      </c>
      <c r="J655" s="63" t="s">
        <v>355</v>
      </c>
      <c r="P655" s="63" t="s">
        <v>288</v>
      </c>
    </row>
    <row r="656" spans="1:16" s="63" customFormat="1">
      <c r="A656" s="63" t="str">
        <f>Arms!$C$10</f>
        <v>CART_006_1</v>
      </c>
      <c r="B656" s="63">
        <v>48</v>
      </c>
      <c r="C656" s="63" t="str">
        <f t="shared" si="15"/>
        <v>CART_006_1_48</v>
      </c>
      <c r="D656" s="64">
        <v>1</v>
      </c>
      <c r="E656" s="63" t="s">
        <v>260</v>
      </c>
      <c r="F656" s="65">
        <v>307.7</v>
      </c>
      <c r="G656" s="65"/>
      <c r="H656" s="61" t="s">
        <v>327</v>
      </c>
      <c r="I656" s="63" t="s">
        <v>94</v>
      </c>
      <c r="J656" s="63" t="s">
        <v>355</v>
      </c>
      <c r="P656" s="63" t="s">
        <v>288</v>
      </c>
    </row>
    <row r="657" spans="1:16" s="63" customFormat="1">
      <c r="A657" s="63" t="str">
        <f>Arms!$C$10</f>
        <v>CART_006_1</v>
      </c>
      <c r="B657" s="63">
        <v>48</v>
      </c>
      <c r="C657" s="63" t="str">
        <f t="shared" si="15"/>
        <v>CART_006_1_48</v>
      </c>
      <c r="D657" s="64">
        <v>2</v>
      </c>
      <c r="E657" s="63" t="s">
        <v>260</v>
      </c>
      <c r="F657" s="65">
        <v>498.3</v>
      </c>
      <c r="G657" s="65"/>
      <c r="H657" s="61" t="s">
        <v>327</v>
      </c>
      <c r="I657" s="63" t="s">
        <v>94</v>
      </c>
      <c r="J657" s="63" t="s">
        <v>355</v>
      </c>
      <c r="P657" s="63" t="s">
        <v>288</v>
      </c>
    </row>
    <row r="658" spans="1:16" s="63" customFormat="1">
      <c r="A658" s="63" t="str">
        <f>Arms!$C$10</f>
        <v>CART_006_1</v>
      </c>
      <c r="B658" s="63">
        <v>48</v>
      </c>
      <c r="C658" s="63" t="str">
        <f t="shared" si="15"/>
        <v>CART_006_1_48</v>
      </c>
      <c r="D658" s="64">
        <v>3</v>
      </c>
      <c r="E658" s="63" t="s">
        <v>260</v>
      </c>
      <c r="F658" s="65">
        <v>2434.1999999999998</v>
      </c>
      <c r="G658" s="65"/>
      <c r="H658" s="61" t="s">
        <v>327</v>
      </c>
      <c r="I658" s="63" t="s">
        <v>94</v>
      </c>
      <c r="J658" s="63" t="s">
        <v>355</v>
      </c>
      <c r="P658" s="63" t="s">
        <v>288</v>
      </c>
    </row>
    <row r="659" spans="1:16" s="63" customFormat="1">
      <c r="A659" s="63" t="str">
        <f>Arms!$C$10</f>
        <v>CART_006_1</v>
      </c>
      <c r="B659" s="63">
        <v>48</v>
      </c>
      <c r="C659" s="63" t="str">
        <f t="shared" si="15"/>
        <v>CART_006_1_48</v>
      </c>
      <c r="D659" s="64">
        <v>4</v>
      </c>
      <c r="E659" s="63" t="s">
        <v>260</v>
      </c>
      <c r="F659" s="65">
        <v>946.8</v>
      </c>
      <c r="G659" s="65"/>
      <c r="H659" s="61" t="s">
        <v>327</v>
      </c>
      <c r="I659" s="63" t="s">
        <v>94</v>
      </c>
      <c r="J659" s="63" t="s">
        <v>355</v>
      </c>
      <c r="P659" s="63" t="s">
        <v>288</v>
      </c>
    </row>
    <row r="660" spans="1:16" s="63" customFormat="1">
      <c r="A660" s="63" t="str">
        <f>Arms!$C$10</f>
        <v>CART_006_1</v>
      </c>
      <c r="B660" s="63">
        <v>48</v>
      </c>
      <c r="C660" s="63" t="str">
        <f t="shared" si="15"/>
        <v>CART_006_1_48</v>
      </c>
      <c r="D660" s="64">
        <v>5</v>
      </c>
      <c r="E660" s="63" t="s">
        <v>260</v>
      </c>
      <c r="F660" s="65">
        <v>843.9</v>
      </c>
      <c r="G660" s="65"/>
      <c r="H660" s="61" t="s">
        <v>327</v>
      </c>
      <c r="I660" s="63" t="s">
        <v>94</v>
      </c>
      <c r="J660" s="63" t="s">
        <v>355</v>
      </c>
      <c r="P660" s="63" t="s">
        <v>288</v>
      </c>
    </row>
    <row r="661" spans="1:16" s="63" customFormat="1">
      <c r="A661" s="63" t="str">
        <f>Arms!$C$10</f>
        <v>CART_006_1</v>
      </c>
      <c r="B661" s="63">
        <v>48</v>
      </c>
      <c r="C661" s="63" t="str">
        <f t="shared" si="15"/>
        <v>CART_006_1_48</v>
      </c>
      <c r="D661" s="64">
        <v>6</v>
      </c>
      <c r="E661" s="63" t="s">
        <v>260</v>
      </c>
      <c r="F661" s="65">
        <v>657.6</v>
      </c>
      <c r="G661" s="65"/>
      <c r="H661" s="61" t="s">
        <v>327</v>
      </c>
      <c r="I661" s="63" t="s">
        <v>94</v>
      </c>
      <c r="J661" s="63" t="s">
        <v>355</v>
      </c>
      <c r="P661" s="63" t="s">
        <v>288</v>
      </c>
    </row>
    <row r="662" spans="1:16" s="63" customFormat="1">
      <c r="A662" s="63" t="str">
        <f>Arms!$C$10</f>
        <v>CART_006_1</v>
      </c>
      <c r="B662" s="63">
        <v>48</v>
      </c>
      <c r="C662" s="63" t="str">
        <f t="shared" si="15"/>
        <v>CART_006_1_48</v>
      </c>
      <c r="D662" s="64">
        <v>7</v>
      </c>
      <c r="E662" s="63" t="s">
        <v>260</v>
      </c>
      <c r="F662" s="65">
        <v>254.2</v>
      </c>
      <c r="G662" s="65"/>
      <c r="H662" s="61" t="s">
        <v>327</v>
      </c>
      <c r="I662" s="63" t="s">
        <v>94</v>
      </c>
      <c r="J662" s="63" t="s">
        <v>355</v>
      </c>
      <c r="P662" s="63" t="s">
        <v>288</v>
      </c>
    </row>
    <row r="663" spans="1:16" s="63" customFormat="1">
      <c r="A663" s="63" t="str">
        <f>Arms!$C$10</f>
        <v>CART_006_1</v>
      </c>
      <c r="B663" s="63">
        <v>48</v>
      </c>
      <c r="C663" s="63" t="str">
        <f t="shared" si="15"/>
        <v>CART_006_1_48</v>
      </c>
      <c r="D663" s="64">
        <v>8</v>
      </c>
      <c r="E663" s="63" t="s">
        <v>260</v>
      </c>
      <c r="F663" s="65">
        <v>144.69999999999999</v>
      </c>
      <c r="G663" s="65"/>
      <c r="H663" s="61" t="s">
        <v>327</v>
      </c>
      <c r="I663" s="63" t="s">
        <v>94</v>
      </c>
      <c r="J663" s="63" t="s">
        <v>355</v>
      </c>
      <c r="P663" s="63" t="s">
        <v>288</v>
      </c>
    </row>
    <row r="664" spans="1:16" s="63" customFormat="1">
      <c r="A664" s="63" t="str">
        <f>Arms!$C$10</f>
        <v>CART_006_1</v>
      </c>
      <c r="B664" s="63">
        <v>48</v>
      </c>
      <c r="C664" s="63" t="str">
        <f t="shared" si="15"/>
        <v>CART_006_1_48</v>
      </c>
      <c r="D664" s="64">
        <v>9</v>
      </c>
      <c r="E664" s="63" t="s">
        <v>260</v>
      </c>
      <c r="F664" s="65">
        <v>181.7</v>
      </c>
      <c r="G664" s="65"/>
      <c r="H664" s="61" t="s">
        <v>327</v>
      </c>
      <c r="I664" s="63" t="s">
        <v>94</v>
      </c>
      <c r="J664" s="63" t="s">
        <v>355</v>
      </c>
      <c r="P664" s="63" t="s">
        <v>288</v>
      </c>
    </row>
    <row r="665" spans="1:16" s="63" customFormat="1">
      <c r="A665" s="63" t="str">
        <f>Arms!$C$10</f>
        <v>CART_006_1</v>
      </c>
      <c r="B665" s="63">
        <v>48</v>
      </c>
      <c r="C665" s="63" t="str">
        <f t="shared" si="15"/>
        <v>CART_006_1_48</v>
      </c>
      <c r="D665" s="64">
        <v>10</v>
      </c>
      <c r="E665" s="63" t="s">
        <v>260</v>
      </c>
      <c r="F665" s="65">
        <v>418.9</v>
      </c>
      <c r="G665" s="65"/>
      <c r="H665" s="61" t="s">
        <v>327</v>
      </c>
      <c r="I665" s="63" t="s">
        <v>94</v>
      </c>
      <c r="J665" s="63" t="s">
        <v>355</v>
      </c>
      <c r="P665" s="63" t="s">
        <v>288</v>
      </c>
    </row>
    <row r="666" spans="1:16" s="63" customFormat="1">
      <c r="A666" s="63" t="str">
        <f>Arms!$C$10</f>
        <v>CART_006_1</v>
      </c>
      <c r="B666" s="63">
        <v>48</v>
      </c>
      <c r="C666" s="63" t="str">
        <f t="shared" si="15"/>
        <v>CART_006_1_48</v>
      </c>
      <c r="D666" s="64">
        <v>11</v>
      </c>
      <c r="E666" s="63" t="s">
        <v>260</v>
      </c>
      <c r="F666" s="65">
        <v>434.1</v>
      </c>
      <c r="G666" s="65"/>
      <c r="H666" s="61" t="s">
        <v>327</v>
      </c>
      <c r="I666" s="63" t="s">
        <v>94</v>
      </c>
      <c r="J666" s="63" t="s">
        <v>355</v>
      </c>
      <c r="P666" s="63" t="s">
        <v>288</v>
      </c>
    </row>
    <row r="667" spans="1:16" s="63" customFormat="1">
      <c r="A667" s="63" t="str">
        <f>Arms!$C$10</f>
        <v>CART_006_1</v>
      </c>
      <c r="B667" s="63">
        <v>48</v>
      </c>
      <c r="C667" s="63" t="str">
        <f t="shared" si="15"/>
        <v>CART_006_1_48</v>
      </c>
      <c r="D667" s="64">
        <v>12</v>
      </c>
      <c r="E667" s="63" t="s">
        <v>260</v>
      </c>
      <c r="F667" s="65">
        <v>280</v>
      </c>
      <c r="G667" s="65"/>
      <c r="H667" s="61" t="s">
        <v>327</v>
      </c>
      <c r="I667" s="63" t="s">
        <v>94</v>
      </c>
      <c r="J667" s="63" t="s">
        <v>355</v>
      </c>
      <c r="P667" s="63" t="s">
        <v>288</v>
      </c>
    </row>
    <row r="668" spans="1:16" s="63" customFormat="1">
      <c r="A668" s="63" t="str">
        <f>Arms!$C$10</f>
        <v>CART_006_1</v>
      </c>
      <c r="B668" s="63">
        <v>48</v>
      </c>
      <c r="C668" s="63" t="str">
        <f t="shared" si="15"/>
        <v>CART_006_1_48</v>
      </c>
      <c r="D668" s="64">
        <v>14</v>
      </c>
      <c r="E668" s="63" t="s">
        <v>260</v>
      </c>
      <c r="F668" s="65">
        <v>424</v>
      </c>
      <c r="G668" s="65"/>
      <c r="H668" s="61" t="s">
        <v>327</v>
      </c>
      <c r="I668" s="63" t="s">
        <v>94</v>
      </c>
      <c r="J668" s="63" t="s">
        <v>355</v>
      </c>
      <c r="P668" s="63" t="s">
        <v>288</v>
      </c>
    </row>
    <row r="669" spans="1:16" s="63" customFormat="1">
      <c r="A669" s="63" t="str">
        <f>Arms!$C$10</f>
        <v>CART_006_1</v>
      </c>
      <c r="B669" s="63">
        <v>48</v>
      </c>
      <c r="C669" s="63" t="str">
        <f t="shared" si="15"/>
        <v>CART_006_1_48</v>
      </c>
      <c r="D669" s="64">
        <v>15</v>
      </c>
      <c r="E669" s="63" t="s">
        <v>260</v>
      </c>
      <c r="F669" s="65">
        <v>349.7</v>
      </c>
      <c r="G669" s="65"/>
      <c r="H669" s="61" t="s">
        <v>327</v>
      </c>
      <c r="I669" s="63" t="s">
        <v>94</v>
      </c>
      <c r="J669" s="63" t="s">
        <v>355</v>
      </c>
      <c r="P669" s="63" t="s">
        <v>288</v>
      </c>
    </row>
    <row r="670" spans="1:16" s="63" customFormat="1">
      <c r="A670" s="63" t="str">
        <f>Arms!$C$10</f>
        <v>CART_006_1</v>
      </c>
      <c r="B670" s="63">
        <v>48</v>
      </c>
      <c r="C670" s="63" t="str">
        <f t="shared" si="15"/>
        <v>CART_006_1_48</v>
      </c>
      <c r="D670" s="64">
        <v>17</v>
      </c>
      <c r="E670" s="63" t="s">
        <v>260</v>
      </c>
      <c r="F670" s="65">
        <v>375.1</v>
      </c>
      <c r="G670" s="65"/>
      <c r="H670" s="61" t="s">
        <v>327</v>
      </c>
      <c r="I670" s="63" t="s">
        <v>94</v>
      </c>
      <c r="J670" s="63" t="s">
        <v>355</v>
      </c>
      <c r="P670" s="63" t="s">
        <v>288</v>
      </c>
    </row>
    <row r="671" spans="1:16" s="63" customFormat="1">
      <c r="A671" s="63" t="str">
        <f>Arms!$C$10</f>
        <v>CART_006_1</v>
      </c>
      <c r="B671" s="63">
        <v>48</v>
      </c>
      <c r="C671" s="63" t="str">
        <f t="shared" si="15"/>
        <v>CART_006_1_48</v>
      </c>
      <c r="D671" s="64">
        <v>29</v>
      </c>
      <c r="E671" s="63" t="s">
        <v>260</v>
      </c>
      <c r="F671" s="65">
        <v>102.5</v>
      </c>
      <c r="G671" s="65"/>
      <c r="H671" s="61" t="s">
        <v>327</v>
      </c>
      <c r="I671" s="63" t="s">
        <v>94</v>
      </c>
      <c r="J671" s="63" t="s">
        <v>355</v>
      </c>
      <c r="P671" s="63" t="s">
        <v>288</v>
      </c>
    </row>
    <row r="672" spans="1:16" s="63" customFormat="1">
      <c r="A672" s="63" t="str">
        <f>Arms!$C$10</f>
        <v>CART_006_1</v>
      </c>
      <c r="B672" s="63">
        <v>48</v>
      </c>
      <c r="C672" s="63" t="str">
        <f t="shared" si="15"/>
        <v>CART_006_1_48</v>
      </c>
      <c r="D672" s="64">
        <v>30</v>
      </c>
      <c r="E672" s="63" t="s">
        <v>260</v>
      </c>
      <c r="F672" s="65">
        <v>120.8</v>
      </c>
      <c r="G672" s="65"/>
      <c r="H672" s="61" t="s">
        <v>327</v>
      </c>
      <c r="I672" s="63" t="s">
        <v>94</v>
      </c>
      <c r="J672" s="63" t="s">
        <v>355</v>
      </c>
      <c r="P672" s="63" t="s">
        <v>288</v>
      </c>
    </row>
    <row r="673" spans="1:16" s="63" customFormat="1">
      <c r="A673" s="63" t="str">
        <f>Arms!$C$10</f>
        <v>CART_006_1</v>
      </c>
      <c r="B673" s="63">
        <v>49</v>
      </c>
      <c r="C673" s="63" t="str">
        <f t="shared" si="15"/>
        <v>CART_006_1_49</v>
      </c>
      <c r="D673" s="64">
        <v>1</v>
      </c>
      <c r="E673" s="63" t="s">
        <v>260</v>
      </c>
      <c r="F673" s="65">
        <v>52.7</v>
      </c>
      <c r="G673" s="65"/>
      <c r="H673" s="61" t="s">
        <v>327</v>
      </c>
      <c r="I673" s="63" t="s">
        <v>94</v>
      </c>
      <c r="J673" s="63" t="s">
        <v>355</v>
      </c>
      <c r="P673" s="63" t="s">
        <v>288</v>
      </c>
    </row>
    <row r="674" spans="1:16" s="63" customFormat="1">
      <c r="A674" s="63" t="str">
        <f>Arms!$C$10</f>
        <v>CART_006_1</v>
      </c>
      <c r="B674" s="63">
        <v>49</v>
      </c>
      <c r="C674" s="63" t="str">
        <f t="shared" si="15"/>
        <v>CART_006_1_49</v>
      </c>
      <c r="D674" s="64">
        <v>3</v>
      </c>
      <c r="E674" s="63" t="s">
        <v>260</v>
      </c>
      <c r="F674" s="65">
        <v>27.9</v>
      </c>
      <c r="G674" s="65"/>
      <c r="H674" s="61" t="s">
        <v>327</v>
      </c>
      <c r="I674" s="63" t="s">
        <v>94</v>
      </c>
      <c r="J674" s="63" t="s">
        <v>355</v>
      </c>
      <c r="P674" s="63" t="s">
        <v>288</v>
      </c>
    </row>
    <row r="675" spans="1:16" s="63" customFormat="1">
      <c r="A675" s="63" t="str">
        <f>Arms!$C$10</f>
        <v>CART_006_1</v>
      </c>
      <c r="B675" s="63">
        <v>49</v>
      </c>
      <c r="C675" s="63" t="str">
        <f t="shared" si="15"/>
        <v>CART_006_1_49</v>
      </c>
      <c r="D675" s="64">
        <v>5</v>
      </c>
      <c r="E675" s="63" t="s">
        <v>260</v>
      </c>
      <c r="F675" s="65">
        <v>31.6</v>
      </c>
      <c r="G675" s="65"/>
      <c r="H675" s="61" t="s">
        <v>327</v>
      </c>
      <c r="I675" s="63" t="s">
        <v>94</v>
      </c>
      <c r="J675" s="63" t="s">
        <v>355</v>
      </c>
      <c r="P675" s="63" t="s">
        <v>288</v>
      </c>
    </row>
    <row r="676" spans="1:16" s="63" customFormat="1">
      <c r="A676" s="63" t="str">
        <f>Arms!$C$10</f>
        <v>CART_006_1</v>
      </c>
      <c r="B676" s="63">
        <v>49</v>
      </c>
      <c r="C676" s="63" t="str">
        <f t="shared" si="15"/>
        <v>CART_006_1_49</v>
      </c>
      <c r="D676" s="64">
        <v>7</v>
      </c>
      <c r="E676" s="63" t="s">
        <v>260</v>
      </c>
      <c r="F676" s="65">
        <v>29.8</v>
      </c>
      <c r="G676" s="65"/>
      <c r="H676" s="61" t="s">
        <v>327</v>
      </c>
      <c r="I676" s="63" t="s">
        <v>94</v>
      </c>
      <c r="J676" s="63" t="s">
        <v>355</v>
      </c>
      <c r="P676" s="63" t="s">
        <v>288</v>
      </c>
    </row>
    <row r="677" spans="1:16" s="63" customFormat="1">
      <c r="A677" s="63" t="str">
        <f>Arms!$C$10</f>
        <v>CART_006_1</v>
      </c>
      <c r="B677" s="63">
        <v>49</v>
      </c>
      <c r="C677" s="63" t="str">
        <f t="shared" si="15"/>
        <v>CART_006_1_49</v>
      </c>
      <c r="D677" s="64">
        <v>8</v>
      </c>
      <c r="E677" s="63" t="s">
        <v>260</v>
      </c>
      <c r="F677" s="65">
        <v>19.5</v>
      </c>
      <c r="G677" s="65"/>
      <c r="H677" s="61" t="s">
        <v>327</v>
      </c>
      <c r="I677" s="63" t="s">
        <v>94</v>
      </c>
      <c r="J677" s="63" t="s">
        <v>355</v>
      </c>
      <c r="P677" s="63" t="s">
        <v>288</v>
      </c>
    </row>
    <row r="678" spans="1:16" s="63" customFormat="1">
      <c r="A678" s="63" t="str">
        <f>Arms!$C$10</f>
        <v>CART_006_1</v>
      </c>
      <c r="B678" s="63">
        <v>49</v>
      </c>
      <c r="C678" s="63" t="str">
        <f t="shared" si="15"/>
        <v>CART_006_1_49</v>
      </c>
      <c r="D678" s="64">
        <v>9</v>
      </c>
      <c r="E678" s="63" t="s">
        <v>260</v>
      </c>
      <c r="F678" s="65">
        <v>24.4</v>
      </c>
      <c r="G678" s="65"/>
      <c r="H678" s="61" t="s">
        <v>327</v>
      </c>
      <c r="I678" s="63" t="s">
        <v>94</v>
      </c>
      <c r="J678" s="63" t="s">
        <v>355</v>
      </c>
      <c r="P678" s="63" t="s">
        <v>288</v>
      </c>
    </row>
    <row r="679" spans="1:16" s="63" customFormat="1">
      <c r="A679" s="63" t="str">
        <f>Arms!$C$10</f>
        <v>CART_006_1</v>
      </c>
      <c r="B679" s="63">
        <v>49</v>
      </c>
      <c r="C679" s="63" t="str">
        <f t="shared" si="15"/>
        <v>CART_006_1_49</v>
      </c>
      <c r="D679" s="64">
        <v>10</v>
      </c>
      <c r="E679" s="63" t="s">
        <v>260</v>
      </c>
      <c r="F679" s="65">
        <v>38.1</v>
      </c>
      <c r="G679" s="65"/>
      <c r="H679" s="61" t="s">
        <v>327</v>
      </c>
      <c r="I679" s="63" t="s">
        <v>94</v>
      </c>
      <c r="J679" s="63" t="s">
        <v>355</v>
      </c>
      <c r="P679" s="63" t="s">
        <v>288</v>
      </c>
    </row>
    <row r="680" spans="1:16" s="63" customFormat="1">
      <c r="A680" s="63" t="str">
        <f>Arms!$C$10</f>
        <v>CART_006_1</v>
      </c>
      <c r="B680" s="63">
        <v>49</v>
      </c>
      <c r="C680" s="63" t="str">
        <f t="shared" si="15"/>
        <v>CART_006_1_49</v>
      </c>
      <c r="D680" s="64">
        <v>18</v>
      </c>
      <c r="E680" s="63" t="s">
        <v>260</v>
      </c>
      <c r="F680" s="65">
        <v>78.8</v>
      </c>
      <c r="G680" s="65"/>
      <c r="H680" s="61" t="s">
        <v>327</v>
      </c>
      <c r="I680" s="63" t="s">
        <v>94</v>
      </c>
      <c r="J680" s="63" t="s">
        <v>355</v>
      </c>
      <c r="P680" s="63" t="s">
        <v>288</v>
      </c>
    </row>
    <row r="681" spans="1:16" s="63" customFormat="1">
      <c r="A681" s="63" t="str">
        <f>Arms!$C$10</f>
        <v>CART_006_1</v>
      </c>
      <c r="B681" s="63">
        <v>49</v>
      </c>
      <c r="C681" s="63" t="str">
        <f t="shared" si="15"/>
        <v>CART_006_1_49</v>
      </c>
      <c r="D681" s="64">
        <v>21</v>
      </c>
      <c r="E681" s="63" t="s">
        <v>260</v>
      </c>
      <c r="F681" s="65">
        <v>24.1</v>
      </c>
      <c r="G681" s="65"/>
      <c r="H681" s="61" t="s">
        <v>327</v>
      </c>
      <c r="I681" s="63" t="s">
        <v>94</v>
      </c>
      <c r="J681" s="63" t="s">
        <v>355</v>
      </c>
      <c r="P681" s="63" t="s">
        <v>288</v>
      </c>
    </row>
    <row r="682" spans="1:16" s="63" customFormat="1">
      <c r="A682" s="63" t="str">
        <f>Arms!$C$10</f>
        <v>CART_006_1</v>
      </c>
      <c r="B682" s="63">
        <v>49</v>
      </c>
      <c r="C682" s="63" t="str">
        <f t="shared" si="15"/>
        <v>CART_006_1_49</v>
      </c>
      <c r="D682" s="64">
        <v>28</v>
      </c>
      <c r="E682" s="63" t="s">
        <v>260</v>
      </c>
      <c r="F682" s="65">
        <v>19.100000000000001</v>
      </c>
      <c r="G682" s="65"/>
      <c r="H682" s="61" t="s">
        <v>327</v>
      </c>
      <c r="I682" s="63" t="s">
        <v>94</v>
      </c>
      <c r="J682" s="63" t="s">
        <v>355</v>
      </c>
      <c r="P682" s="63" t="s">
        <v>288</v>
      </c>
    </row>
    <row r="683" spans="1:16" s="63" customFormat="1">
      <c r="A683" s="63" t="str">
        <f>Arms!$C$10</f>
        <v>CART_006_1</v>
      </c>
      <c r="B683" s="63">
        <v>1</v>
      </c>
      <c r="C683" s="63" t="str">
        <f t="shared" si="15"/>
        <v>CART_006_1_1</v>
      </c>
      <c r="D683" s="64">
        <v>1</v>
      </c>
      <c r="E683" s="63" t="s">
        <v>260</v>
      </c>
      <c r="F683" s="65">
        <v>10</v>
      </c>
      <c r="G683" s="65"/>
      <c r="H683" s="61" t="s">
        <v>327</v>
      </c>
      <c r="I683" s="63" t="s">
        <v>94</v>
      </c>
      <c r="J683" s="63" t="s">
        <v>356</v>
      </c>
      <c r="P683" s="63" t="s">
        <v>288</v>
      </c>
    </row>
    <row r="684" spans="1:16" s="63" customFormat="1">
      <c r="A684" s="63" t="str">
        <f>Arms!$C$10</f>
        <v>CART_006_1</v>
      </c>
      <c r="B684" s="63">
        <v>1</v>
      </c>
      <c r="C684" s="63" t="str">
        <f t="shared" si="15"/>
        <v>CART_006_1_1</v>
      </c>
      <c r="D684" s="64">
        <v>3</v>
      </c>
      <c r="E684" s="63" t="s">
        <v>260</v>
      </c>
      <c r="F684" s="65">
        <v>10</v>
      </c>
      <c r="G684" s="65"/>
      <c r="H684" s="61" t="s">
        <v>327</v>
      </c>
      <c r="I684" s="63" t="s">
        <v>94</v>
      </c>
      <c r="J684" s="63" t="s">
        <v>356</v>
      </c>
      <c r="P684" s="63" t="s">
        <v>288</v>
      </c>
    </row>
    <row r="685" spans="1:16" s="63" customFormat="1">
      <c r="A685" s="63" t="str">
        <f>Arms!$C$10</f>
        <v>CART_006_1</v>
      </c>
      <c r="B685" s="63">
        <v>1</v>
      </c>
      <c r="C685" s="63" t="str">
        <f t="shared" si="15"/>
        <v>CART_006_1_1</v>
      </c>
      <c r="D685" s="64">
        <v>6</v>
      </c>
      <c r="E685" s="63" t="s">
        <v>260</v>
      </c>
      <c r="F685" s="65">
        <v>10</v>
      </c>
      <c r="G685" s="65"/>
      <c r="H685" s="61" t="s">
        <v>327</v>
      </c>
      <c r="I685" s="63" t="s">
        <v>94</v>
      </c>
      <c r="J685" s="63" t="s">
        <v>356</v>
      </c>
      <c r="P685" s="63" t="s">
        <v>288</v>
      </c>
    </row>
    <row r="686" spans="1:16" s="63" customFormat="1">
      <c r="A686" s="63" t="str">
        <f>Arms!$C$10</f>
        <v>CART_006_1</v>
      </c>
      <c r="B686" s="63">
        <v>1</v>
      </c>
      <c r="C686" s="63" t="str">
        <f t="shared" si="15"/>
        <v>CART_006_1_1</v>
      </c>
      <c r="D686" s="64">
        <v>9</v>
      </c>
      <c r="E686" s="63" t="s">
        <v>260</v>
      </c>
      <c r="F686" s="65">
        <v>10</v>
      </c>
      <c r="G686" s="65"/>
      <c r="H686" s="61" t="s">
        <v>327</v>
      </c>
      <c r="I686" s="63" t="s">
        <v>94</v>
      </c>
      <c r="J686" s="63" t="s">
        <v>356</v>
      </c>
      <c r="P686" s="63" t="s">
        <v>288</v>
      </c>
    </row>
    <row r="687" spans="1:16" s="63" customFormat="1">
      <c r="A687" s="63" t="str">
        <f>Arms!$C$10</f>
        <v>CART_006_1</v>
      </c>
      <c r="B687" s="63">
        <v>1</v>
      </c>
      <c r="C687" s="63" t="str">
        <f t="shared" si="15"/>
        <v>CART_006_1_1</v>
      </c>
      <c r="D687" s="64">
        <v>14</v>
      </c>
      <c r="E687" s="63" t="s">
        <v>260</v>
      </c>
      <c r="F687" s="65">
        <v>10</v>
      </c>
      <c r="G687" s="65"/>
      <c r="H687" s="61" t="s">
        <v>327</v>
      </c>
      <c r="I687" s="63" t="s">
        <v>94</v>
      </c>
      <c r="J687" s="63" t="s">
        <v>356</v>
      </c>
      <c r="P687" s="63" t="s">
        <v>288</v>
      </c>
    </row>
    <row r="688" spans="1:16" s="63" customFormat="1">
      <c r="A688" s="63" t="str">
        <f>Arms!$C$10</f>
        <v>CART_006_1</v>
      </c>
      <c r="B688" s="63">
        <v>1</v>
      </c>
      <c r="C688" s="63" t="str">
        <f t="shared" si="15"/>
        <v>CART_006_1_1</v>
      </c>
      <c r="D688" s="64">
        <v>19</v>
      </c>
      <c r="E688" s="63" t="s">
        <v>260</v>
      </c>
      <c r="F688" s="65">
        <v>10</v>
      </c>
      <c r="G688" s="65"/>
      <c r="H688" s="61" t="s">
        <v>327</v>
      </c>
      <c r="I688" s="63" t="s">
        <v>94</v>
      </c>
      <c r="J688" s="63" t="s">
        <v>356</v>
      </c>
      <c r="P688" s="63" t="s">
        <v>288</v>
      </c>
    </row>
    <row r="689" spans="1:16" s="63" customFormat="1">
      <c r="A689" s="63" t="str">
        <f>Arms!$C$10</f>
        <v>CART_006_1</v>
      </c>
      <c r="B689" s="63">
        <v>1</v>
      </c>
      <c r="C689" s="63" t="str">
        <f t="shared" si="15"/>
        <v>CART_006_1_1</v>
      </c>
      <c r="D689" s="64">
        <v>32</v>
      </c>
      <c r="E689" s="63" t="s">
        <v>260</v>
      </c>
      <c r="F689" s="65">
        <v>10</v>
      </c>
      <c r="G689" s="65"/>
      <c r="H689" s="61" t="s">
        <v>327</v>
      </c>
      <c r="I689" s="63" t="s">
        <v>94</v>
      </c>
      <c r="J689" s="63" t="s">
        <v>356</v>
      </c>
      <c r="P689" s="63" t="s">
        <v>288</v>
      </c>
    </row>
    <row r="690" spans="1:16" s="63" customFormat="1">
      <c r="A690" s="63" t="str">
        <f>Arms!$C$10</f>
        <v>CART_006_1</v>
      </c>
      <c r="B690" s="63">
        <v>2</v>
      </c>
      <c r="C690" s="63" t="str">
        <f t="shared" si="15"/>
        <v>CART_006_1_2</v>
      </c>
      <c r="D690" s="64">
        <v>1</v>
      </c>
      <c r="E690" s="63" t="s">
        <v>260</v>
      </c>
      <c r="F690" s="65">
        <v>10</v>
      </c>
      <c r="G690" s="65"/>
      <c r="H690" s="61" t="s">
        <v>327</v>
      </c>
      <c r="I690" s="63" t="s">
        <v>94</v>
      </c>
      <c r="J690" s="63" t="s">
        <v>356</v>
      </c>
      <c r="P690" s="63" t="s">
        <v>288</v>
      </c>
    </row>
    <row r="691" spans="1:16" s="63" customFormat="1">
      <c r="A691" s="63" t="str">
        <f>Arms!$C$10</f>
        <v>CART_006_1</v>
      </c>
      <c r="B691" s="63">
        <v>2</v>
      </c>
      <c r="C691" s="63" t="str">
        <f t="shared" si="15"/>
        <v>CART_006_1_2</v>
      </c>
      <c r="D691" s="64">
        <v>3</v>
      </c>
      <c r="E691" s="63" t="s">
        <v>260</v>
      </c>
      <c r="F691" s="65">
        <v>10</v>
      </c>
      <c r="G691" s="65"/>
      <c r="H691" s="61" t="s">
        <v>327</v>
      </c>
      <c r="I691" s="63" t="s">
        <v>94</v>
      </c>
      <c r="J691" s="63" t="s">
        <v>356</v>
      </c>
      <c r="P691" s="63" t="s">
        <v>288</v>
      </c>
    </row>
    <row r="692" spans="1:16" s="63" customFormat="1">
      <c r="A692" s="63" t="str">
        <f>Arms!$C$10</f>
        <v>CART_006_1</v>
      </c>
      <c r="B692" s="63">
        <v>2</v>
      </c>
      <c r="C692" s="63" t="str">
        <f t="shared" si="15"/>
        <v>CART_006_1_2</v>
      </c>
      <c r="D692" s="64">
        <v>6</v>
      </c>
      <c r="E692" s="63" t="s">
        <v>260</v>
      </c>
      <c r="F692" s="65">
        <v>10</v>
      </c>
      <c r="G692" s="65"/>
      <c r="H692" s="61" t="s">
        <v>327</v>
      </c>
      <c r="I692" s="63" t="s">
        <v>94</v>
      </c>
      <c r="J692" s="63" t="s">
        <v>356</v>
      </c>
      <c r="P692" s="63" t="s">
        <v>288</v>
      </c>
    </row>
    <row r="693" spans="1:16" s="63" customFormat="1">
      <c r="A693" s="63" t="str">
        <f>Arms!$C$10</f>
        <v>CART_006_1</v>
      </c>
      <c r="B693" s="63">
        <v>2</v>
      </c>
      <c r="C693" s="63" t="str">
        <f t="shared" si="15"/>
        <v>CART_006_1_2</v>
      </c>
      <c r="D693" s="64">
        <v>9</v>
      </c>
      <c r="E693" s="63" t="s">
        <v>260</v>
      </c>
      <c r="F693" s="65">
        <v>10</v>
      </c>
      <c r="G693" s="65"/>
      <c r="H693" s="61" t="s">
        <v>327</v>
      </c>
      <c r="I693" s="63" t="s">
        <v>94</v>
      </c>
      <c r="J693" s="63" t="s">
        <v>356</v>
      </c>
      <c r="P693" s="63" t="s">
        <v>288</v>
      </c>
    </row>
    <row r="694" spans="1:16" s="63" customFormat="1">
      <c r="A694" s="63" t="str">
        <f>Arms!$C$10</f>
        <v>CART_006_1</v>
      </c>
      <c r="B694" s="63">
        <v>2</v>
      </c>
      <c r="C694" s="63" t="str">
        <f t="shared" si="15"/>
        <v>CART_006_1_2</v>
      </c>
      <c r="D694" s="64">
        <v>14</v>
      </c>
      <c r="E694" s="63" t="s">
        <v>260</v>
      </c>
      <c r="F694" s="65">
        <v>10</v>
      </c>
      <c r="G694" s="65"/>
      <c r="H694" s="61" t="s">
        <v>327</v>
      </c>
      <c r="I694" s="63" t="s">
        <v>94</v>
      </c>
      <c r="J694" s="63" t="s">
        <v>356</v>
      </c>
      <c r="P694" s="63" t="s">
        <v>288</v>
      </c>
    </row>
    <row r="695" spans="1:16" s="63" customFormat="1">
      <c r="A695" s="63" t="str">
        <f>Arms!$C$10</f>
        <v>CART_006_1</v>
      </c>
      <c r="B695" s="63">
        <v>2</v>
      </c>
      <c r="C695" s="63" t="str">
        <f t="shared" si="15"/>
        <v>CART_006_1_2</v>
      </c>
      <c r="D695" s="64">
        <v>19</v>
      </c>
      <c r="E695" s="63" t="s">
        <v>260</v>
      </c>
      <c r="F695" s="65">
        <v>10</v>
      </c>
      <c r="G695" s="65"/>
      <c r="H695" s="61" t="s">
        <v>327</v>
      </c>
      <c r="I695" s="63" t="s">
        <v>94</v>
      </c>
      <c r="J695" s="63" t="s">
        <v>356</v>
      </c>
      <c r="P695" s="63" t="s">
        <v>288</v>
      </c>
    </row>
    <row r="696" spans="1:16" s="63" customFormat="1">
      <c r="A696" s="63" t="str">
        <f>Arms!$C$10</f>
        <v>CART_006_1</v>
      </c>
      <c r="B696" s="63">
        <v>2</v>
      </c>
      <c r="C696" s="63" t="str">
        <f t="shared" si="15"/>
        <v>CART_006_1_2</v>
      </c>
      <c r="D696" s="64">
        <v>32</v>
      </c>
      <c r="E696" s="63" t="s">
        <v>260</v>
      </c>
      <c r="F696" s="65">
        <v>10</v>
      </c>
      <c r="G696" s="65"/>
      <c r="H696" s="61" t="s">
        <v>327</v>
      </c>
      <c r="I696" s="63" t="s">
        <v>94</v>
      </c>
      <c r="J696" s="63" t="s">
        <v>356</v>
      </c>
      <c r="P696" s="63" t="s">
        <v>288</v>
      </c>
    </row>
    <row r="697" spans="1:16" s="63" customFormat="1">
      <c r="A697" s="63" t="str">
        <f>Arms!$C$10</f>
        <v>CART_006_1</v>
      </c>
      <c r="B697" s="63">
        <v>3</v>
      </c>
      <c r="C697" s="63" t="str">
        <f t="shared" si="15"/>
        <v>CART_006_1_3</v>
      </c>
      <c r="D697" s="64">
        <v>1</v>
      </c>
      <c r="E697" s="63" t="s">
        <v>260</v>
      </c>
      <c r="F697" s="65">
        <v>11.824</v>
      </c>
      <c r="G697" s="65"/>
      <c r="H697" s="61" t="s">
        <v>327</v>
      </c>
      <c r="I697" s="63" t="s">
        <v>94</v>
      </c>
      <c r="J697" s="63" t="s">
        <v>356</v>
      </c>
      <c r="P697" s="63" t="s">
        <v>288</v>
      </c>
    </row>
    <row r="698" spans="1:16" s="63" customFormat="1">
      <c r="A698" s="63" t="str">
        <f>Arms!$C$10</f>
        <v>CART_006_1</v>
      </c>
      <c r="B698" s="63">
        <v>3</v>
      </c>
      <c r="C698" s="63" t="str">
        <f t="shared" si="15"/>
        <v>CART_006_1_3</v>
      </c>
      <c r="D698" s="64">
        <v>3</v>
      </c>
      <c r="E698" s="63" t="s">
        <v>260</v>
      </c>
      <c r="F698" s="65">
        <v>10</v>
      </c>
      <c r="G698" s="65"/>
      <c r="H698" s="61" t="s">
        <v>327</v>
      </c>
      <c r="I698" s="63" t="s">
        <v>94</v>
      </c>
      <c r="J698" s="63" t="s">
        <v>356</v>
      </c>
      <c r="P698" s="63" t="s">
        <v>288</v>
      </c>
    </row>
    <row r="699" spans="1:16" s="63" customFormat="1">
      <c r="A699" s="63" t="str">
        <f>Arms!$C$10</f>
        <v>CART_006_1</v>
      </c>
      <c r="B699" s="63">
        <v>3</v>
      </c>
      <c r="C699" s="63" t="str">
        <f t="shared" si="15"/>
        <v>CART_006_1_3</v>
      </c>
      <c r="D699" s="64">
        <v>6</v>
      </c>
      <c r="E699" s="63" t="s">
        <v>260</v>
      </c>
      <c r="F699" s="65">
        <v>10</v>
      </c>
      <c r="G699" s="65"/>
      <c r="H699" s="61" t="s">
        <v>327</v>
      </c>
      <c r="I699" s="63" t="s">
        <v>94</v>
      </c>
      <c r="J699" s="63" t="s">
        <v>356</v>
      </c>
      <c r="P699" s="63" t="s">
        <v>288</v>
      </c>
    </row>
    <row r="700" spans="1:16" s="63" customFormat="1">
      <c r="A700" s="63" t="str">
        <f>Arms!$C$10</f>
        <v>CART_006_1</v>
      </c>
      <c r="B700" s="63">
        <v>3</v>
      </c>
      <c r="C700" s="63" t="str">
        <f t="shared" si="15"/>
        <v>CART_006_1_3</v>
      </c>
      <c r="D700" s="64">
        <v>9</v>
      </c>
      <c r="E700" s="63" t="s">
        <v>260</v>
      </c>
      <c r="F700" s="65">
        <v>10</v>
      </c>
      <c r="G700" s="65"/>
      <c r="H700" s="61" t="s">
        <v>327</v>
      </c>
      <c r="I700" s="63" t="s">
        <v>94</v>
      </c>
      <c r="J700" s="63" t="s">
        <v>356</v>
      </c>
      <c r="P700" s="63" t="s">
        <v>288</v>
      </c>
    </row>
    <row r="701" spans="1:16" s="63" customFormat="1">
      <c r="A701" s="63" t="str">
        <f>Arms!$C$10</f>
        <v>CART_006_1</v>
      </c>
      <c r="B701" s="63">
        <v>3</v>
      </c>
      <c r="C701" s="63" t="str">
        <f t="shared" si="15"/>
        <v>CART_006_1_3</v>
      </c>
      <c r="D701" s="64">
        <v>14</v>
      </c>
      <c r="E701" s="63" t="s">
        <v>260</v>
      </c>
      <c r="F701" s="65">
        <v>10</v>
      </c>
      <c r="G701" s="65"/>
      <c r="H701" s="61" t="s">
        <v>327</v>
      </c>
      <c r="I701" s="63" t="s">
        <v>94</v>
      </c>
      <c r="J701" s="63" t="s">
        <v>356</v>
      </c>
      <c r="P701" s="63" t="s">
        <v>288</v>
      </c>
    </row>
    <row r="702" spans="1:16" s="63" customFormat="1">
      <c r="A702" s="63" t="str">
        <f>Arms!$C$10</f>
        <v>CART_006_1</v>
      </c>
      <c r="B702" s="63">
        <v>3</v>
      </c>
      <c r="C702" s="63" t="str">
        <f t="shared" si="15"/>
        <v>CART_006_1_3</v>
      </c>
      <c r="D702" s="64">
        <v>21</v>
      </c>
      <c r="E702" s="63" t="s">
        <v>260</v>
      </c>
      <c r="F702" s="65">
        <v>10</v>
      </c>
      <c r="G702" s="65"/>
      <c r="H702" s="61" t="s">
        <v>327</v>
      </c>
      <c r="I702" s="63" t="s">
        <v>94</v>
      </c>
      <c r="J702" s="63" t="s">
        <v>356</v>
      </c>
      <c r="P702" s="63" t="s">
        <v>288</v>
      </c>
    </row>
    <row r="703" spans="1:16" s="63" customFormat="1">
      <c r="A703" s="63" t="str">
        <f>Arms!$C$10</f>
        <v>CART_006_1</v>
      </c>
      <c r="B703" s="63">
        <v>3</v>
      </c>
      <c r="C703" s="63" t="str">
        <f t="shared" si="15"/>
        <v>CART_006_1_3</v>
      </c>
      <c r="D703" s="64">
        <v>25</v>
      </c>
      <c r="E703" s="63" t="s">
        <v>260</v>
      </c>
      <c r="F703" s="65">
        <v>12.595000000000001</v>
      </c>
      <c r="G703" s="65"/>
      <c r="H703" s="61" t="s">
        <v>327</v>
      </c>
      <c r="I703" s="63" t="s">
        <v>94</v>
      </c>
      <c r="J703" s="63" t="s">
        <v>356</v>
      </c>
      <c r="P703" s="63" t="s">
        <v>288</v>
      </c>
    </row>
    <row r="704" spans="1:16" s="63" customFormat="1">
      <c r="A704" s="63" t="str">
        <f>Arms!$C$10</f>
        <v>CART_006_1</v>
      </c>
      <c r="B704" s="63">
        <v>4</v>
      </c>
      <c r="C704" s="63" t="str">
        <f t="shared" si="15"/>
        <v>CART_006_1_4</v>
      </c>
      <c r="D704" s="64">
        <v>1</v>
      </c>
      <c r="E704" s="63" t="s">
        <v>260</v>
      </c>
      <c r="F704" s="65">
        <v>10</v>
      </c>
      <c r="G704" s="65"/>
      <c r="H704" s="61" t="s">
        <v>327</v>
      </c>
      <c r="I704" s="63" t="s">
        <v>94</v>
      </c>
      <c r="J704" s="63" t="s">
        <v>356</v>
      </c>
      <c r="P704" s="63" t="s">
        <v>288</v>
      </c>
    </row>
    <row r="705" spans="1:16" s="63" customFormat="1">
      <c r="A705" s="63" t="str">
        <f>Arms!$C$10</f>
        <v>CART_006_1</v>
      </c>
      <c r="B705" s="63">
        <v>4</v>
      </c>
      <c r="C705" s="63" t="str">
        <f t="shared" si="15"/>
        <v>CART_006_1_4</v>
      </c>
      <c r="D705" s="64">
        <v>3</v>
      </c>
      <c r="E705" s="63" t="s">
        <v>260</v>
      </c>
      <c r="F705" s="65">
        <v>10</v>
      </c>
      <c r="G705" s="65"/>
      <c r="H705" s="61" t="s">
        <v>327</v>
      </c>
      <c r="I705" s="63" t="s">
        <v>94</v>
      </c>
      <c r="J705" s="63" t="s">
        <v>356</v>
      </c>
      <c r="P705" s="63" t="s">
        <v>288</v>
      </c>
    </row>
    <row r="706" spans="1:16" s="63" customFormat="1">
      <c r="A706" s="63" t="str">
        <f>Arms!$C$10</f>
        <v>CART_006_1</v>
      </c>
      <c r="B706" s="63">
        <v>4</v>
      </c>
      <c r="C706" s="63" t="str">
        <f t="shared" si="15"/>
        <v>CART_006_1_4</v>
      </c>
      <c r="D706" s="64">
        <v>6</v>
      </c>
      <c r="E706" s="63" t="s">
        <v>260</v>
      </c>
      <c r="F706" s="65">
        <v>10</v>
      </c>
      <c r="G706" s="65"/>
      <c r="H706" s="61" t="s">
        <v>327</v>
      </c>
      <c r="I706" s="63" t="s">
        <v>94</v>
      </c>
      <c r="J706" s="63" t="s">
        <v>356</v>
      </c>
      <c r="P706" s="63" t="s">
        <v>288</v>
      </c>
    </row>
    <row r="707" spans="1:16" s="63" customFormat="1">
      <c r="A707" s="63" t="str">
        <f>Arms!$C$10</f>
        <v>CART_006_1</v>
      </c>
      <c r="B707" s="63">
        <v>4</v>
      </c>
      <c r="C707" s="63" t="str">
        <f t="shared" si="15"/>
        <v>CART_006_1_4</v>
      </c>
      <c r="D707" s="64">
        <v>9</v>
      </c>
      <c r="E707" s="63" t="s">
        <v>260</v>
      </c>
      <c r="F707" s="65">
        <v>10</v>
      </c>
      <c r="G707" s="65"/>
      <c r="H707" s="61" t="s">
        <v>327</v>
      </c>
      <c r="I707" s="63" t="s">
        <v>94</v>
      </c>
      <c r="J707" s="63" t="s">
        <v>356</v>
      </c>
      <c r="P707" s="63" t="s">
        <v>288</v>
      </c>
    </row>
    <row r="708" spans="1:16" s="63" customFormat="1">
      <c r="A708" s="63" t="str">
        <f>Arms!$C$10</f>
        <v>CART_006_1</v>
      </c>
      <c r="B708" s="63">
        <v>4</v>
      </c>
      <c r="C708" s="63" t="str">
        <f t="shared" si="15"/>
        <v>CART_006_1_4</v>
      </c>
      <c r="D708" s="64">
        <v>14</v>
      </c>
      <c r="E708" s="63" t="s">
        <v>260</v>
      </c>
      <c r="F708" s="65">
        <v>10</v>
      </c>
      <c r="G708" s="65"/>
      <c r="H708" s="61" t="s">
        <v>327</v>
      </c>
      <c r="I708" s="63" t="s">
        <v>94</v>
      </c>
      <c r="J708" s="63" t="s">
        <v>356</v>
      </c>
      <c r="P708" s="63" t="s">
        <v>288</v>
      </c>
    </row>
    <row r="709" spans="1:16" s="63" customFormat="1">
      <c r="A709" s="63" t="str">
        <f>Arms!$C$10</f>
        <v>CART_006_1</v>
      </c>
      <c r="B709" s="63">
        <v>4</v>
      </c>
      <c r="C709" s="63" t="str">
        <f t="shared" ref="C709:C772" si="16">CONCATENATE(A709, "_", B709)</f>
        <v>CART_006_1_4</v>
      </c>
      <c r="D709" s="64">
        <v>32</v>
      </c>
      <c r="E709" s="63" t="s">
        <v>260</v>
      </c>
      <c r="F709" s="65">
        <v>10</v>
      </c>
      <c r="G709" s="65"/>
      <c r="H709" s="61" t="s">
        <v>327</v>
      </c>
      <c r="I709" s="63" t="s">
        <v>94</v>
      </c>
      <c r="J709" s="63" t="s">
        <v>356</v>
      </c>
      <c r="P709" s="63" t="s">
        <v>288</v>
      </c>
    </row>
    <row r="710" spans="1:16" s="63" customFormat="1">
      <c r="A710" s="63" t="str">
        <f>Arms!$C$10</f>
        <v>CART_006_1</v>
      </c>
      <c r="B710" s="63">
        <v>5</v>
      </c>
      <c r="C710" s="63" t="str">
        <f t="shared" si="16"/>
        <v>CART_006_1_5</v>
      </c>
      <c r="D710" s="64">
        <v>0</v>
      </c>
      <c r="E710" s="63" t="s">
        <v>260</v>
      </c>
      <c r="F710" s="65">
        <v>10</v>
      </c>
      <c r="G710" s="65"/>
      <c r="H710" s="61" t="s">
        <v>327</v>
      </c>
      <c r="I710" s="63" t="s">
        <v>94</v>
      </c>
      <c r="J710" s="63" t="s">
        <v>356</v>
      </c>
      <c r="P710" s="63" t="s">
        <v>288</v>
      </c>
    </row>
    <row r="711" spans="1:16" s="63" customFormat="1">
      <c r="A711" s="63" t="str">
        <f>Arms!$C$10</f>
        <v>CART_006_1</v>
      </c>
      <c r="B711" s="63">
        <v>5</v>
      </c>
      <c r="C711" s="63" t="str">
        <f t="shared" si="16"/>
        <v>CART_006_1_5</v>
      </c>
      <c r="D711" s="64">
        <v>3</v>
      </c>
      <c r="E711" s="63" t="s">
        <v>260</v>
      </c>
      <c r="F711" s="65">
        <v>10</v>
      </c>
      <c r="G711" s="65"/>
      <c r="H711" s="61" t="s">
        <v>327</v>
      </c>
      <c r="I711" s="63" t="s">
        <v>94</v>
      </c>
      <c r="J711" s="63" t="s">
        <v>356</v>
      </c>
      <c r="P711" s="63" t="s">
        <v>288</v>
      </c>
    </row>
    <row r="712" spans="1:16" s="63" customFormat="1">
      <c r="A712" s="63" t="str">
        <f>Arms!$C$10</f>
        <v>CART_006_1</v>
      </c>
      <c r="B712" s="63">
        <v>5</v>
      </c>
      <c r="C712" s="63" t="str">
        <f t="shared" si="16"/>
        <v>CART_006_1_5</v>
      </c>
      <c r="D712" s="64">
        <v>5</v>
      </c>
      <c r="E712" s="63" t="s">
        <v>260</v>
      </c>
      <c r="F712" s="65">
        <v>10</v>
      </c>
      <c r="G712" s="65"/>
      <c r="H712" s="61" t="s">
        <v>327</v>
      </c>
      <c r="I712" s="63" t="s">
        <v>94</v>
      </c>
      <c r="J712" s="63" t="s">
        <v>356</v>
      </c>
      <c r="P712" s="63" t="s">
        <v>288</v>
      </c>
    </row>
    <row r="713" spans="1:16" s="63" customFormat="1">
      <c r="A713" s="63" t="str">
        <f>Arms!$C$10</f>
        <v>CART_006_1</v>
      </c>
      <c r="B713" s="63">
        <v>5</v>
      </c>
      <c r="C713" s="63" t="str">
        <f t="shared" si="16"/>
        <v>CART_006_1_5</v>
      </c>
      <c r="D713" s="64">
        <v>9</v>
      </c>
      <c r="E713" s="63" t="s">
        <v>260</v>
      </c>
      <c r="F713" s="65">
        <v>10</v>
      </c>
      <c r="G713" s="65"/>
      <c r="H713" s="61" t="s">
        <v>327</v>
      </c>
      <c r="I713" s="63" t="s">
        <v>94</v>
      </c>
      <c r="J713" s="63" t="s">
        <v>356</v>
      </c>
      <c r="P713" s="63" t="s">
        <v>288</v>
      </c>
    </row>
    <row r="714" spans="1:16" s="63" customFormat="1">
      <c r="A714" s="63" t="str">
        <f>Arms!$C$10</f>
        <v>CART_006_1</v>
      </c>
      <c r="B714" s="63">
        <v>5</v>
      </c>
      <c r="C714" s="63" t="str">
        <f t="shared" si="16"/>
        <v>CART_006_1_5</v>
      </c>
      <c r="D714" s="64">
        <v>14</v>
      </c>
      <c r="E714" s="63" t="s">
        <v>260</v>
      </c>
      <c r="F714" s="65">
        <v>10</v>
      </c>
      <c r="G714" s="65"/>
      <c r="H714" s="61" t="s">
        <v>327</v>
      </c>
      <c r="I714" s="63" t="s">
        <v>94</v>
      </c>
      <c r="J714" s="63" t="s">
        <v>356</v>
      </c>
      <c r="P714" s="63" t="s">
        <v>288</v>
      </c>
    </row>
    <row r="715" spans="1:16" s="63" customFormat="1">
      <c r="A715" s="63" t="str">
        <f>Arms!$C$10</f>
        <v>CART_006_1</v>
      </c>
      <c r="B715" s="63">
        <v>5</v>
      </c>
      <c r="C715" s="63" t="str">
        <f t="shared" si="16"/>
        <v>CART_006_1_5</v>
      </c>
      <c r="D715" s="64">
        <v>20</v>
      </c>
      <c r="E715" s="63" t="s">
        <v>260</v>
      </c>
      <c r="F715" s="65">
        <v>10</v>
      </c>
      <c r="G715" s="65"/>
      <c r="H715" s="61" t="s">
        <v>327</v>
      </c>
      <c r="I715" s="63" t="s">
        <v>94</v>
      </c>
      <c r="J715" s="63" t="s">
        <v>356</v>
      </c>
      <c r="P715" s="63" t="s">
        <v>288</v>
      </c>
    </row>
    <row r="716" spans="1:16" s="63" customFormat="1">
      <c r="A716" s="63" t="str">
        <f>Arms!$C$10</f>
        <v>CART_006_1</v>
      </c>
      <c r="B716" s="63">
        <v>5</v>
      </c>
      <c r="C716" s="63" t="str">
        <f t="shared" si="16"/>
        <v>CART_006_1_5</v>
      </c>
      <c r="D716" s="64">
        <v>27</v>
      </c>
      <c r="E716" s="63" t="s">
        <v>260</v>
      </c>
      <c r="F716" s="65">
        <v>10</v>
      </c>
      <c r="G716" s="65"/>
      <c r="H716" s="61" t="s">
        <v>327</v>
      </c>
      <c r="I716" s="63" t="s">
        <v>94</v>
      </c>
      <c r="J716" s="63" t="s">
        <v>356</v>
      </c>
      <c r="P716" s="63" t="s">
        <v>288</v>
      </c>
    </row>
    <row r="717" spans="1:16" s="63" customFormat="1">
      <c r="A717" s="63" t="str">
        <f>Arms!$C$10</f>
        <v>CART_006_1</v>
      </c>
      <c r="B717" s="63">
        <v>6</v>
      </c>
      <c r="C717" s="63" t="str">
        <f t="shared" si="16"/>
        <v>CART_006_1_6</v>
      </c>
      <c r="D717" s="64">
        <v>1</v>
      </c>
      <c r="E717" s="63" t="s">
        <v>260</v>
      </c>
      <c r="F717" s="65">
        <v>10</v>
      </c>
      <c r="G717" s="65"/>
      <c r="H717" s="61" t="s">
        <v>327</v>
      </c>
      <c r="I717" s="63" t="s">
        <v>94</v>
      </c>
      <c r="J717" s="63" t="s">
        <v>356</v>
      </c>
      <c r="P717" s="63" t="s">
        <v>288</v>
      </c>
    </row>
    <row r="718" spans="1:16" s="63" customFormat="1">
      <c r="A718" s="63" t="str">
        <f>Arms!$C$10</f>
        <v>CART_006_1</v>
      </c>
      <c r="B718" s="63">
        <v>6</v>
      </c>
      <c r="C718" s="63" t="str">
        <f t="shared" si="16"/>
        <v>CART_006_1_6</v>
      </c>
      <c r="D718" s="64">
        <v>3</v>
      </c>
      <c r="E718" s="63" t="s">
        <v>260</v>
      </c>
      <c r="F718" s="65">
        <v>22.699000000000002</v>
      </c>
      <c r="G718" s="65"/>
      <c r="H718" s="61" t="s">
        <v>327</v>
      </c>
      <c r="I718" s="63" t="s">
        <v>94</v>
      </c>
      <c r="J718" s="63" t="s">
        <v>356</v>
      </c>
      <c r="P718" s="63" t="s">
        <v>288</v>
      </c>
    </row>
    <row r="719" spans="1:16" s="63" customFormat="1">
      <c r="A719" s="63" t="str">
        <f>Arms!$C$10</f>
        <v>CART_006_1</v>
      </c>
      <c r="B719" s="63">
        <v>6</v>
      </c>
      <c r="C719" s="63" t="str">
        <f t="shared" si="16"/>
        <v>CART_006_1_6</v>
      </c>
      <c r="D719" s="64">
        <v>6</v>
      </c>
      <c r="E719" s="63" t="s">
        <v>260</v>
      </c>
      <c r="F719" s="65">
        <v>10</v>
      </c>
      <c r="G719" s="65"/>
      <c r="H719" s="61" t="s">
        <v>327</v>
      </c>
      <c r="I719" s="63" t="s">
        <v>94</v>
      </c>
      <c r="J719" s="63" t="s">
        <v>356</v>
      </c>
      <c r="P719" s="63" t="s">
        <v>288</v>
      </c>
    </row>
    <row r="720" spans="1:16" s="63" customFormat="1">
      <c r="A720" s="63" t="str">
        <f>Arms!$C$10</f>
        <v>CART_006_1</v>
      </c>
      <c r="B720" s="63">
        <v>6</v>
      </c>
      <c r="C720" s="63" t="str">
        <f t="shared" si="16"/>
        <v>CART_006_1_6</v>
      </c>
      <c r="D720" s="64">
        <v>9</v>
      </c>
      <c r="E720" s="63" t="s">
        <v>260</v>
      </c>
      <c r="F720" s="65">
        <v>10</v>
      </c>
      <c r="G720" s="65"/>
      <c r="H720" s="61" t="s">
        <v>327</v>
      </c>
      <c r="I720" s="63" t="s">
        <v>94</v>
      </c>
      <c r="J720" s="63" t="s">
        <v>356</v>
      </c>
      <c r="P720" s="63" t="s">
        <v>288</v>
      </c>
    </row>
    <row r="721" spans="1:16" s="63" customFormat="1">
      <c r="A721" s="63" t="str">
        <f>Arms!$C$10</f>
        <v>CART_006_1</v>
      </c>
      <c r="B721" s="63">
        <v>6</v>
      </c>
      <c r="C721" s="63" t="str">
        <f t="shared" si="16"/>
        <v>CART_006_1_6</v>
      </c>
      <c r="D721" s="64">
        <v>14</v>
      </c>
      <c r="E721" s="63" t="s">
        <v>260</v>
      </c>
      <c r="F721" s="65">
        <v>10</v>
      </c>
      <c r="G721" s="65"/>
      <c r="H721" s="61" t="s">
        <v>327</v>
      </c>
      <c r="I721" s="63" t="s">
        <v>94</v>
      </c>
      <c r="J721" s="63" t="s">
        <v>356</v>
      </c>
      <c r="P721" s="63" t="s">
        <v>288</v>
      </c>
    </row>
    <row r="722" spans="1:16" s="63" customFormat="1">
      <c r="A722" s="63" t="str">
        <f>Arms!$C$10</f>
        <v>CART_006_1</v>
      </c>
      <c r="B722" s="63">
        <v>6</v>
      </c>
      <c r="C722" s="63" t="str">
        <f t="shared" si="16"/>
        <v>CART_006_1_6</v>
      </c>
      <c r="D722" s="64">
        <v>19</v>
      </c>
      <c r="E722" s="63" t="s">
        <v>260</v>
      </c>
      <c r="F722" s="65">
        <v>10</v>
      </c>
      <c r="G722" s="65"/>
      <c r="H722" s="61" t="s">
        <v>327</v>
      </c>
      <c r="I722" s="63" t="s">
        <v>94</v>
      </c>
      <c r="J722" s="63" t="s">
        <v>356</v>
      </c>
      <c r="P722" s="63" t="s">
        <v>288</v>
      </c>
    </row>
    <row r="723" spans="1:16" s="63" customFormat="1">
      <c r="A723" s="63" t="str">
        <f>Arms!$C$10</f>
        <v>CART_006_1</v>
      </c>
      <c r="B723" s="63">
        <v>6</v>
      </c>
      <c r="C723" s="63" t="str">
        <f t="shared" si="16"/>
        <v>CART_006_1_6</v>
      </c>
      <c r="D723" s="64">
        <v>33</v>
      </c>
      <c r="E723" s="63" t="s">
        <v>260</v>
      </c>
      <c r="F723" s="65">
        <v>10</v>
      </c>
      <c r="G723" s="65"/>
      <c r="H723" s="61" t="s">
        <v>327</v>
      </c>
      <c r="I723" s="63" t="s">
        <v>94</v>
      </c>
      <c r="J723" s="63" t="s">
        <v>356</v>
      </c>
      <c r="P723" s="63" t="s">
        <v>288</v>
      </c>
    </row>
    <row r="724" spans="1:16" s="63" customFormat="1">
      <c r="A724" s="63" t="str">
        <f>Arms!$C$10</f>
        <v>CART_006_1</v>
      </c>
      <c r="B724" s="63">
        <v>6</v>
      </c>
      <c r="C724" s="63" t="str">
        <f t="shared" si="16"/>
        <v>CART_006_1_6</v>
      </c>
      <c r="D724" s="64">
        <v>68</v>
      </c>
      <c r="E724" s="63" t="s">
        <v>260</v>
      </c>
      <c r="F724" s="65">
        <v>10</v>
      </c>
      <c r="G724" s="65"/>
      <c r="H724" s="61" t="s">
        <v>327</v>
      </c>
      <c r="I724" s="63" t="s">
        <v>94</v>
      </c>
      <c r="J724" s="63" t="s">
        <v>356</v>
      </c>
      <c r="P724" s="63" t="s">
        <v>288</v>
      </c>
    </row>
    <row r="725" spans="1:16" s="63" customFormat="1">
      <c r="A725" s="63" t="str">
        <f>Arms!$C$10</f>
        <v>CART_006_1</v>
      </c>
      <c r="B725" s="63">
        <v>7</v>
      </c>
      <c r="C725" s="63" t="str">
        <f t="shared" si="16"/>
        <v>CART_006_1_7</v>
      </c>
      <c r="D725" s="64">
        <v>1</v>
      </c>
      <c r="E725" s="63" t="s">
        <v>260</v>
      </c>
      <c r="F725" s="65">
        <v>10</v>
      </c>
      <c r="G725" s="65"/>
      <c r="H725" s="61" t="s">
        <v>327</v>
      </c>
      <c r="I725" s="63" t="s">
        <v>94</v>
      </c>
      <c r="J725" s="63" t="s">
        <v>356</v>
      </c>
      <c r="P725" s="63" t="s">
        <v>288</v>
      </c>
    </row>
    <row r="726" spans="1:16" s="63" customFormat="1">
      <c r="A726" s="63" t="str">
        <f>Arms!$C$10</f>
        <v>CART_006_1</v>
      </c>
      <c r="B726" s="63">
        <v>7</v>
      </c>
      <c r="C726" s="63" t="str">
        <f t="shared" si="16"/>
        <v>CART_006_1_7</v>
      </c>
      <c r="D726" s="64">
        <v>3</v>
      </c>
      <c r="E726" s="63" t="s">
        <v>260</v>
      </c>
      <c r="F726" s="65">
        <v>10</v>
      </c>
      <c r="G726" s="65"/>
      <c r="H726" s="61" t="s">
        <v>327</v>
      </c>
      <c r="I726" s="63" t="s">
        <v>94</v>
      </c>
      <c r="J726" s="63" t="s">
        <v>356</v>
      </c>
      <c r="P726" s="63" t="s">
        <v>288</v>
      </c>
    </row>
    <row r="727" spans="1:16" s="63" customFormat="1">
      <c r="A727" s="63" t="str">
        <f>Arms!$C$10</f>
        <v>CART_006_1</v>
      </c>
      <c r="B727" s="63">
        <v>7</v>
      </c>
      <c r="C727" s="63" t="str">
        <f t="shared" si="16"/>
        <v>CART_006_1_7</v>
      </c>
      <c r="D727" s="64">
        <v>5</v>
      </c>
      <c r="E727" s="63" t="s">
        <v>260</v>
      </c>
      <c r="F727" s="65">
        <v>10</v>
      </c>
      <c r="G727" s="65"/>
      <c r="H727" s="61" t="s">
        <v>327</v>
      </c>
      <c r="I727" s="63" t="s">
        <v>94</v>
      </c>
      <c r="J727" s="63" t="s">
        <v>356</v>
      </c>
      <c r="P727" s="63" t="s">
        <v>288</v>
      </c>
    </row>
    <row r="728" spans="1:16" s="63" customFormat="1">
      <c r="A728" s="63" t="str">
        <f>Arms!$C$10</f>
        <v>CART_006_1</v>
      </c>
      <c r="B728" s="63">
        <v>7</v>
      </c>
      <c r="C728" s="63" t="str">
        <f t="shared" si="16"/>
        <v>CART_006_1_7</v>
      </c>
      <c r="D728" s="64">
        <v>7</v>
      </c>
      <c r="E728" s="63" t="s">
        <v>260</v>
      </c>
      <c r="F728" s="65">
        <v>10</v>
      </c>
      <c r="G728" s="65"/>
      <c r="H728" s="61" t="s">
        <v>327</v>
      </c>
      <c r="I728" s="63" t="s">
        <v>94</v>
      </c>
      <c r="J728" s="63" t="s">
        <v>356</v>
      </c>
      <c r="P728" s="63" t="s">
        <v>288</v>
      </c>
    </row>
    <row r="729" spans="1:16" s="63" customFormat="1">
      <c r="A729" s="63" t="str">
        <f>Arms!$C$10</f>
        <v>CART_006_1</v>
      </c>
      <c r="B729" s="63">
        <v>7</v>
      </c>
      <c r="C729" s="63" t="str">
        <f t="shared" si="16"/>
        <v>CART_006_1_7</v>
      </c>
      <c r="D729" s="64">
        <v>13</v>
      </c>
      <c r="E729" s="63" t="s">
        <v>260</v>
      </c>
      <c r="F729" s="65">
        <v>12.606999999999999</v>
      </c>
      <c r="G729" s="65"/>
      <c r="H729" s="61" t="s">
        <v>327</v>
      </c>
      <c r="I729" s="63" t="s">
        <v>94</v>
      </c>
      <c r="J729" s="63" t="s">
        <v>356</v>
      </c>
      <c r="P729" s="63" t="s">
        <v>288</v>
      </c>
    </row>
    <row r="730" spans="1:16" s="63" customFormat="1">
      <c r="A730" s="63" t="str">
        <f>Arms!$C$10</f>
        <v>CART_006_1</v>
      </c>
      <c r="B730" s="63">
        <v>7</v>
      </c>
      <c r="C730" s="63" t="str">
        <f t="shared" si="16"/>
        <v>CART_006_1_7</v>
      </c>
      <c r="D730" s="64">
        <v>20</v>
      </c>
      <c r="E730" s="63" t="s">
        <v>260</v>
      </c>
      <c r="F730" s="65">
        <v>14.933999999999999</v>
      </c>
      <c r="G730" s="65"/>
      <c r="H730" s="61" t="s">
        <v>327</v>
      </c>
      <c r="I730" s="63" t="s">
        <v>94</v>
      </c>
      <c r="J730" s="63" t="s">
        <v>356</v>
      </c>
      <c r="P730" s="63" t="s">
        <v>288</v>
      </c>
    </row>
    <row r="731" spans="1:16" s="63" customFormat="1">
      <c r="A731" s="63" t="str">
        <f>Arms!$C$10</f>
        <v>CART_006_1</v>
      </c>
      <c r="B731" s="63">
        <v>7</v>
      </c>
      <c r="C731" s="63" t="str">
        <f t="shared" si="16"/>
        <v>CART_006_1_7</v>
      </c>
      <c r="D731" s="64">
        <v>27</v>
      </c>
      <c r="E731" s="63" t="s">
        <v>260</v>
      </c>
      <c r="F731" s="65">
        <v>10</v>
      </c>
      <c r="G731" s="65"/>
      <c r="H731" s="61" t="s">
        <v>327</v>
      </c>
      <c r="I731" s="63" t="s">
        <v>94</v>
      </c>
      <c r="J731" s="63" t="s">
        <v>356</v>
      </c>
      <c r="P731" s="63" t="s">
        <v>288</v>
      </c>
    </row>
    <row r="732" spans="1:16" s="63" customFormat="1">
      <c r="A732" s="63" t="str">
        <f>Arms!$C$10</f>
        <v>CART_006_1</v>
      </c>
      <c r="B732" s="63">
        <v>8</v>
      </c>
      <c r="C732" s="63" t="str">
        <f t="shared" si="16"/>
        <v>CART_006_1_8</v>
      </c>
      <c r="D732" s="64">
        <v>1</v>
      </c>
      <c r="E732" s="63" t="s">
        <v>260</v>
      </c>
      <c r="F732" s="65">
        <v>10</v>
      </c>
      <c r="G732" s="65"/>
      <c r="H732" s="61" t="s">
        <v>327</v>
      </c>
      <c r="I732" s="63" t="s">
        <v>94</v>
      </c>
      <c r="J732" s="63" t="s">
        <v>356</v>
      </c>
      <c r="P732" s="63" t="s">
        <v>288</v>
      </c>
    </row>
    <row r="733" spans="1:16" s="63" customFormat="1">
      <c r="A733" s="63" t="str">
        <f>Arms!$C$10</f>
        <v>CART_006_1</v>
      </c>
      <c r="B733" s="63">
        <v>8</v>
      </c>
      <c r="C733" s="63" t="str">
        <f t="shared" si="16"/>
        <v>CART_006_1_8</v>
      </c>
      <c r="D733" s="64">
        <v>3</v>
      </c>
      <c r="E733" s="63" t="s">
        <v>260</v>
      </c>
      <c r="F733" s="65">
        <v>10</v>
      </c>
      <c r="G733" s="65"/>
      <c r="H733" s="61" t="s">
        <v>327</v>
      </c>
      <c r="I733" s="63" t="s">
        <v>94</v>
      </c>
      <c r="J733" s="63" t="s">
        <v>356</v>
      </c>
      <c r="P733" s="63" t="s">
        <v>288</v>
      </c>
    </row>
    <row r="734" spans="1:16" s="63" customFormat="1">
      <c r="A734" s="63" t="str">
        <f>Arms!$C$10</f>
        <v>CART_006_1</v>
      </c>
      <c r="B734" s="63">
        <v>8</v>
      </c>
      <c r="C734" s="63" t="str">
        <f t="shared" si="16"/>
        <v>CART_006_1_8</v>
      </c>
      <c r="D734" s="64">
        <v>9</v>
      </c>
      <c r="E734" s="63" t="s">
        <v>260</v>
      </c>
      <c r="F734" s="65">
        <v>10</v>
      </c>
      <c r="G734" s="65"/>
      <c r="H734" s="61" t="s">
        <v>327</v>
      </c>
      <c r="I734" s="63" t="s">
        <v>94</v>
      </c>
      <c r="J734" s="63" t="s">
        <v>356</v>
      </c>
      <c r="P734" s="63" t="s">
        <v>288</v>
      </c>
    </row>
    <row r="735" spans="1:16" s="63" customFormat="1">
      <c r="A735" s="63" t="str">
        <f>Arms!$C$10</f>
        <v>CART_006_1</v>
      </c>
      <c r="B735" s="63">
        <v>8</v>
      </c>
      <c r="C735" s="63" t="str">
        <f t="shared" si="16"/>
        <v>CART_006_1_8</v>
      </c>
      <c r="D735" s="64">
        <v>14</v>
      </c>
      <c r="E735" s="63" t="s">
        <v>260</v>
      </c>
      <c r="F735" s="65">
        <v>10</v>
      </c>
      <c r="G735" s="65"/>
      <c r="H735" s="61" t="s">
        <v>327</v>
      </c>
      <c r="I735" s="63" t="s">
        <v>94</v>
      </c>
      <c r="J735" s="63" t="s">
        <v>356</v>
      </c>
      <c r="P735" s="63" t="s">
        <v>288</v>
      </c>
    </row>
    <row r="736" spans="1:16" s="63" customFormat="1">
      <c r="A736" s="63" t="str">
        <f>Arms!$C$10</f>
        <v>CART_006_1</v>
      </c>
      <c r="B736" s="63">
        <v>8</v>
      </c>
      <c r="C736" s="63" t="str">
        <f t="shared" si="16"/>
        <v>CART_006_1_8</v>
      </c>
      <c r="D736" s="64">
        <v>24</v>
      </c>
      <c r="E736" s="63" t="s">
        <v>260</v>
      </c>
      <c r="F736" s="65">
        <v>10</v>
      </c>
      <c r="G736" s="65"/>
      <c r="H736" s="61" t="s">
        <v>327</v>
      </c>
      <c r="I736" s="63" t="s">
        <v>94</v>
      </c>
      <c r="J736" s="63" t="s">
        <v>356</v>
      </c>
      <c r="P736" s="63" t="s">
        <v>288</v>
      </c>
    </row>
    <row r="737" spans="1:16" s="63" customFormat="1">
      <c r="A737" s="63" t="str">
        <f>Arms!$C$10</f>
        <v>CART_006_1</v>
      </c>
      <c r="B737" s="63">
        <v>8</v>
      </c>
      <c r="C737" s="63" t="str">
        <f t="shared" si="16"/>
        <v>CART_006_1_8</v>
      </c>
      <c r="D737" s="64">
        <v>28</v>
      </c>
      <c r="E737" s="63" t="s">
        <v>260</v>
      </c>
      <c r="F737" s="65">
        <v>10</v>
      </c>
      <c r="G737" s="65"/>
      <c r="H737" s="61" t="s">
        <v>327</v>
      </c>
      <c r="I737" s="63" t="s">
        <v>94</v>
      </c>
      <c r="J737" s="63" t="s">
        <v>356</v>
      </c>
      <c r="P737" s="63" t="s">
        <v>288</v>
      </c>
    </row>
    <row r="738" spans="1:16" s="63" customFormat="1">
      <c r="A738" s="63" t="str">
        <f>Arms!$C$10</f>
        <v>CART_006_1</v>
      </c>
      <c r="B738" s="63">
        <v>9</v>
      </c>
      <c r="C738" s="63" t="str">
        <f t="shared" si="16"/>
        <v>CART_006_1_9</v>
      </c>
      <c r="D738" s="64">
        <v>1</v>
      </c>
      <c r="E738" s="63" t="s">
        <v>260</v>
      </c>
      <c r="F738" s="65">
        <v>12.025</v>
      </c>
      <c r="G738" s="65"/>
      <c r="H738" s="61" t="s">
        <v>327</v>
      </c>
      <c r="I738" s="63" t="s">
        <v>94</v>
      </c>
      <c r="J738" s="63" t="s">
        <v>356</v>
      </c>
      <c r="P738" s="63" t="s">
        <v>288</v>
      </c>
    </row>
    <row r="739" spans="1:16" s="63" customFormat="1">
      <c r="A739" s="63" t="str">
        <f>Arms!$C$10</f>
        <v>CART_006_1</v>
      </c>
      <c r="B739" s="63">
        <v>9</v>
      </c>
      <c r="C739" s="63" t="str">
        <f t="shared" si="16"/>
        <v>CART_006_1_9</v>
      </c>
      <c r="D739" s="64">
        <v>3</v>
      </c>
      <c r="E739" s="63" t="s">
        <v>260</v>
      </c>
      <c r="F739" s="65">
        <v>13.253</v>
      </c>
      <c r="G739" s="65"/>
      <c r="H739" s="61" t="s">
        <v>327</v>
      </c>
      <c r="I739" s="63" t="s">
        <v>94</v>
      </c>
      <c r="J739" s="63" t="s">
        <v>356</v>
      </c>
      <c r="P739" s="63" t="s">
        <v>288</v>
      </c>
    </row>
    <row r="740" spans="1:16" s="63" customFormat="1">
      <c r="A740" s="63" t="str">
        <f>Arms!$C$10</f>
        <v>CART_006_1</v>
      </c>
      <c r="B740" s="63">
        <v>9</v>
      </c>
      <c r="C740" s="63" t="str">
        <f t="shared" si="16"/>
        <v>CART_006_1_9</v>
      </c>
      <c r="D740" s="64">
        <v>6</v>
      </c>
      <c r="E740" s="63" t="s">
        <v>260</v>
      </c>
      <c r="F740" s="65">
        <v>84.043999999999997</v>
      </c>
      <c r="G740" s="65"/>
      <c r="H740" s="61" t="s">
        <v>327</v>
      </c>
      <c r="I740" s="63" t="s">
        <v>94</v>
      </c>
      <c r="J740" s="63" t="s">
        <v>356</v>
      </c>
      <c r="P740" s="63" t="s">
        <v>288</v>
      </c>
    </row>
    <row r="741" spans="1:16" s="63" customFormat="1">
      <c r="A741" s="63" t="str">
        <f>Arms!$C$10</f>
        <v>CART_006_1</v>
      </c>
      <c r="B741" s="63">
        <v>9</v>
      </c>
      <c r="C741" s="63" t="str">
        <f t="shared" si="16"/>
        <v>CART_006_1_9</v>
      </c>
      <c r="D741" s="64">
        <v>7</v>
      </c>
      <c r="E741" s="63" t="s">
        <v>260</v>
      </c>
      <c r="F741" s="65">
        <v>10</v>
      </c>
      <c r="G741" s="65"/>
      <c r="H741" s="61" t="s">
        <v>327</v>
      </c>
      <c r="I741" s="63" t="s">
        <v>94</v>
      </c>
      <c r="J741" s="63" t="s">
        <v>356</v>
      </c>
      <c r="P741" s="63" t="s">
        <v>288</v>
      </c>
    </row>
    <row r="742" spans="1:16" s="63" customFormat="1">
      <c r="A742" s="63" t="str">
        <f>Arms!$C$10</f>
        <v>CART_006_1</v>
      </c>
      <c r="B742" s="63">
        <v>9</v>
      </c>
      <c r="C742" s="63" t="str">
        <f t="shared" si="16"/>
        <v>CART_006_1_9</v>
      </c>
      <c r="D742" s="64">
        <v>9</v>
      </c>
      <c r="E742" s="63" t="s">
        <v>260</v>
      </c>
      <c r="F742" s="65">
        <v>10</v>
      </c>
      <c r="G742" s="65"/>
      <c r="H742" s="61" t="s">
        <v>327</v>
      </c>
      <c r="I742" s="63" t="s">
        <v>94</v>
      </c>
      <c r="J742" s="63" t="s">
        <v>356</v>
      </c>
      <c r="P742" s="63" t="s">
        <v>288</v>
      </c>
    </row>
    <row r="743" spans="1:16" s="63" customFormat="1">
      <c r="A743" s="63" t="str">
        <f>Arms!$C$10</f>
        <v>CART_006_1</v>
      </c>
      <c r="B743" s="63">
        <v>9</v>
      </c>
      <c r="C743" s="63" t="str">
        <f t="shared" si="16"/>
        <v>CART_006_1_9</v>
      </c>
      <c r="D743" s="64">
        <v>14</v>
      </c>
      <c r="E743" s="63" t="s">
        <v>260</v>
      </c>
      <c r="F743" s="65">
        <v>10</v>
      </c>
      <c r="G743" s="65"/>
      <c r="H743" s="61" t="s">
        <v>327</v>
      </c>
      <c r="I743" s="63" t="s">
        <v>94</v>
      </c>
      <c r="J743" s="63" t="s">
        <v>356</v>
      </c>
      <c r="P743" s="63" t="s">
        <v>288</v>
      </c>
    </row>
    <row r="744" spans="1:16" s="63" customFormat="1">
      <c r="A744" s="63" t="str">
        <f>Arms!$C$10</f>
        <v>CART_006_1</v>
      </c>
      <c r="B744" s="63">
        <v>9</v>
      </c>
      <c r="C744" s="63" t="str">
        <f t="shared" si="16"/>
        <v>CART_006_1_9</v>
      </c>
      <c r="D744" s="64">
        <v>21</v>
      </c>
      <c r="E744" s="63" t="s">
        <v>260</v>
      </c>
      <c r="F744" s="65">
        <v>10</v>
      </c>
      <c r="G744" s="65"/>
      <c r="H744" s="61" t="s">
        <v>327</v>
      </c>
      <c r="I744" s="63" t="s">
        <v>94</v>
      </c>
      <c r="J744" s="63" t="s">
        <v>356</v>
      </c>
      <c r="P744" s="63" t="s">
        <v>288</v>
      </c>
    </row>
    <row r="745" spans="1:16" s="63" customFormat="1">
      <c r="A745" s="63" t="str">
        <f>Arms!$C$10</f>
        <v>CART_006_1</v>
      </c>
      <c r="B745" s="63">
        <v>9</v>
      </c>
      <c r="C745" s="63" t="str">
        <f t="shared" si="16"/>
        <v>CART_006_1_9</v>
      </c>
      <c r="D745" s="64">
        <v>28</v>
      </c>
      <c r="E745" s="63" t="s">
        <v>260</v>
      </c>
      <c r="F745" s="65">
        <v>10</v>
      </c>
      <c r="G745" s="65"/>
      <c r="H745" s="61" t="s">
        <v>327</v>
      </c>
      <c r="I745" s="63" t="s">
        <v>94</v>
      </c>
      <c r="J745" s="63" t="s">
        <v>356</v>
      </c>
      <c r="P745" s="63" t="s">
        <v>288</v>
      </c>
    </row>
    <row r="746" spans="1:16" s="63" customFormat="1">
      <c r="A746" s="63" t="str">
        <f>Arms!$C$10</f>
        <v>CART_006_1</v>
      </c>
      <c r="B746" s="63">
        <v>10</v>
      </c>
      <c r="C746" s="63" t="str">
        <f t="shared" si="16"/>
        <v>CART_006_1_10</v>
      </c>
      <c r="D746" s="64">
        <v>1</v>
      </c>
      <c r="E746" s="63" t="s">
        <v>260</v>
      </c>
      <c r="F746" s="65">
        <v>12.132</v>
      </c>
      <c r="G746" s="65"/>
      <c r="H746" s="61" t="s">
        <v>327</v>
      </c>
      <c r="I746" s="63" t="s">
        <v>94</v>
      </c>
      <c r="J746" s="63" t="s">
        <v>356</v>
      </c>
      <c r="P746" s="63" t="s">
        <v>288</v>
      </c>
    </row>
    <row r="747" spans="1:16" s="63" customFormat="1">
      <c r="A747" s="63" t="str">
        <f>Arms!$C$10</f>
        <v>CART_006_1</v>
      </c>
      <c r="B747" s="63">
        <v>10</v>
      </c>
      <c r="C747" s="63" t="str">
        <f t="shared" si="16"/>
        <v>CART_006_1_10</v>
      </c>
      <c r="D747" s="64">
        <v>3</v>
      </c>
      <c r="E747" s="63" t="s">
        <v>260</v>
      </c>
      <c r="F747" s="65">
        <v>10.385</v>
      </c>
      <c r="G747" s="65"/>
      <c r="H747" s="61" t="s">
        <v>327</v>
      </c>
      <c r="I747" s="63" t="s">
        <v>94</v>
      </c>
      <c r="J747" s="63" t="s">
        <v>356</v>
      </c>
      <c r="P747" s="63" t="s">
        <v>288</v>
      </c>
    </row>
    <row r="748" spans="1:16" s="63" customFormat="1">
      <c r="A748" s="63" t="str">
        <f>Arms!$C$10</f>
        <v>CART_006_1</v>
      </c>
      <c r="B748" s="63">
        <v>10</v>
      </c>
      <c r="C748" s="63" t="str">
        <f t="shared" si="16"/>
        <v>CART_006_1_10</v>
      </c>
      <c r="D748" s="64">
        <v>6</v>
      </c>
      <c r="E748" s="63" t="s">
        <v>260</v>
      </c>
      <c r="F748" s="65">
        <v>10</v>
      </c>
      <c r="G748" s="65"/>
      <c r="H748" s="61" t="s">
        <v>327</v>
      </c>
      <c r="I748" s="63" t="s">
        <v>94</v>
      </c>
      <c r="J748" s="63" t="s">
        <v>356</v>
      </c>
      <c r="P748" s="63" t="s">
        <v>288</v>
      </c>
    </row>
    <row r="749" spans="1:16" s="63" customFormat="1">
      <c r="A749" s="63" t="str">
        <f>Arms!$C$10</f>
        <v>CART_006_1</v>
      </c>
      <c r="B749" s="63">
        <v>10</v>
      </c>
      <c r="C749" s="63" t="str">
        <f t="shared" si="16"/>
        <v>CART_006_1_10</v>
      </c>
      <c r="D749" s="64">
        <v>10</v>
      </c>
      <c r="E749" s="63" t="s">
        <v>260</v>
      </c>
      <c r="F749" s="65">
        <v>10</v>
      </c>
      <c r="G749" s="65"/>
      <c r="H749" s="61" t="s">
        <v>327</v>
      </c>
      <c r="I749" s="63" t="s">
        <v>94</v>
      </c>
      <c r="J749" s="63" t="s">
        <v>356</v>
      </c>
      <c r="P749" s="63" t="s">
        <v>288</v>
      </c>
    </row>
    <row r="750" spans="1:16" s="63" customFormat="1">
      <c r="A750" s="63" t="str">
        <f>Arms!$C$10</f>
        <v>CART_006_1</v>
      </c>
      <c r="B750" s="63">
        <v>10</v>
      </c>
      <c r="C750" s="63" t="str">
        <f t="shared" si="16"/>
        <v>CART_006_1_10</v>
      </c>
      <c r="D750" s="64">
        <v>14</v>
      </c>
      <c r="E750" s="63" t="s">
        <v>260</v>
      </c>
      <c r="F750" s="65">
        <v>10</v>
      </c>
      <c r="G750" s="65"/>
      <c r="H750" s="61" t="s">
        <v>327</v>
      </c>
      <c r="I750" s="63" t="s">
        <v>94</v>
      </c>
      <c r="J750" s="63" t="s">
        <v>356</v>
      </c>
      <c r="P750" s="63" t="s">
        <v>288</v>
      </c>
    </row>
    <row r="751" spans="1:16" s="63" customFormat="1">
      <c r="A751" s="63" t="str">
        <f>Arms!$C$10</f>
        <v>CART_006_1</v>
      </c>
      <c r="B751" s="63">
        <v>10</v>
      </c>
      <c r="C751" s="63" t="str">
        <f t="shared" si="16"/>
        <v>CART_006_1_10</v>
      </c>
      <c r="D751" s="64">
        <v>21</v>
      </c>
      <c r="E751" s="63" t="s">
        <v>260</v>
      </c>
      <c r="F751" s="65">
        <v>10</v>
      </c>
      <c r="G751" s="65"/>
      <c r="H751" s="61" t="s">
        <v>327</v>
      </c>
      <c r="I751" s="63" t="s">
        <v>94</v>
      </c>
      <c r="J751" s="63" t="s">
        <v>356</v>
      </c>
      <c r="P751" s="63" t="s">
        <v>288</v>
      </c>
    </row>
    <row r="752" spans="1:16" s="63" customFormat="1">
      <c r="A752" s="63" t="str">
        <f>Arms!$C$10</f>
        <v>CART_006_1</v>
      </c>
      <c r="B752" s="63">
        <v>11</v>
      </c>
      <c r="C752" s="63" t="str">
        <f t="shared" si="16"/>
        <v>CART_006_1_11</v>
      </c>
      <c r="D752" s="64">
        <v>1</v>
      </c>
      <c r="E752" s="63" t="s">
        <v>260</v>
      </c>
      <c r="F752" s="65">
        <v>10</v>
      </c>
      <c r="G752" s="65"/>
      <c r="H752" s="61" t="s">
        <v>327</v>
      </c>
      <c r="I752" s="63" t="s">
        <v>94</v>
      </c>
      <c r="J752" s="63" t="s">
        <v>356</v>
      </c>
      <c r="P752" s="63" t="s">
        <v>288</v>
      </c>
    </row>
    <row r="753" spans="1:16" s="63" customFormat="1">
      <c r="A753" s="63" t="str">
        <f>Arms!$C$10</f>
        <v>CART_006_1</v>
      </c>
      <c r="B753" s="63">
        <v>11</v>
      </c>
      <c r="C753" s="63" t="str">
        <f t="shared" si="16"/>
        <v>CART_006_1_11</v>
      </c>
      <c r="D753" s="64">
        <v>3</v>
      </c>
      <c r="E753" s="63" t="s">
        <v>260</v>
      </c>
      <c r="F753" s="65">
        <v>10</v>
      </c>
      <c r="G753" s="65"/>
      <c r="H753" s="61" t="s">
        <v>327</v>
      </c>
      <c r="I753" s="63" t="s">
        <v>94</v>
      </c>
      <c r="J753" s="63" t="s">
        <v>356</v>
      </c>
      <c r="P753" s="63" t="s">
        <v>288</v>
      </c>
    </row>
    <row r="754" spans="1:16" s="63" customFormat="1">
      <c r="A754" s="63" t="str">
        <f>Arms!$C$10</f>
        <v>CART_006_1</v>
      </c>
      <c r="B754" s="63">
        <v>11</v>
      </c>
      <c r="C754" s="63" t="str">
        <f t="shared" si="16"/>
        <v>CART_006_1_11</v>
      </c>
      <c r="D754" s="64">
        <v>6</v>
      </c>
      <c r="E754" s="63" t="s">
        <v>260</v>
      </c>
      <c r="F754" s="65">
        <v>19.167999999999999</v>
      </c>
      <c r="G754" s="65"/>
      <c r="H754" s="61" t="s">
        <v>327</v>
      </c>
      <c r="I754" s="63" t="s">
        <v>94</v>
      </c>
      <c r="J754" s="63" t="s">
        <v>356</v>
      </c>
      <c r="P754" s="63" t="s">
        <v>288</v>
      </c>
    </row>
    <row r="755" spans="1:16" s="63" customFormat="1">
      <c r="A755" s="63" t="str">
        <f>Arms!$C$10</f>
        <v>CART_006_1</v>
      </c>
      <c r="B755" s="63">
        <v>11</v>
      </c>
      <c r="C755" s="63" t="str">
        <f t="shared" si="16"/>
        <v>CART_006_1_11</v>
      </c>
      <c r="D755" s="64">
        <v>9</v>
      </c>
      <c r="E755" s="63" t="s">
        <v>260</v>
      </c>
      <c r="F755" s="65">
        <v>10</v>
      </c>
      <c r="G755" s="65"/>
      <c r="H755" s="61" t="s">
        <v>327</v>
      </c>
      <c r="I755" s="63" t="s">
        <v>94</v>
      </c>
      <c r="J755" s="63" t="s">
        <v>356</v>
      </c>
      <c r="P755" s="63" t="s">
        <v>288</v>
      </c>
    </row>
    <row r="756" spans="1:16" s="63" customFormat="1">
      <c r="A756" s="63" t="str">
        <f>Arms!$C$10</f>
        <v>CART_006_1</v>
      </c>
      <c r="B756" s="63">
        <v>11</v>
      </c>
      <c r="C756" s="63" t="str">
        <f t="shared" si="16"/>
        <v>CART_006_1_11</v>
      </c>
      <c r="D756" s="64">
        <v>16</v>
      </c>
      <c r="E756" s="63" t="s">
        <v>260</v>
      </c>
      <c r="F756" s="65">
        <v>10</v>
      </c>
      <c r="G756" s="65"/>
      <c r="H756" s="61" t="s">
        <v>327</v>
      </c>
      <c r="I756" s="63" t="s">
        <v>94</v>
      </c>
      <c r="J756" s="63" t="s">
        <v>356</v>
      </c>
      <c r="P756" s="63" t="s">
        <v>288</v>
      </c>
    </row>
    <row r="757" spans="1:16" s="63" customFormat="1">
      <c r="A757" s="63" t="str">
        <f>Arms!$C$10</f>
        <v>CART_006_1</v>
      </c>
      <c r="B757" s="63">
        <v>11</v>
      </c>
      <c r="C757" s="63" t="str">
        <f t="shared" si="16"/>
        <v>CART_006_1_11</v>
      </c>
      <c r="D757" s="64">
        <v>21</v>
      </c>
      <c r="E757" s="63" t="s">
        <v>260</v>
      </c>
      <c r="F757" s="65">
        <v>10.404</v>
      </c>
      <c r="G757" s="65"/>
      <c r="H757" s="61" t="s">
        <v>327</v>
      </c>
      <c r="I757" s="63" t="s">
        <v>94</v>
      </c>
      <c r="J757" s="63" t="s">
        <v>356</v>
      </c>
      <c r="P757" s="63" t="s">
        <v>288</v>
      </c>
    </row>
    <row r="758" spans="1:16" s="63" customFormat="1">
      <c r="A758" s="63" t="str">
        <f>Arms!$C$10</f>
        <v>CART_006_1</v>
      </c>
      <c r="B758" s="63">
        <v>11</v>
      </c>
      <c r="C758" s="63" t="str">
        <f t="shared" si="16"/>
        <v>CART_006_1_11</v>
      </c>
      <c r="D758" s="64">
        <v>29</v>
      </c>
      <c r="E758" s="63" t="s">
        <v>260</v>
      </c>
      <c r="F758" s="65">
        <v>10</v>
      </c>
      <c r="G758" s="65"/>
      <c r="H758" s="61" t="s">
        <v>327</v>
      </c>
      <c r="I758" s="63" t="s">
        <v>94</v>
      </c>
      <c r="J758" s="63" t="s">
        <v>356</v>
      </c>
      <c r="P758" s="63" t="s">
        <v>288</v>
      </c>
    </row>
    <row r="759" spans="1:16" s="63" customFormat="1">
      <c r="A759" s="63" t="str">
        <f>Arms!$C$10</f>
        <v>CART_006_1</v>
      </c>
      <c r="B759" s="63">
        <v>12</v>
      </c>
      <c r="C759" s="63" t="str">
        <f t="shared" si="16"/>
        <v>CART_006_1_12</v>
      </c>
      <c r="D759" s="64">
        <v>1</v>
      </c>
      <c r="E759" s="63" t="s">
        <v>260</v>
      </c>
      <c r="F759" s="65">
        <v>10</v>
      </c>
      <c r="G759" s="65"/>
      <c r="H759" s="61" t="s">
        <v>327</v>
      </c>
      <c r="I759" s="63" t="s">
        <v>94</v>
      </c>
      <c r="J759" s="63" t="s">
        <v>356</v>
      </c>
      <c r="P759" s="63" t="s">
        <v>288</v>
      </c>
    </row>
    <row r="760" spans="1:16" s="63" customFormat="1">
      <c r="A760" s="63" t="str">
        <f>Arms!$C$10</f>
        <v>CART_006_1</v>
      </c>
      <c r="B760" s="63">
        <v>12</v>
      </c>
      <c r="C760" s="63" t="str">
        <f t="shared" si="16"/>
        <v>CART_006_1_12</v>
      </c>
      <c r="D760" s="64">
        <v>3</v>
      </c>
      <c r="E760" s="63" t="s">
        <v>260</v>
      </c>
      <c r="F760" s="65">
        <v>10</v>
      </c>
      <c r="G760" s="65"/>
      <c r="H760" s="61" t="s">
        <v>327</v>
      </c>
      <c r="I760" s="63" t="s">
        <v>94</v>
      </c>
      <c r="J760" s="63" t="s">
        <v>356</v>
      </c>
      <c r="P760" s="63" t="s">
        <v>288</v>
      </c>
    </row>
    <row r="761" spans="1:16" s="63" customFormat="1">
      <c r="A761" s="63" t="str">
        <f>Arms!$C$10</f>
        <v>CART_006_1</v>
      </c>
      <c r="B761" s="63">
        <v>12</v>
      </c>
      <c r="C761" s="63" t="str">
        <f t="shared" si="16"/>
        <v>CART_006_1_12</v>
      </c>
      <c r="D761" s="64">
        <v>6</v>
      </c>
      <c r="E761" s="63" t="s">
        <v>260</v>
      </c>
      <c r="F761" s="65">
        <v>10</v>
      </c>
      <c r="G761" s="65"/>
      <c r="H761" s="61" t="s">
        <v>327</v>
      </c>
      <c r="I761" s="63" t="s">
        <v>94</v>
      </c>
      <c r="J761" s="63" t="s">
        <v>356</v>
      </c>
      <c r="P761" s="63" t="s">
        <v>288</v>
      </c>
    </row>
    <row r="762" spans="1:16" s="63" customFormat="1">
      <c r="A762" s="63" t="str">
        <f>Arms!$C$10</f>
        <v>CART_006_1</v>
      </c>
      <c r="B762" s="63">
        <v>12</v>
      </c>
      <c r="C762" s="63" t="str">
        <f t="shared" si="16"/>
        <v>CART_006_1_12</v>
      </c>
      <c r="D762" s="64">
        <v>9</v>
      </c>
      <c r="E762" s="63" t="s">
        <v>260</v>
      </c>
      <c r="F762" s="65">
        <v>10</v>
      </c>
      <c r="G762" s="65"/>
      <c r="H762" s="61" t="s">
        <v>327</v>
      </c>
      <c r="I762" s="63" t="s">
        <v>94</v>
      </c>
      <c r="J762" s="63" t="s">
        <v>356</v>
      </c>
      <c r="P762" s="63" t="s">
        <v>288</v>
      </c>
    </row>
    <row r="763" spans="1:16" s="63" customFormat="1">
      <c r="A763" s="63" t="str">
        <f>Arms!$C$10</f>
        <v>CART_006_1</v>
      </c>
      <c r="B763" s="63">
        <v>12</v>
      </c>
      <c r="C763" s="63" t="str">
        <f t="shared" si="16"/>
        <v>CART_006_1_12</v>
      </c>
      <c r="D763" s="64">
        <v>16</v>
      </c>
      <c r="E763" s="63" t="s">
        <v>260</v>
      </c>
      <c r="F763" s="65">
        <v>10</v>
      </c>
      <c r="G763" s="65"/>
      <c r="H763" s="61" t="s">
        <v>327</v>
      </c>
      <c r="I763" s="63" t="s">
        <v>94</v>
      </c>
      <c r="J763" s="63" t="s">
        <v>356</v>
      </c>
      <c r="P763" s="63" t="s">
        <v>288</v>
      </c>
    </row>
    <row r="764" spans="1:16" s="63" customFormat="1">
      <c r="A764" s="63" t="str">
        <f>Arms!$C$10</f>
        <v>CART_006_1</v>
      </c>
      <c r="B764" s="63">
        <v>12</v>
      </c>
      <c r="C764" s="63" t="str">
        <f t="shared" si="16"/>
        <v>CART_006_1_12</v>
      </c>
      <c r="D764" s="64">
        <v>21</v>
      </c>
      <c r="E764" s="63" t="s">
        <v>260</v>
      </c>
      <c r="F764" s="65">
        <v>10</v>
      </c>
      <c r="G764" s="65"/>
      <c r="H764" s="61" t="s">
        <v>327</v>
      </c>
      <c r="I764" s="63" t="s">
        <v>94</v>
      </c>
      <c r="J764" s="63" t="s">
        <v>356</v>
      </c>
      <c r="P764" s="63" t="s">
        <v>288</v>
      </c>
    </row>
    <row r="765" spans="1:16" s="63" customFormat="1">
      <c r="A765" s="63" t="str">
        <f>Arms!$C$10</f>
        <v>CART_006_1</v>
      </c>
      <c r="B765" s="63">
        <v>12</v>
      </c>
      <c r="C765" s="63" t="str">
        <f t="shared" si="16"/>
        <v>CART_006_1_12</v>
      </c>
      <c r="D765" s="64">
        <v>29</v>
      </c>
      <c r="E765" s="63" t="s">
        <v>260</v>
      </c>
      <c r="F765" s="65">
        <v>10</v>
      </c>
      <c r="G765" s="65"/>
      <c r="H765" s="61" t="s">
        <v>327</v>
      </c>
      <c r="I765" s="63" t="s">
        <v>94</v>
      </c>
      <c r="J765" s="63" t="s">
        <v>356</v>
      </c>
      <c r="P765" s="63" t="s">
        <v>288</v>
      </c>
    </row>
    <row r="766" spans="1:16" s="63" customFormat="1">
      <c r="A766" s="63" t="str">
        <f>Arms!$C$10</f>
        <v>CART_006_1</v>
      </c>
      <c r="B766" s="63">
        <v>13</v>
      </c>
      <c r="C766" s="63" t="str">
        <f t="shared" si="16"/>
        <v>CART_006_1_13</v>
      </c>
      <c r="D766" s="64">
        <v>1</v>
      </c>
      <c r="E766" s="63" t="s">
        <v>260</v>
      </c>
      <c r="F766" s="65">
        <v>17.21</v>
      </c>
      <c r="G766" s="65"/>
      <c r="H766" s="61" t="s">
        <v>327</v>
      </c>
      <c r="I766" s="63" t="s">
        <v>94</v>
      </c>
      <c r="J766" s="63" t="s">
        <v>356</v>
      </c>
      <c r="P766" s="63" t="s">
        <v>288</v>
      </c>
    </row>
    <row r="767" spans="1:16" s="63" customFormat="1">
      <c r="A767" s="63" t="str">
        <f>Arms!$C$10</f>
        <v>CART_006_1</v>
      </c>
      <c r="B767" s="63">
        <v>13</v>
      </c>
      <c r="C767" s="63" t="str">
        <f t="shared" si="16"/>
        <v>CART_006_1_13</v>
      </c>
      <c r="D767" s="64">
        <v>3</v>
      </c>
      <c r="E767" s="63" t="s">
        <v>260</v>
      </c>
      <c r="F767" s="65">
        <v>10</v>
      </c>
      <c r="G767" s="65"/>
      <c r="H767" s="61" t="s">
        <v>327</v>
      </c>
      <c r="I767" s="63" t="s">
        <v>94</v>
      </c>
      <c r="J767" s="63" t="s">
        <v>356</v>
      </c>
      <c r="P767" s="63" t="s">
        <v>288</v>
      </c>
    </row>
    <row r="768" spans="1:16" s="63" customFormat="1">
      <c r="A768" s="63" t="str">
        <f>Arms!$C$10</f>
        <v>CART_006_1</v>
      </c>
      <c r="B768" s="63">
        <v>13</v>
      </c>
      <c r="C768" s="63" t="str">
        <f t="shared" si="16"/>
        <v>CART_006_1_13</v>
      </c>
      <c r="D768" s="64">
        <v>6</v>
      </c>
      <c r="E768" s="63" t="s">
        <v>260</v>
      </c>
      <c r="F768" s="65">
        <v>22.791</v>
      </c>
      <c r="G768" s="65"/>
      <c r="H768" s="61" t="s">
        <v>327</v>
      </c>
      <c r="I768" s="63" t="s">
        <v>94</v>
      </c>
      <c r="J768" s="63" t="s">
        <v>356</v>
      </c>
      <c r="P768" s="63" t="s">
        <v>288</v>
      </c>
    </row>
    <row r="769" spans="1:16" s="63" customFormat="1">
      <c r="A769" s="63" t="str">
        <f>Arms!$C$10</f>
        <v>CART_006_1</v>
      </c>
      <c r="B769" s="63">
        <v>13</v>
      </c>
      <c r="C769" s="63" t="str">
        <f t="shared" si="16"/>
        <v>CART_006_1_13</v>
      </c>
      <c r="D769" s="64">
        <v>9</v>
      </c>
      <c r="E769" s="63" t="s">
        <v>260</v>
      </c>
      <c r="F769" s="65">
        <v>10</v>
      </c>
      <c r="G769" s="65"/>
      <c r="H769" s="61" t="s">
        <v>327</v>
      </c>
      <c r="I769" s="63" t="s">
        <v>94</v>
      </c>
      <c r="J769" s="63" t="s">
        <v>356</v>
      </c>
      <c r="P769" s="63" t="s">
        <v>288</v>
      </c>
    </row>
    <row r="770" spans="1:16" s="63" customFormat="1">
      <c r="A770" s="63" t="str">
        <f>Arms!$C$10</f>
        <v>CART_006_1</v>
      </c>
      <c r="B770" s="63">
        <v>13</v>
      </c>
      <c r="C770" s="63" t="str">
        <f t="shared" si="16"/>
        <v>CART_006_1_13</v>
      </c>
      <c r="D770" s="64">
        <v>15</v>
      </c>
      <c r="E770" s="63" t="s">
        <v>260</v>
      </c>
      <c r="F770" s="65">
        <v>10</v>
      </c>
      <c r="G770" s="65"/>
      <c r="H770" s="61" t="s">
        <v>327</v>
      </c>
      <c r="I770" s="63" t="s">
        <v>94</v>
      </c>
      <c r="J770" s="63" t="s">
        <v>356</v>
      </c>
      <c r="P770" s="63" t="s">
        <v>288</v>
      </c>
    </row>
    <row r="771" spans="1:16" s="63" customFormat="1">
      <c r="A771" s="63" t="str">
        <f>Arms!$C$10</f>
        <v>CART_006_1</v>
      </c>
      <c r="B771" s="63">
        <v>13</v>
      </c>
      <c r="C771" s="63" t="str">
        <f t="shared" si="16"/>
        <v>CART_006_1_13</v>
      </c>
      <c r="D771" s="64">
        <v>22</v>
      </c>
      <c r="E771" s="63" t="s">
        <v>260</v>
      </c>
      <c r="F771" s="65">
        <v>10</v>
      </c>
      <c r="G771" s="65"/>
      <c r="H771" s="61" t="s">
        <v>327</v>
      </c>
      <c r="I771" s="63" t="s">
        <v>94</v>
      </c>
      <c r="J771" s="63" t="s">
        <v>356</v>
      </c>
      <c r="P771" s="63" t="s">
        <v>288</v>
      </c>
    </row>
    <row r="772" spans="1:16" s="63" customFormat="1">
      <c r="A772" s="63" t="str">
        <f>Arms!$C$10</f>
        <v>CART_006_1</v>
      </c>
      <c r="B772" s="63">
        <v>14</v>
      </c>
      <c r="C772" s="63" t="str">
        <f t="shared" si="16"/>
        <v>CART_006_1_14</v>
      </c>
      <c r="D772" s="64">
        <v>1</v>
      </c>
      <c r="E772" s="63" t="s">
        <v>260</v>
      </c>
      <c r="F772" s="65">
        <v>10</v>
      </c>
      <c r="G772" s="65"/>
      <c r="H772" s="61" t="s">
        <v>327</v>
      </c>
      <c r="I772" s="63" t="s">
        <v>94</v>
      </c>
      <c r="J772" s="63" t="s">
        <v>356</v>
      </c>
      <c r="P772" s="63" t="s">
        <v>288</v>
      </c>
    </row>
    <row r="773" spans="1:16" s="63" customFormat="1">
      <c r="A773" s="63" t="str">
        <f>Arms!$C$10</f>
        <v>CART_006_1</v>
      </c>
      <c r="B773" s="63">
        <v>14</v>
      </c>
      <c r="C773" s="63" t="str">
        <f t="shared" ref="C773:C836" si="17">CONCATENATE(A773, "_", B773)</f>
        <v>CART_006_1_14</v>
      </c>
      <c r="D773" s="64">
        <v>3</v>
      </c>
      <c r="E773" s="63" t="s">
        <v>260</v>
      </c>
      <c r="F773" s="65">
        <v>10</v>
      </c>
      <c r="G773" s="65"/>
      <c r="H773" s="61" t="s">
        <v>327</v>
      </c>
      <c r="I773" s="63" t="s">
        <v>94</v>
      </c>
      <c r="J773" s="63" t="s">
        <v>356</v>
      </c>
      <c r="P773" s="63" t="s">
        <v>288</v>
      </c>
    </row>
    <row r="774" spans="1:16" s="63" customFormat="1">
      <c r="A774" s="63" t="str">
        <f>Arms!$C$10</f>
        <v>CART_006_1</v>
      </c>
      <c r="B774" s="63">
        <v>14</v>
      </c>
      <c r="C774" s="63" t="str">
        <f t="shared" si="17"/>
        <v>CART_006_1_14</v>
      </c>
      <c r="D774" s="64">
        <v>6</v>
      </c>
      <c r="E774" s="63" t="s">
        <v>260</v>
      </c>
      <c r="F774" s="65">
        <v>10</v>
      </c>
      <c r="G774" s="65"/>
      <c r="H774" s="61" t="s">
        <v>327</v>
      </c>
      <c r="I774" s="63" t="s">
        <v>94</v>
      </c>
      <c r="J774" s="63" t="s">
        <v>356</v>
      </c>
      <c r="P774" s="63" t="s">
        <v>288</v>
      </c>
    </row>
    <row r="775" spans="1:16" s="63" customFormat="1">
      <c r="A775" s="63" t="str">
        <f>Arms!$C$10</f>
        <v>CART_006_1</v>
      </c>
      <c r="B775" s="63">
        <v>14</v>
      </c>
      <c r="C775" s="63" t="str">
        <f t="shared" si="17"/>
        <v>CART_006_1_14</v>
      </c>
      <c r="D775" s="64">
        <v>9</v>
      </c>
      <c r="E775" s="63" t="s">
        <v>260</v>
      </c>
      <c r="F775" s="65">
        <v>10</v>
      </c>
      <c r="G775" s="65"/>
      <c r="H775" s="61" t="s">
        <v>327</v>
      </c>
      <c r="I775" s="63" t="s">
        <v>94</v>
      </c>
      <c r="J775" s="63" t="s">
        <v>356</v>
      </c>
      <c r="P775" s="63" t="s">
        <v>288</v>
      </c>
    </row>
    <row r="776" spans="1:16" s="63" customFormat="1">
      <c r="A776" s="63" t="str">
        <f>Arms!$C$10</f>
        <v>CART_006_1</v>
      </c>
      <c r="B776" s="63">
        <v>14</v>
      </c>
      <c r="C776" s="63" t="str">
        <f t="shared" si="17"/>
        <v>CART_006_1_14</v>
      </c>
      <c r="D776" s="64">
        <v>14</v>
      </c>
      <c r="E776" s="63" t="s">
        <v>260</v>
      </c>
      <c r="F776" s="65">
        <v>10</v>
      </c>
      <c r="G776" s="65"/>
      <c r="H776" s="61" t="s">
        <v>327</v>
      </c>
      <c r="I776" s="63" t="s">
        <v>94</v>
      </c>
      <c r="J776" s="63" t="s">
        <v>356</v>
      </c>
      <c r="P776" s="63" t="s">
        <v>288</v>
      </c>
    </row>
    <row r="777" spans="1:16" s="63" customFormat="1">
      <c r="A777" s="63" t="str">
        <f>Arms!$C$10</f>
        <v>CART_006_1</v>
      </c>
      <c r="B777" s="63">
        <v>14</v>
      </c>
      <c r="C777" s="63" t="str">
        <f t="shared" si="17"/>
        <v>CART_006_1_14</v>
      </c>
      <c r="D777" s="64">
        <v>28</v>
      </c>
      <c r="E777" s="63" t="s">
        <v>260</v>
      </c>
      <c r="F777" s="65">
        <v>10</v>
      </c>
      <c r="G777" s="65"/>
      <c r="H777" s="61" t="s">
        <v>327</v>
      </c>
      <c r="I777" s="63" t="s">
        <v>94</v>
      </c>
      <c r="J777" s="63" t="s">
        <v>356</v>
      </c>
      <c r="P777" s="63" t="s">
        <v>288</v>
      </c>
    </row>
    <row r="778" spans="1:16" s="63" customFormat="1">
      <c r="A778" s="63" t="str">
        <f>Arms!$C$10</f>
        <v>CART_006_1</v>
      </c>
      <c r="B778" s="63">
        <v>15</v>
      </c>
      <c r="C778" s="63" t="str">
        <f t="shared" si="17"/>
        <v>CART_006_1_15</v>
      </c>
      <c r="D778" s="64">
        <v>2</v>
      </c>
      <c r="E778" s="63" t="s">
        <v>260</v>
      </c>
      <c r="F778" s="65">
        <v>10</v>
      </c>
      <c r="G778" s="65"/>
      <c r="H778" s="61" t="s">
        <v>327</v>
      </c>
      <c r="I778" s="63" t="s">
        <v>94</v>
      </c>
      <c r="J778" s="63" t="s">
        <v>356</v>
      </c>
      <c r="P778" s="63" t="s">
        <v>288</v>
      </c>
    </row>
    <row r="779" spans="1:16" s="63" customFormat="1">
      <c r="A779" s="63" t="str">
        <f>Arms!$C$10</f>
        <v>CART_006_1</v>
      </c>
      <c r="B779" s="63">
        <v>15</v>
      </c>
      <c r="C779" s="63" t="str">
        <f t="shared" si="17"/>
        <v>CART_006_1_15</v>
      </c>
      <c r="D779" s="64">
        <v>3</v>
      </c>
      <c r="E779" s="63" t="s">
        <v>260</v>
      </c>
      <c r="F779" s="65">
        <v>10</v>
      </c>
      <c r="G779" s="65"/>
      <c r="H779" s="61" t="s">
        <v>327</v>
      </c>
      <c r="I779" s="63" t="s">
        <v>94</v>
      </c>
      <c r="J779" s="63" t="s">
        <v>356</v>
      </c>
      <c r="P779" s="63" t="s">
        <v>288</v>
      </c>
    </row>
    <row r="780" spans="1:16" s="63" customFormat="1">
      <c r="A780" s="63" t="str">
        <f>Arms!$C$10</f>
        <v>CART_006_1</v>
      </c>
      <c r="B780" s="63">
        <v>15</v>
      </c>
      <c r="C780" s="63" t="str">
        <f t="shared" si="17"/>
        <v>CART_006_1_15</v>
      </c>
      <c r="D780" s="64">
        <v>7</v>
      </c>
      <c r="E780" s="63" t="s">
        <v>260</v>
      </c>
      <c r="F780" s="65">
        <v>10</v>
      </c>
      <c r="G780" s="65"/>
      <c r="H780" s="61" t="s">
        <v>327</v>
      </c>
      <c r="I780" s="63" t="s">
        <v>94</v>
      </c>
      <c r="J780" s="63" t="s">
        <v>356</v>
      </c>
      <c r="P780" s="63" t="s">
        <v>288</v>
      </c>
    </row>
    <row r="781" spans="1:16" s="63" customFormat="1">
      <c r="A781" s="63" t="str">
        <f>Arms!$C$10</f>
        <v>CART_006_1</v>
      </c>
      <c r="B781" s="63">
        <v>15</v>
      </c>
      <c r="C781" s="63" t="str">
        <f t="shared" si="17"/>
        <v>CART_006_1_15</v>
      </c>
      <c r="D781" s="64">
        <v>14</v>
      </c>
      <c r="E781" s="63" t="s">
        <v>260</v>
      </c>
      <c r="F781" s="65">
        <v>10</v>
      </c>
      <c r="G781" s="65"/>
      <c r="H781" s="61" t="s">
        <v>327</v>
      </c>
      <c r="I781" s="63" t="s">
        <v>94</v>
      </c>
      <c r="J781" s="63" t="s">
        <v>356</v>
      </c>
      <c r="P781" s="63" t="s">
        <v>288</v>
      </c>
    </row>
    <row r="782" spans="1:16" s="63" customFormat="1">
      <c r="A782" s="63" t="str">
        <f>Arms!$C$10</f>
        <v>CART_006_1</v>
      </c>
      <c r="B782" s="63">
        <v>15</v>
      </c>
      <c r="C782" s="63" t="str">
        <f t="shared" si="17"/>
        <v>CART_006_1_15</v>
      </c>
      <c r="D782" s="64">
        <v>24</v>
      </c>
      <c r="E782" s="63" t="s">
        <v>260</v>
      </c>
      <c r="F782" s="65">
        <v>10</v>
      </c>
      <c r="G782" s="65"/>
      <c r="H782" s="61" t="s">
        <v>327</v>
      </c>
      <c r="I782" s="63" t="s">
        <v>94</v>
      </c>
      <c r="J782" s="63" t="s">
        <v>356</v>
      </c>
      <c r="P782" s="63" t="s">
        <v>288</v>
      </c>
    </row>
    <row r="783" spans="1:16" s="63" customFormat="1">
      <c r="A783" s="63" t="str">
        <f>Arms!$C$10</f>
        <v>CART_006_1</v>
      </c>
      <c r="B783" s="63">
        <v>15</v>
      </c>
      <c r="C783" s="63" t="str">
        <f t="shared" si="17"/>
        <v>CART_006_1_15</v>
      </c>
      <c r="D783" s="64">
        <v>28</v>
      </c>
      <c r="E783" s="63" t="s">
        <v>260</v>
      </c>
      <c r="F783" s="65">
        <v>10</v>
      </c>
      <c r="G783" s="65"/>
      <c r="H783" s="61" t="s">
        <v>327</v>
      </c>
      <c r="I783" s="63" t="s">
        <v>94</v>
      </c>
      <c r="J783" s="63" t="s">
        <v>356</v>
      </c>
      <c r="P783" s="63" t="s">
        <v>288</v>
      </c>
    </row>
    <row r="784" spans="1:16" s="63" customFormat="1">
      <c r="A784" s="63" t="str">
        <f>Arms!$C$10</f>
        <v>CART_006_1</v>
      </c>
      <c r="B784" s="63">
        <v>16</v>
      </c>
      <c r="C784" s="63" t="str">
        <f t="shared" si="17"/>
        <v>CART_006_1_16</v>
      </c>
      <c r="D784" s="64">
        <v>1</v>
      </c>
      <c r="E784" s="63" t="s">
        <v>260</v>
      </c>
      <c r="F784" s="65">
        <v>10</v>
      </c>
      <c r="G784" s="65"/>
      <c r="H784" s="61" t="s">
        <v>327</v>
      </c>
      <c r="I784" s="63" t="s">
        <v>94</v>
      </c>
      <c r="J784" s="63" t="s">
        <v>356</v>
      </c>
      <c r="P784" s="63" t="s">
        <v>288</v>
      </c>
    </row>
    <row r="785" spans="1:16" s="63" customFormat="1">
      <c r="A785" s="63" t="str">
        <f>Arms!$C$10</f>
        <v>CART_006_1</v>
      </c>
      <c r="B785" s="63">
        <v>16</v>
      </c>
      <c r="C785" s="63" t="str">
        <f t="shared" si="17"/>
        <v>CART_006_1_16</v>
      </c>
      <c r="D785" s="64">
        <v>3</v>
      </c>
      <c r="E785" s="63" t="s">
        <v>260</v>
      </c>
      <c r="F785" s="65">
        <v>10</v>
      </c>
      <c r="G785" s="65"/>
      <c r="H785" s="61" t="s">
        <v>327</v>
      </c>
      <c r="I785" s="63" t="s">
        <v>94</v>
      </c>
      <c r="J785" s="63" t="s">
        <v>356</v>
      </c>
      <c r="P785" s="63" t="s">
        <v>288</v>
      </c>
    </row>
    <row r="786" spans="1:16" s="63" customFormat="1">
      <c r="A786" s="63" t="str">
        <f>Arms!$C$10</f>
        <v>CART_006_1</v>
      </c>
      <c r="B786" s="63">
        <v>16</v>
      </c>
      <c r="C786" s="63" t="str">
        <f t="shared" si="17"/>
        <v>CART_006_1_16</v>
      </c>
      <c r="D786" s="64">
        <v>7</v>
      </c>
      <c r="E786" s="63" t="s">
        <v>260</v>
      </c>
      <c r="F786" s="65">
        <v>10</v>
      </c>
      <c r="G786" s="65"/>
      <c r="H786" s="61" t="s">
        <v>327</v>
      </c>
      <c r="I786" s="63" t="s">
        <v>94</v>
      </c>
      <c r="J786" s="63" t="s">
        <v>356</v>
      </c>
      <c r="P786" s="63" t="s">
        <v>288</v>
      </c>
    </row>
    <row r="787" spans="1:16" s="63" customFormat="1">
      <c r="A787" s="63" t="str">
        <f>Arms!$C$10</f>
        <v>CART_006_1</v>
      </c>
      <c r="B787" s="63">
        <v>16</v>
      </c>
      <c r="C787" s="63" t="str">
        <f t="shared" si="17"/>
        <v>CART_006_1_16</v>
      </c>
      <c r="D787" s="64">
        <v>14</v>
      </c>
      <c r="E787" s="63" t="s">
        <v>260</v>
      </c>
      <c r="F787" s="65">
        <v>10</v>
      </c>
      <c r="G787" s="65"/>
      <c r="H787" s="61" t="s">
        <v>327</v>
      </c>
      <c r="I787" s="63" t="s">
        <v>94</v>
      </c>
      <c r="J787" s="63" t="s">
        <v>356</v>
      </c>
      <c r="P787" s="63" t="s">
        <v>288</v>
      </c>
    </row>
    <row r="788" spans="1:16" s="63" customFormat="1">
      <c r="A788" s="63" t="str">
        <f>Arms!$C$10</f>
        <v>CART_006_1</v>
      </c>
      <c r="B788" s="63">
        <v>16</v>
      </c>
      <c r="C788" s="63" t="str">
        <f t="shared" si="17"/>
        <v>CART_006_1_16</v>
      </c>
      <c r="D788" s="64">
        <v>22</v>
      </c>
      <c r="E788" s="63" t="s">
        <v>260</v>
      </c>
      <c r="F788" s="65">
        <v>10</v>
      </c>
      <c r="G788" s="65"/>
      <c r="H788" s="61" t="s">
        <v>327</v>
      </c>
      <c r="I788" s="63" t="s">
        <v>94</v>
      </c>
      <c r="J788" s="63" t="s">
        <v>356</v>
      </c>
      <c r="P788" s="63" t="s">
        <v>288</v>
      </c>
    </row>
    <row r="789" spans="1:16" s="63" customFormat="1">
      <c r="A789" s="63" t="str">
        <f>Arms!$C$10</f>
        <v>CART_006_1</v>
      </c>
      <c r="B789" s="63">
        <v>17</v>
      </c>
      <c r="C789" s="63" t="str">
        <f t="shared" si="17"/>
        <v>CART_006_1_17</v>
      </c>
      <c r="D789" s="64">
        <v>1</v>
      </c>
      <c r="E789" s="63" t="s">
        <v>260</v>
      </c>
      <c r="F789" s="65">
        <v>10</v>
      </c>
      <c r="G789" s="65"/>
      <c r="H789" s="61" t="s">
        <v>327</v>
      </c>
      <c r="I789" s="63" t="s">
        <v>94</v>
      </c>
      <c r="J789" s="63" t="s">
        <v>356</v>
      </c>
      <c r="P789" s="63" t="s">
        <v>288</v>
      </c>
    </row>
    <row r="790" spans="1:16" s="63" customFormat="1">
      <c r="A790" s="63" t="str">
        <f>Arms!$C$10</f>
        <v>CART_006_1</v>
      </c>
      <c r="B790" s="63">
        <v>17</v>
      </c>
      <c r="C790" s="63" t="str">
        <f t="shared" si="17"/>
        <v>CART_006_1_17</v>
      </c>
      <c r="D790" s="64">
        <v>3</v>
      </c>
      <c r="E790" s="63" t="s">
        <v>260</v>
      </c>
      <c r="F790" s="65">
        <v>10</v>
      </c>
      <c r="G790" s="65"/>
      <c r="H790" s="61" t="s">
        <v>327</v>
      </c>
      <c r="I790" s="63" t="s">
        <v>94</v>
      </c>
      <c r="J790" s="63" t="s">
        <v>356</v>
      </c>
      <c r="P790" s="63" t="s">
        <v>288</v>
      </c>
    </row>
    <row r="791" spans="1:16" s="63" customFormat="1">
      <c r="A791" s="63" t="str">
        <f>Arms!$C$10</f>
        <v>CART_006_1</v>
      </c>
      <c r="B791" s="63">
        <v>17</v>
      </c>
      <c r="C791" s="63" t="str">
        <f t="shared" si="17"/>
        <v>CART_006_1_17</v>
      </c>
      <c r="D791" s="64">
        <v>6</v>
      </c>
      <c r="E791" s="63" t="s">
        <v>260</v>
      </c>
      <c r="F791" s="65">
        <v>10</v>
      </c>
      <c r="G791" s="65"/>
      <c r="H791" s="61" t="s">
        <v>327</v>
      </c>
      <c r="I791" s="63" t="s">
        <v>94</v>
      </c>
      <c r="J791" s="63" t="s">
        <v>356</v>
      </c>
      <c r="P791" s="63" t="s">
        <v>288</v>
      </c>
    </row>
    <row r="792" spans="1:16" s="63" customFormat="1">
      <c r="A792" s="63" t="str">
        <f>Arms!$C$10</f>
        <v>CART_006_1</v>
      </c>
      <c r="B792" s="63">
        <v>17</v>
      </c>
      <c r="C792" s="63" t="str">
        <f t="shared" si="17"/>
        <v>CART_006_1_17</v>
      </c>
      <c r="D792" s="64">
        <v>9</v>
      </c>
      <c r="E792" s="63" t="s">
        <v>260</v>
      </c>
      <c r="F792" s="65">
        <v>10</v>
      </c>
      <c r="G792" s="65"/>
      <c r="H792" s="61" t="s">
        <v>327</v>
      </c>
      <c r="I792" s="63" t="s">
        <v>94</v>
      </c>
      <c r="J792" s="63" t="s">
        <v>356</v>
      </c>
      <c r="P792" s="63" t="s">
        <v>288</v>
      </c>
    </row>
    <row r="793" spans="1:16" s="63" customFormat="1">
      <c r="A793" s="63" t="str">
        <f>Arms!$C$10</f>
        <v>CART_006_1</v>
      </c>
      <c r="B793" s="63">
        <v>17</v>
      </c>
      <c r="C793" s="63" t="str">
        <f t="shared" si="17"/>
        <v>CART_006_1_17</v>
      </c>
      <c r="D793" s="64">
        <v>15</v>
      </c>
      <c r="E793" s="63" t="s">
        <v>260</v>
      </c>
      <c r="F793" s="65">
        <v>10</v>
      </c>
      <c r="G793" s="65"/>
      <c r="H793" s="61" t="s">
        <v>327</v>
      </c>
      <c r="I793" s="63" t="s">
        <v>94</v>
      </c>
      <c r="J793" s="63" t="s">
        <v>356</v>
      </c>
      <c r="P793" s="63" t="s">
        <v>288</v>
      </c>
    </row>
    <row r="794" spans="1:16" s="63" customFormat="1">
      <c r="A794" s="63" t="str">
        <f>Arms!$C$10</f>
        <v>CART_006_1</v>
      </c>
      <c r="B794" s="63">
        <v>18</v>
      </c>
      <c r="C794" s="63" t="str">
        <f t="shared" si="17"/>
        <v>CART_006_1_18</v>
      </c>
      <c r="D794" s="64">
        <v>1</v>
      </c>
      <c r="E794" s="63" t="s">
        <v>260</v>
      </c>
      <c r="F794" s="65">
        <v>10</v>
      </c>
      <c r="G794" s="65"/>
      <c r="H794" s="61" t="s">
        <v>327</v>
      </c>
      <c r="I794" s="63" t="s">
        <v>94</v>
      </c>
      <c r="J794" s="63" t="s">
        <v>356</v>
      </c>
      <c r="P794" s="63" t="s">
        <v>288</v>
      </c>
    </row>
    <row r="795" spans="1:16" s="63" customFormat="1">
      <c r="A795" s="63" t="str">
        <f>Arms!$C$10</f>
        <v>CART_006_1</v>
      </c>
      <c r="B795" s="63">
        <v>18</v>
      </c>
      <c r="C795" s="63" t="str">
        <f t="shared" si="17"/>
        <v>CART_006_1_18</v>
      </c>
      <c r="D795" s="64">
        <v>3</v>
      </c>
      <c r="E795" s="63" t="s">
        <v>260</v>
      </c>
      <c r="F795" s="65">
        <v>10</v>
      </c>
      <c r="G795" s="65"/>
      <c r="H795" s="61" t="s">
        <v>327</v>
      </c>
      <c r="I795" s="63" t="s">
        <v>94</v>
      </c>
      <c r="J795" s="63" t="s">
        <v>356</v>
      </c>
      <c r="P795" s="63" t="s">
        <v>288</v>
      </c>
    </row>
    <row r="796" spans="1:16" s="63" customFormat="1">
      <c r="A796" s="63" t="str">
        <f>Arms!$C$10</f>
        <v>CART_006_1</v>
      </c>
      <c r="B796" s="63">
        <v>18</v>
      </c>
      <c r="C796" s="63" t="str">
        <f t="shared" si="17"/>
        <v>CART_006_1_18</v>
      </c>
      <c r="D796" s="64">
        <v>5</v>
      </c>
      <c r="E796" s="63" t="s">
        <v>260</v>
      </c>
      <c r="F796" s="65">
        <v>10</v>
      </c>
      <c r="G796" s="65"/>
      <c r="H796" s="61" t="s">
        <v>327</v>
      </c>
      <c r="I796" s="63" t="s">
        <v>94</v>
      </c>
      <c r="J796" s="63" t="s">
        <v>356</v>
      </c>
      <c r="P796" s="63" t="s">
        <v>288</v>
      </c>
    </row>
    <row r="797" spans="1:16" s="63" customFormat="1">
      <c r="A797" s="63" t="str">
        <f>Arms!$C$10</f>
        <v>CART_006_1</v>
      </c>
      <c r="B797" s="63">
        <v>18</v>
      </c>
      <c r="C797" s="63" t="str">
        <f t="shared" si="17"/>
        <v>CART_006_1_18</v>
      </c>
      <c r="D797" s="64">
        <v>7</v>
      </c>
      <c r="E797" s="63" t="s">
        <v>260</v>
      </c>
      <c r="F797" s="65">
        <v>10</v>
      </c>
      <c r="G797" s="65"/>
      <c r="H797" s="61" t="s">
        <v>327</v>
      </c>
      <c r="I797" s="63" t="s">
        <v>94</v>
      </c>
      <c r="J797" s="63" t="s">
        <v>356</v>
      </c>
      <c r="P797" s="63" t="s">
        <v>288</v>
      </c>
    </row>
    <row r="798" spans="1:16" s="63" customFormat="1">
      <c r="A798" s="63" t="str">
        <f>Arms!$C$10</f>
        <v>CART_006_1</v>
      </c>
      <c r="B798" s="63">
        <v>18</v>
      </c>
      <c r="C798" s="63" t="str">
        <f t="shared" si="17"/>
        <v>CART_006_1_18</v>
      </c>
      <c r="D798" s="64">
        <v>10</v>
      </c>
      <c r="E798" s="63" t="s">
        <v>260</v>
      </c>
      <c r="F798" s="65">
        <v>20.7</v>
      </c>
      <c r="G798" s="65"/>
      <c r="H798" s="61" t="s">
        <v>327</v>
      </c>
      <c r="I798" s="63" t="s">
        <v>94</v>
      </c>
      <c r="J798" s="63" t="s">
        <v>356</v>
      </c>
      <c r="P798" s="63" t="s">
        <v>288</v>
      </c>
    </row>
    <row r="799" spans="1:16" s="63" customFormat="1">
      <c r="A799" s="63" t="str">
        <f>Arms!$C$10</f>
        <v>CART_006_1</v>
      </c>
      <c r="B799" s="63">
        <v>18</v>
      </c>
      <c r="C799" s="63" t="str">
        <f t="shared" si="17"/>
        <v>CART_006_1_18</v>
      </c>
      <c r="D799" s="64">
        <v>12</v>
      </c>
      <c r="E799" s="63" t="s">
        <v>260</v>
      </c>
      <c r="F799" s="65">
        <v>10</v>
      </c>
      <c r="G799" s="65"/>
      <c r="H799" s="61" t="s">
        <v>327</v>
      </c>
      <c r="I799" s="63" t="s">
        <v>94</v>
      </c>
      <c r="J799" s="63" t="s">
        <v>356</v>
      </c>
      <c r="P799" s="63" t="s">
        <v>288</v>
      </c>
    </row>
    <row r="800" spans="1:16" s="63" customFormat="1">
      <c r="A800" s="63" t="str">
        <f>Arms!$C$10</f>
        <v>CART_006_1</v>
      </c>
      <c r="B800" s="63">
        <v>18</v>
      </c>
      <c r="C800" s="63" t="str">
        <f t="shared" si="17"/>
        <v>CART_006_1_18</v>
      </c>
      <c r="D800" s="64">
        <v>14</v>
      </c>
      <c r="E800" s="63" t="s">
        <v>260</v>
      </c>
      <c r="F800" s="65">
        <v>10</v>
      </c>
      <c r="G800" s="65"/>
      <c r="H800" s="61" t="s">
        <v>327</v>
      </c>
      <c r="I800" s="63" t="s">
        <v>94</v>
      </c>
      <c r="J800" s="63" t="s">
        <v>356</v>
      </c>
      <c r="P800" s="63" t="s">
        <v>288</v>
      </c>
    </row>
    <row r="801" spans="1:16" s="63" customFormat="1">
      <c r="A801" s="63" t="str">
        <f>Arms!$C$10</f>
        <v>CART_006_1</v>
      </c>
      <c r="B801" s="63">
        <v>18</v>
      </c>
      <c r="C801" s="63" t="str">
        <f t="shared" si="17"/>
        <v>CART_006_1_18</v>
      </c>
      <c r="D801" s="64">
        <v>21</v>
      </c>
      <c r="E801" s="63" t="s">
        <v>260</v>
      </c>
      <c r="F801" s="65">
        <v>10</v>
      </c>
      <c r="G801" s="65"/>
      <c r="H801" s="61" t="s">
        <v>327</v>
      </c>
      <c r="I801" s="63" t="s">
        <v>94</v>
      </c>
      <c r="J801" s="63" t="s">
        <v>356</v>
      </c>
      <c r="P801" s="63" t="s">
        <v>288</v>
      </c>
    </row>
    <row r="802" spans="1:16" s="63" customFormat="1">
      <c r="A802" s="63" t="str">
        <f>Arms!$C$10</f>
        <v>CART_006_1</v>
      </c>
      <c r="B802" s="63">
        <v>18</v>
      </c>
      <c r="C802" s="63" t="str">
        <f t="shared" si="17"/>
        <v>CART_006_1_18</v>
      </c>
      <c r="D802" s="64">
        <v>28</v>
      </c>
      <c r="E802" s="63" t="s">
        <v>260</v>
      </c>
      <c r="F802" s="65">
        <v>10</v>
      </c>
      <c r="G802" s="65"/>
      <c r="H802" s="61" t="s">
        <v>327</v>
      </c>
      <c r="I802" s="63" t="s">
        <v>94</v>
      </c>
      <c r="J802" s="63" t="s">
        <v>356</v>
      </c>
      <c r="P802" s="63" t="s">
        <v>288</v>
      </c>
    </row>
    <row r="803" spans="1:16" s="63" customFormat="1">
      <c r="A803" s="63" t="str">
        <f>Arms!$C$10</f>
        <v>CART_006_1</v>
      </c>
      <c r="B803" s="63">
        <v>18</v>
      </c>
      <c r="C803" s="63" t="str">
        <f t="shared" si="17"/>
        <v>CART_006_1_18</v>
      </c>
      <c r="D803" s="64">
        <v>32</v>
      </c>
      <c r="E803" s="63" t="s">
        <v>260</v>
      </c>
      <c r="F803" s="65">
        <v>10</v>
      </c>
      <c r="G803" s="65"/>
      <c r="H803" s="61" t="s">
        <v>327</v>
      </c>
      <c r="I803" s="63" t="s">
        <v>94</v>
      </c>
      <c r="J803" s="63" t="s">
        <v>356</v>
      </c>
      <c r="P803" s="63" t="s">
        <v>288</v>
      </c>
    </row>
    <row r="804" spans="1:16" s="63" customFormat="1">
      <c r="A804" s="63" t="str">
        <f>Arms!$C$10</f>
        <v>CART_006_1</v>
      </c>
      <c r="B804" s="63">
        <v>18</v>
      </c>
      <c r="C804" s="63" t="str">
        <f t="shared" si="17"/>
        <v>CART_006_1_18</v>
      </c>
      <c r="D804" s="64">
        <v>61</v>
      </c>
      <c r="E804" s="63" t="s">
        <v>260</v>
      </c>
      <c r="F804" s="65">
        <v>10</v>
      </c>
      <c r="G804" s="65"/>
      <c r="H804" s="61" t="s">
        <v>327</v>
      </c>
      <c r="I804" s="63" t="s">
        <v>94</v>
      </c>
      <c r="J804" s="63" t="s">
        <v>356</v>
      </c>
      <c r="P804" s="63" t="s">
        <v>288</v>
      </c>
    </row>
    <row r="805" spans="1:16" s="63" customFormat="1">
      <c r="A805" s="63" t="str">
        <f>Arms!$C$10</f>
        <v>CART_006_1</v>
      </c>
      <c r="B805" s="63">
        <v>19</v>
      </c>
      <c r="C805" s="63" t="str">
        <f t="shared" si="17"/>
        <v>CART_006_1_19</v>
      </c>
      <c r="D805" s="64">
        <v>1</v>
      </c>
      <c r="E805" s="63" t="s">
        <v>260</v>
      </c>
      <c r="F805" s="65">
        <v>10</v>
      </c>
      <c r="G805" s="65"/>
      <c r="H805" s="61" t="s">
        <v>327</v>
      </c>
      <c r="I805" s="63" t="s">
        <v>94</v>
      </c>
      <c r="J805" s="63" t="s">
        <v>356</v>
      </c>
      <c r="P805" s="63" t="s">
        <v>288</v>
      </c>
    </row>
    <row r="806" spans="1:16" s="63" customFormat="1">
      <c r="A806" s="63" t="str">
        <f>Arms!$C$10</f>
        <v>CART_006_1</v>
      </c>
      <c r="B806" s="63">
        <v>19</v>
      </c>
      <c r="C806" s="63" t="str">
        <f t="shared" si="17"/>
        <v>CART_006_1_19</v>
      </c>
      <c r="D806" s="64">
        <v>3</v>
      </c>
      <c r="E806" s="63" t="s">
        <v>260</v>
      </c>
      <c r="F806" s="65">
        <v>10</v>
      </c>
      <c r="G806" s="65"/>
      <c r="H806" s="61" t="s">
        <v>327</v>
      </c>
      <c r="I806" s="63" t="s">
        <v>94</v>
      </c>
      <c r="J806" s="63" t="s">
        <v>356</v>
      </c>
      <c r="P806" s="63" t="s">
        <v>288</v>
      </c>
    </row>
    <row r="807" spans="1:16" s="63" customFormat="1">
      <c r="A807" s="63" t="str">
        <f>Arms!$C$10</f>
        <v>CART_006_1</v>
      </c>
      <c r="B807" s="63">
        <v>19</v>
      </c>
      <c r="C807" s="63" t="str">
        <f t="shared" si="17"/>
        <v>CART_006_1_19</v>
      </c>
      <c r="D807" s="64">
        <v>5</v>
      </c>
      <c r="E807" s="63" t="s">
        <v>260</v>
      </c>
      <c r="F807" s="65">
        <v>10</v>
      </c>
      <c r="G807" s="65"/>
      <c r="H807" s="61" t="s">
        <v>327</v>
      </c>
      <c r="I807" s="63" t="s">
        <v>94</v>
      </c>
      <c r="J807" s="63" t="s">
        <v>356</v>
      </c>
      <c r="P807" s="63" t="s">
        <v>288</v>
      </c>
    </row>
    <row r="808" spans="1:16" s="63" customFormat="1">
      <c r="A808" s="63" t="str">
        <f>Arms!$C$10</f>
        <v>CART_006_1</v>
      </c>
      <c r="B808" s="63">
        <v>19</v>
      </c>
      <c r="C808" s="63" t="str">
        <f t="shared" si="17"/>
        <v>CART_006_1_19</v>
      </c>
      <c r="D808" s="64">
        <v>7</v>
      </c>
      <c r="E808" s="63" t="s">
        <v>260</v>
      </c>
      <c r="F808" s="65">
        <v>10</v>
      </c>
      <c r="G808" s="65"/>
      <c r="H808" s="61" t="s">
        <v>327</v>
      </c>
      <c r="I808" s="63" t="s">
        <v>94</v>
      </c>
      <c r="J808" s="63" t="s">
        <v>356</v>
      </c>
      <c r="P808" s="63" t="s">
        <v>288</v>
      </c>
    </row>
    <row r="809" spans="1:16" s="63" customFormat="1">
      <c r="A809" s="63" t="str">
        <f>Arms!$C$10</f>
        <v>CART_006_1</v>
      </c>
      <c r="B809" s="63">
        <v>19</v>
      </c>
      <c r="C809" s="63" t="str">
        <f t="shared" si="17"/>
        <v>CART_006_1_19</v>
      </c>
      <c r="D809" s="64">
        <v>10</v>
      </c>
      <c r="E809" s="63" t="s">
        <v>260</v>
      </c>
      <c r="F809" s="65">
        <v>10</v>
      </c>
      <c r="G809" s="65"/>
      <c r="H809" s="61" t="s">
        <v>327</v>
      </c>
      <c r="I809" s="63" t="s">
        <v>94</v>
      </c>
      <c r="J809" s="63" t="s">
        <v>356</v>
      </c>
      <c r="P809" s="63" t="s">
        <v>288</v>
      </c>
    </row>
    <row r="810" spans="1:16" s="63" customFormat="1">
      <c r="A810" s="63" t="str">
        <f>Arms!$C$10</f>
        <v>CART_006_1</v>
      </c>
      <c r="B810" s="63">
        <v>19</v>
      </c>
      <c r="C810" s="63" t="str">
        <f t="shared" si="17"/>
        <v>CART_006_1_19</v>
      </c>
      <c r="D810" s="64">
        <v>14</v>
      </c>
      <c r="E810" s="63" t="s">
        <v>260</v>
      </c>
      <c r="F810" s="65">
        <v>10</v>
      </c>
      <c r="G810" s="65"/>
      <c r="H810" s="61" t="s">
        <v>327</v>
      </c>
      <c r="I810" s="63" t="s">
        <v>94</v>
      </c>
      <c r="J810" s="63" t="s">
        <v>356</v>
      </c>
      <c r="P810" s="63" t="s">
        <v>288</v>
      </c>
    </row>
    <row r="811" spans="1:16" s="63" customFormat="1">
      <c r="A811" s="63" t="str">
        <f>Arms!$C$10</f>
        <v>CART_006_1</v>
      </c>
      <c r="B811" s="63">
        <v>19</v>
      </c>
      <c r="C811" s="63" t="str">
        <f t="shared" si="17"/>
        <v>CART_006_1_19</v>
      </c>
      <c r="D811" s="64">
        <v>21</v>
      </c>
      <c r="E811" s="63" t="s">
        <v>260</v>
      </c>
      <c r="F811" s="65">
        <v>10</v>
      </c>
      <c r="G811" s="65"/>
      <c r="H811" s="61" t="s">
        <v>327</v>
      </c>
      <c r="I811" s="63" t="s">
        <v>94</v>
      </c>
      <c r="J811" s="63" t="s">
        <v>356</v>
      </c>
      <c r="P811" s="63" t="s">
        <v>288</v>
      </c>
    </row>
    <row r="812" spans="1:16" s="63" customFormat="1">
      <c r="A812" s="63" t="str">
        <f>Arms!$C$10</f>
        <v>CART_006_1</v>
      </c>
      <c r="B812" s="63">
        <v>19</v>
      </c>
      <c r="C812" s="63" t="str">
        <f t="shared" si="17"/>
        <v>CART_006_1_19</v>
      </c>
      <c r="D812" s="64">
        <v>28</v>
      </c>
      <c r="E812" s="63" t="s">
        <v>260</v>
      </c>
      <c r="F812" s="65">
        <v>10</v>
      </c>
      <c r="G812" s="65"/>
      <c r="H812" s="61" t="s">
        <v>327</v>
      </c>
      <c r="I812" s="63" t="s">
        <v>94</v>
      </c>
      <c r="J812" s="63" t="s">
        <v>356</v>
      </c>
      <c r="P812" s="63" t="s">
        <v>288</v>
      </c>
    </row>
    <row r="813" spans="1:16" s="63" customFormat="1">
      <c r="A813" s="63" t="str">
        <f>Arms!$C$10</f>
        <v>CART_006_1</v>
      </c>
      <c r="B813" s="63">
        <v>20</v>
      </c>
      <c r="C813" s="63" t="str">
        <f t="shared" si="17"/>
        <v>CART_006_1_20</v>
      </c>
      <c r="D813" s="64">
        <v>1</v>
      </c>
      <c r="E813" s="63" t="s">
        <v>260</v>
      </c>
      <c r="F813" s="65">
        <v>10</v>
      </c>
      <c r="G813" s="65"/>
      <c r="H813" s="61" t="s">
        <v>327</v>
      </c>
      <c r="I813" s="63" t="s">
        <v>94</v>
      </c>
      <c r="J813" s="63" t="s">
        <v>356</v>
      </c>
      <c r="P813" s="63" t="s">
        <v>288</v>
      </c>
    </row>
    <row r="814" spans="1:16" s="63" customFormat="1">
      <c r="A814" s="63" t="str">
        <f>Arms!$C$10</f>
        <v>CART_006_1</v>
      </c>
      <c r="B814" s="63">
        <v>20</v>
      </c>
      <c r="C814" s="63" t="str">
        <f t="shared" si="17"/>
        <v>CART_006_1_20</v>
      </c>
      <c r="D814" s="64">
        <v>3</v>
      </c>
      <c r="E814" s="63" t="s">
        <v>260</v>
      </c>
      <c r="F814" s="65">
        <v>10</v>
      </c>
      <c r="G814" s="65"/>
      <c r="H814" s="61" t="s">
        <v>327</v>
      </c>
      <c r="I814" s="63" t="s">
        <v>94</v>
      </c>
      <c r="J814" s="63" t="s">
        <v>356</v>
      </c>
      <c r="P814" s="63" t="s">
        <v>288</v>
      </c>
    </row>
    <row r="815" spans="1:16" s="63" customFormat="1">
      <c r="A815" s="63" t="str">
        <f>Arms!$C$10</f>
        <v>CART_006_1</v>
      </c>
      <c r="B815" s="63">
        <v>20</v>
      </c>
      <c r="C815" s="63" t="str">
        <f t="shared" si="17"/>
        <v>CART_006_1_20</v>
      </c>
      <c r="D815" s="64">
        <v>5</v>
      </c>
      <c r="E815" s="63" t="s">
        <v>260</v>
      </c>
      <c r="F815" s="65">
        <v>10</v>
      </c>
      <c r="G815" s="65"/>
      <c r="H815" s="61" t="s">
        <v>327</v>
      </c>
      <c r="I815" s="63" t="s">
        <v>94</v>
      </c>
      <c r="J815" s="63" t="s">
        <v>356</v>
      </c>
      <c r="P815" s="63" t="s">
        <v>288</v>
      </c>
    </row>
    <row r="816" spans="1:16" s="63" customFormat="1">
      <c r="A816" s="63" t="str">
        <f>Arms!$C$10</f>
        <v>CART_006_1</v>
      </c>
      <c r="B816" s="63">
        <v>20</v>
      </c>
      <c r="C816" s="63" t="str">
        <f t="shared" si="17"/>
        <v>CART_006_1_20</v>
      </c>
      <c r="D816" s="64">
        <v>7</v>
      </c>
      <c r="E816" s="63" t="s">
        <v>260</v>
      </c>
      <c r="F816" s="65">
        <v>10</v>
      </c>
      <c r="G816" s="65"/>
      <c r="H816" s="61" t="s">
        <v>327</v>
      </c>
      <c r="I816" s="63" t="s">
        <v>94</v>
      </c>
      <c r="J816" s="63" t="s">
        <v>356</v>
      </c>
      <c r="P816" s="63" t="s">
        <v>288</v>
      </c>
    </row>
    <row r="817" spans="1:16" s="63" customFormat="1">
      <c r="A817" s="63" t="str">
        <f>Arms!$C$10</f>
        <v>CART_006_1</v>
      </c>
      <c r="B817" s="63">
        <v>20</v>
      </c>
      <c r="C817" s="63" t="str">
        <f t="shared" si="17"/>
        <v>CART_006_1_20</v>
      </c>
      <c r="D817" s="64">
        <v>10</v>
      </c>
      <c r="E817" s="63" t="s">
        <v>260</v>
      </c>
      <c r="F817" s="65">
        <v>10</v>
      </c>
      <c r="G817" s="65"/>
      <c r="H817" s="61" t="s">
        <v>327</v>
      </c>
      <c r="I817" s="63" t="s">
        <v>94</v>
      </c>
      <c r="J817" s="63" t="s">
        <v>356</v>
      </c>
      <c r="P817" s="63" t="s">
        <v>288</v>
      </c>
    </row>
    <row r="818" spans="1:16" s="63" customFormat="1">
      <c r="A818" s="63" t="str">
        <f>Arms!$C$10</f>
        <v>CART_006_1</v>
      </c>
      <c r="B818" s="63">
        <v>20</v>
      </c>
      <c r="C818" s="63" t="str">
        <f t="shared" si="17"/>
        <v>CART_006_1_20</v>
      </c>
      <c r="D818" s="64">
        <v>15</v>
      </c>
      <c r="E818" s="63" t="s">
        <v>260</v>
      </c>
      <c r="F818" s="65">
        <v>10</v>
      </c>
      <c r="G818" s="65"/>
      <c r="H818" s="61" t="s">
        <v>327</v>
      </c>
      <c r="I818" s="63" t="s">
        <v>94</v>
      </c>
      <c r="J818" s="63" t="s">
        <v>356</v>
      </c>
      <c r="P818" s="63" t="s">
        <v>288</v>
      </c>
    </row>
    <row r="819" spans="1:16" s="63" customFormat="1">
      <c r="A819" s="63" t="str">
        <f>Arms!$C$10</f>
        <v>CART_006_1</v>
      </c>
      <c r="B819" s="63">
        <v>20</v>
      </c>
      <c r="C819" s="63" t="str">
        <f t="shared" si="17"/>
        <v>CART_006_1_20</v>
      </c>
      <c r="D819" s="64">
        <v>22</v>
      </c>
      <c r="E819" s="63" t="s">
        <v>260</v>
      </c>
      <c r="F819" s="65">
        <v>10</v>
      </c>
      <c r="G819" s="65"/>
      <c r="H819" s="61" t="s">
        <v>327</v>
      </c>
      <c r="I819" s="63" t="s">
        <v>94</v>
      </c>
      <c r="J819" s="63" t="s">
        <v>356</v>
      </c>
      <c r="P819" s="63" t="s">
        <v>288</v>
      </c>
    </row>
    <row r="820" spans="1:16" s="63" customFormat="1">
      <c r="A820" s="63" t="str">
        <f>Arms!$C$10</f>
        <v>CART_006_1</v>
      </c>
      <c r="B820" s="63">
        <v>20</v>
      </c>
      <c r="C820" s="63" t="str">
        <f t="shared" si="17"/>
        <v>CART_006_1_20</v>
      </c>
      <c r="D820" s="64">
        <v>29</v>
      </c>
      <c r="E820" s="63" t="s">
        <v>260</v>
      </c>
      <c r="F820" s="65">
        <v>10</v>
      </c>
      <c r="G820" s="65"/>
      <c r="H820" s="61" t="s">
        <v>327</v>
      </c>
      <c r="I820" s="63" t="s">
        <v>94</v>
      </c>
      <c r="J820" s="63" t="s">
        <v>356</v>
      </c>
      <c r="P820" s="63" t="s">
        <v>288</v>
      </c>
    </row>
    <row r="821" spans="1:16" s="63" customFormat="1">
      <c r="A821" s="63" t="str">
        <f>Arms!$C$10</f>
        <v>CART_006_1</v>
      </c>
      <c r="B821" s="63">
        <v>21</v>
      </c>
      <c r="C821" s="63" t="str">
        <f t="shared" si="17"/>
        <v>CART_006_1_21</v>
      </c>
      <c r="D821" s="64">
        <v>1</v>
      </c>
      <c r="E821" s="63" t="s">
        <v>260</v>
      </c>
      <c r="F821" s="65">
        <v>10</v>
      </c>
      <c r="G821" s="65"/>
      <c r="H821" s="61" t="s">
        <v>327</v>
      </c>
      <c r="I821" s="63" t="s">
        <v>94</v>
      </c>
      <c r="J821" s="63" t="s">
        <v>356</v>
      </c>
      <c r="P821" s="63" t="s">
        <v>288</v>
      </c>
    </row>
    <row r="822" spans="1:16" s="63" customFormat="1">
      <c r="A822" s="63" t="str">
        <f>Arms!$C$10</f>
        <v>CART_006_1</v>
      </c>
      <c r="B822" s="63">
        <v>21</v>
      </c>
      <c r="C822" s="63" t="str">
        <f t="shared" si="17"/>
        <v>CART_006_1_21</v>
      </c>
      <c r="D822" s="64">
        <v>3</v>
      </c>
      <c r="E822" s="63" t="s">
        <v>260</v>
      </c>
      <c r="F822" s="65">
        <v>10</v>
      </c>
      <c r="G822" s="65"/>
      <c r="H822" s="61" t="s">
        <v>327</v>
      </c>
      <c r="I822" s="63" t="s">
        <v>94</v>
      </c>
      <c r="J822" s="63" t="s">
        <v>356</v>
      </c>
      <c r="P822" s="63" t="s">
        <v>288</v>
      </c>
    </row>
    <row r="823" spans="1:16" s="63" customFormat="1">
      <c r="A823" s="63" t="str">
        <f>Arms!$C$10</f>
        <v>CART_006_1</v>
      </c>
      <c r="B823" s="63">
        <v>21</v>
      </c>
      <c r="C823" s="63" t="str">
        <f t="shared" si="17"/>
        <v>CART_006_1_21</v>
      </c>
      <c r="D823" s="64">
        <v>5</v>
      </c>
      <c r="E823" s="63" t="s">
        <v>260</v>
      </c>
      <c r="F823" s="65">
        <v>10</v>
      </c>
      <c r="G823" s="65"/>
      <c r="H823" s="61" t="s">
        <v>327</v>
      </c>
      <c r="I823" s="63" t="s">
        <v>94</v>
      </c>
      <c r="J823" s="63" t="s">
        <v>356</v>
      </c>
      <c r="P823" s="63" t="s">
        <v>288</v>
      </c>
    </row>
    <row r="824" spans="1:16" s="63" customFormat="1">
      <c r="A824" s="63" t="str">
        <f>Arms!$C$10</f>
        <v>CART_006_1</v>
      </c>
      <c r="B824" s="63">
        <v>21</v>
      </c>
      <c r="C824" s="63" t="str">
        <f t="shared" si="17"/>
        <v>CART_006_1_21</v>
      </c>
      <c r="D824" s="64">
        <v>7</v>
      </c>
      <c r="E824" s="63" t="s">
        <v>260</v>
      </c>
      <c r="F824" s="65">
        <v>10</v>
      </c>
      <c r="G824" s="65"/>
      <c r="H824" s="61" t="s">
        <v>327</v>
      </c>
      <c r="I824" s="63" t="s">
        <v>94</v>
      </c>
      <c r="J824" s="63" t="s">
        <v>356</v>
      </c>
      <c r="P824" s="63" t="s">
        <v>288</v>
      </c>
    </row>
    <row r="825" spans="1:16" s="63" customFormat="1">
      <c r="A825" s="63" t="str">
        <f>Arms!$C$10</f>
        <v>CART_006_1</v>
      </c>
      <c r="B825" s="63">
        <v>21</v>
      </c>
      <c r="C825" s="63" t="str">
        <f t="shared" si="17"/>
        <v>CART_006_1_21</v>
      </c>
      <c r="D825" s="64">
        <v>10</v>
      </c>
      <c r="E825" s="63" t="s">
        <v>260</v>
      </c>
      <c r="F825" s="65">
        <v>10</v>
      </c>
      <c r="G825" s="65"/>
      <c r="H825" s="61" t="s">
        <v>327</v>
      </c>
      <c r="I825" s="63" t="s">
        <v>94</v>
      </c>
      <c r="J825" s="63" t="s">
        <v>356</v>
      </c>
      <c r="P825" s="63" t="s">
        <v>288</v>
      </c>
    </row>
    <row r="826" spans="1:16" s="63" customFormat="1">
      <c r="A826" s="63" t="str">
        <f>Arms!$C$10</f>
        <v>CART_006_1</v>
      </c>
      <c r="B826" s="63">
        <v>21</v>
      </c>
      <c r="C826" s="63" t="str">
        <f t="shared" si="17"/>
        <v>CART_006_1_21</v>
      </c>
      <c r="D826" s="64">
        <v>14</v>
      </c>
      <c r="E826" s="63" t="s">
        <v>260</v>
      </c>
      <c r="F826" s="65">
        <v>10</v>
      </c>
      <c r="G826" s="65"/>
      <c r="H826" s="61" t="s">
        <v>327</v>
      </c>
      <c r="I826" s="63" t="s">
        <v>94</v>
      </c>
      <c r="J826" s="63" t="s">
        <v>356</v>
      </c>
      <c r="P826" s="63" t="s">
        <v>288</v>
      </c>
    </row>
    <row r="827" spans="1:16" s="63" customFormat="1">
      <c r="A827" s="63" t="str">
        <f>Arms!$C$10</f>
        <v>CART_006_1</v>
      </c>
      <c r="B827" s="63">
        <v>21</v>
      </c>
      <c r="C827" s="63" t="str">
        <f t="shared" si="17"/>
        <v>CART_006_1_21</v>
      </c>
      <c r="D827" s="64">
        <v>21</v>
      </c>
      <c r="E827" s="63" t="s">
        <v>260</v>
      </c>
      <c r="F827" s="65">
        <v>10</v>
      </c>
      <c r="G827" s="65"/>
      <c r="H827" s="61" t="s">
        <v>327</v>
      </c>
      <c r="I827" s="63" t="s">
        <v>94</v>
      </c>
      <c r="J827" s="63" t="s">
        <v>356</v>
      </c>
      <c r="P827" s="63" t="s">
        <v>288</v>
      </c>
    </row>
    <row r="828" spans="1:16" s="63" customFormat="1">
      <c r="A828" s="63" t="str">
        <f>Arms!$C$10</f>
        <v>CART_006_1</v>
      </c>
      <c r="B828" s="63">
        <v>21</v>
      </c>
      <c r="C828" s="63" t="str">
        <f t="shared" si="17"/>
        <v>CART_006_1_21</v>
      </c>
      <c r="D828" s="64">
        <v>28</v>
      </c>
      <c r="E828" s="63" t="s">
        <v>260</v>
      </c>
      <c r="F828" s="65">
        <v>10</v>
      </c>
      <c r="G828" s="65"/>
      <c r="H828" s="61" t="s">
        <v>327</v>
      </c>
      <c r="I828" s="63" t="s">
        <v>94</v>
      </c>
      <c r="J828" s="63" t="s">
        <v>356</v>
      </c>
      <c r="P828" s="63" t="s">
        <v>288</v>
      </c>
    </row>
    <row r="829" spans="1:16" s="63" customFormat="1">
      <c r="A829" s="63" t="str">
        <f>Arms!$C$10</f>
        <v>CART_006_1</v>
      </c>
      <c r="B829" s="63">
        <v>22</v>
      </c>
      <c r="C829" s="63" t="str">
        <f t="shared" si="17"/>
        <v>CART_006_1_22</v>
      </c>
      <c r="D829" s="64">
        <v>1</v>
      </c>
      <c r="E829" s="63" t="s">
        <v>260</v>
      </c>
      <c r="F829" s="65">
        <v>10</v>
      </c>
      <c r="G829" s="65"/>
      <c r="H829" s="61" t="s">
        <v>327</v>
      </c>
      <c r="I829" s="63" t="s">
        <v>94</v>
      </c>
      <c r="J829" s="63" t="s">
        <v>356</v>
      </c>
      <c r="P829" s="63" t="s">
        <v>288</v>
      </c>
    </row>
    <row r="830" spans="1:16" s="63" customFormat="1">
      <c r="A830" s="63" t="str">
        <f>Arms!$C$10</f>
        <v>CART_006_1</v>
      </c>
      <c r="B830" s="63">
        <v>22</v>
      </c>
      <c r="C830" s="63" t="str">
        <f t="shared" si="17"/>
        <v>CART_006_1_22</v>
      </c>
      <c r="D830" s="64">
        <v>2</v>
      </c>
      <c r="E830" s="63" t="s">
        <v>260</v>
      </c>
      <c r="F830" s="65">
        <v>10</v>
      </c>
      <c r="G830" s="65"/>
      <c r="H830" s="61" t="s">
        <v>327</v>
      </c>
      <c r="I830" s="63" t="s">
        <v>94</v>
      </c>
      <c r="J830" s="63" t="s">
        <v>356</v>
      </c>
      <c r="P830" s="63" t="s">
        <v>288</v>
      </c>
    </row>
    <row r="831" spans="1:16" s="63" customFormat="1">
      <c r="A831" s="63" t="str">
        <f>Arms!$C$10</f>
        <v>CART_006_1</v>
      </c>
      <c r="B831" s="63">
        <v>22</v>
      </c>
      <c r="C831" s="63" t="str">
        <f t="shared" si="17"/>
        <v>CART_006_1_22</v>
      </c>
      <c r="D831" s="64">
        <v>4</v>
      </c>
      <c r="E831" s="63" t="s">
        <v>260</v>
      </c>
      <c r="F831" s="65">
        <v>10</v>
      </c>
      <c r="G831" s="65"/>
      <c r="H831" s="61" t="s">
        <v>327</v>
      </c>
      <c r="I831" s="63" t="s">
        <v>94</v>
      </c>
      <c r="J831" s="63" t="s">
        <v>356</v>
      </c>
      <c r="P831" s="63" t="s">
        <v>288</v>
      </c>
    </row>
    <row r="832" spans="1:16" s="63" customFormat="1">
      <c r="A832" s="63" t="str">
        <f>Arms!$C$10</f>
        <v>CART_006_1</v>
      </c>
      <c r="B832" s="63">
        <v>22</v>
      </c>
      <c r="C832" s="63" t="str">
        <f t="shared" si="17"/>
        <v>CART_006_1_22</v>
      </c>
      <c r="D832" s="64">
        <v>8</v>
      </c>
      <c r="E832" s="63" t="s">
        <v>260</v>
      </c>
      <c r="F832" s="65">
        <v>10</v>
      </c>
      <c r="G832" s="65"/>
      <c r="H832" s="61" t="s">
        <v>327</v>
      </c>
      <c r="I832" s="63" t="s">
        <v>94</v>
      </c>
      <c r="J832" s="63" t="s">
        <v>356</v>
      </c>
      <c r="P832" s="63" t="s">
        <v>288</v>
      </c>
    </row>
    <row r="833" spans="1:16" s="63" customFormat="1">
      <c r="A833" s="63" t="str">
        <f>Arms!$C$10</f>
        <v>CART_006_1</v>
      </c>
      <c r="B833" s="63">
        <v>22</v>
      </c>
      <c r="C833" s="63" t="str">
        <f t="shared" si="17"/>
        <v>CART_006_1_22</v>
      </c>
      <c r="D833" s="64">
        <v>11</v>
      </c>
      <c r="E833" s="63" t="s">
        <v>260</v>
      </c>
      <c r="F833" s="65">
        <v>10</v>
      </c>
      <c r="G833" s="65"/>
      <c r="H833" s="61" t="s">
        <v>327</v>
      </c>
      <c r="I833" s="63" t="s">
        <v>94</v>
      </c>
      <c r="J833" s="63" t="s">
        <v>356</v>
      </c>
      <c r="P833" s="63" t="s">
        <v>288</v>
      </c>
    </row>
    <row r="834" spans="1:16" s="63" customFormat="1">
      <c r="A834" s="63" t="str">
        <f>Arms!$C$10</f>
        <v>CART_006_1</v>
      </c>
      <c r="B834" s="63">
        <v>22</v>
      </c>
      <c r="C834" s="63" t="str">
        <f t="shared" si="17"/>
        <v>CART_006_1_22</v>
      </c>
      <c r="D834" s="64">
        <v>14</v>
      </c>
      <c r="E834" s="63" t="s">
        <v>260</v>
      </c>
      <c r="F834" s="65">
        <v>78</v>
      </c>
      <c r="G834" s="65"/>
      <c r="H834" s="61" t="s">
        <v>327</v>
      </c>
      <c r="I834" s="63" t="s">
        <v>94</v>
      </c>
      <c r="J834" s="63" t="s">
        <v>356</v>
      </c>
      <c r="P834" s="63" t="s">
        <v>288</v>
      </c>
    </row>
    <row r="835" spans="1:16" s="63" customFormat="1">
      <c r="A835" s="63" t="str">
        <f>Arms!$C$10</f>
        <v>CART_006_1</v>
      </c>
      <c r="B835" s="63">
        <v>22</v>
      </c>
      <c r="C835" s="63" t="str">
        <f t="shared" si="17"/>
        <v>CART_006_1_22</v>
      </c>
      <c r="D835" s="64">
        <v>15</v>
      </c>
      <c r="E835" s="63" t="s">
        <v>260</v>
      </c>
      <c r="F835" s="65">
        <v>211.4</v>
      </c>
      <c r="G835" s="65"/>
      <c r="H835" s="61" t="s">
        <v>327</v>
      </c>
      <c r="I835" s="63" t="s">
        <v>94</v>
      </c>
      <c r="J835" s="63" t="s">
        <v>356</v>
      </c>
      <c r="P835" s="63" t="s">
        <v>288</v>
      </c>
    </row>
    <row r="836" spans="1:16" s="63" customFormat="1">
      <c r="A836" s="63" t="str">
        <f>Arms!$C$10</f>
        <v>CART_006_1</v>
      </c>
      <c r="B836" s="63">
        <v>22</v>
      </c>
      <c r="C836" s="63" t="str">
        <f t="shared" si="17"/>
        <v>CART_006_1_22</v>
      </c>
      <c r="D836" s="64">
        <v>16</v>
      </c>
      <c r="E836" s="63" t="s">
        <v>260</v>
      </c>
      <c r="F836" s="65">
        <v>334.2</v>
      </c>
      <c r="G836" s="65"/>
      <c r="H836" s="61" t="s">
        <v>327</v>
      </c>
      <c r="I836" s="63" t="s">
        <v>94</v>
      </c>
      <c r="J836" s="63" t="s">
        <v>356</v>
      </c>
      <c r="P836" s="63" t="s">
        <v>288</v>
      </c>
    </row>
    <row r="837" spans="1:16" s="63" customFormat="1">
      <c r="A837" s="63" t="str">
        <f>Arms!$C$10</f>
        <v>CART_006_1</v>
      </c>
      <c r="B837" s="63">
        <v>22</v>
      </c>
      <c r="C837" s="63" t="str">
        <f t="shared" ref="C837:C900" si="18">CONCATENATE(A837, "_", B837)</f>
        <v>CART_006_1_22</v>
      </c>
      <c r="D837" s="64">
        <v>17</v>
      </c>
      <c r="E837" s="63" t="s">
        <v>260</v>
      </c>
      <c r="F837" s="65">
        <v>165.5</v>
      </c>
      <c r="G837" s="65"/>
      <c r="H837" s="61" t="s">
        <v>327</v>
      </c>
      <c r="I837" s="63" t="s">
        <v>94</v>
      </c>
      <c r="J837" s="63" t="s">
        <v>356</v>
      </c>
      <c r="P837" s="63" t="s">
        <v>288</v>
      </c>
    </row>
    <row r="838" spans="1:16" s="63" customFormat="1">
      <c r="A838" s="63" t="str">
        <f>Arms!$C$10</f>
        <v>CART_006_1</v>
      </c>
      <c r="B838" s="63">
        <v>22</v>
      </c>
      <c r="C838" s="63" t="str">
        <f t="shared" si="18"/>
        <v>CART_006_1_22</v>
      </c>
      <c r="D838" s="64">
        <v>18</v>
      </c>
      <c r="E838" s="63" t="s">
        <v>260</v>
      </c>
      <c r="F838" s="65">
        <v>73.400000000000006</v>
      </c>
      <c r="G838" s="65"/>
      <c r="H838" s="61" t="s">
        <v>327</v>
      </c>
      <c r="I838" s="63" t="s">
        <v>94</v>
      </c>
      <c r="J838" s="63" t="s">
        <v>356</v>
      </c>
      <c r="P838" s="63" t="s">
        <v>288</v>
      </c>
    </row>
    <row r="839" spans="1:16" s="63" customFormat="1">
      <c r="A839" s="63" t="str">
        <f>Arms!$C$10</f>
        <v>CART_006_1</v>
      </c>
      <c r="B839" s="63">
        <v>22</v>
      </c>
      <c r="C839" s="63" t="str">
        <f t="shared" si="18"/>
        <v>CART_006_1_22</v>
      </c>
      <c r="D839" s="64">
        <v>19</v>
      </c>
      <c r="E839" s="63" t="s">
        <v>260</v>
      </c>
      <c r="F839" s="65">
        <v>89.7</v>
      </c>
      <c r="G839" s="65"/>
      <c r="H839" s="61" t="s">
        <v>327</v>
      </c>
      <c r="I839" s="63" t="s">
        <v>94</v>
      </c>
      <c r="J839" s="63" t="s">
        <v>356</v>
      </c>
      <c r="P839" s="63" t="s">
        <v>288</v>
      </c>
    </row>
    <row r="840" spans="1:16" s="63" customFormat="1">
      <c r="A840" s="63" t="str">
        <f>Arms!$C$10</f>
        <v>CART_006_1</v>
      </c>
      <c r="B840" s="63">
        <v>22</v>
      </c>
      <c r="C840" s="63" t="str">
        <f t="shared" si="18"/>
        <v>CART_006_1_22</v>
      </c>
      <c r="D840" s="64">
        <v>20</v>
      </c>
      <c r="E840" s="63" t="s">
        <v>260</v>
      </c>
      <c r="F840" s="65">
        <v>72</v>
      </c>
      <c r="G840" s="65"/>
      <c r="H840" s="61" t="s">
        <v>327</v>
      </c>
      <c r="I840" s="63" t="s">
        <v>94</v>
      </c>
      <c r="J840" s="63" t="s">
        <v>356</v>
      </c>
      <c r="P840" s="63" t="s">
        <v>288</v>
      </c>
    </row>
    <row r="841" spans="1:16" s="63" customFormat="1">
      <c r="A841" s="63" t="str">
        <f>Arms!$C$10</f>
        <v>CART_006_1</v>
      </c>
      <c r="B841" s="63">
        <v>22</v>
      </c>
      <c r="C841" s="63" t="str">
        <f t="shared" si="18"/>
        <v>CART_006_1_22</v>
      </c>
      <c r="D841" s="64">
        <v>21</v>
      </c>
      <c r="E841" s="63" t="s">
        <v>260</v>
      </c>
      <c r="F841" s="65">
        <v>30.43</v>
      </c>
      <c r="G841" s="65"/>
      <c r="H841" s="61" t="s">
        <v>327</v>
      </c>
      <c r="I841" s="63" t="s">
        <v>94</v>
      </c>
      <c r="J841" s="63" t="s">
        <v>356</v>
      </c>
      <c r="P841" s="63" t="s">
        <v>288</v>
      </c>
    </row>
    <row r="842" spans="1:16" s="63" customFormat="1">
      <c r="A842" s="63" t="str">
        <f>Arms!$C$10</f>
        <v>CART_006_1</v>
      </c>
      <c r="B842" s="63">
        <v>22</v>
      </c>
      <c r="C842" s="63" t="str">
        <f t="shared" si="18"/>
        <v>CART_006_1_22</v>
      </c>
      <c r="D842" s="64">
        <v>22</v>
      </c>
      <c r="E842" s="63" t="s">
        <v>260</v>
      </c>
      <c r="F842" s="65">
        <v>10</v>
      </c>
      <c r="G842" s="65"/>
      <c r="H842" s="61" t="s">
        <v>327</v>
      </c>
      <c r="I842" s="63" t="s">
        <v>94</v>
      </c>
      <c r="J842" s="63" t="s">
        <v>356</v>
      </c>
      <c r="P842" s="63" t="s">
        <v>288</v>
      </c>
    </row>
    <row r="843" spans="1:16" s="63" customFormat="1">
      <c r="A843" s="63" t="str">
        <f>Arms!$C$10</f>
        <v>CART_006_1</v>
      </c>
      <c r="B843" s="63">
        <v>22</v>
      </c>
      <c r="C843" s="63" t="str">
        <f t="shared" si="18"/>
        <v>CART_006_1_22</v>
      </c>
      <c r="D843" s="64">
        <v>23</v>
      </c>
      <c r="E843" s="63" t="s">
        <v>260</v>
      </c>
      <c r="F843" s="65">
        <v>10</v>
      </c>
      <c r="G843" s="65"/>
      <c r="H843" s="61" t="s">
        <v>327</v>
      </c>
      <c r="I843" s="63" t="s">
        <v>94</v>
      </c>
      <c r="J843" s="63" t="s">
        <v>356</v>
      </c>
      <c r="P843" s="63" t="s">
        <v>288</v>
      </c>
    </row>
    <row r="844" spans="1:16" s="63" customFormat="1">
      <c r="A844" s="63" t="str">
        <f>Arms!$C$10</f>
        <v>CART_006_1</v>
      </c>
      <c r="B844" s="63">
        <v>22</v>
      </c>
      <c r="C844" s="63" t="str">
        <f t="shared" si="18"/>
        <v>CART_006_1_22</v>
      </c>
      <c r="D844" s="64">
        <v>24</v>
      </c>
      <c r="E844" s="63" t="s">
        <v>260</v>
      </c>
      <c r="F844" s="65">
        <v>10</v>
      </c>
      <c r="G844" s="65"/>
      <c r="H844" s="61" t="s">
        <v>327</v>
      </c>
      <c r="I844" s="63" t="s">
        <v>94</v>
      </c>
      <c r="J844" s="63" t="s">
        <v>356</v>
      </c>
      <c r="P844" s="63" t="s">
        <v>288</v>
      </c>
    </row>
    <row r="845" spans="1:16" s="63" customFormat="1">
      <c r="A845" s="63" t="str">
        <f>Arms!$C$10</f>
        <v>CART_006_1</v>
      </c>
      <c r="B845" s="63">
        <v>22</v>
      </c>
      <c r="C845" s="63" t="str">
        <f t="shared" si="18"/>
        <v>CART_006_1_22</v>
      </c>
      <c r="D845" s="64">
        <v>25</v>
      </c>
      <c r="E845" s="63" t="s">
        <v>260</v>
      </c>
      <c r="F845" s="65">
        <v>10</v>
      </c>
      <c r="G845" s="65"/>
      <c r="H845" s="61" t="s">
        <v>327</v>
      </c>
      <c r="I845" s="63" t="s">
        <v>94</v>
      </c>
      <c r="J845" s="63" t="s">
        <v>356</v>
      </c>
      <c r="P845" s="63" t="s">
        <v>288</v>
      </c>
    </row>
    <row r="846" spans="1:16" s="63" customFormat="1">
      <c r="A846" s="63" t="str">
        <f>Arms!$C$10</f>
        <v>CART_006_1</v>
      </c>
      <c r="B846" s="63">
        <v>22</v>
      </c>
      <c r="C846" s="63" t="str">
        <f t="shared" si="18"/>
        <v>CART_006_1_22</v>
      </c>
      <c r="D846" s="64">
        <v>26</v>
      </c>
      <c r="E846" s="63" t="s">
        <v>260</v>
      </c>
      <c r="F846" s="65">
        <v>10</v>
      </c>
      <c r="G846" s="65"/>
      <c r="H846" s="61" t="s">
        <v>327</v>
      </c>
      <c r="I846" s="63" t="s">
        <v>94</v>
      </c>
      <c r="J846" s="63" t="s">
        <v>356</v>
      </c>
      <c r="P846" s="63" t="s">
        <v>288</v>
      </c>
    </row>
    <row r="847" spans="1:16" s="63" customFormat="1">
      <c r="A847" s="63" t="str">
        <f>Arms!$C$10</f>
        <v>CART_006_1</v>
      </c>
      <c r="B847" s="63">
        <v>22</v>
      </c>
      <c r="C847" s="63" t="str">
        <f t="shared" si="18"/>
        <v>CART_006_1_22</v>
      </c>
      <c r="D847" s="64">
        <v>27</v>
      </c>
      <c r="E847" s="63" t="s">
        <v>260</v>
      </c>
      <c r="F847" s="65">
        <v>10</v>
      </c>
      <c r="G847" s="65"/>
      <c r="H847" s="61" t="s">
        <v>327</v>
      </c>
      <c r="I847" s="63" t="s">
        <v>94</v>
      </c>
      <c r="J847" s="63" t="s">
        <v>356</v>
      </c>
      <c r="P847" s="63" t="s">
        <v>288</v>
      </c>
    </row>
    <row r="848" spans="1:16" s="63" customFormat="1">
      <c r="A848" s="63" t="str">
        <f>Arms!$C$10</f>
        <v>CART_006_1</v>
      </c>
      <c r="B848" s="63">
        <v>22</v>
      </c>
      <c r="C848" s="63" t="str">
        <f t="shared" si="18"/>
        <v>CART_006_1_22</v>
      </c>
      <c r="D848" s="64">
        <v>28</v>
      </c>
      <c r="E848" s="63" t="s">
        <v>260</v>
      </c>
      <c r="F848" s="65">
        <v>10</v>
      </c>
      <c r="G848" s="65"/>
      <c r="H848" s="61" t="s">
        <v>327</v>
      </c>
      <c r="I848" s="63" t="s">
        <v>94</v>
      </c>
      <c r="J848" s="63" t="s">
        <v>356</v>
      </c>
      <c r="P848" s="63" t="s">
        <v>288</v>
      </c>
    </row>
    <row r="849" spans="1:16" s="63" customFormat="1">
      <c r="A849" s="63" t="str">
        <f>Arms!$C$10</f>
        <v>CART_006_1</v>
      </c>
      <c r="B849" s="63">
        <v>22</v>
      </c>
      <c r="C849" s="63" t="str">
        <f t="shared" si="18"/>
        <v>CART_006_1_22</v>
      </c>
      <c r="D849" s="64">
        <v>29</v>
      </c>
      <c r="E849" s="63" t="s">
        <v>260</v>
      </c>
      <c r="F849" s="65">
        <v>26.3</v>
      </c>
      <c r="G849" s="65"/>
      <c r="H849" s="61" t="s">
        <v>327</v>
      </c>
      <c r="I849" s="63" t="s">
        <v>94</v>
      </c>
      <c r="J849" s="63" t="s">
        <v>356</v>
      </c>
      <c r="P849" s="63" t="s">
        <v>288</v>
      </c>
    </row>
    <row r="850" spans="1:16" s="63" customFormat="1">
      <c r="A850" s="63" t="str">
        <f>Arms!$C$10</f>
        <v>CART_006_1</v>
      </c>
      <c r="B850" s="63">
        <v>22</v>
      </c>
      <c r="C850" s="63" t="str">
        <f t="shared" si="18"/>
        <v>CART_006_1_22</v>
      </c>
      <c r="D850" s="64">
        <v>30</v>
      </c>
      <c r="E850" s="63" t="s">
        <v>260</v>
      </c>
      <c r="F850" s="65">
        <v>10</v>
      </c>
      <c r="G850" s="65"/>
      <c r="H850" s="61" t="s">
        <v>327</v>
      </c>
      <c r="I850" s="63" t="s">
        <v>94</v>
      </c>
      <c r="J850" s="63" t="s">
        <v>356</v>
      </c>
      <c r="P850" s="63" t="s">
        <v>288</v>
      </c>
    </row>
    <row r="851" spans="1:16" s="63" customFormat="1">
      <c r="A851" s="63" t="str">
        <f>Arms!$C$10</f>
        <v>CART_006_1</v>
      </c>
      <c r="B851" s="63">
        <v>22</v>
      </c>
      <c r="C851" s="63" t="str">
        <f t="shared" si="18"/>
        <v>CART_006_1_22</v>
      </c>
      <c r="D851" s="64">
        <v>31</v>
      </c>
      <c r="E851" s="63" t="s">
        <v>260</v>
      </c>
      <c r="F851" s="65">
        <v>10</v>
      </c>
      <c r="G851" s="65"/>
      <c r="H851" s="61" t="s">
        <v>327</v>
      </c>
      <c r="I851" s="63" t="s">
        <v>94</v>
      </c>
      <c r="J851" s="63" t="s">
        <v>356</v>
      </c>
      <c r="P851" s="63" t="s">
        <v>288</v>
      </c>
    </row>
    <row r="852" spans="1:16" s="63" customFormat="1">
      <c r="A852" s="63" t="str">
        <f>Arms!$C$10</f>
        <v>CART_006_1</v>
      </c>
      <c r="B852" s="63">
        <v>22</v>
      </c>
      <c r="C852" s="63" t="str">
        <f t="shared" si="18"/>
        <v>CART_006_1_22</v>
      </c>
      <c r="D852" s="64">
        <v>32</v>
      </c>
      <c r="E852" s="63" t="s">
        <v>260</v>
      </c>
      <c r="F852" s="65">
        <v>10</v>
      </c>
      <c r="G852" s="65"/>
      <c r="H852" s="61" t="s">
        <v>327</v>
      </c>
      <c r="I852" s="63" t="s">
        <v>94</v>
      </c>
      <c r="J852" s="63" t="s">
        <v>356</v>
      </c>
      <c r="P852" s="63" t="s">
        <v>288</v>
      </c>
    </row>
    <row r="853" spans="1:16" s="63" customFormat="1">
      <c r="A853" s="63" t="str">
        <f>Arms!$C$10</f>
        <v>CART_006_1</v>
      </c>
      <c r="B853" s="63">
        <v>22</v>
      </c>
      <c r="C853" s="63" t="str">
        <f t="shared" si="18"/>
        <v>CART_006_1_22</v>
      </c>
      <c r="D853" s="64">
        <v>33</v>
      </c>
      <c r="E853" s="63" t="s">
        <v>260</v>
      </c>
      <c r="F853" s="65">
        <v>10</v>
      </c>
      <c r="G853" s="65"/>
      <c r="H853" s="61" t="s">
        <v>327</v>
      </c>
      <c r="I853" s="63" t="s">
        <v>94</v>
      </c>
      <c r="J853" s="63" t="s">
        <v>356</v>
      </c>
      <c r="P853" s="63" t="s">
        <v>288</v>
      </c>
    </row>
    <row r="854" spans="1:16" s="63" customFormat="1">
      <c r="A854" s="63" t="str">
        <f>Arms!$C$10</f>
        <v>CART_006_1</v>
      </c>
      <c r="B854" s="63">
        <v>22</v>
      </c>
      <c r="C854" s="63" t="str">
        <f t="shared" si="18"/>
        <v>CART_006_1_22</v>
      </c>
      <c r="D854" s="64">
        <v>34</v>
      </c>
      <c r="E854" s="63" t="s">
        <v>260</v>
      </c>
      <c r="F854" s="65">
        <v>10</v>
      </c>
      <c r="G854" s="65"/>
      <c r="H854" s="61" t="s">
        <v>327</v>
      </c>
      <c r="I854" s="63" t="s">
        <v>94</v>
      </c>
      <c r="J854" s="63" t="s">
        <v>356</v>
      </c>
      <c r="P854" s="63" t="s">
        <v>288</v>
      </c>
    </row>
    <row r="855" spans="1:16" s="63" customFormat="1">
      <c r="A855" s="63" t="str">
        <f>Arms!$C$10</f>
        <v>CART_006_1</v>
      </c>
      <c r="B855" s="63">
        <v>22</v>
      </c>
      <c r="C855" s="63" t="str">
        <f t="shared" si="18"/>
        <v>CART_006_1_22</v>
      </c>
      <c r="D855" s="64">
        <v>35</v>
      </c>
      <c r="E855" s="63" t="s">
        <v>260</v>
      </c>
      <c r="F855" s="65">
        <v>10</v>
      </c>
      <c r="G855" s="65"/>
      <c r="H855" s="61" t="s">
        <v>327</v>
      </c>
      <c r="I855" s="63" t="s">
        <v>94</v>
      </c>
      <c r="J855" s="63" t="s">
        <v>356</v>
      </c>
      <c r="P855" s="63" t="s">
        <v>288</v>
      </c>
    </row>
    <row r="856" spans="1:16" s="63" customFormat="1">
      <c r="A856" s="63" t="str">
        <f>Arms!$C$10</f>
        <v>CART_006_1</v>
      </c>
      <c r="B856" s="63">
        <v>22</v>
      </c>
      <c r="C856" s="63" t="str">
        <f t="shared" si="18"/>
        <v>CART_006_1_22</v>
      </c>
      <c r="D856" s="64">
        <v>36</v>
      </c>
      <c r="E856" s="63" t="s">
        <v>260</v>
      </c>
      <c r="F856" s="65">
        <v>34.1</v>
      </c>
      <c r="G856" s="65"/>
      <c r="H856" s="61" t="s">
        <v>327</v>
      </c>
      <c r="I856" s="63" t="s">
        <v>94</v>
      </c>
      <c r="J856" s="63" t="s">
        <v>356</v>
      </c>
      <c r="P856" s="63" t="s">
        <v>288</v>
      </c>
    </row>
    <row r="857" spans="1:16" s="63" customFormat="1">
      <c r="A857" s="63" t="str">
        <f>Arms!$C$10</f>
        <v>CART_006_1</v>
      </c>
      <c r="B857" s="63">
        <v>22</v>
      </c>
      <c r="C857" s="63" t="str">
        <f t="shared" si="18"/>
        <v>CART_006_1_22</v>
      </c>
      <c r="D857" s="64">
        <v>37</v>
      </c>
      <c r="E857" s="63" t="s">
        <v>260</v>
      </c>
      <c r="F857" s="65">
        <v>40.200000000000003</v>
      </c>
      <c r="G857" s="65"/>
      <c r="H857" s="61" t="s">
        <v>327</v>
      </c>
      <c r="I857" s="63" t="s">
        <v>94</v>
      </c>
      <c r="J857" s="63" t="s">
        <v>356</v>
      </c>
      <c r="P857" s="63" t="s">
        <v>288</v>
      </c>
    </row>
    <row r="858" spans="1:16" s="63" customFormat="1">
      <c r="A858" s="63" t="str">
        <f>Arms!$C$10</f>
        <v>CART_006_1</v>
      </c>
      <c r="B858" s="63">
        <v>22</v>
      </c>
      <c r="C858" s="63" t="str">
        <f t="shared" si="18"/>
        <v>CART_006_1_22</v>
      </c>
      <c r="D858" s="64">
        <v>38</v>
      </c>
      <c r="E858" s="63" t="s">
        <v>260</v>
      </c>
      <c r="F858" s="65">
        <v>10</v>
      </c>
      <c r="G858" s="65"/>
      <c r="H858" s="61" t="s">
        <v>327</v>
      </c>
      <c r="I858" s="63" t="s">
        <v>94</v>
      </c>
      <c r="J858" s="63" t="s">
        <v>356</v>
      </c>
      <c r="P858" s="63" t="s">
        <v>288</v>
      </c>
    </row>
    <row r="859" spans="1:16" s="63" customFormat="1">
      <c r="A859" s="63" t="str">
        <f>Arms!$C$10</f>
        <v>CART_006_1</v>
      </c>
      <c r="B859" s="63">
        <v>22</v>
      </c>
      <c r="C859" s="63" t="str">
        <f t="shared" si="18"/>
        <v>CART_006_1_22</v>
      </c>
      <c r="D859" s="64">
        <v>39</v>
      </c>
      <c r="E859" s="63" t="s">
        <v>260</v>
      </c>
      <c r="F859" s="65">
        <v>10</v>
      </c>
      <c r="G859" s="65"/>
      <c r="H859" s="61" t="s">
        <v>327</v>
      </c>
      <c r="I859" s="63" t="s">
        <v>94</v>
      </c>
      <c r="J859" s="63" t="s">
        <v>356</v>
      </c>
      <c r="P859" s="63" t="s">
        <v>288</v>
      </c>
    </row>
    <row r="860" spans="1:16" s="63" customFormat="1">
      <c r="A860" s="63" t="str">
        <f>Arms!$C$10</f>
        <v>CART_006_1</v>
      </c>
      <c r="B860" s="63">
        <v>22</v>
      </c>
      <c r="C860" s="63" t="str">
        <f t="shared" si="18"/>
        <v>CART_006_1_22</v>
      </c>
      <c r="D860" s="64">
        <v>40</v>
      </c>
      <c r="E860" s="63" t="s">
        <v>260</v>
      </c>
      <c r="F860" s="65">
        <v>10</v>
      </c>
      <c r="G860" s="65"/>
      <c r="H860" s="61" t="s">
        <v>327</v>
      </c>
      <c r="I860" s="63" t="s">
        <v>94</v>
      </c>
      <c r="J860" s="63" t="s">
        <v>356</v>
      </c>
      <c r="P860" s="63" t="s">
        <v>288</v>
      </c>
    </row>
    <row r="861" spans="1:16" s="63" customFormat="1">
      <c r="A861" s="63" t="str">
        <f>Arms!$C$10</f>
        <v>CART_006_1</v>
      </c>
      <c r="B861" s="63">
        <v>22</v>
      </c>
      <c r="C861" s="63" t="str">
        <f t="shared" si="18"/>
        <v>CART_006_1_22</v>
      </c>
      <c r="D861" s="64">
        <v>41</v>
      </c>
      <c r="E861" s="63" t="s">
        <v>260</v>
      </c>
      <c r="F861" s="65">
        <v>10</v>
      </c>
      <c r="G861" s="65"/>
      <c r="H861" s="61" t="s">
        <v>327</v>
      </c>
      <c r="I861" s="63" t="s">
        <v>94</v>
      </c>
      <c r="J861" s="63" t="s">
        <v>356</v>
      </c>
      <c r="P861" s="63" t="s">
        <v>288</v>
      </c>
    </row>
    <row r="862" spans="1:16" s="63" customFormat="1">
      <c r="A862" s="63" t="str">
        <f>Arms!$C$10</f>
        <v>CART_006_1</v>
      </c>
      <c r="B862" s="63">
        <v>22</v>
      </c>
      <c r="C862" s="63" t="str">
        <f t="shared" si="18"/>
        <v>CART_006_1_22</v>
      </c>
      <c r="D862" s="64">
        <v>42</v>
      </c>
      <c r="E862" s="63" t="s">
        <v>260</v>
      </c>
      <c r="F862" s="65">
        <v>16.8</v>
      </c>
      <c r="G862" s="65"/>
      <c r="H862" s="61" t="s">
        <v>327</v>
      </c>
      <c r="I862" s="63" t="s">
        <v>94</v>
      </c>
      <c r="J862" s="63" t="s">
        <v>356</v>
      </c>
      <c r="P862" s="63" t="s">
        <v>288</v>
      </c>
    </row>
    <row r="863" spans="1:16" s="63" customFormat="1">
      <c r="A863" s="63" t="str">
        <f>Arms!$C$10</f>
        <v>CART_006_1</v>
      </c>
      <c r="B863" s="63">
        <v>22</v>
      </c>
      <c r="C863" s="63" t="str">
        <f t="shared" si="18"/>
        <v>CART_006_1_22</v>
      </c>
      <c r="D863" s="64">
        <v>43</v>
      </c>
      <c r="E863" s="63" t="s">
        <v>260</v>
      </c>
      <c r="F863" s="65">
        <v>30.3</v>
      </c>
      <c r="G863" s="65"/>
      <c r="H863" s="61" t="s">
        <v>327</v>
      </c>
      <c r="I863" s="63" t="s">
        <v>94</v>
      </c>
      <c r="J863" s="63" t="s">
        <v>356</v>
      </c>
      <c r="P863" s="63" t="s">
        <v>288</v>
      </c>
    </row>
    <row r="864" spans="1:16" s="63" customFormat="1">
      <c r="A864" s="63" t="str">
        <f>Arms!$C$10</f>
        <v>CART_006_1</v>
      </c>
      <c r="B864" s="63">
        <v>23</v>
      </c>
      <c r="C864" s="63" t="str">
        <f t="shared" si="18"/>
        <v>CART_006_1_23</v>
      </c>
      <c r="D864" s="64">
        <v>1</v>
      </c>
      <c r="E864" s="63" t="s">
        <v>260</v>
      </c>
      <c r="F864" s="65">
        <v>10</v>
      </c>
      <c r="G864" s="65"/>
      <c r="H864" s="61" t="s">
        <v>327</v>
      </c>
      <c r="I864" s="63" t="s">
        <v>94</v>
      </c>
      <c r="J864" s="63" t="s">
        <v>356</v>
      </c>
      <c r="P864" s="63" t="s">
        <v>288</v>
      </c>
    </row>
    <row r="865" spans="1:16" s="63" customFormat="1">
      <c r="A865" s="63" t="str">
        <f>Arms!$C$10</f>
        <v>CART_006_1</v>
      </c>
      <c r="B865" s="63">
        <v>23</v>
      </c>
      <c r="C865" s="63" t="str">
        <f t="shared" si="18"/>
        <v>CART_006_1_23</v>
      </c>
      <c r="D865" s="64">
        <v>3</v>
      </c>
      <c r="E865" s="63" t="s">
        <v>260</v>
      </c>
      <c r="F865" s="65">
        <v>10</v>
      </c>
      <c r="G865" s="65"/>
      <c r="H865" s="61" t="s">
        <v>327</v>
      </c>
      <c r="I865" s="63" t="s">
        <v>94</v>
      </c>
      <c r="J865" s="63" t="s">
        <v>356</v>
      </c>
      <c r="P865" s="63" t="s">
        <v>288</v>
      </c>
    </row>
    <row r="866" spans="1:16" s="63" customFormat="1">
      <c r="A866" s="63" t="str">
        <f>Arms!$C$10</f>
        <v>CART_006_1</v>
      </c>
      <c r="B866" s="63">
        <v>23</v>
      </c>
      <c r="C866" s="63" t="str">
        <f t="shared" si="18"/>
        <v>CART_006_1_23</v>
      </c>
      <c r="D866" s="64">
        <v>5</v>
      </c>
      <c r="E866" s="63" t="s">
        <v>260</v>
      </c>
      <c r="F866" s="65">
        <v>10</v>
      </c>
      <c r="G866" s="65"/>
      <c r="H866" s="61" t="s">
        <v>327</v>
      </c>
      <c r="I866" s="63" t="s">
        <v>94</v>
      </c>
      <c r="J866" s="63" t="s">
        <v>356</v>
      </c>
      <c r="P866" s="63" t="s">
        <v>288</v>
      </c>
    </row>
    <row r="867" spans="1:16" s="63" customFormat="1">
      <c r="A867" s="63" t="str">
        <f>Arms!$C$10</f>
        <v>CART_006_1</v>
      </c>
      <c r="B867" s="63">
        <v>23</v>
      </c>
      <c r="C867" s="63" t="str">
        <f t="shared" si="18"/>
        <v>CART_006_1_23</v>
      </c>
      <c r="D867" s="64">
        <v>7</v>
      </c>
      <c r="E867" s="63" t="s">
        <v>260</v>
      </c>
      <c r="F867" s="65">
        <v>10</v>
      </c>
      <c r="G867" s="65"/>
      <c r="H867" s="61" t="s">
        <v>327</v>
      </c>
      <c r="I867" s="63" t="s">
        <v>94</v>
      </c>
      <c r="J867" s="63" t="s">
        <v>356</v>
      </c>
      <c r="P867" s="63" t="s">
        <v>288</v>
      </c>
    </row>
    <row r="868" spans="1:16" s="63" customFormat="1">
      <c r="A868" s="63" t="str">
        <f>Arms!$C$10</f>
        <v>CART_006_1</v>
      </c>
      <c r="B868" s="63">
        <v>23</v>
      </c>
      <c r="C868" s="63" t="str">
        <f t="shared" si="18"/>
        <v>CART_006_1_23</v>
      </c>
      <c r="D868" s="64">
        <v>9</v>
      </c>
      <c r="E868" s="63" t="s">
        <v>260</v>
      </c>
      <c r="F868" s="65">
        <v>46.7</v>
      </c>
      <c r="G868" s="65"/>
      <c r="H868" s="61" t="s">
        <v>327</v>
      </c>
      <c r="I868" s="63" t="s">
        <v>94</v>
      </c>
      <c r="J868" s="63" t="s">
        <v>356</v>
      </c>
      <c r="P868" s="63" t="s">
        <v>288</v>
      </c>
    </row>
    <row r="869" spans="1:16" s="63" customFormat="1">
      <c r="A869" s="63" t="str">
        <f>Arms!$C$10</f>
        <v>CART_006_1</v>
      </c>
      <c r="B869" s="63">
        <v>23</v>
      </c>
      <c r="C869" s="63" t="str">
        <f t="shared" si="18"/>
        <v>CART_006_1_23</v>
      </c>
      <c r="D869" s="64">
        <v>10</v>
      </c>
      <c r="E869" s="63" t="s">
        <v>260</v>
      </c>
      <c r="F869" s="65">
        <v>31.6</v>
      </c>
      <c r="G869" s="65"/>
      <c r="H869" s="61" t="s">
        <v>327</v>
      </c>
      <c r="I869" s="63" t="s">
        <v>94</v>
      </c>
      <c r="J869" s="63" t="s">
        <v>356</v>
      </c>
      <c r="P869" s="63" t="s">
        <v>288</v>
      </c>
    </row>
    <row r="870" spans="1:16" s="63" customFormat="1">
      <c r="A870" s="63" t="str">
        <f>Arms!$C$10</f>
        <v>CART_006_1</v>
      </c>
      <c r="B870" s="63">
        <v>23</v>
      </c>
      <c r="C870" s="63" t="str">
        <f t="shared" si="18"/>
        <v>CART_006_1_23</v>
      </c>
      <c r="D870" s="64">
        <v>14</v>
      </c>
      <c r="E870" s="63" t="s">
        <v>260</v>
      </c>
      <c r="F870" s="65">
        <v>10</v>
      </c>
      <c r="G870" s="65"/>
      <c r="H870" s="61" t="s">
        <v>327</v>
      </c>
      <c r="I870" s="63" t="s">
        <v>94</v>
      </c>
      <c r="J870" s="63" t="s">
        <v>356</v>
      </c>
      <c r="P870" s="63" t="s">
        <v>288</v>
      </c>
    </row>
    <row r="871" spans="1:16" s="63" customFormat="1">
      <c r="A871" s="63" t="str">
        <f>Arms!$C$10</f>
        <v>CART_006_1</v>
      </c>
      <c r="B871" s="63">
        <v>23</v>
      </c>
      <c r="C871" s="63" t="str">
        <f t="shared" si="18"/>
        <v>CART_006_1_23</v>
      </c>
      <c r="D871" s="64">
        <v>21</v>
      </c>
      <c r="E871" s="63" t="s">
        <v>260</v>
      </c>
      <c r="F871" s="65">
        <v>10</v>
      </c>
      <c r="G871" s="65"/>
      <c r="H871" s="61" t="s">
        <v>327</v>
      </c>
      <c r="I871" s="63" t="s">
        <v>94</v>
      </c>
      <c r="J871" s="63" t="s">
        <v>356</v>
      </c>
      <c r="P871" s="63" t="s">
        <v>288</v>
      </c>
    </row>
    <row r="872" spans="1:16" s="63" customFormat="1">
      <c r="A872" s="63" t="str">
        <f>Arms!$C$10</f>
        <v>CART_006_1</v>
      </c>
      <c r="B872" s="63">
        <v>23</v>
      </c>
      <c r="C872" s="63" t="str">
        <f t="shared" si="18"/>
        <v>CART_006_1_23</v>
      </c>
      <c r="D872" s="64">
        <v>28</v>
      </c>
      <c r="E872" s="63" t="s">
        <v>260</v>
      </c>
      <c r="F872" s="65">
        <v>10</v>
      </c>
      <c r="G872" s="65"/>
      <c r="H872" s="61" t="s">
        <v>327</v>
      </c>
      <c r="I872" s="63" t="s">
        <v>94</v>
      </c>
      <c r="J872" s="63" t="s">
        <v>356</v>
      </c>
      <c r="P872" s="63" t="s">
        <v>288</v>
      </c>
    </row>
    <row r="873" spans="1:16" s="63" customFormat="1">
      <c r="A873" s="63" t="str">
        <f>Arms!$C$10</f>
        <v>CART_006_1</v>
      </c>
      <c r="B873" s="63">
        <v>24</v>
      </c>
      <c r="C873" s="63" t="str">
        <f t="shared" si="18"/>
        <v>CART_006_1_24</v>
      </c>
      <c r="D873" s="64">
        <v>1</v>
      </c>
      <c r="E873" s="63" t="s">
        <v>260</v>
      </c>
      <c r="F873" s="65">
        <v>10</v>
      </c>
      <c r="G873" s="65"/>
      <c r="H873" s="61" t="s">
        <v>327</v>
      </c>
      <c r="I873" s="63" t="s">
        <v>94</v>
      </c>
      <c r="J873" s="63" t="s">
        <v>356</v>
      </c>
      <c r="P873" s="63" t="s">
        <v>288</v>
      </c>
    </row>
    <row r="874" spans="1:16" s="63" customFormat="1">
      <c r="A874" s="63" t="str">
        <f>Arms!$C$10</f>
        <v>CART_006_1</v>
      </c>
      <c r="B874" s="63">
        <v>24</v>
      </c>
      <c r="C874" s="63" t="str">
        <f t="shared" si="18"/>
        <v>CART_006_1_24</v>
      </c>
      <c r="D874" s="64">
        <v>3</v>
      </c>
      <c r="E874" s="63" t="s">
        <v>260</v>
      </c>
      <c r="F874" s="65">
        <v>10</v>
      </c>
      <c r="G874" s="65"/>
      <c r="H874" s="61" t="s">
        <v>327</v>
      </c>
      <c r="I874" s="63" t="s">
        <v>94</v>
      </c>
      <c r="J874" s="63" t="s">
        <v>356</v>
      </c>
      <c r="P874" s="63" t="s">
        <v>288</v>
      </c>
    </row>
    <row r="875" spans="1:16" s="63" customFormat="1">
      <c r="A875" s="63" t="str">
        <f>Arms!$C$10</f>
        <v>CART_006_1</v>
      </c>
      <c r="B875" s="63">
        <v>24</v>
      </c>
      <c r="C875" s="63" t="str">
        <f t="shared" si="18"/>
        <v>CART_006_1_24</v>
      </c>
      <c r="D875" s="64">
        <v>5</v>
      </c>
      <c r="E875" s="63" t="s">
        <v>260</v>
      </c>
      <c r="F875" s="65">
        <v>10</v>
      </c>
      <c r="G875" s="65"/>
      <c r="H875" s="61" t="s">
        <v>327</v>
      </c>
      <c r="I875" s="63" t="s">
        <v>94</v>
      </c>
      <c r="J875" s="63" t="s">
        <v>356</v>
      </c>
      <c r="P875" s="63" t="s">
        <v>288</v>
      </c>
    </row>
    <row r="876" spans="1:16" s="63" customFormat="1">
      <c r="A876" s="63" t="str">
        <f>Arms!$C$10</f>
        <v>CART_006_1</v>
      </c>
      <c r="B876" s="63">
        <v>24</v>
      </c>
      <c r="C876" s="63" t="str">
        <f t="shared" si="18"/>
        <v>CART_006_1_24</v>
      </c>
      <c r="D876" s="64">
        <v>7</v>
      </c>
      <c r="E876" s="63" t="s">
        <v>260</v>
      </c>
      <c r="F876" s="65">
        <v>10</v>
      </c>
      <c r="G876" s="65"/>
      <c r="H876" s="61" t="s">
        <v>327</v>
      </c>
      <c r="I876" s="63" t="s">
        <v>94</v>
      </c>
      <c r="J876" s="63" t="s">
        <v>356</v>
      </c>
      <c r="P876" s="63" t="s">
        <v>288</v>
      </c>
    </row>
    <row r="877" spans="1:16" s="63" customFormat="1">
      <c r="A877" s="63" t="str">
        <f>Arms!$C$10</f>
        <v>CART_006_1</v>
      </c>
      <c r="B877" s="63">
        <v>24</v>
      </c>
      <c r="C877" s="63" t="str">
        <f t="shared" si="18"/>
        <v>CART_006_1_24</v>
      </c>
      <c r="D877" s="64">
        <v>10</v>
      </c>
      <c r="E877" s="63" t="s">
        <v>260</v>
      </c>
      <c r="F877" s="65">
        <v>23</v>
      </c>
      <c r="G877" s="65"/>
      <c r="H877" s="61" t="s">
        <v>327</v>
      </c>
      <c r="I877" s="63" t="s">
        <v>94</v>
      </c>
      <c r="J877" s="63" t="s">
        <v>356</v>
      </c>
      <c r="P877" s="63" t="s">
        <v>288</v>
      </c>
    </row>
    <row r="878" spans="1:16" s="63" customFormat="1">
      <c r="A878" s="63" t="str">
        <f>Arms!$C$10</f>
        <v>CART_006_1</v>
      </c>
      <c r="B878" s="63">
        <v>24</v>
      </c>
      <c r="C878" s="63" t="str">
        <f t="shared" si="18"/>
        <v>CART_006_1_24</v>
      </c>
      <c r="D878" s="64">
        <v>14</v>
      </c>
      <c r="E878" s="63" t="s">
        <v>260</v>
      </c>
      <c r="F878" s="65">
        <v>72.5</v>
      </c>
      <c r="G878" s="65"/>
      <c r="H878" s="61" t="s">
        <v>327</v>
      </c>
      <c r="I878" s="63" t="s">
        <v>94</v>
      </c>
      <c r="J878" s="63" t="s">
        <v>356</v>
      </c>
      <c r="P878" s="63" t="s">
        <v>288</v>
      </c>
    </row>
    <row r="879" spans="1:16" s="63" customFormat="1">
      <c r="A879" s="63" t="str">
        <f>Arms!$C$10</f>
        <v>CART_006_1</v>
      </c>
      <c r="B879" s="63">
        <v>24</v>
      </c>
      <c r="C879" s="63" t="str">
        <f t="shared" si="18"/>
        <v>CART_006_1_24</v>
      </c>
      <c r="D879" s="64">
        <v>21</v>
      </c>
      <c r="E879" s="63" t="s">
        <v>260</v>
      </c>
      <c r="F879" s="65">
        <v>10</v>
      </c>
      <c r="G879" s="65"/>
      <c r="H879" s="61" t="s">
        <v>327</v>
      </c>
      <c r="I879" s="63" t="s">
        <v>94</v>
      </c>
      <c r="J879" s="63" t="s">
        <v>356</v>
      </c>
      <c r="P879" s="63" t="s">
        <v>288</v>
      </c>
    </row>
    <row r="880" spans="1:16" s="63" customFormat="1">
      <c r="A880" s="63" t="str">
        <f>Arms!$C$10</f>
        <v>CART_006_1</v>
      </c>
      <c r="B880" s="63">
        <v>24</v>
      </c>
      <c r="C880" s="63" t="str">
        <f t="shared" si="18"/>
        <v>CART_006_1_24</v>
      </c>
      <c r="D880" s="64">
        <v>28</v>
      </c>
      <c r="E880" s="63" t="s">
        <v>260</v>
      </c>
      <c r="F880" s="65">
        <v>10</v>
      </c>
      <c r="G880" s="65"/>
      <c r="H880" s="61" t="s">
        <v>327</v>
      </c>
      <c r="I880" s="63" t="s">
        <v>94</v>
      </c>
      <c r="J880" s="63" t="s">
        <v>356</v>
      </c>
      <c r="P880" s="63" t="s">
        <v>288</v>
      </c>
    </row>
    <row r="881" spans="1:16" s="63" customFormat="1">
      <c r="A881" s="63" t="str">
        <f>Arms!$C$10</f>
        <v>CART_006_1</v>
      </c>
      <c r="B881" s="63">
        <v>25</v>
      </c>
      <c r="C881" s="63" t="str">
        <f t="shared" si="18"/>
        <v>CART_006_1_25</v>
      </c>
      <c r="D881" s="64">
        <v>1</v>
      </c>
      <c r="E881" s="63" t="s">
        <v>260</v>
      </c>
      <c r="F881" s="65">
        <v>10</v>
      </c>
      <c r="G881" s="65"/>
      <c r="H881" s="61" t="s">
        <v>327</v>
      </c>
      <c r="I881" s="63" t="s">
        <v>94</v>
      </c>
      <c r="J881" s="63" t="s">
        <v>356</v>
      </c>
      <c r="P881" s="63" t="s">
        <v>288</v>
      </c>
    </row>
    <row r="882" spans="1:16" s="63" customFormat="1">
      <c r="A882" s="63" t="str">
        <f>Arms!$C$10</f>
        <v>CART_006_1</v>
      </c>
      <c r="B882" s="63">
        <v>25</v>
      </c>
      <c r="C882" s="63" t="str">
        <f t="shared" si="18"/>
        <v>CART_006_1_25</v>
      </c>
      <c r="D882" s="64">
        <v>3</v>
      </c>
      <c r="E882" s="63" t="s">
        <v>260</v>
      </c>
      <c r="F882" s="65">
        <v>10</v>
      </c>
      <c r="G882" s="65"/>
      <c r="H882" s="61" t="s">
        <v>327</v>
      </c>
      <c r="I882" s="63" t="s">
        <v>94</v>
      </c>
      <c r="J882" s="63" t="s">
        <v>356</v>
      </c>
      <c r="P882" s="63" t="s">
        <v>288</v>
      </c>
    </row>
    <row r="883" spans="1:16" s="63" customFormat="1">
      <c r="A883" s="63" t="str">
        <f>Arms!$C$10</f>
        <v>CART_006_1</v>
      </c>
      <c r="B883" s="63">
        <v>25</v>
      </c>
      <c r="C883" s="63" t="str">
        <f t="shared" si="18"/>
        <v>CART_006_1_25</v>
      </c>
      <c r="D883" s="64">
        <v>5</v>
      </c>
      <c r="E883" s="63" t="s">
        <v>260</v>
      </c>
      <c r="F883" s="65">
        <v>10</v>
      </c>
      <c r="G883" s="65"/>
      <c r="H883" s="61" t="s">
        <v>327</v>
      </c>
      <c r="I883" s="63" t="s">
        <v>94</v>
      </c>
      <c r="J883" s="63" t="s">
        <v>356</v>
      </c>
      <c r="P883" s="63" t="s">
        <v>288</v>
      </c>
    </row>
    <row r="884" spans="1:16" s="63" customFormat="1">
      <c r="A884" s="63" t="str">
        <f>Arms!$C$10</f>
        <v>CART_006_1</v>
      </c>
      <c r="B884" s="63">
        <v>25</v>
      </c>
      <c r="C884" s="63" t="str">
        <f t="shared" si="18"/>
        <v>CART_006_1_25</v>
      </c>
      <c r="D884" s="64">
        <v>7</v>
      </c>
      <c r="E884" s="63" t="s">
        <v>260</v>
      </c>
      <c r="F884" s="65">
        <v>248</v>
      </c>
      <c r="G884" s="65"/>
      <c r="H884" s="61" t="s">
        <v>327</v>
      </c>
      <c r="I884" s="63" t="s">
        <v>94</v>
      </c>
      <c r="J884" s="63" t="s">
        <v>356</v>
      </c>
      <c r="P884" s="63" t="s">
        <v>288</v>
      </c>
    </row>
    <row r="885" spans="1:16" s="63" customFormat="1">
      <c r="A885" s="63" t="str">
        <f>Arms!$C$10</f>
        <v>CART_006_1</v>
      </c>
      <c r="B885" s="63">
        <v>25</v>
      </c>
      <c r="C885" s="63" t="str">
        <f t="shared" si="18"/>
        <v>CART_006_1_25</v>
      </c>
      <c r="D885" s="64">
        <v>10</v>
      </c>
      <c r="E885" s="63" t="s">
        <v>260</v>
      </c>
      <c r="F885" s="65">
        <v>10</v>
      </c>
      <c r="G885" s="65"/>
      <c r="H885" s="61" t="s">
        <v>327</v>
      </c>
      <c r="I885" s="63" t="s">
        <v>94</v>
      </c>
      <c r="J885" s="63" t="s">
        <v>356</v>
      </c>
      <c r="P885" s="63" t="s">
        <v>288</v>
      </c>
    </row>
    <row r="886" spans="1:16" s="63" customFormat="1">
      <c r="A886" s="63" t="str">
        <f>Arms!$C$10</f>
        <v>CART_006_1</v>
      </c>
      <c r="B886" s="63">
        <v>25</v>
      </c>
      <c r="C886" s="63" t="str">
        <f t="shared" si="18"/>
        <v>CART_006_1_25</v>
      </c>
      <c r="D886" s="64">
        <v>14</v>
      </c>
      <c r="E886" s="63" t="s">
        <v>260</v>
      </c>
      <c r="F886" s="65">
        <v>10</v>
      </c>
      <c r="G886" s="65"/>
      <c r="H886" s="61" t="s">
        <v>327</v>
      </c>
      <c r="I886" s="63" t="s">
        <v>94</v>
      </c>
      <c r="J886" s="63" t="s">
        <v>356</v>
      </c>
      <c r="P886" s="63" t="s">
        <v>288</v>
      </c>
    </row>
    <row r="887" spans="1:16" s="63" customFormat="1">
      <c r="A887" s="63" t="str">
        <f>Arms!$C$10</f>
        <v>CART_006_1</v>
      </c>
      <c r="B887" s="63">
        <v>25</v>
      </c>
      <c r="C887" s="63" t="str">
        <f t="shared" si="18"/>
        <v>CART_006_1_25</v>
      </c>
      <c r="D887" s="64">
        <v>20</v>
      </c>
      <c r="E887" s="63" t="s">
        <v>260</v>
      </c>
      <c r="F887" s="65">
        <v>10</v>
      </c>
      <c r="G887" s="65"/>
      <c r="H887" s="61" t="s">
        <v>327</v>
      </c>
      <c r="I887" s="63" t="s">
        <v>94</v>
      </c>
      <c r="J887" s="63" t="s">
        <v>356</v>
      </c>
      <c r="P887" s="63" t="s">
        <v>288</v>
      </c>
    </row>
    <row r="888" spans="1:16" s="63" customFormat="1">
      <c r="A888" s="63" t="str">
        <f>Arms!$C$10</f>
        <v>CART_006_1</v>
      </c>
      <c r="B888" s="63">
        <v>25</v>
      </c>
      <c r="C888" s="63" t="str">
        <f t="shared" si="18"/>
        <v>CART_006_1_25</v>
      </c>
      <c r="D888" s="64">
        <v>21</v>
      </c>
      <c r="E888" s="63" t="s">
        <v>260</v>
      </c>
      <c r="F888" s="65">
        <v>10</v>
      </c>
      <c r="G888" s="65"/>
      <c r="H888" s="61" t="s">
        <v>327</v>
      </c>
      <c r="I888" s="63" t="s">
        <v>94</v>
      </c>
      <c r="J888" s="63" t="s">
        <v>356</v>
      </c>
      <c r="P888" s="63" t="s">
        <v>288</v>
      </c>
    </row>
    <row r="889" spans="1:16" s="63" customFormat="1">
      <c r="A889" s="63" t="str">
        <f>Arms!$C$10</f>
        <v>CART_006_1</v>
      </c>
      <c r="B889" s="63">
        <v>25</v>
      </c>
      <c r="C889" s="63" t="str">
        <f t="shared" si="18"/>
        <v>CART_006_1_25</v>
      </c>
      <c r="D889" s="64">
        <v>27</v>
      </c>
      <c r="E889" s="63" t="s">
        <v>260</v>
      </c>
      <c r="F889" s="65">
        <v>120.6</v>
      </c>
      <c r="G889" s="65"/>
      <c r="H889" s="61" t="s">
        <v>327</v>
      </c>
      <c r="I889" s="63" t="s">
        <v>94</v>
      </c>
      <c r="J889" s="63" t="s">
        <v>356</v>
      </c>
      <c r="P889" s="63" t="s">
        <v>288</v>
      </c>
    </row>
    <row r="890" spans="1:16" s="63" customFormat="1">
      <c r="A890" s="63" t="str">
        <f>Arms!$C$10</f>
        <v>CART_006_1</v>
      </c>
      <c r="B890" s="63">
        <v>26</v>
      </c>
      <c r="C890" s="63" t="str">
        <f t="shared" si="18"/>
        <v>CART_006_1_26</v>
      </c>
      <c r="D890" s="64">
        <v>1</v>
      </c>
      <c r="E890" s="63" t="s">
        <v>260</v>
      </c>
      <c r="F890" s="65">
        <v>10</v>
      </c>
      <c r="G890" s="65"/>
      <c r="H890" s="61" t="s">
        <v>327</v>
      </c>
      <c r="I890" s="63" t="s">
        <v>94</v>
      </c>
      <c r="J890" s="63" t="s">
        <v>356</v>
      </c>
      <c r="P890" s="63" t="s">
        <v>288</v>
      </c>
    </row>
    <row r="891" spans="1:16" s="63" customFormat="1">
      <c r="A891" s="63" t="str">
        <f>Arms!$C$10</f>
        <v>CART_006_1</v>
      </c>
      <c r="B891" s="63">
        <v>26</v>
      </c>
      <c r="C891" s="63" t="str">
        <f t="shared" si="18"/>
        <v>CART_006_1_26</v>
      </c>
      <c r="D891" s="64">
        <v>2</v>
      </c>
      <c r="E891" s="63" t="s">
        <v>260</v>
      </c>
      <c r="F891" s="65">
        <v>10</v>
      </c>
      <c r="G891" s="65"/>
      <c r="H891" s="61" t="s">
        <v>327</v>
      </c>
      <c r="I891" s="63" t="s">
        <v>94</v>
      </c>
      <c r="J891" s="63" t="s">
        <v>356</v>
      </c>
      <c r="P891" s="63" t="s">
        <v>288</v>
      </c>
    </row>
    <row r="892" spans="1:16" s="63" customFormat="1">
      <c r="A892" s="63" t="str">
        <f>Arms!$C$10</f>
        <v>CART_006_1</v>
      </c>
      <c r="B892" s="63">
        <v>26</v>
      </c>
      <c r="C892" s="63" t="str">
        <f t="shared" si="18"/>
        <v>CART_006_1_26</v>
      </c>
      <c r="D892" s="64">
        <v>3</v>
      </c>
      <c r="E892" s="63" t="s">
        <v>260</v>
      </c>
      <c r="F892" s="65">
        <v>10</v>
      </c>
      <c r="G892" s="65"/>
      <c r="H892" s="61" t="s">
        <v>327</v>
      </c>
      <c r="I892" s="63" t="s">
        <v>94</v>
      </c>
      <c r="J892" s="63" t="s">
        <v>356</v>
      </c>
      <c r="P892" s="63" t="s">
        <v>288</v>
      </c>
    </row>
    <row r="893" spans="1:16" s="63" customFormat="1">
      <c r="A893" s="63" t="str">
        <f>Arms!$C$10</f>
        <v>CART_006_1</v>
      </c>
      <c r="B893" s="63">
        <v>26</v>
      </c>
      <c r="C893" s="63" t="str">
        <f t="shared" si="18"/>
        <v>CART_006_1_26</v>
      </c>
      <c r="D893" s="64">
        <v>5</v>
      </c>
      <c r="E893" s="63" t="s">
        <v>260</v>
      </c>
      <c r="F893" s="65">
        <v>10</v>
      </c>
      <c r="G893" s="65"/>
      <c r="H893" s="61" t="s">
        <v>327</v>
      </c>
      <c r="I893" s="63" t="s">
        <v>94</v>
      </c>
      <c r="J893" s="63" t="s">
        <v>356</v>
      </c>
      <c r="P893" s="63" t="s">
        <v>288</v>
      </c>
    </row>
    <row r="894" spans="1:16" s="63" customFormat="1">
      <c r="A894" s="63" t="str">
        <f>Arms!$C$10</f>
        <v>CART_006_1</v>
      </c>
      <c r="B894" s="63">
        <v>26</v>
      </c>
      <c r="C894" s="63" t="str">
        <f t="shared" si="18"/>
        <v>CART_006_1_26</v>
      </c>
      <c r="D894" s="64">
        <v>7</v>
      </c>
      <c r="E894" s="63" t="s">
        <v>260</v>
      </c>
      <c r="F894" s="65">
        <v>10</v>
      </c>
      <c r="G894" s="65"/>
      <c r="H894" s="61" t="s">
        <v>327</v>
      </c>
      <c r="I894" s="63" t="s">
        <v>94</v>
      </c>
      <c r="J894" s="63" t="s">
        <v>356</v>
      </c>
      <c r="P894" s="63" t="s">
        <v>288</v>
      </c>
    </row>
    <row r="895" spans="1:16" s="63" customFormat="1">
      <c r="A895" s="63" t="str">
        <f>Arms!$C$10</f>
        <v>CART_006_1</v>
      </c>
      <c r="B895" s="63">
        <v>26</v>
      </c>
      <c r="C895" s="63" t="str">
        <f t="shared" si="18"/>
        <v>CART_006_1_26</v>
      </c>
      <c r="D895" s="64">
        <v>10</v>
      </c>
      <c r="E895" s="63" t="s">
        <v>260</v>
      </c>
      <c r="F895" s="65">
        <v>10</v>
      </c>
      <c r="G895" s="65"/>
      <c r="H895" s="61" t="s">
        <v>327</v>
      </c>
      <c r="I895" s="63" t="s">
        <v>94</v>
      </c>
      <c r="J895" s="63" t="s">
        <v>356</v>
      </c>
      <c r="P895" s="63" t="s">
        <v>288</v>
      </c>
    </row>
    <row r="896" spans="1:16" s="63" customFormat="1">
      <c r="A896" s="63" t="str">
        <f>Arms!$C$10</f>
        <v>CART_006_1</v>
      </c>
      <c r="B896" s="63">
        <v>26</v>
      </c>
      <c r="C896" s="63" t="str">
        <f t="shared" si="18"/>
        <v>CART_006_1_26</v>
      </c>
      <c r="D896" s="64">
        <v>12</v>
      </c>
      <c r="E896" s="63" t="s">
        <v>260</v>
      </c>
      <c r="F896" s="65">
        <v>45.3</v>
      </c>
      <c r="G896" s="65"/>
      <c r="H896" s="61" t="s">
        <v>327</v>
      </c>
      <c r="I896" s="63" t="s">
        <v>94</v>
      </c>
      <c r="J896" s="63" t="s">
        <v>356</v>
      </c>
      <c r="P896" s="63" t="s">
        <v>288</v>
      </c>
    </row>
    <row r="897" spans="1:16" s="63" customFormat="1">
      <c r="A897" s="63" t="str">
        <f>Arms!$C$10</f>
        <v>CART_006_1</v>
      </c>
      <c r="B897" s="63">
        <v>26</v>
      </c>
      <c r="C897" s="63" t="str">
        <f t="shared" si="18"/>
        <v>CART_006_1_26</v>
      </c>
      <c r="D897" s="64">
        <v>14</v>
      </c>
      <c r="E897" s="63" t="s">
        <v>260</v>
      </c>
      <c r="F897" s="65">
        <v>21.5</v>
      </c>
      <c r="G897" s="65"/>
      <c r="H897" s="61" t="s">
        <v>327</v>
      </c>
      <c r="I897" s="63" t="s">
        <v>94</v>
      </c>
      <c r="J897" s="63" t="s">
        <v>356</v>
      </c>
      <c r="P897" s="63" t="s">
        <v>288</v>
      </c>
    </row>
    <row r="898" spans="1:16" s="63" customFormat="1">
      <c r="A898" s="63" t="str">
        <f>Arms!$C$10</f>
        <v>CART_006_1</v>
      </c>
      <c r="B898" s="63">
        <v>26</v>
      </c>
      <c r="C898" s="63" t="str">
        <f t="shared" si="18"/>
        <v>CART_006_1_26</v>
      </c>
      <c r="D898" s="64">
        <v>16</v>
      </c>
      <c r="E898" s="63" t="s">
        <v>260</v>
      </c>
      <c r="F898" s="65">
        <v>10</v>
      </c>
      <c r="G898" s="65"/>
      <c r="H898" s="61" t="s">
        <v>327</v>
      </c>
      <c r="I898" s="63" t="s">
        <v>94</v>
      </c>
      <c r="J898" s="63" t="s">
        <v>356</v>
      </c>
      <c r="P898" s="63" t="s">
        <v>288</v>
      </c>
    </row>
    <row r="899" spans="1:16" s="63" customFormat="1">
      <c r="A899" s="63" t="str">
        <f>Arms!$C$10</f>
        <v>CART_006_1</v>
      </c>
      <c r="B899" s="63">
        <v>26</v>
      </c>
      <c r="C899" s="63" t="str">
        <f t="shared" si="18"/>
        <v>CART_006_1_26</v>
      </c>
      <c r="D899" s="64">
        <v>18</v>
      </c>
      <c r="E899" s="63" t="s">
        <v>260</v>
      </c>
      <c r="F899" s="65">
        <v>10</v>
      </c>
      <c r="G899" s="65"/>
      <c r="H899" s="61" t="s">
        <v>327</v>
      </c>
      <c r="I899" s="63" t="s">
        <v>94</v>
      </c>
      <c r="J899" s="63" t="s">
        <v>356</v>
      </c>
      <c r="P899" s="63" t="s">
        <v>288</v>
      </c>
    </row>
    <row r="900" spans="1:16" s="63" customFormat="1">
      <c r="A900" s="63" t="str">
        <f>Arms!$C$10</f>
        <v>CART_006_1</v>
      </c>
      <c r="B900" s="63">
        <v>26</v>
      </c>
      <c r="C900" s="63" t="str">
        <f t="shared" si="18"/>
        <v>CART_006_1_26</v>
      </c>
      <c r="D900" s="64">
        <v>20</v>
      </c>
      <c r="E900" s="63" t="s">
        <v>260</v>
      </c>
      <c r="F900" s="65">
        <v>10</v>
      </c>
      <c r="G900" s="65"/>
      <c r="H900" s="61" t="s">
        <v>327</v>
      </c>
      <c r="I900" s="63" t="s">
        <v>94</v>
      </c>
      <c r="J900" s="63" t="s">
        <v>356</v>
      </c>
      <c r="P900" s="63" t="s">
        <v>288</v>
      </c>
    </row>
    <row r="901" spans="1:16" s="63" customFormat="1">
      <c r="A901" s="63" t="str">
        <f>Arms!$C$10</f>
        <v>CART_006_1</v>
      </c>
      <c r="B901" s="63">
        <v>26</v>
      </c>
      <c r="C901" s="63" t="str">
        <f t="shared" ref="C901:C964" si="19">CONCATENATE(A901, "_", B901)</f>
        <v>CART_006_1_26</v>
      </c>
      <c r="D901" s="64">
        <v>21</v>
      </c>
      <c r="E901" s="63" t="s">
        <v>260</v>
      </c>
      <c r="F901" s="65">
        <v>10</v>
      </c>
      <c r="G901" s="65"/>
      <c r="H901" s="61" t="s">
        <v>327</v>
      </c>
      <c r="I901" s="63" t="s">
        <v>94</v>
      </c>
      <c r="J901" s="63" t="s">
        <v>356</v>
      </c>
      <c r="P901" s="63" t="s">
        <v>288</v>
      </c>
    </row>
    <row r="902" spans="1:16" s="63" customFormat="1">
      <c r="A902" s="63" t="str">
        <f>Arms!$C$10</f>
        <v>CART_006_1</v>
      </c>
      <c r="B902" s="63">
        <v>26</v>
      </c>
      <c r="C902" s="63" t="str">
        <f t="shared" si="19"/>
        <v>CART_006_1_26</v>
      </c>
      <c r="D902" s="64">
        <v>23</v>
      </c>
      <c r="E902" s="63" t="s">
        <v>260</v>
      </c>
      <c r="F902" s="65">
        <v>10</v>
      </c>
      <c r="G902" s="65"/>
      <c r="H902" s="61" t="s">
        <v>327</v>
      </c>
      <c r="I902" s="63" t="s">
        <v>94</v>
      </c>
      <c r="J902" s="63" t="s">
        <v>356</v>
      </c>
      <c r="P902" s="63" t="s">
        <v>288</v>
      </c>
    </row>
    <row r="903" spans="1:16" s="63" customFormat="1">
      <c r="A903" s="63" t="str">
        <f>Arms!$C$10</f>
        <v>CART_006_1</v>
      </c>
      <c r="B903" s="63">
        <v>26</v>
      </c>
      <c r="C903" s="63" t="str">
        <f t="shared" si="19"/>
        <v>CART_006_1_26</v>
      </c>
      <c r="D903" s="64">
        <v>26</v>
      </c>
      <c r="E903" s="63" t="s">
        <v>260</v>
      </c>
      <c r="F903" s="65">
        <v>10</v>
      </c>
      <c r="G903" s="65"/>
      <c r="H903" s="61" t="s">
        <v>327</v>
      </c>
      <c r="I903" s="63" t="s">
        <v>94</v>
      </c>
      <c r="J903" s="63" t="s">
        <v>356</v>
      </c>
      <c r="P903" s="63" t="s">
        <v>288</v>
      </c>
    </row>
    <row r="904" spans="1:16" s="63" customFormat="1">
      <c r="A904" s="63" t="str">
        <f>Arms!$C$10</f>
        <v>CART_006_1</v>
      </c>
      <c r="B904" s="63">
        <v>26</v>
      </c>
      <c r="C904" s="63" t="str">
        <f t="shared" si="19"/>
        <v>CART_006_1_26</v>
      </c>
      <c r="D904" s="64">
        <v>28</v>
      </c>
      <c r="E904" s="63" t="s">
        <v>260</v>
      </c>
      <c r="F904" s="65">
        <v>10</v>
      </c>
      <c r="G904" s="65"/>
      <c r="H904" s="61" t="s">
        <v>327</v>
      </c>
      <c r="I904" s="63" t="s">
        <v>94</v>
      </c>
      <c r="J904" s="63" t="s">
        <v>356</v>
      </c>
      <c r="P904" s="63" t="s">
        <v>288</v>
      </c>
    </row>
    <row r="905" spans="1:16" s="63" customFormat="1">
      <c r="A905" s="63" t="str">
        <f>Arms!$C$10</f>
        <v>CART_006_1</v>
      </c>
      <c r="B905" s="63">
        <v>27</v>
      </c>
      <c r="C905" s="63" t="str">
        <f t="shared" si="19"/>
        <v>CART_006_1_27</v>
      </c>
      <c r="D905" s="64">
        <v>1</v>
      </c>
      <c r="E905" s="63" t="s">
        <v>260</v>
      </c>
      <c r="F905" s="65">
        <v>10</v>
      </c>
      <c r="G905" s="65"/>
      <c r="H905" s="61" t="s">
        <v>327</v>
      </c>
      <c r="I905" s="63" t="s">
        <v>94</v>
      </c>
      <c r="J905" s="63" t="s">
        <v>356</v>
      </c>
      <c r="P905" s="63" t="s">
        <v>288</v>
      </c>
    </row>
    <row r="906" spans="1:16" s="63" customFormat="1">
      <c r="A906" s="63" t="str">
        <f>Arms!$C$10</f>
        <v>CART_006_1</v>
      </c>
      <c r="B906" s="63">
        <v>27</v>
      </c>
      <c r="C906" s="63" t="str">
        <f t="shared" si="19"/>
        <v>CART_006_1_27</v>
      </c>
      <c r="D906" s="64">
        <v>3</v>
      </c>
      <c r="E906" s="63" t="s">
        <v>260</v>
      </c>
      <c r="F906" s="65">
        <v>10</v>
      </c>
      <c r="G906" s="65"/>
      <c r="H906" s="61" t="s">
        <v>327</v>
      </c>
      <c r="I906" s="63" t="s">
        <v>94</v>
      </c>
      <c r="J906" s="63" t="s">
        <v>356</v>
      </c>
      <c r="P906" s="63" t="s">
        <v>288</v>
      </c>
    </row>
    <row r="907" spans="1:16" s="63" customFormat="1">
      <c r="A907" s="63" t="str">
        <f>Arms!$C$10</f>
        <v>CART_006_1</v>
      </c>
      <c r="B907" s="63">
        <v>27</v>
      </c>
      <c r="C907" s="63" t="str">
        <f t="shared" si="19"/>
        <v>CART_006_1_27</v>
      </c>
      <c r="D907" s="64">
        <v>5</v>
      </c>
      <c r="E907" s="63" t="s">
        <v>260</v>
      </c>
      <c r="F907" s="65">
        <v>10</v>
      </c>
      <c r="G907" s="65"/>
      <c r="H907" s="61" t="s">
        <v>327</v>
      </c>
      <c r="I907" s="63" t="s">
        <v>94</v>
      </c>
      <c r="J907" s="63" t="s">
        <v>356</v>
      </c>
      <c r="P907" s="63" t="s">
        <v>288</v>
      </c>
    </row>
    <row r="908" spans="1:16" s="63" customFormat="1">
      <c r="A908" s="63" t="str">
        <f>Arms!$C$10</f>
        <v>CART_006_1</v>
      </c>
      <c r="B908" s="63">
        <v>27</v>
      </c>
      <c r="C908" s="63" t="str">
        <f t="shared" si="19"/>
        <v>CART_006_1_27</v>
      </c>
      <c r="D908" s="64">
        <v>7</v>
      </c>
      <c r="E908" s="63" t="s">
        <v>260</v>
      </c>
      <c r="F908" s="65">
        <v>10</v>
      </c>
      <c r="G908" s="65"/>
      <c r="H908" s="61" t="s">
        <v>327</v>
      </c>
      <c r="I908" s="63" t="s">
        <v>94</v>
      </c>
      <c r="J908" s="63" t="s">
        <v>356</v>
      </c>
      <c r="P908" s="63" t="s">
        <v>288</v>
      </c>
    </row>
    <row r="909" spans="1:16" s="63" customFormat="1">
      <c r="A909" s="63" t="str">
        <f>Arms!$C$10</f>
        <v>CART_006_1</v>
      </c>
      <c r="B909" s="63">
        <v>27</v>
      </c>
      <c r="C909" s="63" t="str">
        <f t="shared" si="19"/>
        <v>CART_006_1_27</v>
      </c>
      <c r="D909" s="64">
        <v>9</v>
      </c>
      <c r="E909" s="63" t="s">
        <v>260</v>
      </c>
      <c r="F909" s="65">
        <v>10</v>
      </c>
      <c r="G909" s="65"/>
      <c r="H909" s="61" t="s">
        <v>327</v>
      </c>
      <c r="I909" s="63" t="s">
        <v>94</v>
      </c>
      <c r="J909" s="63" t="s">
        <v>356</v>
      </c>
      <c r="P909" s="63" t="s">
        <v>288</v>
      </c>
    </row>
    <row r="910" spans="1:16" s="63" customFormat="1">
      <c r="A910" s="63" t="str">
        <f>Arms!$C$10</f>
        <v>CART_006_1</v>
      </c>
      <c r="B910" s="63">
        <v>27</v>
      </c>
      <c r="C910" s="63" t="str">
        <f t="shared" si="19"/>
        <v>CART_006_1_27</v>
      </c>
      <c r="D910" s="64">
        <v>11</v>
      </c>
      <c r="E910" s="63" t="s">
        <v>260</v>
      </c>
      <c r="F910" s="65">
        <v>10</v>
      </c>
      <c r="G910" s="65"/>
      <c r="H910" s="61" t="s">
        <v>327</v>
      </c>
      <c r="I910" s="63" t="s">
        <v>94</v>
      </c>
      <c r="J910" s="63" t="s">
        <v>356</v>
      </c>
      <c r="P910" s="63" t="s">
        <v>288</v>
      </c>
    </row>
    <row r="911" spans="1:16" s="63" customFormat="1">
      <c r="A911" s="63" t="str">
        <f>Arms!$C$10</f>
        <v>CART_006_1</v>
      </c>
      <c r="B911" s="63">
        <v>27</v>
      </c>
      <c r="C911" s="63" t="str">
        <f t="shared" si="19"/>
        <v>CART_006_1_27</v>
      </c>
      <c r="D911" s="64">
        <v>15</v>
      </c>
      <c r="E911" s="63" t="s">
        <v>260</v>
      </c>
      <c r="F911" s="65">
        <v>10</v>
      </c>
      <c r="G911" s="65"/>
      <c r="H911" s="61" t="s">
        <v>327</v>
      </c>
      <c r="I911" s="63" t="s">
        <v>94</v>
      </c>
      <c r="J911" s="63" t="s">
        <v>356</v>
      </c>
      <c r="P911" s="63" t="s">
        <v>288</v>
      </c>
    </row>
    <row r="912" spans="1:16" s="63" customFormat="1">
      <c r="A912" s="63" t="str">
        <f>Arms!$C$10</f>
        <v>CART_006_1</v>
      </c>
      <c r="B912" s="63">
        <v>27</v>
      </c>
      <c r="C912" s="63" t="str">
        <f t="shared" si="19"/>
        <v>CART_006_1_27</v>
      </c>
      <c r="D912" s="64">
        <v>21</v>
      </c>
      <c r="E912" s="63" t="s">
        <v>260</v>
      </c>
      <c r="F912" s="65">
        <v>10</v>
      </c>
      <c r="G912" s="65"/>
      <c r="H912" s="61" t="s">
        <v>327</v>
      </c>
      <c r="I912" s="63" t="s">
        <v>94</v>
      </c>
      <c r="J912" s="63" t="s">
        <v>356</v>
      </c>
      <c r="P912" s="63" t="s">
        <v>288</v>
      </c>
    </row>
    <row r="913" spans="1:16" s="63" customFormat="1">
      <c r="A913" s="63" t="str">
        <f>Arms!$C$10</f>
        <v>CART_006_1</v>
      </c>
      <c r="B913" s="63">
        <v>27</v>
      </c>
      <c r="C913" s="63" t="str">
        <f t="shared" si="19"/>
        <v>CART_006_1_27</v>
      </c>
      <c r="D913" s="64">
        <v>29</v>
      </c>
      <c r="E913" s="63" t="s">
        <v>260</v>
      </c>
      <c r="F913" s="65">
        <v>10</v>
      </c>
      <c r="G913" s="65"/>
      <c r="H913" s="61" t="s">
        <v>327</v>
      </c>
      <c r="I913" s="63" t="s">
        <v>94</v>
      </c>
      <c r="J913" s="63" t="s">
        <v>356</v>
      </c>
      <c r="P913" s="63" t="s">
        <v>288</v>
      </c>
    </row>
    <row r="914" spans="1:16" s="63" customFormat="1">
      <c r="A914" s="63" t="str">
        <f>Arms!$C$10</f>
        <v>CART_006_1</v>
      </c>
      <c r="B914" s="63">
        <v>28</v>
      </c>
      <c r="C914" s="63" t="str">
        <f t="shared" si="19"/>
        <v>CART_006_1_28</v>
      </c>
      <c r="D914" s="64">
        <v>1</v>
      </c>
      <c r="E914" s="63" t="s">
        <v>260</v>
      </c>
      <c r="F914" s="65">
        <v>15.4</v>
      </c>
      <c r="G914" s="65"/>
      <c r="H914" s="61" t="s">
        <v>327</v>
      </c>
      <c r="I914" s="63" t="s">
        <v>94</v>
      </c>
      <c r="J914" s="63" t="s">
        <v>356</v>
      </c>
      <c r="P914" s="63" t="s">
        <v>288</v>
      </c>
    </row>
    <row r="915" spans="1:16" s="63" customFormat="1">
      <c r="A915" s="63" t="str">
        <f>Arms!$C$10</f>
        <v>CART_006_1</v>
      </c>
      <c r="B915" s="63">
        <v>28</v>
      </c>
      <c r="C915" s="63" t="str">
        <f t="shared" si="19"/>
        <v>CART_006_1_28</v>
      </c>
      <c r="D915" s="64">
        <v>3</v>
      </c>
      <c r="E915" s="63" t="s">
        <v>260</v>
      </c>
      <c r="F915" s="65">
        <v>13.5</v>
      </c>
      <c r="G915" s="65"/>
      <c r="H915" s="61" t="s">
        <v>327</v>
      </c>
      <c r="I915" s="63" t="s">
        <v>94</v>
      </c>
      <c r="J915" s="63" t="s">
        <v>356</v>
      </c>
      <c r="P915" s="63" t="s">
        <v>288</v>
      </c>
    </row>
    <row r="916" spans="1:16" s="63" customFormat="1">
      <c r="A916" s="63" t="str">
        <f>Arms!$C$10</f>
        <v>CART_006_1</v>
      </c>
      <c r="B916" s="63">
        <v>28</v>
      </c>
      <c r="C916" s="63" t="str">
        <f t="shared" si="19"/>
        <v>CART_006_1_28</v>
      </c>
      <c r="D916" s="64">
        <v>5</v>
      </c>
      <c r="E916" s="63" t="s">
        <v>260</v>
      </c>
      <c r="F916" s="65">
        <v>21.9</v>
      </c>
      <c r="G916" s="65"/>
      <c r="H916" s="61" t="s">
        <v>327</v>
      </c>
      <c r="I916" s="63" t="s">
        <v>94</v>
      </c>
      <c r="J916" s="63" t="s">
        <v>356</v>
      </c>
      <c r="P916" s="63" t="s">
        <v>288</v>
      </c>
    </row>
    <row r="917" spans="1:16" s="63" customFormat="1">
      <c r="A917" s="63" t="str">
        <f>Arms!$C$10</f>
        <v>CART_006_1</v>
      </c>
      <c r="B917" s="63">
        <v>28</v>
      </c>
      <c r="C917" s="63" t="str">
        <f t="shared" si="19"/>
        <v>CART_006_1_28</v>
      </c>
      <c r="D917" s="64">
        <v>7</v>
      </c>
      <c r="E917" s="63" t="s">
        <v>260</v>
      </c>
      <c r="F917" s="65">
        <v>14.1</v>
      </c>
      <c r="G917" s="65"/>
      <c r="H917" s="61" t="s">
        <v>327</v>
      </c>
      <c r="I917" s="63" t="s">
        <v>94</v>
      </c>
      <c r="J917" s="63" t="s">
        <v>356</v>
      </c>
      <c r="P917" s="63" t="s">
        <v>288</v>
      </c>
    </row>
    <row r="918" spans="1:16" s="63" customFormat="1">
      <c r="A918" s="63" t="str">
        <f>Arms!$C$10</f>
        <v>CART_006_1</v>
      </c>
      <c r="B918" s="63">
        <v>28</v>
      </c>
      <c r="C918" s="63" t="str">
        <f t="shared" si="19"/>
        <v>CART_006_1_28</v>
      </c>
      <c r="D918" s="64">
        <v>9</v>
      </c>
      <c r="E918" s="63" t="s">
        <v>260</v>
      </c>
      <c r="F918" s="65">
        <v>10.4</v>
      </c>
      <c r="G918" s="65"/>
      <c r="H918" s="61" t="s">
        <v>327</v>
      </c>
      <c r="I918" s="63" t="s">
        <v>94</v>
      </c>
      <c r="J918" s="63" t="s">
        <v>356</v>
      </c>
      <c r="P918" s="63" t="s">
        <v>288</v>
      </c>
    </row>
    <row r="919" spans="1:16" s="63" customFormat="1">
      <c r="A919" s="63" t="str">
        <f>Arms!$C$10</f>
        <v>CART_006_1</v>
      </c>
      <c r="B919" s="63">
        <v>28</v>
      </c>
      <c r="C919" s="63" t="str">
        <f t="shared" si="19"/>
        <v>CART_006_1_28</v>
      </c>
      <c r="D919" s="64">
        <v>11</v>
      </c>
      <c r="E919" s="63" t="s">
        <v>260</v>
      </c>
      <c r="F919" s="65">
        <v>10</v>
      </c>
      <c r="G919" s="65"/>
      <c r="H919" s="61" t="s">
        <v>327</v>
      </c>
      <c r="I919" s="63" t="s">
        <v>94</v>
      </c>
      <c r="J919" s="63" t="s">
        <v>356</v>
      </c>
      <c r="P919" s="63" t="s">
        <v>288</v>
      </c>
    </row>
    <row r="920" spans="1:16" s="63" customFormat="1">
      <c r="A920" s="63" t="str">
        <f>Arms!$C$10</f>
        <v>CART_006_1</v>
      </c>
      <c r="B920" s="63">
        <v>28</v>
      </c>
      <c r="C920" s="63" t="str">
        <f t="shared" si="19"/>
        <v>CART_006_1_28</v>
      </c>
      <c r="D920" s="64">
        <v>19</v>
      </c>
      <c r="E920" s="63" t="s">
        <v>260</v>
      </c>
      <c r="F920" s="65">
        <v>10</v>
      </c>
      <c r="G920" s="65"/>
      <c r="H920" s="61" t="s">
        <v>327</v>
      </c>
      <c r="I920" s="63" t="s">
        <v>94</v>
      </c>
      <c r="J920" s="63" t="s">
        <v>356</v>
      </c>
      <c r="P920" s="63" t="s">
        <v>288</v>
      </c>
    </row>
    <row r="921" spans="1:16" s="63" customFormat="1">
      <c r="A921" s="63" t="str">
        <f>Arms!$C$10</f>
        <v>CART_006_1</v>
      </c>
      <c r="B921" s="63">
        <v>29</v>
      </c>
      <c r="C921" s="63" t="str">
        <f t="shared" si="19"/>
        <v>CART_006_1_29</v>
      </c>
      <c r="D921" s="64">
        <v>1</v>
      </c>
      <c r="E921" s="63" t="s">
        <v>260</v>
      </c>
      <c r="F921" s="65">
        <v>10</v>
      </c>
      <c r="G921" s="65"/>
      <c r="H921" s="61" t="s">
        <v>327</v>
      </c>
      <c r="I921" s="63" t="s">
        <v>94</v>
      </c>
      <c r="J921" s="63" t="s">
        <v>356</v>
      </c>
      <c r="P921" s="63" t="s">
        <v>288</v>
      </c>
    </row>
    <row r="922" spans="1:16" s="63" customFormat="1">
      <c r="A922" s="63" t="str">
        <f>Arms!$C$10</f>
        <v>CART_006_1</v>
      </c>
      <c r="B922" s="63">
        <v>29</v>
      </c>
      <c r="C922" s="63" t="str">
        <f t="shared" si="19"/>
        <v>CART_006_1_29</v>
      </c>
      <c r="D922" s="64">
        <v>3</v>
      </c>
      <c r="E922" s="63" t="s">
        <v>260</v>
      </c>
      <c r="F922" s="65">
        <v>10</v>
      </c>
      <c r="G922" s="65"/>
      <c r="H922" s="61" t="s">
        <v>327</v>
      </c>
      <c r="I922" s="63" t="s">
        <v>94</v>
      </c>
      <c r="J922" s="63" t="s">
        <v>356</v>
      </c>
      <c r="P922" s="63" t="s">
        <v>288</v>
      </c>
    </row>
    <row r="923" spans="1:16" s="63" customFormat="1">
      <c r="A923" s="63" t="str">
        <f>Arms!$C$10</f>
        <v>CART_006_1</v>
      </c>
      <c r="B923" s="63">
        <v>29</v>
      </c>
      <c r="C923" s="63" t="str">
        <f t="shared" si="19"/>
        <v>CART_006_1_29</v>
      </c>
      <c r="D923" s="64">
        <v>5</v>
      </c>
      <c r="E923" s="63" t="s">
        <v>260</v>
      </c>
      <c r="F923" s="65">
        <v>10</v>
      </c>
      <c r="G923" s="65"/>
      <c r="H923" s="61" t="s">
        <v>327</v>
      </c>
      <c r="I923" s="63" t="s">
        <v>94</v>
      </c>
      <c r="J923" s="63" t="s">
        <v>356</v>
      </c>
      <c r="P923" s="63" t="s">
        <v>288</v>
      </c>
    </row>
    <row r="924" spans="1:16" s="63" customFormat="1">
      <c r="A924" s="63" t="str">
        <f>Arms!$C$10</f>
        <v>CART_006_1</v>
      </c>
      <c r="B924" s="63">
        <v>29</v>
      </c>
      <c r="C924" s="63" t="str">
        <f t="shared" si="19"/>
        <v>CART_006_1_29</v>
      </c>
      <c r="D924" s="64">
        <v>7</v>
      </c>
      <c r="E924" s="63" t="s">
        <v>260</v>
      </c>
      <c r="F924" s="65">
        <v>10</v>
      </c>
      <c r="G924" s="65"/>
      <c r="H924" s="61" t="s">
        <v>327</v>
      </c>
      <c r="I924" s="63" t="s">
        <v>94</v>
      </c>
      <c r="J924" s="63" t="s">
        <v>356</v>
      </c>
      <c r="P924" s="63" t="s">
        <v>288</v>
      </c>
    </row>
    <row r="925" spans="1:16" s="63" customFormat="1">
      <c r="A925" s="63" t="str">
        <f>Arms!$C$10</f>
        <v>CART_006_1</v>
      </c>
      <c r="B925" s="63">
        <v>29</v>
      </c>
      <c r="C925" s="63" t="str">
        <f t="shared" si="19"/>
        <v>CART_006_1_29</v>
      </c>
      <c r="D925" s="64">
        <v>10</v>
      </c>
      <c r="E925" s="63" t="s">
        <v>260</v>
      </c>
      <c r="F925" s="65">
        <v>15.4</v>
      </c>
      <c r="G925" s="65"/>
      <c r="H925" s="61" t="s">
        <v>327</v>
      </c>
      <c r="I925" s="63" t="s">
        <v>94</v>
      </c>
      <c r="J925" s="63" t="s">
        <v>356</v>
      </c>
      <c r="P925" s="63" t="s">
        <v>288</v>
      </c>
    </row>
    <row r="926" spans="1:16" s="63" customFormat="1">
      <c r="A926" s="63" t="str">
        <f>Arms!$C$10</f>
        <v>CART_006_1</v>
      </c>
      <c r="B926" s="63">
        <v>29</v>
      </c>
      <c r="C926" s="63" t="str">
        <f t="shared" si="19"/>
        <v>CART_006_1_29</v>
      </c>
      <c r="D926" s="64">
        <v>14</v>
      </c>
      <c r="E926" s="63" t="s">
        <v>260</v>
      </c>
      <c r="F926" s="65">
        <v>11.7</v>
      </c>
      <c r="G926" s="65"/>
      <c r="H926" s="61" t="s">
        <v>327</v>
      </c>
      <c r="I926" s="63" t="s">
        <v>94</v>
      </c>
      <c r="J926" s="63" t="s">
        <v>356</v>
      </c>
      <c r="P926" s="63" t="s">
        <v>288</v>
      </c>
    </row>
    <row r="927" spans="1:16" s="63" customFormat="1">
      <c r="A927" s="63" t="str">
        <f>Arms!$C$10</f>
        <v>CART_006_1</v>
      </c>
      <c r="B927" s="63">
        <v>29</v>
      </c>
      <c r="C927" s="63" t="str">
        <f t="shared" si="19"/>
        <v>CART_006_1_29</v>
      </c>
      <c r="D927" s="64">
        <v>22</v>
      </c>
      <c r="E927" s="63" t="s">
        <v>260</v>
      </c>
      <c r="F927" s="65">
        <v>10</v>
      </c>
      <c r="G927" s="65"/>
      <c r="H927" s="61" t="s">
        <v>327</v>
      </c>
      <c r="I927" s="63" t="s">
        <v>94</v>
      </c>
      <c r="J927" s="63" t="s">
        <v>356</v>
      </c>
      <c r="P927" s="63" t="s">
        <v>288</v>
      </c>
    </row>
    <row r="928" spans="1:16" s="63" customFormat="1">
      <c r="A928" s="63" t="str">
        <f>Arms!$C$10</f>
        <v>CART_006_1</v>
      </c>
      <c r="B928" s="63">
        <v>29</v>
      </c>
      <c r="C928" s="63" t="str">
        <f t="shared" si="19"/>
        <v>CART_006_1_29</v>
      </c>
      <c r="D928" s="64">
        <v>28</v>
      </c>
      <c r="E928" s="63" t="s">
        <v>260</v>
      </c>
      <c r="F928" s="65">
        <v>10</v>
      </c>
      <c r="G928" s="65"/>
      <c r="H928" s="61" t="s">
        <v>327</v>
      </c>
      <c r="I928" s="63" t="s">
        <v>94</v>
      </c>
      <c r="J928" s="63" t="s">
        <v>356</v>
      </c>
      <c r="P928" s="63" t="s">
        <v>288</v>
      </c>
    </row>
    <row r="929" spans="1:16" s="63" customFormat="1">
      <c r="A929" s="63" t="str">
        <f>Arms!$C$10</f>
        <v>CART_006_1</v>
      </c>
      <c r="B929" s="63">
        <v>30</v>
      </c>
      <c r="C929" s="63" t="str">
        <f t="shared" si="19"/>
        <v>CART_006_1_30</v>
      </c>
      <c r="D929" s="64">
        <v>1</v>
      </c>
      <c r="E929" s="63" t="s">
        <v>260</v>
      </c>
      <c r="F929" s="65">
        <v>16.2</v>
      </c>
      <c r="G929" s="65"/>
      <c r="H929" s="61" t="s">
        <v>327</v>
      </c>
      <c r="I929" s="63" t="s">
        <v>94</v>
      </c>
      <c r="J929" s="63" t="s">
        <v>356</v>
      </c>
      <c r="P929" s="63" t="s">
        <v>288</v>
      </c>
    </row>
    <row r="930" spans="1:16" s="63" customFormat="1">
      <c r="A930" s="63" t="str">
        <f>Arms!$C$10</f>
        <v>CART_006_1</v>
      </c>
      <c r="B930" s="63">
        <v>30</v>
      </c>
      <c r="C930" s="63" t="str">
        <f t="shared" si="19"/>
        <v>CART_006_1_30</v>
      </c>
      <c r="D930" s="64">
        <v>2</v>
      </c>
      <c r="E930" s="63" t="s">
        <v>260</v>
      </c>
      <c r="F930" s="65">
        <v>10</v>
      </c>
      <c r="G930" s="65"/>
      <c r="H930" s="61" t="s">
        <v>327</v>
      </c>
      <c r="I930" s="63" t="s">
        <v>94</v>
      </c>
      <c r="J930" s="63" t="s">
        <v>356</v>
      </c>
      <c r="P930" s="63" t="s">
        <v>288</v>
      </c>
    </row>
    <row r="931" spans="1:16" s="63" customFormat="1">
      <c r="A931" s="63" t="str">
        <f>Arms!$C$10</f>
        <v>CART_006_1</v>
      </c>
      <c r="B931" s="63">
        <v>30</v>
      </c>
      <c r="C931" s="63" t="str">
        <f t="shared" si="19"/>
        <v>CART_006_1_30</v>
      </c>
      <c r="D931" s="64">
        <v>3</v>
      </c>
      <c r="E931" s="63" t="s">
        <v>260</v>
      </c>
      <c r="F931" s="65">
        <v>10</v>
      </c>
      <c r="G931" s="65"/>
      <c r="H931" s="61" t="s">
        <v>327</v>
      </c>
      <c r="I931" s="63" t="s">
        <v>94</v>
      </c>
      <c r="J931" s="63" t="s">
        <v>356</v>
      </c>
      <c r="P931" s="63" t="s">
        <v>288</v>
      </c>
    </row>
    <row r="932" spans="1:16" s="63" customFormat="1">
      <c r="A932" s="63" t="str">
        <f>Arms!$C$10</f>
        <v>CART_006_1</v>
      </c>
      <c r="B932" s="63">
        <v>30</v>
      </c>
      <c r="C932" s="63" t="str">
        <f t="shared" si="19"/>
        <v>CART_006_1_30</v>
      </c>
      <c r="D932" s="64">
        <v>5</v>
      </c>
      <c r="E932" s="63" t="s">
        <v>260</v>
      </c>
      <c r="F932" s="65">
        <v>10</v>
      </c>
      <c r="G932" s="65"/>
      <c r="H932" s="61" t="s">
        <v>327</v>
      </c>
      <c r="I932" s="63" t="s">
        <v>94</v>
      </c>
      <c r="J932" s="63" t="s">
        <v>356</v>
      </c>
      <c r="P932" s="63" t="s">
        <v>288</v>
      </c>
    </row>
    <row r="933" spans="1:16" s="63" customFormat="1">
      <c r="A933" s="63" t="str">
        <f>Arms!$C$10</f>
        <v>CART_006_1</v>
      </c>
      <c r="B933" s="63">
        <v>30</v>
      </c>
      <c r="C933" s="63" t="str">
        <f t="shared" si="19"/>
        <v>CART_006_1_30</v>
      </c>
      <c r="D933" s="64">
        <v>7</v>
      </c>
      <c r="E933" s="63" t="s">
        <v>260</v>
      </c>
      <c r="F933" s="65">
        <v>10</v>
      </c>
      <c r="G933" s="65"/>
      <c r="H933" s="61" t="s">
        <v>327</v>
      </c>
      <c r="I933" s="63" t="s">
        <v>94</v>
      </c>
      <c r="J933" s="63" t="s">
        <v>356</v>
      </c>
      <c r="P933" s="63" t="s">
        <v>288</v>
      </c>
    </row>
    <row r="934" spans="1:16" s="63" customFormat="1">
      <c r="A934" s="63" t="str">
        <f>Arms!$C$10</f>
        <v>CART_006_1</v>
      </c>
      <c r="B934" s="63">
        <v>30</v>
      </c>
      <c r="C934" s="63" t="str">
        <f t="shared" si="19"/>
        <v>CART_006_1_30</v>
      </c>
      <c r="D934" s="64">
        <v>10</v>
      </c>
      <c r="E934" s="63" t="s">
        <v>260</v>
      </c>
      <c r="F934" s="65">
        <v>10</v>
      </c>
      <c r="G934" s="65"/>
      <c r="H934" s="61" t="s">
        <v>327</v>
      </c>
      <c r="I934" s="63" t="s">
        <v>94</v>
      </c>
      <c r="J934" s="63" t="s">
        <v>356</v>
      </c>
      <c r="P934" s="63" t="s">
        <v>288</v>
      </c>
    </row>
    <row r="935" spans="1:16" s="63" customFormat="1">
      <c r="A935" s="63" t="str">
        <f>Arms!$C$10</f>
        <v>CART_006_1</v>
      </c>
      <c r="B935" s="63">
        <v>30</v>
      </c>
      <c r="C935" s="63" t="str">
        <f t="shared" si="19"/>
        <v>CART_006_1_30</v>
      </c>
      <c r="D935" s="64">
        <v>14</v>
      </c>
      <c r="E935" s="63" t="s">
        <v>260</v>
      </c>
      <c r="F935" s="65">
        <v>14.1</v>
      </c>
      <c r="G935" s="65"/>
      <c r="H935" s="61" t="s">
        <v>327</v>
      </c>
      <c r="I935" s="63" t="s">
        <v>94</v>
      </c>
      <c r="J935" s="63" t="s">
        <v>356</v>
      </c>
      <c r="P935" s="63" t="s">
        <v>288</v>
      </c>
    </row>
    <row r="936" spans="1:16" s="63" customFormat="1">
      <c r="A936" s="63" t="str">
        <f>Arms!$C$10</f>
        <v>CART_006_1</v>
      </c>
      <c r="B936" s="63">
        <v>30</v>
      </c>
      <c r="C936" s="63" t="str">
        <f t="shared" si="19"/>
        <v>CART_006_1_30</v>
      </c>
      <c r="D936" s="64">
        <v>22</v>
      </c>
      <c r="E936" s="63" t="s">
        <v>260</v>
      </c>
      <c r="F936" s="65">
        <v>10</v>
      </c>
      <c r="G936" s="65"/>
      <c r="H936" s="61" t="s">
        <v>327</v>
      </c>
      <c r="I936" s="63" t="s">
        <v>94</v>
      </c>
      <c r="J936" s="63" t="s">
        <v>356</v>
      </c>
      <c r="P936" s="63" t="s">
        <v>288</v>
      </c>
    </row>
    <row r="937" spans="1:16" s="63" customFormat="1">
      <c r="A937" s="63" t="str">
        <f>Arms!$C$10</f>
        <v>CART_006_1</v>
      </c>
      <c r="B937" s="63">
        <v>30</v>
      </c>
      <c r="C937" s="63" t="str">
        <f t="shared" si="19"/>
        <v>CART_006_1_30</v>
      </c>
      <c r="D937" s="64">
        <v>28</v>
      </c>
      <c r="E937" s="63" t="s">
        <v>260</v>
      </c>
      <c r="F937" s="65">
        <v>10</v>
      </c>
      <c r="G937" s="65"/>
      <c r="H937" s="61" t="s">
        <v>327</v>
      </c>
      <c r="I937" s="63" t="s">
        <v>94</v>
      </c>
      <c r="J937" s="63" t="s">
        <v>356</v>
      </c>
      <c r="P937" s="63" t="s">
        <v>288</v>
      </c>
    </row>
    <row r="938" spans="1:16" s="63" customFormat="1">
      <c r="A938" s="63" t="str">
        <f>Arms!$C$10</f>
        <v>CART_006_1</v>
      </c>
      <c r="B938" s="63">
        <v>31</v>
      </c>
      <c r="C938" s="63" t="str">
        <f t="shared" si="19"/>
        <v>CART_006_1_31</v>
      </c>
      <c r="D938" s="64">
        <v>1</v>
      </c>
      <c r="E938" s="63" t="s">
        <v>260</v>
      </c>
      <c r="F938" s="65">
        <v>10</v>
      </c>
      <c r="G938" s="65"/>
      <c r="H938" s="61" t="s">
        <v>327</v>
      </c>
      <c r="I938" s="63" t="s">
        <v>94</v>
      </c>
      <c r="J938" s="63" t="s">
        <v>356</v>
      </c>
      <c r="P938" s="63" t="s">
        <v>288</v>
      </c>
    </row>
    <row r="939" spans="1:16" s="63" customFormat="1">
      <c r="A939" s="63" t="str">
        <f>Arms!$C$10</f>
        <v>CART_006_1</v>
      </c>
      <c r="B939" s="63">
        <v>31</v>
      </c>
      <c r="C939" s="63" t="str">
        <f t="shared" si="19"/>
        <v>CART_006_1_31</v>
      </c>
      <c r="D939" s="64">
        <v>3</v>
      </c>
      <c r="E939" s="63" t="s">
        <v>260</v>
      </c>
      <c r="F939" s="65">
        <v>10</v>
      </c>
      <c r="G939" s="65"/>
      <c r="H939" s="61" t="s">
        <v>327</v>
      </c>
      <c r="I939" s="63" t="s">
        <v>94</v>
      </c>
      <c r="J939" s="63" t="s">
        <v>356</v>
      </c>
      <c r="P939" s="63" t="s">
        <v>288</v>
      </c>
    </row>
    <row r="940" spans="1:16" s="63" customFormat="1">
      <c r="A940" s="63" t="str">
        <f>Arms!$C$10</f>
        <v>CART_006_1</v>
      </c>
      <c r="B940" s="63">
        <v>31</v>
      </c>
      <c r="C940" s="63" t="str">
        <f t="shared" si="19"/>
        <v>CART_006_1_31</v>
      </c>
      <c r="D940" s="64">
        <v>5</v>
      </c>
      <c r="E940" s="63" t="s">
        <v>260</v>
      </c>
      <c r="F940" s="65">
        <v>10</v>
      </c>
      <c r="G940" s="65"/>
      <c r="H940" s="61" t="s">
        <v>327</v>
      </c>
      <c r="I940" s="63" t="s">
        <v>94</v>
      </c>
      <c r="J940" s="63" t="s">
        <v>356</v>
      </c>
      <c r="P940" s="63" t="s">
        <v>288</v>
      </c>
    </row>
    <row r="941" spans="1:16" s="63" customFormat="1">
      <c r="A941" s="63" t="str">
        <f>Arms!$C$10</f>
        <v>CART_006_1</v>
      </c>
      <c r="B941" s="63">
        <v>31</v>
      </c>
      <c r="C941" s="63" t="str">
        <f t="shared" si="19"/>
        <v>CART_006_1_31</v>
      </c>
      <c r="D941" s="64">
        <v>7</v>
      </c>
      <c r="E941" s="63" t="s">
        <v>260</v>
      </c>
      <c r="F941" s="65">
        <v>10</v>
      </c>
      <c r="G941" s="65"/>
      <c r="H941" s="61" t="s">
        <v>327</v>
      </c>
      <c r="I941" s="63" t="s">
        <v>94</v>
      </c>
      <c r="J941" s="63" t="s">
        <v>356</v>
      </c>
      <c r="P941" s="63" t="s">
        <v>288</v>
      </c>
    </row>
    <row r="942" spans="1:16" s="63" customFormat="1">
      <c r="A942" s="63" t="str">
        <f>Arms!$C$10</f>
        <v>CART_006_1</v>
      </c>
      <c r="B942" s="63">
        <v>31</v>
      </c>
      <c r="C942" s="63" t="str">
        <f t="shared" si="19"/>
        <v>CART_006_1_31</v>
      </c>
      <c r="D942" s="64">
        <v>16</v>
      </c>
      <c r="E942" s="63" t="s">
        <v>260</v>
      </c>
      <c r="F942" s="65">
        <v>28</v>
      </c>
      <c r="G942" s="65"/>
      <c r="H942" s="61" t="s">
        <v>327</v>
      </c>
      <c r="I942" s="63" t="s">
        <v>94</v>
      </c>
      <c r="J942" s="63" t="s">
        <v>356</v>
      </c>
      <c r="P942" s="63" t="s">
        <v>288</v>
      </c>
    </row>
    <row r="943" spans="1:16" s="63" customFormat="1">
      <c r="A943" s="63" t="str">
        <f>Arms!$C$10</f>
        <v>CART_006_1</v>
      </c>
      <c r="B943" s="63">
        <v>32</v>
      </c>
      <c r="C943" s="63" t="str">
        <f t="shared" si="19"/>
        <v>CART_006_1_32</v>
      </c>
      <c r="D943" s="64">
        <v>1</v>
      </c>
      <c r="E943" s="63" t="s">
        <v>260</v>
      </c>
      <c r="F943" s="65">
        <v>14.5</v>
      </c>
      <c r="G943" s="65"/>
      <c r="H943" s="61" t="s">
        <v>327</v>
      </c>
      <c r="I943" s="63" t="s">
        <v>94</v>
      </c>
      <c r="J943" s="63" t="s">
        <v>356</v>
      </c>
      <c r="P943" s="63" t="s">
        <v>288</v>
      </c>
    </row>
    <row r="944" spans="1:16" s="63" customFormat="1">
      <c r="A944" s="63" t="str">
        <f>Arms!$C$10</f>
        <v>CART_006_1</v>
      </c>
      <c r="B944" s="63">
        <v>32</v>
      </c>
      <c r="C944" s="63" t="str">
        <f t="shared" si="19"/>
        <v>CART_006_1_32</v>
      </c>
      <c r="D944" s="64">
        <v>2</v>
      </c>
      <c r="E944" s="63" t="s">
        <v>260</v>
      </c>
      <c r="F944" s="65">
        <v>10</v>
      </c>
      <c r="G944" s="65"/>
      <c r="H944" s="61" t="s">
        <v>327</v>
      </c>
      <c r="I944" s="63" t="s">
        <v>94</v>
      </c>
      <c r="J944" s="63" t="s">
        <v>356</v>
      </c>
      <c r="P944" s="63" t="s">
        <v>288</v>
      </c>
    </row>
    <row r="945" spans="1:16" s="63" customFormat="1">
      <c r="A945" s="63" t="str">
        <f>Arms!$C$10</f>
        <v>CART_006_1</v>
      </c>
      <c r="B945" s="63">
        <v>32</v>
      </c>
      <c r="C945" s="63" t="str">
        <f t="shared" si="19"/>
        <v>CART_006_1_32</v>
      </c>
      <c r="D945" s="64">
        <v>3</v>
      </c>
      <c r="E945" s="63" t="s">
        <v>260</v>
      </c>
      <c r="F945" s="65">
        <v>10</v>
      </c>
      <c r="G945" s="65"/>
      <c r="H945" s="61" t="s">
        <v>327</v>
      </c>
      <c r="I945" s="63" t="s">
        <v>94</v>
      </c>
      <c r="J945" s="63" t="s">
        <v>356</v>
      </c>
      <c r="P945" s="63" t="s">
        <v>288</v>
      </c>
    </row>
    <row r="946" spans="1:16" s="63" customFormat="1">
      <c r="A946" s="63" t="str">
        <f>Arms!$C$10</f>
        <v>CART_006_1</v>
      </c>
      <c r="B946" s="63">
        <v>32</v>
      </c>
      <c r="C946" s="63" t="str">
        <f t="shared" si="19"/>
        <v>CART_006_1_32</v>
      </c>
      <c r="D946" s="64">
        <v>4</v>
      </c>
      <c r="E946" s="63" t="s">
        <v>260</v>
      </c>
      <c r="F946" s="65">
        <v>10</v>
      </c>
      <c r="G946" s="65"/>
      <c r="H946" s="61" t="s">
        <v>327</v>
      </c>
      <c r="I946" s="63" t="s">
        <v>94</v>
      </c>
      <c r="J946" s="63" t="s">
        <v>356</v>
      </c>
      <c r="P946" s="63" t="s">
        <v>288</v>
      </c>
    </row>
    <row r="947" spans="1:16" s="63" customFormat="1">
      <c r="A947" s="63" t="str">
        <f>Arms!$C$10</f>
        <v>CART_006_1</v>
      </c>
      <c r="B947" s="63">
        <v>32</v>
      </c>
      <c r="C947" s="63" t="str">
        <f t="shared" si="19"/>
        <v>CART_006_1_32</v>
      </c>
      <c r="D947" s="64">
        <v>5</v>
      </c>
      <c r="E947" s="63" t="s">
        <v>260</v>
      </c>
      <c r="F947" s="65">
        <v>10</v>
      </c>
      <c r="G947" s="65"/>
      <c r="H947" s="61" t="s">
        <v>327</v>
      </c>
      <c r="I947" s="63" t="s">
        <v>94</v>
      </c>
      <c r="J947" s="63" t="s">
        <v>356</v>
      </c>
      <c r="P947" s="63" t="s">
        <v>288</v>
      </c>
    </row>
    <row r="948" spans="1:16" s="63" customFormat="1">
      <c r="A948" s="63" t="str">
        <f>Arms!$C$10</f>
        <v>CART_006_1</v>
      </c>
      <c r="B948" s="63">
        <v>32</v>
      </c>
      <c r="C948" s="63" t="str">
        <f t="shared" si="19"/>
        <v>CART_006_1_32</v>
      </c>
      <c r="D948" s="64">
        <v>6</v>
      </c>
      <c r="E948" s="63" t="s">
        <v>260</v>
      </c>
      <c r="F948" s="65">
        <v>10</v>
      </c>
      <c r="G948" s="65"/>
      <c r="H948" s="61" t="s">
        <v>327</v>
      </c>
      <c r="I948" s="63" t="s">
        <v>94</v>
      </c>
      <c r="J948" s="63" t="s">
        <v>356</v>
      </c>
      <c r="P948" s="63" t="s">
        <v>288</v>
      </c>
    </row>
    <row r="949" spans="1:16" s="63" customFormat="1">
      <c r="A949" s="63" t="str">
        <f>Arms!$C$10</f>
        <v>CART_006_1</v>
      </c>
      <c r="B949" s="63">
        <v>32</v>
      </c>
      <c r="C949" s="63" t="str">
        <f t="shared" si="19"/>
        <v>CART_006_1_32</v>
      </c>
      <c r="D949" s="64">
        <v>7</v>
      </c>
      <c r="E949" s="63" t="s">
        <v>260</v>
      </c>
      <c r="F949" s="65">
        <v>12.7</v>
      </c>
      <c r="G949" s="65"/>
      <c r="H949" s="61" t="s">
        <v>327</v>
      </c>
      <c r="I949" s="63" t="s">
        <v>94</v>
      </c>
      <c r="J949" s="63" t="s">
        <v>356</v>
      </c>
      <c r="P949" s="63" t="s">
        <v>288</v>
      </c>
    </row>
    <row r="950" spans="1:16" s="63" customFormat="1">
      <c r="A950" s="63" t="str">
        <f>Arms!$C$10</f>
        <v>CART_006_1</v>
      </c>
      <c r="B950" s="63">
        <v>32</v>
      </c>
      <c r="C950" s="63" t="str">
        <f t="shared" si="19"/>
        <v>CART_006_1_32</v>
      </c>
      <c r="D950" s="64">
        <v>8</v>
      </c>
      <c r="E950" s="63" t="s">
        <v>260</v>
      </c>
      <c r="F950" s="65">
        <v>10</v>
      </c>
      <c r="G950" s="65"/>
      <c r="H950" s="61" t="s">
        <v>327</v>
      </c>
      <c r="I950" s="63" t="s">
        <v>94</v>
      </c>
      <c r="J950" s="63" t="s">
        <v>356</v>
      </c>
      <c r="P950" s="63" t="s">
        <v>288</v>
      </c>
    </row>
    <row r="951" spans="1:16" s="63" customFormat="1">
      <c r="A951" s="63" t="str">
        <f>Arms!$C$10</f>
        <v>CART_006_1</v>
      </c>
      <c r="B951" s="63">
        <v>32</v>
      </c>
      <c r="C951" s="63" t="str">
        <f t="shared" si="19"/>
        <v>CART_006_1_32</v>
      </c>
      <c r="D951" s="64">
        <v>9</v>
      </c>
      <c r="E951" s="63" t="s">
        <v>260</v>
      </c>
      <c r="F951" s="65">
        <v>11</v>
      </c>
      <c r="G951" s="65"/>
      <c r="H951" s="61" t="s">
        <v>327</v>
      </c>
      <c r="I951" s="63" t="s">
        <v>94</v>
      </c>
      <c r="J951" s="63" t="s">
        <v>356</v>
      </c>
      <c r="P951" s="63" t="s">
        <v>288</v>
      </c>
    </row>
    <row r="952" spans="1:16" s="63" customFormat="1">
      <c r="A952" s="63" t="str">
        <f>Arms!$C$10</f>
        <v>CART_006_1</v>
      </c>
      <c r="B952" s="63">
        <v>32</v>
      </c>
      <c r="C952" s="63" t="str">
        <f t="shared" si="19"/>
        <v>CART_006_1_32</v>
      </c>
      <c r="D952" s="64">
        <v>10</v>
      </c>
      <c r="E952" s="63" t="s">
        <v>260</v>
      </c>
      <c r="F952" s="65">
        <v>10</v>
      </c>
      <c r="G952" s="65"/>
      <c r="H952" s="61" t="s">
        <v>327</v>
      </c>
      <c r="I952" s="63" t="s">
        <v>94</v>
      </c>
      <c r="J952" s="63" t="s">
        <v>356</v>
      </c>
      <c r="P952" s="63" t="s">
        <v>288</v>
      </c>
    </row>
    <row r="953" spans="1:16" s="63" customFormat="1">
      <c r="A953" s="63" t="str">
        <f>Arms!$C$10</f>
        <v>CART_006_1</v>
      </c>
      <c r="B953" s="63">
        <v>32</v>
      </c>
      <c r="C953" s="63" t="str">
        <f t="shared" si="19"/>
        <v>CART_006_1_32</v>
      </c>
      <c r="D953" s="64">
        <v>11</v>
      </c>
      <c r="E953" s="63" t="s">
        <v>260</v>
      </c>
      <c r="F953" s="65">
        <v>10</v>
      </c>
      <c r="G953" s="65"/>
      <c r="H953" s="61" t="s">
        <v>327</v>
      </c>
      <c r="I953" s="63" t="s">
        <v>94</v>
      </c>
      <c r="J953" s="63" t="s">
        <v>356</v>
      </c>
      <c r="P953" s="63" t="s">
        <v>288</v>
      </c>
    </row>
    <row r="954" spans="1:16" s="63" customFormat="1">
      <c r="A954" s="63" t="str">
        <f>Arms!$C$10</f>
        <v>CART_006_1</v>
      </c>
      <c r="B954" s="63">
        <v>32</v>
      </c>
      <c r="C954" s="63" t="str">
        <f t="shared" si="19"/>
        <v>CART_006_1_32</v>
      </c>
      <c r="D954" s="64">
        <v>12</v>
      </c>
      <c r="E954" s="63" t="s">
        <v>260</v>
      </c>
      <c r="F954" s="65">
        <v>10.6</v>
      </c>
      <c r="G954" s="65"/>
      <c r="H954" s="61" t="s">
        <v>327</v>
      </c>
      <c r="I954" s="63" t="s">
        <v>94</v>
      </c>
      <c r="J954" s="63" t="s">
        <v>356</v>
      </c>
      <c r="P954" s="63" t="s">
        <v>288</v>
      </c>
    </row>
    <row r="955" spans="1:16" s="63" customFormat="1">
      <c r="A955" s="63" t="str">
        <f>Arms!$C$10</f>
        <v>CART_006_1</v>
      </c>
      <c r="B955" s="63">
        <v>32</v>
      </c>
      <c r="C955" s="63" t="str">
        <f t="shared" si="19"/>
        <v>CART_006_1_32</v>
      </c>
      <c r="D955" s="64">
        <v>13</v>
      </c>
      <c r="E955" s="63" t="s">
        <v>260</v>
      </c>
      <c r="F955" s="65">
        <v>10</v>
      </c>
      <c r="G955" s="65"/>
      <c r="H955" s="61" t="s">
        <v>327</v>
      </c>
      <c r="I955" s="63" t="s">
        <v>94</v>
      </c>
      <c r="J955" s="63" t="s">
        <v>356</v>
      </c>
      <c r="P955" s="63" t="s">
        <v>288</v>
      </c>
    </row>
    <row r="956" spans="1:16" s="63" customFormat="1">
      <c r="A956" s="63" t="str">
        <f>Arms!$C$10</f>
        <v>CART_006_1</v>
      </c>
      <c r="B956" s="63">
        <v>32</v>
      </c>
      <c r="C956" s="63" t="str">
        <f t="shared" si="19"/>
        <v>CART_006_1_32</v>
      </c>
      <c r="D956" s="64">
        <v>14</v>
      </c>
      <c r="E956" s="63" t="s">
        <v>260</v>
      </c>
      <c r="F956" s="65">
        <v>12.5</v>
      </c>
      <c r="G956" s="65"/>
      <c r="H956" s="61" t="s">
        <v>327</v>
      </c>
      <c r="I956" s="63" t="s">
        <v>94</v>
      </c>
      <c r="J956" s="63" t="s">
        <v>356</v>
      </c>
      <c r="P956" s="63" t="s">
        <v>288</v>
      </c>
    </row>
    <row r="957" spans="1:16" s="63" customFormat="1">
      <c r="A957" s="63" t="str">
        <f>Arms!$C$10</f>
        <v>CART_006_1</v>
      </c>
      <c r="B957" s="63">
        <v>32</v>
      </c>
      <c r="C957" s="63" t="str">
        <f t="shared" si="19"/>
        <v>CART_006_1_32</v>
      </c>
      <c r="D957" s="64">
        <v>23</v>
      </c>
      <c r="E957" s="63" t="s">
        <v>260</v>
      </c>
      <c r="F957" s="65">
        <v>131.5</v>
      </c>
      <c r="G957" s="65"/>
      <c r="H957" s="61" t="s">
        <v>327</v>
      </c>
      <c r="I957" s="63" t="s">
        <v>94</v>
      </c>
      <c r="J957" s="63" t="s">
        <v>356</v>
      </c>
      <c r="P957" s="63" t="s">
        <v>288</v>
      </c>
    </row>
    <row r="958" spans="1:16" s="63" customFormat="1">
      <c r="A958" s="63" t="str">
        <f>Arms!$C$10</f>
        <v>CART_006_1</v>
      </c>
      <c r="B958" s="63">
        <v>32</v>
      </c>
      <c r="C958" s="63" t="str">
        <f t="shared" si="19"/>
        <v>CART_006_1_32</v>
      </c>
      <c r="D958" s="64">
        <v>24</v>
      </c>
      <c r="E958" s="63" t="s">
        <v>260</v>
      </c>
      <c r="F958" s="65">
        <v>146.19999999999999</v>
      </c>
      <c r="G958" s="65"/>
      <c r="H958" s="61" t="s">
        <v>327</v>
      </c>
      <c r="I958" s="63" t="s">
        <v>94</v>
      </c>
      <c r="J958" s="63" t="s">
        <v>356</v>
      </c>
      <c r="P958" s="63" t="s">
        <v>288</v>
      </c>
    </row>
    <row r="959" spans="1:16" s="63" customFormat="1">
      <c r="A959" s="63" t="str">
        <f>Arms!$C$10</f>
        <v>CART_006_1</v>
      </c>
      <c r="B959" s="63">
        <v>32</v>
      </c>
      <c r="C959" s="63" t="str">
        <f t="shared" si="19"/>
        <v>CART_006_1_32</v>
      </c>
      <c r="D959" s="64">
        <v>25</v>
      </c>
      <c r="E959" s="63" t="s">
        <v>260</v>
      </c>
      <c r="F959" s="65">
        <v>165.2</v>
      </c>
      <c r="G959" s="65"/>
      <c r="H959" s="61" t="s">
        <v>327</v>
      </c>
      <c r="I959" s="63" t="s">
        <v>94</v>
      </c>
      <c r="J959" s="63" t="s">
        <v>356</v>
      </c>
      <c r="P959" s="63" t="s">
        <v>288</v>
      </c>
    </row>
    <row r="960" spans="1:16" s="63" customFormat="1">
      <c r="A960" s="63" t="str">
        <f>Arms!$C$10</f>
        <v>CART_006_1</v>
      </c>
      <c r="B960" s="63">
        <v>32</v>
      </c>
      <c r="C960" s="63" t="str">
        <f t="shared" si="19"/>
        <v>CART_006_1_32</v>
      </c>
      <c r="D960" s="64">
        <v>26</v>
      </c>
      <c r="E960" s="63" t="s">
        <v>260</v>
      </c>
      <c r="F960" s="65">
        <v>61.8</v>
      </c>
      <c r="G960" s="65"/>
      <c r="H960" s="61" t="s">
        <v>327</v>
      </c>
      <c r="I960" s="63" t="s">
        <v>94</v>
      </c>
      <c r="J960" s="63" t="s">
        <v>356</v>
      </c>
      <c r="P960" s="63" t="s">
        <v>288</v>
      </c>
    </row>
    <row r="961" spans="1:16" s="63" customFormat="1">
      <c r="A961" s="63" t="str">
        <f>Arms!$C$10</f>
        <v>CART_006_1</v>
      </c>
      <c r="B961" s="63">
        <v>32</v>
      </c>
      <c r="C961" s="63" t="str">
        <f t="shared" si="19"/>
        <v>CART_006_1_32</v>
      </c>
      <c r="D961" s="64">
        <v>27</v>
      </c>
      <c r="E961" s="63" t="s">
        <v>260</v>
      </c>
      <c r="F961" s="65">
        <v>38.700000000000003</v>
      </c>
      <c r="G961" s="65"/>
      <c r="H961" s="61" t="s">
        <v>327</v>
      </c>
      <c r="I961" s="63" t="s">
        <v>94</v>
      </c>
      <c r="J961" s="63" t="s">
        <v>356</v>
      </c>
      <c r="P961" s="63" t="s">
        <v>288</v>
      </c>
    </row>
    <row r="962" spans="1:16" s="63" customFormat="1">
      <c r="A962" s="63" t="str">
        <f>Arms!$C$10</f>
        <v>CART_006_1</v>
      </c>
      <c r="B962" s="63">
        <v>32</v>
      </c>
      <c r="C962" s="63" t="str">
        <f t="shared" si="19"/>
        <v>CART_006_1_32</v>
      </c>
      <c r="D962" s="64">
        <v>28</v>
      </c>
      <c r="E962" s="63" t="s">
        <v>260</v>
      </c>
      <c r="F962" s="65">
        <v>11.2</v>
      </c>
      <c r="G962" s="65"/>
      <c r="H962" s="61" t="s">
        <v>327</v>
      </c>
      <c r="I962" s="63" t="s">
        <v>94</v>
      </c>
      <c r="J962" s="63" t="s">
        <v>356</v>
      </c>
      <c r="P962" s="63" t="s">
        <v>288</v>
      </c>
    </row>
    <row r="963" spans="1:16" s="63" customFormat="1">
      <c r="A963" s="63" t="str">
        <f>Arms!$C$10</f>
        <v>CART_006_1</v>
      </c>
      <c r="B963" s="63">
        <v>32</v>
      </c>
      <c r="C963" s="63" t="str">
        <f t="shared" si="19"/>
        <v>CART_006_1_32</v>
      </c>
      <c r="D963" s="64">
        <v>29</v>
      </c>
      <c r="E963" s="63" t="s">
        <v>260</v>
      </c>
      <c r="F963" s="65">
        <v>10</v>
      </c>
      <c r="G963" s="65"/>
      <c r="H963" s="61" t="s">
        <v>327</v>
      </c>
      <c r="I963" s="63" t="s">
        <v>94</v>
      </c>
      <c r="J963" s="63" t="s">
        <v>356</v>
      </c>
      <c r="P963" s="63" t="s">
        <v>288</v>
      </c>
    </row>
    <row r="964" spans="1:16" s="63" customFormat="1">
      <c r="A964" s="63" t="str">
        <f>Arms!$C$10</f>
        <v>CART_006_1</v>
      </c>
      <c r="B964" s="63">
        <v>32</v>
      </c>
      <c r="C964" s="63" t="str">
        <f t="shared" si="19"/>
        <v>CART_006_1_32</v>
      </c>
      <c r="D964" s="64">
        <v>31</v>
      </c>
      <c r="E964" s="63" t="s">
        <v>260</v>
      </c>
      <c r="F964" s="65">
        <v>10</v>
      </c>
      <c r="G964" s="65"/>
      <c r="H964" s="61" t="s">
        <v>327</v>
      </c>
      <c r="I964" s="63" t="s">
        <v>94</v>
      </c>
      <c r="J964" s="63" t="s">
        <v>356</v>
      </c>
      <c r="P964" s="63" t="s">
        <v>288</v>
      </c>
    </row>
    <row r="965" spans="1:16" s="63" customFormat="1">
      <c r="A965" s="63" t="str">
        <f>Arms!$C$10</f>
        <v>CART_006_1</v>
      </c>
      <c r="B965" s="63">
        <v>32</v>
      </c>
      <c r="C965" s="63" t="str">
        <f t="shared" ref="C965:C1028" si="20">CONCATENATE(A965, "_", B965)</f>
        <v>CART_006_1_32</v>
      </c>
      <c r="D965" s="64">
        <v>32</v>
      </c>
      <c r="E965" s="63" t="s">
        <v>260</v>
      </c>
      <c r="F965" s="65">
        <v>10.7</v>
      </c>
      <c r="G965" s="65"/>
      <c r="H965" s="61" t="s">
        <v>327</v>
      </c>
      <c r="I965" s="63" t="s">
        <v>94</v>
      </c>
      <c r="J965" s="63" t="s">
        <v>356</v>
      </c>
      <c r="P965" s="63" t="s">
        <v>288</v>
      </c>
    </row>
    <row r="966" spans="1:16" s="63" customFormat="1">
      <c r="A966" s="63" t="str">
        <f>Arms!$C$10</f>
        <v>CART_006_1</v>
      </c>
      <c r="B966" s="63">
        <v>32</v>
      </c>
      <c r="C966" s="63" t="str">
        <f t="shared" si="20"/>
        <v>CART_006_1_32</v>
      </c>
      <c r="D966" s="64">
        <v>34</v>
      </c>
      <c r="E966" s="63" t="s">
        <v>260</v>
      </c>
      <c r="F966" s="65">
        <v>10</v>
      </c>
      <c r="G966" s="65"/>
      <c r="H966" s="61" t="s">
        <v>327</v>
      </c>
      <c r="I966" s="63" t="s">
        <v>94</v>
      </c>
      <c r="J966" s="63" t="s">
        <v>356</v>
      </c>
      <c r="P966" s="63" t="s">
        <v>288</v>
      </c>
    </row>
    <row r="967" spans="1:16" s="63" customFormat="1">
      <c r="A967" s="63" t="str">
        <f>Arms!$C$10</f>
        <v>CART_006_1</v>
      </c>
      <c r="B967" s="63">
        <v>32</v>
      </c>
      <c r="C967" s="63" t="str">
        <f t="shared" si="20"/>
        <v>CART_006_1_32</v>
      </c>
      <c r="D967" s="64">
        <v>36</v>
      </c>
      <c r="E967" s="63" t="s">
        <v>260</v>
      </c>
      <c r="F967" s="65">
        <v>10</v>
      </c>
      <c r="G967" s="65"/>
      <c r="H967" s="61" t="s">
        <v>327</v>
      </c>
      <c r="I967" s="63" t="s">
        <v>94</v>
      </c>
      <c r="J967" s="63" t="s">
        <v>356</v>
      </c>
      <c r="P967" s="63" t="s">
        <v>288</v>
      </c>
    </row>
    <row r="968" spans="1:16" s="63" customFormat="1">
      <c r="A968" s="63" t="str">
        <f>Arms!$C$10</f>
        <v>CART_006_1</v>
      </c>
      <c r="B968" s="63">
        <v>32</v>
      </c>
      <c r="C968" s="63" t="str">
        <f t="shared" si="20"/>
        <v>CART_006_1_32</v>
      </c>
      <c r="D968" s="64">
        <v>39</v>
      </c>
      <c r="E968" s="63" t="s">
        <v>260</v>
      </c>
      <c r="F968" s="65">
        <v>11.1</v>
      </c>
      <c r="G968" s="65"/>
      <c r="H968" s="61" t="s">
        <v>327</v>
      </c>
      <c r="I968" s="63" t="s">
        <v>94</v>
      </c>
      <c r="J968" s="63" t="s">
        <v>356</v>
      </c>
      <c r="P968" s="63" t="s">
        <v>288</v>
      </c>
    </row>
    <row r="969" spans="1:16" s="63" customFormat="1">
      <c r="A969" s="63" t="str">
        <f>Arms!$C$10</f>
        <v>CART_006_1</v>
      </c>
      <c r="B969" s="63">
        <v>32</v>
      </c>
      <c r="C969" s="63" t="str">
        <f t="shared" si="20"/>
        <v>CART_006_1_32</v>
      </c>
      <c r="D969" s="64">
        <v>41</v>
      </c>
      <c r="E969" s="63" t="s">
        <v>260</v>
      </c>
      <c r="F969" s="65">
        <v>12.2</v>
      </c>
      <c r="G969" s="65"/>
      <c r="H969" s="61" t="s">
        <v>327</v>
      </c>
      <c r="I969" s="63" t="s">
        <v>94</v>
      </c>
      <c r="J969" s="63" t="s">
        <v>356</v>
      </c>
      <c r="P969" s="63" t="s">
        <v>288</v>
      </c>
    </row>
    <row r="970" spans="1:16" s="63" customFormat="1">
      <c r="A970" s="63" t="str">
        <f>Arms!$C$10</f>
        <v>CART_006_1</v>
      </c>
      <c r="B970" s="63">
        <v>32</v>
      </c>
      <c r="C970" s="63" t="str">
        <f t="shared" si="20"/>
        <v>CART_006_1_32</v>
      </c>
      <c r="D970" s="64">
        <v>43</v>
      </c>
      <c r="E970" s="63" t="s">
        <v>260</v>
      </c>
      <c r="F970" s="65">
        <v>11.7</v>
      </c>
      <c r="G970" s="65"/>
      <c r="H970" s="61" t="s">
        <v>327</v>
      </c>
      <c r="I970" s="63" t="s">
        <v>94</v>
      </c>
      <c r="J970" s="63" t="s">
        <v>356</v>
      </c>
      <c r="P970" s="63" t="s">
        <v>288</v>
      </c>
    </row>
    <row r="971" spans="1:16" s="63" customFormat="1">
      <c r="A971" s="63" t="str">
        <f>Arms!$C$10</f>
        <v>CART_006_1</v>
      </c>
      <c r="B971" s="63">
        <v>32</v>
      </c>
      <c r="C971" s="63" t="str">
        <f t="shared" si="20"/>
        <v>CART_006_1_32</v>
      </c>
      <c r="D971" s="64">
        <v>44</v>
      </c>
      <c r="E971" s="63" t="s">
        <v>260</v>
      </c>
      <c r="F971" s="65">
        <v>13.2</v>
      </c>
      <c r="G971" s="65"/>
      <c r="H971" s="61" t="s">
        <v>327</v>
      </c>
      <c r="I971" s="63" t="s">
        <v>94</v>
      </c>
      <c r="J971" s="63" t="s">
        <v>356</v>
      </c>
      <c r="P971" s="63" t="s">
        <v>288</v>
      </c>
    </row>
    <row r="972" spans="1:16" s="63" customFormat="1">
      <c r="A972" s="63" t="str">
        <f>Arms!$C$10</f>
        <v>CART_006_1</v>
      </c>
      <c r="B972" s="63">
        <v>32</v>
      </c>
      <c r="C972" s="63" t="str">
        <f t="shared" si="20"/>
        <v>CART_006_1_32</v>
      </c>
      <c r="D972" s="64">
        <v>47</v>
      </c>
      <c r="E972" s="63" t="s">
        <v>260</v>
      </c>
      <c r="F972" s="65">
        <v>12.5</v>
      </c>
      <c r="G972" s="65"/>
      <c r="H972" s="61" t="s">
        <v>327</v>
      </c>
      <c r="I972" s="63" t="s">
        <v>94</v>
      </c>
      <c r="J972" s="63" t="s">
        <v>356</v>
      </c>
      <c r="P972" s="63" t="s">
        <v>288</v>
      </c>
    </row>
    <row r="973" spans="1:16" s="63" customFormat="1">
      <c r="A973" s="63" t="str">
        <f>Arms!$C$10</f>
        <v>CART_006_1</v>
      </c>
      <c r="B973" s="63">
        <v>32</v>
      </c>
      <c r="C973" s="63" t="str">
        <f t="shared" si="20"/>
        <v>CART_006_1_32</v>
      </c>
      <c r="D973" s="64">
        <v>49</v>
      </c>
      <c r="E973" s="63" t="s">
        <v>260</v>
      </c>
      <c r="F973" s="65">
        <v>12.4</v>
      </c>
      <c r="G973" s="65"/>
      <c r="H973" s="61" t="s">
        <v>327</v>
      </c>
      <c r="I973" s="63" t="s">
        <v>94</v>
      </c>
      <c r="J973" s="63" t="s">
        <v>356</v>
      </c>
      <c r="P973" s="63" t="s">
        <v>288</v>
      </c>
    </row>
    <row r="974" spans="1:16" s="63" customFormat="1">
      <c r="A974" s="63" t="str">
        <f>Arms!$C$10</f>
        <v>CART_006_1</v>
      </c>
      <c r="B974" s="63">
        <v>33</v>
      </c>
      <c r="C974" s="63" t="str">
        <f t="shared" si="20"/>
        <v>CART_006_1_33</v>
      </c>
      <c r="D974" s="64">
        <v>1</v>
      </c>
      <c r="E974" s="63" t="s">
        <v>260</v>
      </c>
      <c r="F974" s="65">
        <v>10</v>
      </c>
      <c r="G974" s="65"/>
      <c r="H974" s="61" t="s">
        <v>327</v>
      </c>
      <c r="I974" s="63" t="s">
        <v>94</v>
      </c>
      <c r="J974" s="63" t="s">
        <v>356</v>
      </c>
      <c r="P974" s="63" t="s">
        <v>288</v>
      </c>
    </row>
    <row r="975" spans="1:16" s="63" customFormat="1">
      <c r="A975" s="63" t="str">
        <f>Arms!$C$10</f>
        <v>CART_006_1</v>
      </c>
      <c r="B975" s="63">
        <v>33</v>
      </c>
      <c r="C975" s="63" t="str">
        <f t="shared" si="20"/>
        <v>CART_006_1_33</v>
      </c>
      <c r="D975" s="64">
        <v>2</v>
      </c>
      <c r="E975" s="63" t="s">
        <v>260</v>
      </c>
      <c r="F975" s="65">
        <v>23.9</v>
      </c>
      <c r="G975" s="65"/>
      <c r="H975" s="61" t="s">
        <v>327</v>
      </c>
      <c r="I975" s="63" t="s">
        <v>94</v>
      </c>
      <c r="J975" s="63" t="s">
        <v>356</v>
      </c>
      <c r="P975" s="63" t="s">
        <v>288</v>
      </c>
    </row>
    <row r="976" spans="1:16" s="63" customFormat="1">
      <c r="A976" s="63" t="str">
        <f>Arms!$C$10</f>
        <v>CART_006_1</v>
      </c>
      <c r="B976" s="63">
        <v>33</v>
      </c>
      <c r="C976" s="63" t="str">
        <f t="shared" si="20"/>
        <v>CART_006_1_33</v>
      </c>
      <c r="D976" s="64">
        <v>3</v>
      </c>
      <c r="E976" s="63" t="s">
        <v>260</v>
      </c>
      <c r="F976" s="65">
        <v>10</v>
      </c>
      <c r="G976" s="65"/>
      <c r="H976" s="61" t="s">
        <v>327</v>
      </c>
      <c r="I976" s="63" t="s">
        <v>94</v>
      </c>
      <c r="J976" s="63" t="s">
        <v>356</v>
      </c>
      <c r="P976" s="63" t="s">
        <v>288</v>
      </c>
    </row>
    <row r="977" spans="1:16" s="63" customFormat="1">
      <c r="A977" s="63" t="str">
        <f>Arms!$C$10</f>
        <v>CART_006_1</v>
      </c>
      <c r="B977" s="63">
        <v>33</v>
      </c>
      <c r="C977" s="63" t="str">
        <f t="shared" si="20"/>
        <v>CART_006_1_33</v>
      </c>
      <c r="D977" s="64">
        <v>5</v>
      </c>
      <c r="E977" s="63" t="s">
        <v>260</v>
      </c>
      <c r="F977" s="65">
        <v>22.2</v>
      </c>
      <c r="G977" s="65"/>
      <c r="H977" s="61" t="s">
        <v>327</v>
      </c>
      <c r="I977" s="63" t="s">
        <v>94</v>
      </c>
      <c r="J977" s="63" t="s">
        <v>356</v>
      </c>
      <c r="P977" s="63" t="s">
        <v>288</v>
      </c>
    </row>
    <row r="978" spans="1:16" s="63" customFormat="1">
      <c r="A978" s="63" t="str">
        <f>Arms!$C$10</f>
        <v>CART_006_1</v>
      </c>
      <c r="B978" s="63">
        <v>33</v>
      </c>
      <c r="C978" s="63" t="str">
        <f t="shared" si="20"/>
        <v>CART_006_1_33</v>
      </c>
      <c r="D978" s="64">
        <v>7</v>
      </c>
      <c r="E978" s="63" t="s">
        <v>260</v>
      </c>
      <c r="F978" s="65">
        <v>40.6</v>
      </c>
      <c r="G978" s="65"/>
      <c r="H978" s="61" t="s">
        <v>327</v>
      </c>
      <c r="I978" s="63" t="s">
        <v>94</v>
      </c>
      <c r="J978" s="63" t="s">
        <v>356</v>
      </c>
      <c r="P978" s="63" t="s">
        <v>288</v>
      </c>
    </row>
    <row r="979" spans="1:16" s="63" customFormat="1">
      <c r="A979" s="63" t="str">
        <f>Arms!$C$10</f>
        <v>CART_006_1</v>
      </c>
      <c r="B979" s="63">
        <v>33</v>
      </c>
      <c r="C979" s="63" t="str">
        <f t="shared" si="20"/>
        <v>CART_006_1_33</v>
      </c>
      <c r="D979" s="64">
        <v>8</v>
      </c>
      <c r="E979" s="63" t="s">
        <v>260</v>
      </c>
      <c r="F979" s="65">
        <v>34.799999999999997</v>
      </c>
      <c r="G979" s="65"/>
      <c r="H979" s="61" t="s">
        <v>327</v>
      </c>
      <c r="I979" s="63" t="s">
        <v>94</v>
      </c>
      <c r="J979" s="63" t="s">
        <v>356</v>
      </c>
      <c r="P979" s="63" t="s">
        <v>288</v>
      </c>
    </row>
    <row r="980" spans="1:16" s="63" customFormat="1">
      <c r="A980" s="63" t="str">
        <f>Arms!$C$10</f>
        <v>CART_006_1</v>
      </c>
      <c r="B980" s="63">
        <v>33</v>
      </c>
      <c r="C980" s="63" t="str">
        <f t="shared" si="20"/>
        <v>CART_006_1_33</v>
      </c>
      <c r="D980" s="64">
        <v>9</v>
      </c>
      <c r="E980" s="63" t="s">
        <v>260</v>
      </c>
      <c r="F980" s="65">
        <v>76.400000000000006</v>
      </c>
      <c r="G980" s="65"/>
      <c r="H980" s="61" t="s">
        <v>327</v>
      </c>
      <c r="I980" s="63" t="s">
        <v>94</v>
      </c>
      <c r="J980" s="63" t="s">
        <v>356</v>
      </c>
      <c r="P980" s="63" t="s">
        <v>288</v>
      </c>
    </row>
    <row r="981" spans="1:16" s="63" customFormat="1">
      <c r="A981" s="63" t="str">
        <f>Arms!$C$10</f>
        <v>CART_006_1</v>
      </c>
      <c r="B981" s="63">
        <v>33</v>
      </c>
      <c r="C981" s="63" t="str">
        <f t="shared" si="20"/>
        <v>CART_006_1_33</v>
      </c>
      <c r="D981" s="64">
        <v>10</v>
      </c>
      <c r="E981" s="63" t="s">
        <v>260</v>
      </c>
      <c r="F981" s="65">
        <v>73.2</v>
      </c>
      <c r="G981" s="65"/>
      <c r="H981" s="61" t="s">
        <v>327</v>
      </c>
      <c r="I981" s="63" t="s">
        <v>94</v>
      </c>
      <c r="J981" s="63" t="s">
        <v>356</v>
      </c>
      <c r="P981" s="63" t="s">
        <v>288</v>
      </c>
    </row>
    <row r="982" spans="1:16" s="63" customFormat="1">
      <c r="A982" s="63" t="str">
        <f>Arms!$C$10</f>
        <v>CART_006_1</v>
      </c>
      <c r="B982" s="63">
        <v>33</v>
      </c>
      <c r="C982" s="63" t="str">
        <f t="shared" si="20"/>
        <v>CART_006_1_33</v>
      </c>
      <c r="D982" s="64">
        <v>14</v>
      </c>
      <c r="E982" s="63" t="s">
        <v>260</v>
      </c>
      <c r="F982" s="65">
        <v>10</v>
      </c>
      <c r="G982" s="65"/>
      <c r="H982" s="61" t="s">
        <v>327</v>
      </c>
      <c r="I982" s="63" t="s">
        <v>94</v>
      </c>
      <c r="J982" s="63" t="s">
        <v>356</v>
      </c>
      <c r="P982" s="63" t="s">
        <v>288</v>
      </c>
    </row>
    <row r="983" spans="1:16" s="63" customFormat="1">
      <c r="A983" s="63" t="str">
        <f>Arms!$C$10</f>
        <v>CART_006_1</v>
      </c>
      <c r="B983" s="63">
        <v>33</v>
      </c>
      <c r="C983" s="63" t="str">
        <f t="shared" si="20"/>
        <v>CART_006_1_33</v>
      </c>
      <c r="D983" s="64">
        <v>16</v>
      </c>
      <c r="E983" s="63" t="s">
        <v>260</v>
      </c>
      <c r="F983" s="65">
        <v>10</v>
      </c>
      <c r="G983" s="65"/>
      <c r="H983" s="61" t="s">
        <v>327</v>
      </c>
      <c r="I983" s="63" t="s">
        <v>94</v>
      </c>
      <c r="J983" s="63" t="s">
        <v>356</v>
      </c>
      <c r="P983" s="63" t="s">
        <v>288</v>
      </c>
    </row>
    <row r="984" spans="1:16" s="63" customFormat="1">
      <c r="A984" s="63" t="str">
        <f>Arms!$C$10</f>
        <v>CART_006_1</v>
      </c>
      <c r="B984" s="63">
        <v>33</v>
      </c>
      <c r="C984" s="63" t="str">
        <f t="shared" si="20"/>
        <v>CART_006_1_33</v>
      </c>
      <c r="D984" s="64">
        <v>21</v>
      </c>
      <c r="E984" s="63" t="s">
        <v>260</v>
      </c>
      <c r="F984" s="65">
        <v>10</v>
      </c>
      <c r="G984" s="65"/>
      <c r="H984" s="61" t="s">
        <v>327</v>
      </c>
      <c r="I984" s="63" t="s">
        <v>94</v>
      </c>
      <c r="J984" s="63" t="s">
        <v>356</v>
      </c>
      <c r="P984" s="63" t="s">
        <v>288</v>
      </c>
    </row>
    <row r="985" spans="1:16" s="63" customFormat="1">
      <c r="A985" s="63" t="str">
        <f>Arms!$C$10</f>
        <v>CART_006_1</v>
      </c>
      <c r="B985" s="63">
        <v>33</v>
      </c>
      <c r="C985" s="63" t="str">
        <f t="shared" si="20"/>
        <v>CART_006_1_33</v>
      </c>
      <c r="D985" s="64">
        <v>28</v>
      </c>
      <c r="E985" s="63" t="s">
        <v>260</v>
      </c>
      <c r="F985" s="65">
        <v>10</v>
      </c>
      <c r="G985" s="65"/>
      <c r="H985" s="61" t="s">
        <v>327</v>
      </c>
      <c r="I985" s="63" t="s">
        <v>94</v>
      </c>
      <c r="J985" s="63" t="s">
        <v>356</v>
      </c>
      <c r="P985" s="63" t="s">
        <v>288</v>
      </c>
    </row>
    <row r="986" spans="1:16" s="63" customFormat="1">
      <c r="A986" s="63" t="str">
        <f>Arms!$C$10</f>
        <v>CART_006_1</v>
      </c>
      <c r="B986" s="63">
        <v>34</v>
      </c>
      <c r="C986" s="63" t="str">
        <f t="shared" si="20"/>
        <v>CART_006_1_34</v>
      </c>
      <c r="D986" s="64">
        <v>1</v>
      </c>
      <c r="E986" s="63" t="s">
        <v>260</v>
      </c>
      <c r="F986" s="65">
        <v>26.4</v>
      </c>
      <c r="G986" s="65"/>
      <c r="H986" s="61" t="s">
        <v>327</v>
      </c>
      <c r="I986" s="63" t="s">
        <v>94</v>
      </c>
      <c r="J986" s="63" t="s">
        <v>356</v>
      </c>
      <c r="P986" s="63" t="s">
        <v>288</v>
      </c>
    </row>
    <row r="987" spans="1:16" s="63" customFormat="1">
      <c r="A987" s="63" t="str">
        <f>Arms!$C$10</f>
        <v>CART_006_1</v>
      </c>
      <c r="B987" s="63">
        <v>34</v>
      </c>
      <c r="C987" s="63" t="str">
        <f t="shared" si="20"/>
        <v>CART_006_1_34</v>
      </c>
      <c r="D987" s="64">
        <v>2</v>
      </c>
      <c r="E987" s="63" t="s">
        <v>260</v>
      </c>
      <c r="F987" s="65">
        <v>33.9</v>
      </c>
      <c r="G987" s="65"/>
      <c r="H987" s="61" t="s">
        <v>327</v>
      </c>
      <c r="I987" s="63" t="s">
        <v>94</v>
      </c>
      <c r="J987" s="63" t="s">
        <v>356</v>
      </c>
      <c r="P987" s="63" t="s">
        <v>288</v>
      </c>
    </row>
    <row r="988" spans="1:16" s="63" customFormat="1">
      <c r="A988" s="63" t="str">
        <f>Arms!$C$10</f>
        <v>CART_006_1</v>
      </c>
      <c r="B988" s="63">
        <v>34</v>
      </c>
      <c r="C988" s="63" t="str">
        <f t="shared" si="20"/>
        <v>CART_006_1_34</v>
      </c>
      <c r="D988" s="64">
        <v>3</v>
      </c>
      <c r="E988" s="63" t="s">
        <v>260</v>
      </c>
      <c r="F988" s="65">
        <v>28.3</v>
      </c>
      <c r="G988" s="65"/>
      <c r="H988" s="61" t="s">
        <v>327</v>
      </c>
      <c r="I988" s="63" t="s">
        <v>94</v>
      </c>
      <c r="J988" s="63" t="s">
        <v>356</v>
      </c>
      <c r="P988" s="63" t="s">
        <v>288</v>
      </c>
    </row>
    <row r="989" spans="1:16" s="63" customFormat="1">
      <c r="A989" s="63" t="str">
        <f>Arms!$C$10</f>
        <v>CART_006_1</v>
      </c>
      <c r="B989" s="63">
        <v>34</v>
      </c>
      <c r="C989" s="63" t="str">
        <f t="shared" si="20"/>
        <v>CART_006_1_34</v>
      </c>
      <c r="D989" s="64">
        <v>4</v>
      </c>
      <c r="E989" s="63" t="s">
        <v>260</v>
      </c>
      <c r="F989" s="65">
        <v>24.7</v>
      </c>
      <c r="G989" s="65"/>
      <c r="H989" s="61" t="s">
        <v>327</v>
      </c>
      <c r="I989" s="63" t="s">
        <v>94</v>
      </c>
      <c r="J989" s="63" t="s">
        <v>356</v>
      </c>
      <c r="P989" s="63" t="s">
        <v>288</v>
      </c>
    </row>
    <row r="990" spans="1:16" s="63" customFormat="1">
      <c r="A990" s="63" t="str">
        <f>Arms!$C$10</f>
        <v>CART_006_1</v>
      </c>
      <c r="B990" s="63">
        <v>34</v>
      </c>
      <c r="C990" s="63" t="str">
        <f t="shared" si="20"/>
        <v>CART_006_1_34</v>
      </c>
      <c r="D990" s="64">
        <v>5</v>
      </c>
      <c r="E990" s="63" t="s">
        <v>260</v>
      </c>
      <c r="F990" s="65">
        <v>10</v>
      </c>
      <c r="G990" s="65"/>
      <c r="H990" s="61" t="s">
        <v>327</v>
      </c>
      <c r="I990" s="63" t="s">
        <v>94</v>
      </c>
      <c r="J990" s="63" t="s">
        <v>356</v>
      </c>
      <c r="P990" s="63" t="s">
        <v>288</v>
      </c>
    </row>
    <row r="991" spans="1:16" s="63" customFormat="1">
      <c r="A991" s="63" t="str">
        <f>Arms!$C$10</f>
        <v>CART_006_1</v>
      </c>
      <c r="B991" s="63">
        <v>34</v>
      </c>
      <c r="C991" s="63" t="str">
        <f t="shared" si="20"/>
        <v>CART_006_1_34</v>
      </c>
      <c r="D991" s="64">
        <v>7</v>
      </c>
      <c r="E991" s="63" t="s">
        <v>260</v>
      </c>
      <c r="F991" s="65">
        <v>10</v>
      </c>
      <c r="G991" s="65"/>
      <c r="H991" s="61" t="s">
        <v>327</v>
      </c>
      <c r="I991" s="63" t="s">
        <v>94</v>
      </c>
      <c r="J991" s="63" t="s">
        <v>356</v>
      </c>
      <c r="P991" s="63" t="s">
        <v>288</v>
      </c>
    </row>
    <row r="992" spans="1:16" s="63" customFormat="1">
      <c r="A992" s="63" t="str">
        <f>Arms!$C$10</f>
        <v>CART_006_1</v>
      </c>
      <c r="B992" s="63">
        <v>34</v>
      </c>
      <c r="C992" s="63" t="str">
        <f t="shared" si="20"/>
        <v>CART_006_1_34</v>
      </c>
      <c r="D992" s="64">
        <v>10</v>
      </c>
      <c r="E992" s="63" t="s">
        <v>260</v>
      </c>
      <c r="F992" s="65">
        <v>35</v>
      </c>
      <c r="G992" s="65"/>
      <c r="H992" s="61" t="s">
        <v>327</v>
      </c>
      <c r="I992" s="63" t="s">
        <v>94</v>
      </c>
      <c r="J992" s="63" t="s">
        <v>356</v>
      </c>
      <c r="P992" s="63" t="s">
        <v>288</v>
      </c>
    </row>
    <row r="993" spans="1:16" s="63" customFormat="1">
      <c r="A993" s="63" t="str">
        <f>Arms!$C$10</f>
        <v>CART_006_1</v>
      </c>
      <c r="B993" s="63">
        <v>34</v>
      </c>
      <c r="C993" s="63" t="str">
        <f t="shared" si="20"/>
        <v>CART_006_1_34</v>
      </c>
      <c r="D993" s="64">
        <v>14</v>
      </c>
      <c r="E993" s="63" t="s">
        <v>260</v>
      </c>
      <c r="F993" s="65">
        <v>10</v>
      </c>
      <c r="G993" s="65"/>
      <c r="H993" s="61" t="s">
        <v>327</v>
      </c>
      <c r="I993" s="63" t="s">
        <v>94</v>
      </c>
      <c r="J993" s="63" t="s">
        <v>356</v>
      </c>
      <c r="P993" s="63" t="s">
        <v>288</v>
      </c>
    </row>
    <row r="994" spans="1:16" s="63" customFormat="1">
      <c r="A994" s="63" t="str">
        <f>Arms!$C$10</f>
        <v>CART_006_1</v>
      </c>
      <c r="B994" s="63">
        <v>34</v>
      </c>
      <c r="C994" s="63" t="str">
        <f t="shared" si="20"/>
        <v>CART_006_1_34</v>
      </c>
      <c r="D994" s="64">
        <v>21</v>
      </c>
      <c r="E994" s="63" t="s">
        <v>260</v>
      </c>
      <c r="F994" s="65">
        <v>35</v>
      </c>
      <c r="G994" s="65"/>
      <c r="H994" s="61" t="s">
        <v>327</v>
      </c>
      <c r="I994" s="63" t="s">
        <v>94</v>
      </c>
      <c r="J994" s="63" t="s">
        <v>356</v>
      </c>
      <c r="P994" s="63" t="s">
        <v>288</v>
      </c>
    </row>
    <row r="995" spans="1:16" s="63" customFormat="1">
      <c r="A995" s="63" t="str">
        <f>Arms!$C$10</f>
        <v>CART_006_1</v>
      </c>
      <c r="B995" s="63">
        <v>34</v>
      </c>
      <c r="C995" s="63" t="str">
        <f t="shared" si="20"/>
        <v>CART_006_1_34</v>
      </c>
      <c r="D995" s="64">
        <v>27</v>
      </c>
      <c r="E995" s="63" t="s">
        <v>260</v>
      </c>
      <c r="F995" s="65">
        <v>10</v>
      </c>
      <c r="G995" s="65"/>
      <c r="H995" s="61" t="s">
        <v>327</v>
      </c>
      <c r="I995" s="63" t="s">
        <v>94</v>
      </c>
      <c r="J995" s="63" t="s">
        <v>356</v>
      </c>
      <c r="P995" s="63" t="s">
        <v>288</v>
      </c>
    </row>
    <row r="996" spans="1:16" s="63" customFormat="1">
      <c r="A996" s="63" t="str">
        <f>Arms!$C$10</f>
        <v>CART_006_1</v>
      </c>
      <c r="B996" s="63">
        <v>34</v>
      </c>
      <c r="C996" s="63" t="str">
        <f t="shared" si="20"/>
        <v>CART_006_1_34</v>
      </c>
      <c r="D996" s="64">
        <v>33</v>
      </c>
      <c r="E996" s="63" t="s">
        <v>260</v>
      </c>
      <c r="F996" s="65">
        <v>28.1</v>
      </c>
      <c r="G996" s="65"/>
      <c r="H996" s="61" t="s">
        <v>327</v>
      </c>
      <c r="I996" s="63" t="s">
        <v>94</v>
      </c>
      <c r="J996" s="63" t="s">
        <v>356</v>
      </c>
      <c r="P996" s="63" t="s">
        <v>288</v>
      </c>
    </row>
    <row r="997" spans="1:16" s="63" customFormat="1">
      <c r="A997" s="63" t="str">
        <f>Arms!$C$10</f>
        <v>CART_006_1</v>
      </c>
      <c r="B997" s="63">
        <v>35</v>
      </c>
      <c r="C997" s="63" t="str">
        <f t="shared" si="20"/>
        <v>CART_006_1_35</v>
      </c>
      <c r="D997" s="64">
        <v>1</v>
      </c>
      <c r="E997" s="63" t="s">
        <v>260</v>
      </c>
      <c r="F997" s="65">
        <v>22.4</v>
      </c>
      <c r="G997" s="65"/>
      <c r="H997" s="61" t="s">
        <v>327</v>
      </c>
      <c r="I997" s="63" t="s">
        <v>94</v>
      </c>
      <c r="J997" s="63" t="s">
        <v>356</v>
      </c>
      <c r="P997" s="63" t="s">
        <v>288</v>
      </c>
    </row>
    <row r="998" spans="1:16" s="63" customFormat="1">
      <c r="A998" s="63" t="str">
        <f>Arms!$C$10</f>
        <v>CART_006_1</v>
      </c>
      <c r="B998" s="63">
        <v>35</v>
      </c>
      <c r="C998" s="63" t="str">
        <f t="shared" si="20"/>
        <v>CART_006_1_35</v>
      </c>
      <c r="D998" s="64">
        <v>3</v>
      </c>
      <c r="E998" s="63" t="s">
        <v>260</v>
      </c>
      <c r="F998" s="65">
        <v>160.1</v>
      </c>
      <c r="G998" s="65"/>
      <c r="H998" s="61" t="s">
        <v>327</v>
      </c>
      <c r="I998" s="63" t="s">
        <v>94</v>
      </c>
      <c r="J998" s="63" t="s">
        <v>356</v>
      </c>
      <c r="P998" s="63" t="s">
        <v>288</v>
      </c>
    </row>
    <row r="999" spans="1:16" s="63" customFormat="1">
      <c r="A999" s="63" t="str">
        <f>Arms!$C$10</f>
        <v>CART_006_1</v>
      </c>
      <c r="B999" s="63">
        <v>35</v>
      </c>
      <c r="C999" s="63" t="str">
        <f t="shared" si="20"/>
        <v>CART_006_1_35</v>
      </c>
      <c r="D999" s="64">
        <v>5</v>
      </c>
      <c r="E999" s="63" t="s">
        <v>260</v>
      </c>
      <c r="F999" s="65">
        <v>10</v>
      </c>
      <c r="G999" s="65"/>
      <c r="H999" s="61" t="s">
        <v>327</v>
      </c>
      <c r="I999" s="63" t="s">
        <v>94</v>
      </c>
      <c r="J999" s="63" t="s">
        <v>356</v>
      </c>
      <c r="P999" s="63" t="s">
        <v>288</v>
      </c>
    </row>
    <row r="1000" spans="1:16" s="63" customFormat="1">
      <c r="A1000" s="63" t="str">
        <f>Arms!$C$10</f>
        <v>CART_006_1</v>
      </c>
      <c r="B1000" s="63">
        <v>35</v>
      </c>
      <c r="C1000" s="63" t="str">
        <f t="shared" si="20"/>
        <v>CART_006_1_35</v>
      </c>
      <c r="D1000" s="64">
        <v>7</v>
      </c>
      <c r="E1000" s="63" t="s">
        <v>260</v>
      </c>
      <c r="F1000" s="65">
        <v>10</v>
      </c>
      <c r="G1000" s="65"/>
      <c r="H1000" s="61" t="s">
        <v>327</v>
      </c>
      <c r="I1000" s="63" t="s">
        <v>94</v>
      </c>
      <c r="J1000" s="63" t="s">
        <v>356</v>
      </c>
      <c r="P1000" s="63" t="s">
        <v>288</v>
      </c>
    </row>
    <row r="1001" spans="1:16" s="63" customFormat="1">
      <c r="A1001" s="63" t="str">
        <f>Arms!$C$10</f>
        <v>CART_006_1</v>
      </c>
      <c r="B1001" s="63">
        <v>35</v>
      </c>
      <c r="C1001" s="63" t="str">
        <f t="shared" si="20"/>
        <v>CART_006_1_35</v>
      </c>
      <c r="D1001" s="64">
        <v>10</v>
      </c>
      <c r="E1001" s="63" t="s">
        <v>260</v>
      </c>
      <c r="F1001" s="65">
        <v>10</v>
      </c>
      <c r="G1001" s="65"/>
      <c r="H1001" s="61" t="s">
        <v>327</v>
      </c>
      <c r="I1001" s="63" t="s">
        <v>94</v>
      </c>
      <c r="J1001" s="63" t="s">
        <v>356</v>
      </c>
      <c r="P1001" s="63" t="s">
        <v>288</v>
      </c>
    </row>
    <row r="1002" spans="1:16" s="63" customFormat="1">
      <c r="A1002" s="63" t="str">
        <f>Arms!$C$10</f>
        <v>CART_006_1</v>
      </c>
      <c r="B1002" s="63">
        <v>35</v>
      </c>
      <c r="C1002" s="63" t="str">
        <f t="shared" si="20"/>
        <v>CART_006_1_35</v>
      </c>
      <c r="D1002" s="64">
        <v>13</v>
      </c>
      <c r="E1002" s="63" t="s">
        <v>260</v>
      </c>
      <c r="F1002" s="65">
        <v>10</v>
      </c>
      <c r="G1002" s="65"/>
      <c r="H1002" s="61" t="s">
        <v>327</v>
      </c>
      <c r="I1002" s="63" t="s">
        <v>94</v>
      </c>
      <c r="J1002" s="63" t="s">
        <v>356</v>
      </c>
      <c r="P1002" s="63" t="s">
        <v>288</v>
      </c>
    </row>
    <row r="1003" spans="1:16" s="63" customFormat="1">
      <c r="A1003" s="63" t="str">
        <f>Arms!$C$10</f>
        <v>CART_006_1</v>
      </c>
      <c r="B1003" s="63">
        <v>35</v>
      </c>
      <c r="C1003" s="63" t="str">
        <f t="shared" si="20"/>
        <v>CART_006_1_35</v>
      </c>
      <c r="D1003" s="64">
        <v>25</v>
      </c>
      <c r="E1003" s="63" t="s">
        <v>260</v>
      </c>
      <c r="F1003" s="65">
        <v>10</v>
      </c>
      <c r="G1003" s="65"/>
      <c r="H1003" s="61" t="s">
        <v>327</v>
      </c>
      <c r="I1003" s="63" t="s">
        <v>94</v>
      </c>
      <c r="J1003" s="63" t="s">
        <v>356</v>
      </c>
      <c r="P1003" s="63" t="s">
        <v>288</v>
      </c>
    </row>
    <row r="1004" spans="1:16" s="63" customFormat="1">
      <c r="A1004" s="63" t="str">
        <f>Arms!$C$10</f>
        <v>CART_006_1</v>
      </c>
      <c r="B1004" s="63">
        <v>35</v>
      </c>
      <c r="C1004" s="63" t="str">
        <f t="shared" si="20"/>
        <v>CART_006_1_35</v>
      </c>
      <c r="D1004" s="64">
        <v>32</v>
      </c>
      <c r="E1004" s="63" t="s">
        <v>260</v>
      </c>
      <c r="F1004" s="65">
        <v>10</v>
      </c>
      <c r="G1004" s="65"/>
      <c r="H1004" s="61" t="s">
        <v>327</v>
      </c>
      <c r="I1004" s="63" t="s">
        <v>94</v>
      </c>
      <c r="J1004" s="63" t="s">
        <v>356</v>
      </c>
      <c r="P1004" s="63" t="s">
        <v>288</v>
      </c>
    </row>
    <row r="1005" spans="1:16" s="63" customFormat="1">
      <c r="A1005" s="63" t="str">
        <f>Arms!$C$10</f>
        <v>CART_006_1</v>
      </c>
      <c r="B1005" s="63">
        <v>36</v>
      </c>
      <c r="C1005" s="63" t="str">
        <f t="shared" si="20"/>
        <v>CART_006_1_36</v>
      </c>
      <c r="D1005" s="64">
        <v>1</v>
      </c>
      <c r="E1005" s="63" t="s">
        <v>260</v>
      </c>
      <c r="F1005" s="65">
        <v>10</v>
      </c>
      <c r="G1005" s="65"/>
      <c r="H1005" s="61" t="s">
        <v>327</v>
      </c>
      <c r="I1005" s="63" t="s">
        <v>94</v>
      </c>
      <c r="J1005" s="63" t="s">
        <v>356</v>
      </c>
      <c r="P1005" s="63" t="s">
        <v>288</v>
      </c>
    </row>
    <row r="1006" spans="1:16" s="63" customFormat="1">
      <c r="A1006" s="63" t="str">
        <f>Arms!$C$10</f>
        <v>CART_006_1</v>
      </c>
      <c r="B1006" s="63">
        <v>36</v>
      </c>
      <c r="C1006" s="63" t="str">
        <f t="shared" si="20"/>
        <v>CART_006_1_36</v>
      </c>
      <c r="D1006" s="64">
        <v>3</v>
      </c>
      <c r="E1006" s="63" t="s">
        <v>260</v>
      </c>
      <c r="F1006" s="65">
        <v>10</v>
      </c>
      <c r="G1006" s="65"/>
      <c r="H1006" s="61" t="s">
        <v>327</v>
      </c>
      <c r="I1006" s="63" t="s">
        <v>94</v>
      </c>
      <c r="J1006" s="63" t="s">
        <v>356</v>
      </c>
      <c r="P1006" s="63" t="s">
        <v>288</v>
      </c>
    </row>
    <row r="1007" spans="1:16" s="63" customFormat="1">
      <c r="A1007" s="63" t="str">
        <f>Arms!$C$10</f>
        <v>CART_006_1</v>
      </c>
      <c r="B1007" s="63">
        <v>36</v>
      </c>
      <c r="C1007" s="63" t="str">
        <f t="shared" si="20"/>
        <v>CART_006_1_36</v>
      </c>
      <c r="D1007" s="64">
        <v>5</v>
      </c>
      <c r="E1007" s="63" t="s">
        <v>260</v>
      </c>
      <c r="F1007" s="65">
        <v>10</v>
      </c>
      <c r="G1007" s="65"/>
      <c r="H1007" s="61" t="s">
        <v>327</v>
      </c>
      <c r="I1007" s="63" t="s">
        <v>94</v>
      </c>
      <c r="J1007" s="63" t="s">
        <v>356</v>
      </c>
      <c r="P1007" s="63" t="s">
        <v>288</v>
      </c>
    </row>
    <row r="1008" spans="1:16" s="63" customFormat="1">
      <c r="A1008" s="63" t="str">
        <f>Arms!$C$10</f>
        <v>CART_006_1</v>
      </c>
      <c r="B1008" s="63">
        <v>36</v>
      </c>
      <c r="C1008" s="63" t="str">
        <f t="shared" si="20"/>
        <v>CART_006_1_36</v>
      </c>
      <c r="D1008" s="64">
        <v>7</v>
      </c>
      <c r="E1008" s="63" t="s">
        <v>260</v>
      </c>
      <c r="F1008" s="65">
        <v>27.6</v>
      </c>
      <c r="G1008" s="65"/>
      <c r="H1008" s="61" t="s">
        <v>327</v>
      </c>
      <c r="I1008" s="63" t="s">
        <v>94</v>
      </c>
      <c r="J1008" s="63" t="s">
        <v>356</v>
      </c>
      <c r="P1008" s="63" t="s">
        <v>288</v>
      </c>
    </row>
    <row r="1009" spans="1:16" s="63" customFormat="1">
      <c r="A1009" s="63" t="str">
        <f>Arms!$C$10</f>
        <v>CART_006_1</v>
      </c>
      <c r="B1009" s="63">
        <v>36</v>
      </c>
      <c r="C1009" s="63" t="str">
        <f t="shared" si="20"/>
        <v>CART_006_1_36</v>
      </c>
      <c r="D1009" s="64">
        <v>9</v>
      </c>
      <c r="E1009" s="63" t="s">
        <v>260</v>
      </c>
      <c r="F1009" s="65">
        <v>79</v>
      </c>
      <c r="G1009" s="65"/>
      <c r="H1009" s="61" t="s">
        <v>327</v>
      </c>
      <c r="I1009" s="63" t="s">
        <v>94</v>
      </c>
      <c r="J1009" s="63" t="s">
        <v>356</v>
      </c>
      <c r="P1009" s="63" t="s">
        <v>288</v>
      </c>
    </row>
    <row r="1010" spans="1:16" s="63" customFormat="1">
      <c r="A1010" s="63" t="str">
        <f>Arms!$C$10</f>
        <v>CART_006_1</v>
      </c>
      <c r="B1010" s="63">
        <v>36</v>
      </c>
      <c r="C1010" s="63" t="str">
        <f t="shared" si="20"/>
        <v>CART_006_1_36</v>
      </c>
      <c r="D1010" s="64">
        <v>10</v>
      </c>
      <c r="E1010" s="63" t="s">
        <v>260</v>
      </c>
      <c r="F1010" s="65">
        <v>164.5</v>
      </c>
      <c r="G1010" s="65"/>
      <c r="H1010" s="61" t="s">
        <v>327</v>
      </c>
      <c r="I1010" s="63" t="s">
        <v>94</v>
      </c>
      <c r="J1010" s="63" t="s">
        <v>356</v>
      </c>
      <c r="P1010" s="63" t="s">
        <v>288</v>
      </c>
    </row>
    <row r="1011" spans="1:16" s="63" customFormat="1">
      <c r="A1011" s="63" t="str">
        <f>Arms!$C$10</f>
        <v>CART_006_1</v>
      </c>
      <c r="B1011" s="63">
        <v>36</v>
      </c>
      <c r="C1011" s="63" t="str">
        <f t="shared" si="20"/>
        <v>CART_006_1_36</v>
      </c>
      <c r="D1011" s="64">
        <v>11</v>
      </c>
      <c r="E1011" s="63" t="s">
        <v>260</v>
      </c>
      <c r="F1011" s="65">
        <v>10</v>
      </c>
      <c r="G1011" s="65"/>
      <c r="H1011" s="61" t="s">
        <v>327</v>
      </c>
      <c r="I1011" s="63" t="s">
        <v>94</v>
      </c>
      <c r="J1011" s="63" t="s">
        <v>356</v>
      </c>
      <c r="P1011" s="63" t="s">
        <v>288</v>
      </c>
    </row>
    <row r="1012" spans="1:16" s="63" customFormat="1">
      <c r="A1012" s="63" t="str">
        <f>Arms!$C$10</f>
        <v>CART_006_1</v>
      </c>
      <c r="B1012" s="63">
        <v>36</v>
      </c>
      <c r="C1012" s="63" t="str">
        <f t="shared" si="20"/>
        <v>CART_006_1_36</v>
      </c>
      <c r="D1012" s="64">
        <v>14</v>
      </c>
      <c r="E1012" s="63" t="s">
        <v>260</v>
      </c>
      <c r="F1012" s="65">
        <v>10</v>
      </c>
      <c r="G1012" s="65"/>
      <c r="H1012" s="61" t="s">
        <v>327</v>
      </c>
      <c r="I1012" s="63" t="s">
        <v>94</v>
      </c>
      <c r="J1012" s="63" t="s">
        <v>356</v>
      </c>
      <c r="P1012" s="63" t="s">
        <v>288</v>
      </c>
    </row>
    <row r="1013" spans="1:16" s="63" customFormat="1">
      <c r="A1013" s="63" t="str">
        <f>Arms!$C$10</f>
        <v>CART_006_1</v>
      </c>
      <c r="B1013" s="63">
        <v>36</v>
      </c>
      <c r="C1013" s="63" t="str">
        <f t="shared" si="20"/>
        <v>CART_006_1_36</v>
      </c>
      <c r="D1013" s="64">
        <v>21</v>
      </c>
      <c r="E1013" s="63" t="s">
        <v>260</v>
      </c>
      <c r="F1013" s="65">
        <v>10</v>
      </c>
      <c r="G1013" s="65"/>
      <c r="H1013" s="61" t="s">
        <v>327</v>
      </c>
      <c r="I1013" s="63" t="s">
        <v>94</v>
      </c>
      <c r="J1013" s="63" t="s">
        <v>356</v>
      </c>
      <c r="P1013" s="63" t="s">
        <v>288</v>
      </c>
    </row>
    <row r="1014" spans="1:16" s="63" customFormat="1">
      <c r="A1014" s="63" t="str">
        <f>Arms!$C$10</f>
        <v>CART_006_1</v>
      </c>
      <c r="B1014" s="63">
        <v>37</v>
      </c>
      <c r="C1014" s="63" t="str">
        <f t="shared" si="20"/>
        <v>CART_006_1_37</v>
      </c>
      <c r="D1014" s="64">
        <v>1</v>
      </c>
      <c r="E1014" s="63" t="s">
        <v>260</v>
      </c>
      <c r="F1014" s="65">
        <v>10</v>
      </c>
      <c r="G1014" s="65"/>
      <c r="H1014" s="61" t="s">
        <v>327</v>
      </c>
      <c r="I1014" s="63" t="s">
        <v>94</v>
      </c>
      <c r="J1014" s="63" t="s">
        <v>356</v>
      </c>
      <c r="P1014" s="63" t="s">
        <v>288</v>
      </c>
    </row>
    <row r="1015" spans="1:16" s="63" customFormat="1">
      <c r="A1015" s="63" t="str">
        <f>Arms!$C$10</f>
        <v>CART_006_1</v>
      </c>
      <c r="B1015" s="63">
        <v>37</v>
      </c>
      <c r="C1015" s="63" t="str">
        <f t="shared" si="20"/>
        <v>CART_006_1_37</v>
      </c>
      <c r="D1015" s="64">
        <v>3</v>
      </c>
      <c r="E1015" s="63" t="s">
        <v>260</v>
      </c>
      <c r="F1015" s="65">
        <v>10</v>
      </c>
      <c r="G1015" s="65"/>
      <c r="H1015" s="61" t="s">
        <v>327</v>
      </c>
      <c r="I1015" s="63" t="s">
        <v>94</v>
      </c>
      <c r="J1015" s="63" t="s">
        <v>356</v>
      </c>
      <c r="P1015" s="63" t="s">
        <v>288</v>
      </c>
    </row>
    <row r="1016" spans="1:16" s="63" customFormat="1">
      <c r="A1016" s="63" t="str">
        <f>Arms!$C$10</f>
        <v>CART_006_1</v>
      </c>
      <c r="B1016" s="63">
        <v>37</v>
      </c>
      <c r="C1016" s="63" t="str">
        <f t="shared" si="20"/>
        <v>CART_006_1_37</v>
      </c>
      <c r="D1016" s="64">
        <v>5</v>
      </c>
      <c r="E1016" s="63" t="s">
        <v>260</v>
      </c>
      <c r="F1016" s="65">
        <v>10</v>
      </c>
      <c r="G1016" s="65"/>
      <c r="H1016" s="61" t="s">
        <v>327</v>
      </c>
      <c r="I1016" s="63" t="s">
        <v>94</v>
      </c>
      <c r="J1016" s="63" t="s">
        <v>356</v>
      </c>
      <c r="P1016" s="63" t="s">
        <v>288</v>
      </c>
    </row>
    <row r="1017" spans="1:16" s="63" customFormat="1">
      <c r="A1017" s="63" t="str">
        <f>Arms!$C$10</f>
        <v>CART_006_1</v>
      </c>
      <c r="B1017" s="63">
        <v>37</v>
      </c>
      <c r="C1017" s="63" t="str">
        <f t="shared" si="20"/>
        <v>CART_006_1_37</v>
      </c>
      <c r="D1017" s="64">
        <v>7</v>
      </c>
      <c r="E1017" s="63" t="s">
        <v>260</v>
      </c>
      <c r="F1017" s="65">
        <v>10</v>
      </c>
      <c r="G1017" s="65"/>
      <c r="H1017" s="61" t="s">
        <v>327</v>
      </c>
      <c r="I1017" s="63" t="s">
        <v>94</v>
      </c>
      <c r="J1017" s="63" t="s">
        <v>356</v>
      </c>
      <c r="P1017" s="63" t="s">
        <v>288</v>
      </c>
    </row>
    <row r="1018" spans="1:16" s="63" customFormat="1">
      <c r="A1018" s="63" t="str">
        <f>Arms!$C$10</f>
        <v>CART_006_1</v>
      </c>
      <c r="B1018" s="63">
        <v>37</v>
      </c>
      <c r="C1018" s="63" t="str">
        <f t="shared" si="20"/>
        <v>CART_006_1_37</v>
      </c>
      <c r="D1018" s="64">
        <v>8</v>
      </c>
      <c r="E1018" s="63" t="s">
        <v>260</v>
      </c>
      <c r="F1018" s="65">
        <v>10</v>
      </c>
      <c r="G1018" s="65"/>
      <c r="H1018" s="61" t="s">
        <v>327</v>
      </c>
      <c r="I1018" s="63" t="s">
        <v>94</v>
      </c>
      <c r="J1018" s="63" t="s">
        <v>356</v>
      </c>
      <c r="P1018" s="63" t="s">
        <v>288</v>
      </c>
    </row>
    <row r="1019" spans="1:16" s="63" customFormat="1">
      <c r="A1019" s="63" t="str">
        <f>Arms!$C$10</f>
        <v>CART_006_1</v>
      </c>
      <c r="B1019" s="63">
        <v>37</v>
      </c>
      <c r="C1019" s="63" t="str">
        <f t="shared" si="20"/>
        <v>CART_006_1_37</v>
      </c>
      <c r="D1019" s="64">
        <v>10</v>
      </c>
      <c r="E1019" s="63" t="s">
        <v>260</v>
      </c>
      <c r="F1019" s="65">
        <v>94.2</v>
      </c>
      <c r="G1019" s="65"/>
      <c r="H1019" s="61" t="s">
        <v>327</v>
      </c>
      <c r="I1019" s="63" t="s">
        <v>94</v>
      </c>
      <c r="J1019" s="63" t="s">
        <v>356</v>
      </c>
      <c r="P1019" s="63" t="s">
        <v>288</v>
      </c>
    </row>
    <row r="1020" spans="1:16" s="63" customFormat="1">
      <c r="A1020" s="63" t="str">
        <f>Arms!$C$10</f>
        <v>CART_006_1</v>
      </c>
      <c r="B1020" s="63">
        <v>37</v>
      </c>
      <c r="C1020" s="63" t="str">
        <f t="shared" si="20"/>
        <v>CART_006_1_37</v>
      </c>
      <c r="D1020" s="64">
        <v>12</v>
      </c>
      <c r="E1020" s="63" t="s">
        <v>260</v>
      </c>
      <c r="F1020" s="65">
        <v>10</v>
      </c>
      <c r="G1020" s="65"/>
      <c r="H1020" s="61" t="s">
        <v>327</v>
      </c>
      <c r="I1020" s="63" t="s">
        <v>94</v>
      </c>
      <c r="J1020" s="63" t="s">
        <v>356</v>
      </c>
      <c r="P1020" s="63" t="s">
        <v>288</v>
      </c>
    </row>
    <row r="1021" spans="1:16" s="63" customFormat="1">
      <c r="A1021" s="63" t="str">
        <f>Arms!$C$10</f>
        <v>CART_006_1</v>
      </c>
      <c r="B1021" s="63">
        <v>37</v>
      </c>
      <c r="C1021" s="63" t="str">
        <f t="shared" si="20"/>
        <v>CART_006_1_37</v>
      </c>
      <c r="D1021" s="64">
        <v>14</v>
      </c>
      <c r="E1021" s="63" t="s">
        <v>260</v>
      </c>
      <c r="F1021" s="65">
        <v>10</v>
      </c>
      <c r="G1021" s="65"/>
      <c r="H1021" s="61" t="s">
        <v>327</v>
      </c>
      <c r="I1021" s="63" t="s">
        <v>94</v>
      </c>
      <c r="J1021" s="63" t="s">
        <v>356</v>
      </c>
      <c r="P1021" s="63" t="s">
        <v>288</v>
      </c>
    </row>
    <row r="1022" spans="1:16" s="63" customFormat="1">
      <c r="A1022" s="63" t="str">
        <f>Arms!$C$10</f>
        <v>CART_006_1</v>
      </c>
      <c r="B1022" s="63">
        <v>37</v>
      </c>
      <c r="C1022" s="63" t="str">
        <f t="shared" si="20"/>
        <v>CART_006_1_37</v>
      </c>
      <c r="D1022" s="64">
        <v>17</v>
      </c>
      <c r="E1022" s="63" t="s">
        <v>260</v>
      </c>
      <c r="F1022" s="65">
        <v>10</v>
      </c>
      <c r="G1022" s="65"/>
      <c r="H1022" s="61" t="s">
        <v>327</v>
      </c>
      <c r="I1022" s="63" t="s">
        <v>94</v>
      </c>
      <c r="J1022" s="63" t="s">
        <v>356</v>
      </c>
      <c r="P1022" s="63" t="s">
        <v>288</v>
      </c>
    </row>
    <row r="1023" spans="1:16" s="63" customFormat="1">
      <c r="A1023" s="63" t="str">
        <f>Arms!$C$10</f>
        <v>CART_006_1</v>
      </c>
      <c r="B1023" s="63">
        <v>37</v>
      </c>
      <c r="C1023" s="63" t="str">
        <f t="shared" si="20"/>
        <v>CART_006_1_37</v>
      </c>
      <c r="D1023" s="64">
        <v>21</v>
      </c>
      <c r="E1023" s="63" t="s">
        <v>260</v>
      </c>
      <c r="F1023" s="65">
        <v>10</v>
      </c>
      <c r="G1023" s="65"/>
      <c r="H1023" s="61" t="s">
        <v>327</v>
      </c>
      <c r="I1023" s="63" t="s">
        <v>94</v>
      </c>
      <c r="J1023" s="63" t="s">
        <v>356</v>
      </c>
      <c r="P1023" s="63" t="s">
        <v>288</v>
      </c>
    </row>
    <row r="1024" spans="1:16" s="63" customFormat="1">
      <c r="A1024" s="63" t="str">
        <f>Arms!$C$10</f>
        <v>CART_006_1</v>
      </c>
      <c r="B1024" s="63">
        <v>37</v>
      </c>
      <c r="C1024" s="63" t="str">
        <f t="shared" si="20"/>
        <v>CART_006_1_37</v>
      </c>
      <c r="D1024" s="64">
        <v>23</v>
      </c>
      <c r="E1024" s="63" t="s">
        <v>260</v>
      </c>
      <c r="F1024" s="65">
        <v>10</v>
      </c>
      <c r="G1024" s="65"/>
      <c r="H1024" s="61" t="s">
        <v>327</v>
      </c>
      <c r="I1024" s="63" t="s">
        <v>94</v>
      </c>
      <c r="J1024" s="63" t="s">
        <v>356</v>
      </c>
      <c r="P1024" s="63" t="s">
        <v>288</v>
      </c>
    </row>
    <row r="1025" spans="1:16" s="63" customFormat="1">
      <c r="A1025" s="63" t="str">
        <f>Arms!$C$10</f>
        <v>CART_006_1</v>
      </c>
      <c r="B1025" s="63">
        <v>37</v>
      </c>
      <c r="C1025" s="63" t="str">
        <f t="shared" si="20"/>
        <v>CART_006_1_37</v>
      </c>
      <c r="D1025" s="64">
        <v>32</v>
      </c>
      <c r="E1025" s="63" t="s">
        <v>260</v>
      </c>
      <c r="F1025" s="65">
        <v>10</v>
      </c>
      <c r="G1025" s="65"/>
      <c r="H1025" s="61" t="s">
        <v>327</v>
      </c>
      <c r="I1025" s="63" t="s">
        <v>94</v>
      </c>
      <c r="J1025" s="63" t="s">
        <v>356</v>
      </c>
      <c r="P1025" s="63" t="s">
        <v>288</v>
      </c>
    </row>
    <row r="1026" spans="1:16" s="63" customFormat="1">
      <c r="A1026" s="63" t="str">
        <f>Arms!$C$10</f>
        <v>CART_006_1</v>
      </c>
      <c r="B1026" s="63">
        <v>38</v>
      </c>
      <c r="C1026" s="63" t="str">
        <f t="shared" si="20"/>
        <v>CART_006_1_38</v>
      </c>
      <c r="D1026" s="64">
        <v>1</v>
      </c>
      <c r="E1026" s="63" t="s">
        <v>260</v>
      </c>
      <c r="F1026" s="65">
        <v>10</v>
      </c>
      <c r="G1026" s="65"/>
      <c r="H1026" s="61" t="s">
        <v>327</v>
      </c>
      <c r="I1026" s="63" t="s">
        <v>94</v>
      </c>
      <c r="J1026" s="63" t="s">
        <v>356</v>
      </c>
      <c r="P1026" s="63" t="s">
        <v>288</v>
      </c>
    </row>
    <row r="1027" spans="1:16" s="63" customFormat="1">
      <c r="A1027" s="63" t="str">
        <f>Arms!$C$10</f>
        <v>CART_006_1</v>
      </c>
      <c r="B1027" s="63">
        <v>38</v>
      </c>
      <c r="C1027" s="63" t="str">
        <f t="shared" si="20"/>
        <v>CART_006_1_38</v>
      </c>
      <c r="D1027" s="64">
        <v>3</v>
      </c>
      <c r="E1027" s="63" t="s">
        <v>260</v>
      </c>
      <c r="F1027" s="65">
        <v>10</v>
      </c>
      <c r="G1027" s="65"/>
      <c r="H1027" s="61" t="s">
        <v>327</v>
      </c>
      <c r="I1027" s="63" t="s">
        <v>94</v>
      </c>
      <c r="J1027" s="63" t="s">
        <v>356</v>
      </c>
      <c r="P1027" s="63" t="s">
        <v>288</v>
      </c>
    </row>
    <row r="1028" spans="1:16" s="63" customFormat="1">
      <c r="A1028" s="63" t="str">
        <f>Arms!$C$10</f>
        <v>CART_006_1</v>
      </c>
      <c r="B1028" s="63">
        <v>38</v>
      </c>
      <c r="C1028" s="63" t="str">
        <f t="shared" si="20"/>
        <v>CART_006_1_38</v>
      </c>
      <c r="D1028" s="64">
        <v>5</v>
      </c>
      <c r="E1028" s="63" t="s">
        <v>260</v>
      </c>
      <c r="F1028" s="65">
        <v>10</v>
      </c>
      <c r="G1028" s="65"/>
      <c r="H1028" s="61" t="s">
        <v>327</v>
      </c>
      <c r="I1028" s="63" t="s">
        <v>94</v>
      </c>
      <c r="J1028" s="63" t="s">
        <v>356</v>
      </c>
      <c r="P1028" s="63" t="s">
        <v>288</v>
      </c>
    </row>
    <row r="1029" spans="1:16" s="63" customFormat="1">
      <c r="A1029" s="63" t="str">
        <f>Arms!$C$10</f>
        <v>CART_006_1</v>
      </c>
      <c r="B1029" s="63">
        <v>38</v>
      </c>
      <c r="C1029" s="63" t="str">
        <f t="shared" ref="C1029:C1092" si="21">CONCATENATE(A1029, "_", B1029)</f>
        <v>CART_006_1_38</v>
      </c>
      <c r="D1029" s="64">
        <v>7</v>
      </c>
      <c r="E1029" s="63" t="s">
        <v>260</v>
      </c>
      <c r="F1029" s="65">
        <v>10</v>
      </c>
      <c r="G1029" s="65"/>
      <c r="H1029" s="61" t="s">
        <v>327</v>
      </c>
      <c r="I1029" s="63" t="s">
        <v>94</v>
      </c>
      <c r="J1029" s="63" t="s">
        <v>356</v>
      </c>
      <c r="P1029" s="63" t="s">
        <v>288</v>
      </c>
    </row>
    <row r="1030" spans="1:16" s="63" customFormat="1">
      <c r="A1030" s="63" t="str">
        <f>Arms!$C$10</f>
        <v>CART_006_1</v>
      </c>
      <c r="B1030" s="63">
        <v>38</v>
      </c>
      <c r="C1030" s="63" t="str">
        <f t="shared" si="21"/>
        <v>CART_006_1_38</v>
      </c>
      <c r="D1030" s="64">
        <v>10</v>
      </c>
      <c r="E1030" s="63" t="s">
        <v>260</v>
      </c>
      <c r="F1030" s="65">
        <v>10</v>
      </c>
      <c r="G1030" s="65"/>
      <c r="H1030" s="61" t="s">
        <v>327</v>
      </c>
      <c r="I1030" s="63" t="s">
        <v>94</v>
      </c>
      <c r="J1030" s="63" t="s">
        <v>356</v>
      </c>
      <c r="P1030" s="63" t="s">
        <v>288</v>
      </c>
    </row>
    <row r="1031" spans="1:16" s="63" customFormat="1">
      <c r="A1031" s="63" t="str">
        <f>Arms!$C$10</f>
        <v>CART_006_1</v>
      </c>
      <c r="B1031" s="63">
        <v>38</v>
      </c>
      <c r="C1031" s="63" t="str">
        <f t="shared" si="21"/>
        <v>CART_006_1_38</v>
      </c>
      <c r="D1031" s="64">
        <v>13</v>
      </c>
      <c r="E1031" s="63" t="s">
        <v>260</v>
      </c>
      <c r="F1031" s="65">
        <v>10</v>
      </c>
      <c r="G1031" s="65"/>
      <c r="H1031" s="61" t="s">
        <v>327</v>
      </c>
      <c r="I1031" s="63" t="s">
        <v>94</v>
      </c>
      <c r="J1031" s="63" t="s">
        <v>356</v>
      </c>
      <c r="P1031" s="63" t="s">
        <v>288</v>
      </c>
    </row>
    <row r="1032" spans="1:16" s="63" customFormat="1">
      <c r="A1032" s="63" t="str">
        <f>Arms!$C$10</f>
        <v>CART_006_1</v>
      </c>
      <c r="B1032" s="63">
        <v>38</v>
      </c>
      <c r="C1032" s="63" t="str">
        <f t="shared" si="21"/>
        <v>CART_006_1_38</v>
      </c>
      <c r="D1032" s="64">
        <v>15</v>
      </c>
      <c r="E1032" s="63" t="s">
        <v>260</v>
      </c>
      <c r="F1032" s="65">
        <v>10</v>
      </c>
      <c r="G1032" s="65"/>
      <c r="H1032" s="61" t="s">
        <v>327</v>
      </c>
      <c r="I1032" s="63" t="s">
        <v>94</v>
      </c>
      <c r="J1032" s="63" t="s">
        <v>356</v>
      </c>
      <c r="P1032" s="63" t="s">
        <v>288</v>
      </c>
    </row>
    <row r="1033" spans="1:16" s="63" customFormat="1">
      <c r="A1033" s="63" t="str">
        <f>Arms!$C$10</f>
        <v>CART_006_1</v>
      </c>
      <c r="B1033" s="63">
        <v>38</v>
      </c>
      <c r="C1033" s="63" t="str">
        <f t="shared" si="21"/>
        <v>CART_006_1_38</v>
      </c>
      <c r="D1033" s="64">
        <v>24</v>
      </c>
      <c r="E1033" s="63" t="s">
        <v>260</v>
      </c>
      <c r="F1033" s="65">
        <v>10</v>
      </c>
      <c r="G1033" s="65"/>
      <c r="H1033" s="61" t="s">
        <v>327</v>
      </c>
      <c r="I1033" s="63" t="s">
        <v>94</v>
      </c>
      <c r="J1033" s="63" t="s">
        <v>356</v>
      </c>
      <c r="P1033" s="63" t="s">
        <v>288</v>
      </c>
    </row>
    <row r="1034" spans="1:16" s="63" customFormat="1">
      <c r="A1034" s="63" t="str">
        <f>Arms!$C$10</f>
        <v>CART_006_1</v>
      </c>
      <c r="B1034" s="63">
        <v>38</v>
      </c>
      <c r="C1034" s="63" t="str">
        <f t="shared" si="21"/>
        <v>CART_006_1_38</v>
      </c>
      <c r="D1034" s="64">
        <v>30</v>
      </c>
      <c r="E1034" s="63" t="s">
        <v>260</v>
      </c>
      <c r="F1034" s="65">
        <v>10</v>
      </c>
      <c r="G1034" s="65"/>
      <c r="H1034" s="61" t="s">
        <v>327</v>
      </c>
      <c r="I1034" s="63" t="s">
        <v>94</v>
      </c>
      <c r="J1034" s="63" t="s">
        <v>356</v>
      </c>
      <c r="P1034" s="63" t="s">
        <v>288</v>
      </c>
    </row>
    <row r="1035" spans="1:16" s="63" customFormat="1">
      <c r="A1035" s="63" t="str">
        <f>Arms!$C$10</f>
        <v>CART_006_1</v>
      </c>
      <c r="B1035" s="63">
        <v>39</v>
      </c>
      <c r="C1035" s="63" t="str">
        <f t="shared" si="21"/>
        <v>CART_006_1_39</v>
      </c>
      <c r="D1035" s="64">
        <v>1</v>
      </c>
      <c r="E1035" s="63" t="s">
        <v>260</v>
      </c>
      <c r="F1035" s="65">
        <v>10</v>
      </c>
      <c r="G1035" s="65"/>
      <c r="H1035" s="61" t="s">
        <v>327</v>
      </c>
      <c r="I1035" s="63" t="s">
        <v>94</v>
      </c>
      <c r="J1035" s="63" t="s">
        <v>356</v>
      </c>
      <c r="P1035" s="63" t="s">
        <v>288</v>
      </c>
    </row>
    <row r="1036" spans="1:16" s="63" customFormat="1">
      <c r="A1036" s="63" t="str">
        <f>Arms!$C$10</f>
        <v>CART_006_1</v>
      </c>
      <c r="B1036" s="63">
        <v>39</v>
      </c>
      <c r="C1036" s="63" t="str">
        <f t="shared" si="21"/>
        <v>CART_006_1_39</v>
      </c>
      <c r="D1036" s="64">
        <v>3</v>
      </c>
      <c r="E1036" s="63" t="s">
        <v>260</v>
      </c>
      <c r="F1036" s="65">
        <v>10</v>
      </c>
      <c r="G1036" s="65"/>
      <c r="H1036" s="61" t="s">
        <v>327</v>
      </c>
      <c r="I1036" s="63" t="s">
        <v>94</v>
      </c>
      <c r="J1036" s="63" t="s">
        <v>356</v>
      </c>
      <c r="P1036" s="63" t="s">
        <v>288</v>
      </c>
    </row>
    <row r="1037" spans="1:16" s="63" customFormat="1">
      <c r="A1037" s="63" t="str">
        <f>Arms!$C$10</f>
        <v>CART_006_1</v>
      </c>
      <c r="B1037" s="63">
        <v>39</v>
      </c>
      <c r="C1037" s="63" t="str">
        <f t="shared" si="21"/>
        <v>CART_006_1_39</v>
      </c>
      <c r="D1037" s="64">
        <v>5</v>
      </c>
      <c r="E1037" s="63" t="s">
        <v>260</v>
      </c>
      <c r="F1037" s="65">
        <v>10</v>
      </c>
      <c r="G1037" s="65"/>
      <c r="H1037" s="61" t="s">
        <v>327</v>
      </c>
      <c r="I1037" s="63" t="s">
        <v>94</v>
      </c>
      <c r="J1037" s="63" t="s">
        <v>356</v>
      </c>
      <c r="P1037" s="63" t="s">
        <v>288</v>
      </c>
    </row>
    <row r="1038" spans="1:16" s="63" customFormat="1">
      <c r="A1038" s="63" t="str">
        <f>Arms!$C$10</f>
        <v>CART_006_1</v>
      </c>
      <c r="B1038" s="63">
        <v>39</v>
      </c>
      <c r="C1038" s="63" t="str">
        <f t="shared" si="21"/>
        <v>CART_006_1_39</v>
      </c>
      <c r="D1038" s="64">
        <v>7</v>
      </c>
      <c r="E1038" s="63" t="s">
        <v>260</v>
      </c>
      <c r="F1038" s="65">
        <v>10</v>
      </c>
      <c r="G1038" s="65"/>
      <c r="H1038" s="61" t="s">
        <v>327</v>
      </c>
      <c r="I1038" s="63" t="s">
        <v>94</v>
      </c>
      <c r="J1038" s="63" t="s">
        <v>356</v>
      </c>
      <c r="P1038" s="63" t="s">
        <v>288</v>
      </c>
    </row>
    <row r="1039" spans="1:16" s="63" customFormat="1">
      <c r="A1039" s="63" t="str">
        <f>Arms!$C$10</f>
        <v>CART_006_1</v>
      </c>
      <c r="B1039" s="63">
        <v>39</v>
      </c>
      <c r="C1039" s="63" t="str">
        <f t="shared" si="21"/>
        <v>CART_006_1_39</v>
      </c>
      <c r="D1039" s="64">
        <v>10</v>
      </c>
      <c r="E1039" s="63" t="s">
        <v>260</v>
      </c>
      <c r="F1039" s="65">
        <v>24.2</v>
      </c>
      <c r="G1039" s="65"/>
      <c r="H1039" s="61" t="s">
        <v>327</v>
      </c>
      <c r="I1039" s="63" t="s">
        <v>94</v>
      </c>
      <c r="J1039" s="63" t="s">
        <v>356</v>
      </c>
      <c r="P1039" s="63" t="s">
        <v>288</v>
      </c>
    </row>
    <row r="1040" spans="1:16" s="63" customFormat="1">
      <c r="A1040" s="63" t="str">
        <f>Arms!$C$10</f>
        <v>CART_006_1</v>
      </c>
      <c r="B1040" s="63">
        <v>39</v>
      </c>
      <c r="C1040" s="63" t="str">
        <f t="shared" si="21"/>
        <v>CART_006_1_39</v>
      </c>
      <c r="D1040" s="64">
        <v>12</v>
      </c>
      <c r="E1040" s="63" t="s">
        <v>260</v>
      </c>
      <c r="F1040" s="65">
        <v>23.8</v>
      </c>
      <c r="G1040" s="65"/>
      <c r="H1040" s="61" t="s">
        <v>327</v>
      </c>
      <c r="I1040" s="63" t="s">
        <v>94</v>
      </c>
      <c r="J1040" s="63" t="s">
        <v>356</v>
      </c>
      <c r="P1040" s="63" t="s">
        <v>288</v>
      </c>
    </row>
    <row r="1041" spans="1:16" s="63" customFormat="1">
      <c r="A1041" s="63" t="str">
        <f>Arms!$C$10</f>
        <v>CART_006_1</v>
      </c>
      <c r="B1041" s="63">
        <v>39</v>
      </c>
      <c r="C1041" s="63" t="str">
        <f t="shared" si="21"/>
        <v>CART_006_1_39</v>
      </c>
      <c r="D1041" s="64">
        <v>13</v>
      </c>
      <c r="E1041" s="63" t="s">
        <v>260</v>
      </c>
      <c r="F1041" s="65">
        <v>10</v>
      </c>
      <c r="G1041" s="65"/>
      <c r="H1041" s="61" t="s">
        <v>327</v>
      </c>
      <c r="I1041" s="63" t="s">
        <v>94</v>
      </c>
      <c r="J1041" s="63" t="s">
        <v>356</v>
      </c>
      <c r="P1041" s="63" t="s">
        <v>288</v>
      </c>
    </row>
    <row r="1042" spans="1:16" s="63" customFormat="1">
      <c r="A1042" s="63" t="str">
        <f>Arms!$C$10</f>
        <v>CART_006_1</v>
      </c>
      <c r="B1042" s="63">
        <v>39</v>
      </c>
      <c r="C1042" s="63" t="str">
        <f t="shared" si="21"/>
        <v>CART_006_1_39</v>
      </c>
      <c r="D1042" s="64">
        <v>14</v>
      </c>
      <c r="E1042" s="63" t="s">
        <v>260</v>
      </c>
      <c r="F1042" s="65">
        <v>10</v>
      </c>
      <c r="G1042" s="65"/>
      <c r="H1042" s="61" t="s">
        <v>327</v>
      </c>
      <c r="I1042" s="63" t="s">
        <v>94</v>
      </c>
      <c r="J1042" s="63" t="s">
        <v>356</v>
      </c>
      <c r="P1042" s="63" t="s">
        <v>288</v>
      </c>
    </row>
    <row r="1043" spans="1:16" s="63" customFormat="1">
      <c r="A1043" s="63" t="str">
        <f>Arms!$C$10</f>
        <v>CART_006_1</v>
      </c>
      <c r="B1043" s="63">
        <v>39</v>
      </c>
      <c r="C1043" s="63" t="str">
        <f t="shared" si="21"/>
        <v>CART_006_1_39</v>
      </c>
      <c r="D1043" s="64">
        <v>15</v>
      </c>
      <c r="E1043" s="63" t="s">
        <v>260</v>
      </c>
      <c r="F1043" s="65">
        <v>10</v>
      </c>
      <c r="G1043" s="65"/>
      <c r="H1043" s="61" t="s">
        <v>327</v>
      </c>
      <c r="I1043" s="63" t="s">
        <v>94</v>
      </c>
      <c r="J1043" s="63" t="s">
        <v>356</v>
      </c>
      <c r="P1043" s="63" t="s">
        <v>288</v>
      </c>
    </row>
    <row r="1044" spans="1:16" s="63" customFormat="1">
      <c r="A1044" s="63" t="str">
        <f>Arms!$C$10</f>
        <v>CART_006_1</v>
      </c>
      <c r="B1044" s="63">
        <v>39</v>
      </c>
      <c r="C1044" s="63" t="str">
        <f t="shared" si="21"/>
        <v>CART_006_1_39</v>
      </c>
      <c r="D1044" s="64">
        <v>16</v>
      </c>
      <c r="E1044" s="63" t="s">
        <v>260</v>
      </c>
      <c r="F1044" s="65">
        <v>10</v>
      </c>
      <c r="G1044" s="65"/>
      <c r="H1044" s="61" t="s">
        <v>327</v>
      </c>
      <c r="I1044" s="63" t="s">
        <v>94</v>
      </c>
      <c r="J1044" s="63" t="s">
        <v>356</v>
      </c>
      <c r="P1044" s="63" t="s">
        <v>288</v>
      </c>
    </row>
    <row r="1045" spans="1:16" s="63" customFormat="1">
      <c r="A1045" s="63" t="str">
        <f>Arms!$C$10</f>
        <v>CART_006_1</v>
      </c>
      <c r="B1045" s="63">
        <v>39</v>
      </c>
      <c r="C1045" s="63" t="str">
        <f t="shared" si="21"/>
        <v>CART_006_1_39</v>
      </c>
      <c r="D1045" s="64">
        <v>21</v>
      </c>
      <c r="E1045" s="63" t="s">
        <v>260</v>
      </c>
      <c r="F1045" s="65">
        <v>10</v>
      </c>
      <c r="G1045" s="65"/>
      <c r="H1045" s="61" t="s">
        <v>327</v>
      </c>
      <c r="I1045" s="63" t="s">
        <v>94</v>
      </c>
      <c r="J1045" s="63" t="s">
        <v>356</v>
      </c>
      <c r="P1045" s="63" t="s">
        <v>288</v>
      </c>
    </row>
    <row r="1046" spans="1:16" s="63" customFormat="1">
      <c r="A1046" s="63" t="str">
        <f>Arms!$C$10</f>
        <v>CART_006_1</v>
      </c>
      <c r="B1046" s="63">
        <v>39</v>
      </c>
      <c r="C1046" s="63" t="str">
        <f t="shared" si="21"/>
        <v>CART_006_1_39</v>
      </c>
      <c r="D1046" s="64">
        <v>30</v>
      </c>
      <c r="E1046" s="63" t="s">
        <v>260</v>
      </c>
      <c r="F1046" s="65">
        <v>10</v>
      </c>
      <c r="G1046" s="65"/>
      <c r="H1046" s="61" t="s">
        <v>327</v>
      </c>
      <c r="I1046" s="63" t="s">
        <v>94</v>
      </c>
      <c r="J1046" s="63" t="s">
        <v>356</v>
      </c>
      <c r="P1046" s="63" t="s">
        <v>288</v>
      </c>
    </row>
    <row r="1047" spans="1:16" s="63" customFormat="1">
      <c r="A1047" s="63" t="str">
        <f>Arms!$C$10</f>
        <v>CART_006_1</v>
      </c>
      <c r="B1047" s="63">
        <v>40</v>
      </c>
      <c r="C1047" s="63" t="str">
        <f t="shared" si="21"/>
        <v>CART_006_1_40</v>
      </c>
      <c r="D1047" s="64">
        <v>1</v>
      </c>
      <c r="E1047" s="63" t="s">
        <v>260</v>
      </c>
      <c r="F1047" s="65">
        <v>10</v>
      </c>
      <c r="G1047" s="65"/>
      <c r="H1047" s="61" t="s">
        <v>327</v>
      </c>
      <c r="I1047" s="63" t="s">
        <v>94</v>
      </c>
      <c r="J1047" s="63" t="s">
        <v>356</v>
      </c>
      <c r="P1047" s="63" t="s">
        <v>288</v>
      </c>
    </row>
    <row r="1048" spans="1:16" s="63" customFormat="1">
      <c r="A1048" s="63" t="str">
        <f>Arms!$C$10</f>
        <v>CART_006_1</v>
      </c>
      <c r="B1048" s="63">
        <v>40</v>
      </c>
      <c r="C1048" s="63" t="str">
        <f t="shared" si="21"/>
        <v>CART_006_1_40</v>
      </c>
      <c r="D1048" s="64">
        <v>3</v>
      </c>
      <c r="E1048" s="63" t="s">
        <v>260</v>
      </c>
      <c r="F1048" s="65">
        <v>10</v>
      </c>
      <c r="G1048" s="65"/>
      <c r="H1048" s="61" t="s">
        <v>327</v>
      </c>
      <c r="I1048" s="63" t="s">
        <v>94</v>
      </c>
      <c r="J1048" s="63" t="s">
        <v>356</v>
      </c>
      <c r="P1048" s="63" t="s">
        <v>288</v>
      </c>
    </row>
    <row r="1049" spans="1:16" s="63" customFormat="1">
      <c r="A1049" s="63" t="str">
        <f>Arms!$C$10</f>
        <v>CART_006_1</v>
      </c>
      <c r="B1049" s="63">
        <v>40</v>
      </c>
      <c r="C1049" s="63" t="str">
        <f t="shared" si="21"/>
        <v>CART_006_1_40</v>
      </c>
      <c r="D1049" s="64">
        <v>5</v>
      </c>
      <c r="E1049" s="63" t="s">
        <v>260</v>
      </c>
      <c r="F1049" s="65">
        <v>10</v>
      </c>
      <c r="G1049" s="65"/>
      <c r="H1049" s="61" t="s">
        <v>327</v>
      </c>
      <c r="I1049" s="63" t="s">
        <v>94</v>
      </c>
      <c r="J1049" s="63" t="s">
        <v>356</v>
      </c>
      <c r="P1049" s="63" t="s">
        <v>288</v>
      </c>
    </row>
    <row r="1050" spans="1:16" s="63" customFormat="1">
      <c r="A1050" s="63" t="str">
        <f>Arms!$C$10</f>
        <v>CART_006_1</v>
      </c>
      <c r="B1050" s="63">
        <v>40</v>
      </c>
      <c r="C1050" s="63" t="str">
        <f t="shared" si="21"/>
        <v>CART_006_1_40</v>
      </c>
      <c r="D1050" s="64">
        <v>7</v>
      </c>
      <c r="E1050" s="63" t="s">
        <v>260</v>
      </c>
      <c r="F1050" s="65">
        <v>10</v>
      </c>
      <c r="G1050" s="65"/>
      <c r="H1050" s="61" t="s">
        <v>327</v>
      </c>
      <c r="I1050" s="63" t="s">
        <v>94</v>
      </c>
      <c r="J1050" s="63" t="s">
        <v>356</v>
      </c>
      <c r="P1050" s="63" t="s">
        <v>288</v>
      </c>
    </row>
    <row r="1051" spans="1:16" s="63" customFormat="1">
      <c r="A1051" s="63" t="str">
        <f>Arms!$C$10</f>
        <v>CART_006_1</v>
      </c>
      <c r="B1051" s="63">
        <v>40</v>
      </c>
      <c r="C1051" s="63" t="str">
        <f t="shared" si="21"/>
        <v>CART_006_1_40</v>
      </c>
      <c r="D1051" s="64">
        <v>10</v>
      </c>
      <c r="E1051" s="63" t="s">
        <v>260</v>
      </c>
      <c r="F1051" s="65">
        <v>10</v>
      </c>
      <c r="G1051" s="65"/>
      <c r="H1051" s="61" t="s">
        <v>327</v>
      </c>
      <c r="I1051" s="63" t="s">
        <v>94</v>
      </c>
      <c r="J1051" s="63" t="s">
        <v>356</v>
      </c>
      <c r="P1051" s="63" t="s">
        <v>288</v>
      </c>
    </row>
    <row r="1052" spans="1:16" s="63" customFormat="1">
      <c r="A1052" s="63" t="str">
        <f>Arms!$C$10</f>
        <v>CART_006_1</v>
      </c>
      <c r="B1052" s="63">
        <v>40</v>
      </c>
      <c r="C1052" s="63" t="str">
        <f t="shared" si="21"/>
        <v>CART_006_1_40</v>
      </c>
      <c r="D1052" s="64">
        <v>15</v>
      </c>
      <c r="E1052" s="63" t="s">
        <v>260</v>
      </c>
      <c r="F1052" s="65">
        <v>10</v>
      </c>
      <c r="G1052" s="65"/>
      <c r="H1052" s="61" t="s">
        <v>327</v>
      </c>
      <c r="I1052" s="63" t="s">
        <v>94</v>
      </c>
      <c r="J1052" s="63" t="s">
        <v>356</v>
      </c>
      <c r="P1052" s="63" t="s">
        <v>288</v>
      </c>
    </row>
    <row r="1053" spans="1:16" s="63" customFormat="1">
      <c r="A1053" s="63" t="str">
        <f>Arms!$C$10</f>
        <v>CART_006_1</v>
      </c>
      <c r="B1053" s="63">
        <v>40</v>
      </c>
      <c r="C1053" s="63" t="str">
        <f t="shared" si="21"/>
        <v>CART_006_1_40</v>
      </c>
      <c r="D1053" s="64">
        <v>29</v>
      </c>
      <c r="E1053" s="63" t="s">
        <v>260</v>
      </c>
      <c r="F1053" s="65">
        <v>21.6</v>
      </c>
      <c r="G1053" s="65"/>
      <c r="H1053" s="61" t="s">
        <v>327</v>
      </c>
      <c r="I1053" s="63" t="s">
        <v>94</v>
      </c>
      <c r="J1053" s="63" t="s">
        <v>356</v>
      </c>
      <c r="P1053" s="63" t="s">
        <v>288</v>
      </c>
    </row>
    <row r="1054" spans="1:16" s="63" customFormat="1">
      <c r="A1054" s="63" t="str">
        <f>Arms!$C$10</f>
        <v>CART_006_1</v>
      </c>
      <c r="B1054" s="63">
        <v>41</v>
      </c>
      <c r="C1054" s="63" t="str">
        <f t="shared" si="21"/>
        <v>CART_006_1_41</v>
      </c>
      <c r="D1054" s="64">
        <v>1</v>
      </c>
      <c r="E1054" s="63" t="s">
        <v>260</v>
      </c>
      <c r="F1054" s="65">
        <v>10</v>
      </c>
      <c r="G1054" s="65"/>
      <c r="H1054" s="61" t="s">
        <v>327</v>
      </c>
      <c r="I1054" s="63" t="s">
        <v>94</v>
      </c>
      <c r="J1054" s="63" t="s">
        <v>356</v>
      </c>
      <c r="P1054" s="63" t="s">
        <v>288</v>
      </c>
    </row>
    <row r="1055" spans="1:16" s="63" customFormat="1">
      <c r="A1055" s="63" t="str">
        <f>Arms!$C$10</f>
        <v>CART_006_1</v>
      </c>
      <c r="B1055" s="63">
        <v>41</v>
      </c>
      <c r="C1055" s="63" t="str">
        <f t="shared" si="21"/>
        <v>CART_006_1_41</v>
      </c>
      <c r="D1055" s="64">
        <v>3</v>
      </c>
      <c r="E1055" s="63" t="s">
        <v>260</v>
      </c>
      <c r="F1055" s="65">
        <v>10</v>
      </c>
      <c r="G1055" s="65"/>
      <c r="H1055" s="61" t="s">
        <v>327</v>
      </c>
      <c r="I1055" s="63" t="s">
        <v>94</v>
      </c>
      <c r="J1055" s="63" t="s">
        <v>356</v>
      </c>
      <c r="P1055" s="63" t="s">
        <v>288</v>
      </c>
    </row>
    <row r="1056" spans="1:16" s="63" customFormat="1">
      <c r="A1056" s="63" t="str">
        <f>Arms!$C$10</f>
        <v>CART_006_1</v>
      </c>
      <c r="B1056" s="63">
        <v>41</v>
      </c>
      <c r="C1056" s="63" t="str">
        <f t="shared" si="21"/>
        <v>CART_006_1_41</v>
      </c>
      <c r="D1056" s="64">
        <v>5</v>
      </c>
      <c r="E1056" s="63" t="s">
        <v>260</v>
      </c>
      <c r="F1056" s="65">
        <v>10</v>
      </c>
      <c r="G1056" s="65"/>
      <c r="H1056" s="61" t="s">
        <v>327</v>
      </c>
      <c r="I1056" s="63" t="s">
        <v>94</v>
      </c>
      <c r="J1056" s="63" t="s">
        <v>356</v>
      </c>
      <c r="P1056" s="63" t="s">
        <v>288</v>
      </c>
    </row>
    <row r="1057" spans="1:16" s="63" customFormat="1">
      <c r="A1057" s="63" t="str">
        <f>Arms!$C$10</f>
        <v>CART_006_1</v>
      </c>
      <c r="B1057" s="63">
        <v>41</v>
      </c>
      <c r="C1057" s="63" t="str">
        <f t="shared" si="21"/>
        <v>CART_006_1_41</v>
      </c>
      <c r="D1057" s="64">
        <v>7</v>
      </c>
      <c r="E1057" s="63" t="s">
        <v>260</v>
      </c>
      <c r="F1057" s="65">
        <v>289.39999999999998</v>
      </c>
      <c r="G1057" s="65"/>
      <c r="H1057" s="61" t="s">
        <v>327</v>
      </c>
      <c r="I1057" s="63" t="s">
        <v>94</v>
      </c>
      <c r="J1057" s="63" t="s">
        <v>356</v>
      </c>
      <c r="P1057" s="63" t="s">
        <v>288</v>
      </c>
    </row>
    <row r="1058" spans="1:16" s="63" customFormat="1">
      <c r="A1058" s="63" t="str">
        <f>Arms!$C$10</f>
        <v>CART_006_1</v>
      </c>
      <c r="B1058" s="63">
        <v>41</v>
      </c>
      <c r="C1058" s="63" t="str">
        <f t="shared" si="21"/>
        <v>CART_006_1_41</v>
      </c>
      <c r="D1058" s="64">
        <v>8</v>
      </c>
      <c r="E1058" s="63" t="s">
        <v>260</v>
      </c>
      <c r="F1058" s="65">
        <v>2402.6999999999998</v>
      </c>
      <c r="G1058" s="65"/>
      <c r="H1058" s="61" t="s">
        <v>327</v>
      </c>
      <c r="I1058" s="63" t="s">
        <v>94</v>
      </c>
      <c r="J1058" s="63" t="s">
        <v>356</v>
      </c>
      <c r="P1058" s="63" t="s">
        <v>288</v>
      </c>
    </row>
    <row r="1059" spans="1:16" s="63" customFormat="1">
      <c r="A1059" s="63" t="str">
        <f>Arms!$C$10</f>
        <v>CART_006_1</v>
      </c>
      <c r="B1059" s="63">
        <v>41</v>
      </c>
      <c r="C1059" s="63" t="str">
        <f t="shared" si="21"/>
        <v>CART_006_1_41</v>
      </c>
      <c r="D1059" s="64">
        <v>9</v>
      </c>
      <c r="E1059" s="63" t="s">
        <v>260</v>
      </c>
      <c r="F1059" s="65">
        <v>1194.7</v>
      </c>
      <c r="G1059" s="65"/>
      <c r="H1059" s="61" t="s">
        <v>327</v>
      </c>
      <c r="I1059" s="63" t="s">
        <v>94</v>
      </c>
      <c r="J1059" s="63" t="s">
        <v>356</v>
      </c>
      <c r="P1059" s="63" t="s">
        <v>288</v>
      </c>
    </row>
    <row r="1060" spans="1:16" s="63" customFormat="1">
      <c r="A1060" s="63" t="str">
        <f>Arms!$C$10</f>
        <v>CART_006_1</v>
      </c>
      <c r="B1060" s="63">
        <v>41</v>
      </c>
      <c r="C1060" s="63" t="str">
        <f t="shared" si="21"/>
        <v>CART_006_1_41</v>
      </c>
      <c r="D1060" s="64">
        <v>10</v>
      </c>
      <c r="E1060" s="63" t="s">
        <v>260</v>
      </c>
      <c r="F1060" s="65">
        <v>27.1</v>
      </c>
      <c r="G1060" s="65"/>
      <c r="H1060" s="61" t="s">
        <v>327</v>
      </c>
      <c r="I1060" s="63" t="s">
        <v>94</v>
      </c>
      <c r="J1060" s="63" t="s">
        <v>356</v>
      </c>
      <c r="P1060" s="63" t="s">
        <v>288</v>
      </c>
    </row>
    <row r="1061" spans="1:16" s="63" customFormat="1">
      <c r="A1061" s="63" t="str">
        <f>Arms!$C$10</f>
        <v>CART_006_1</v>
      </c>
      <c r="B1061" s="63">
        <v>41</v>
      </c>
      <c r="C1061" s="63" t="str">
        <f t="shared" si="21"/>
        <v>CART_006_1_41</v>
      </c>
      <c r="D1061" s="64">
        <v>11</v>
      </c>
      <c r="E1061" s="63" t="s">
        <v>260</v>
      </c>
      <c r="F1061" s="65">
        <v>10</v>
      </c>
      <c r="G1061" s="65"/>
      <c r="H1061" s="61" t="s">
        <v>327</v>
      </c>
      <c r="I1061" s="63" t="s">
        <v>94</v>
      </c>
      <c r="J1061" s="63" t="s">
        <v>356</v>
      </c>
      <c r="P1061" s="63" t="s">
        <v>288</v>
      </c>
    </row>
    <row r="1062" spans="1:16" s="63" customFormat="1">
      <c r="A1062" s="63" t="str">
        <f>Arms!$C$10</f>
        <v>CART_006_1</v>
      </c>
      <c r="B1062" s="63">
        <v>41</v>
      </c>
      <c r="C1062" s="63" t="str">
        <f t="shared" si="21"/>
        <v>CART_006_1_41</v>
      </c>
      <c r="D1062" s="64">
        <v>12</v>
      </c>
      <c r="E1062" s="63" t="s">
        <v>260</v>
      </c>
      <c r="F1062" s="65">
        <v>10</v>
      </c>
      <c r="G1062" s="65"/>
      <c r="H1062" s="61" t="s">
        <v>327</v>
      </c>
      <c r="I1062" s="63" t="s">
        <v>94</v>
      </c>
      <c r="J1062" s="63" t="s">
        <v>356</v>
      </c>
      <c r="P1062" s="63" t="s">
        <v>288</v>
      </c>
    </row>
    <row r="1063" spans="1:16" s="63" customFormat="1">
      <c r="A1063" s="63" t="str">
        <f>Arms!$C$10</f>
        <v>CART_006_1</v>
      </c>
      <c r="B1063" s="63">
        <v>41</v>
      </c>
      <c r="C1063" s="63" t="str">
        <f t="shared" si="21"/>
        <v>CART_006_1_41</v>
      </c>
      <c r="D1063" s="64">
        <v>13</v>
      </c>
      <c r="E1063" s="63" t="s">
        <v>260</v>
      </c>
      <c r="F1063" s="65">
        <v>10</v>
      </c>
      <c r="G1063" s="65"/>
      <c r="H1063" s="61" t="s">
        <v>327</v>
      </c>
      <c r="I1063" s="63" t="s">
        <v>94</v>
      </c>
      <c r="J1063" s="63" t="s">
        <v>356</v>
      </c>
      <c r="P1063" s="63" t="s">
        <v>288</v>
      </c>
    </row>
    <row r="1064" spans="1:16" s="63" customFormat="1">
      <c r="A1064" s="63" t="str">
        <f>Arms!$C$10</f>
        <v>CART_006_1</v>
      </c>
      <c r="B1064" s="63">
        <v>41</v>
      </c>
      <c r="C1064" s="63" t="str">
        <f t="shared" si="21"/>
        <v>CART_006_1_41</v>
      </c>
      <c r="D1064" s="64">
        <v>14</v>
      </c>
      <c r="E1064" s="63" t="s">
        <v>260</v>
      </c>
      <c r="F1064" s="65">
        <v>10</v>
      </c>
      <c r="G1064" s="65"/>
      <c r="H1064" s="61" t="s">
        <v>327</v>
      </c>
      <c r="I1064" s="63" t="s">
        <v>94</v>
      </c>
      <c r="J1064" s="63" t="s">
        <v>356</v>
      </c>
      <c r="P1064" s="63" t="s">
        <v>288</v>
      </c>
    </row>
    <row r="1065" spans="1:16" s="63" customFormat="1">
      <c r="A1065" s="63" t="str">
        <f>Arms!$C$10</f>
        <v>CART_006_1</v>
      </c>
      <c r="B1065" s="63">
        <v>41</v>
      </c>
      <c r="C1065" s="63" t="str">
        <f t="shared" si="21"/>
        <v>CART_006_1_41</v>
      </c>
      <c r="D1065" s="64">
        <v>15</v>
      </c>
      <c r="E1065" s="63" t="s">
        <v>260</v>
      </c>
      <c r="F1065" s="65">
        <v>10</v>
      </c>
      <c r="G1065" s="65"/>
      <c r="H1065" s="61" t="s">
        <v>327</v>
      </c>
      <c r="I1065" s="63" t="s">
        <v>94</v>
      </c>
      <c r="J1065" s="63" t="s">
        <v>356</v>
      </c>
      <c r="P1065" s="63" t="s">
        <v>288</v>
      </c>
    </row>
    <row r="1066" spans="1:16" s="63" customFormat="1">
      <c r="A1066" s="63" t="str">
        <f>Arms!$C$10</f>
        <v>CART_006_1</v>
      </c>
      <c r="B1066" s="63">
        <v>41</v>
      </c>
      <c r="C1066" s="63" t="str">
        <f t="shared" si="21"/>
        <v>CART_006_1_41</v>
      </c>
      <c r="D1066" s="64">
        <v>21</v>
      </c>
      <c r="E1066" s="63" t="s">
        <v>260</v>
      </c>
      <c r="F1066" s="65">
        <v>10</v>
      </c>
      <c r="G1066" s="65"/>
      <c r="H1066" s="61" t="s">
        <v>327</v>
      </c>
      <c r="I1066" s="63" t="s">
        <v>94</v>
      </c>
      <c r="J1066" s="63" t="s">
        <v>356</v>
      </c>
      <c r="P1066" s="63" t="s">
        <v>288</v>
      </c>
    </row>
    <row r="1067" spans="1:16" s="63" customFormat="1">
      <c r="A1067" s="63" t="str">
        <f>Arms!$C$10</f>
        <v>CART_006_1</v>
      </c>
      <c r="B1067" s="63">
        <v>41</v>
      </c>
      <c r="C1067" s="63" t="str">
        <f t="shared" si="21"/>
        <v>CART_006_1_41</v>
      </c>
      <c r="D1067" s="64">
        <v>28</v>
      </c>
      <c r="E1067" s="63" t="s">
        <v>260</v>
      </c>
      <c r="F1067" s="65">
        <v>10</v>
      </c>
      <c r="G1067" s="65"/>
      <c r="H1067" s="61" t="s">
        <v>327</v>
      </c>
      <c r="I1067" s="63" t="s">
        <v>94</v>
      </c>
      <c r="J1067" s="63" t="s">
        <v>356</v>
      </c>
      <c r="P1067" s="63" t="s">
        <v>288</v>
      </c>
    </row>
    <row r="1068" spans="1:16" s="63" customFormat="1">
      <c r="A1068" s="63" t="str">
        <f>Arms!$C$10</f>
        <v>CART_006_1</v>
      </c>
      <c r="B1068" s="63">
        <v>41</v>
      </c>
      <c r="C1068" s="63" t="str">
        <f t="shared" si="21"/>
        <v>CART_006_1_41</v>
      </c>
      <c r="D1068" s="64">
        <v>75</v>
      </c>
      <c r="E1068" s="63" t="s">
        <v>260</v>
      </c>
      <c r="F1068" s="65">
        <v>15</v>
      </c>
      <c r="G1068" s="65"/>
      <c r="H1068" s="61" t="s">
        <v>327</v>
      </c>
      <c r="I1068" s="63" t="s">
        <v>94</v>
      </c>
      <c r="J1068" s="63" t="s">
        <v>356</v>
      </c>
      <c r="P1068" s="63" t="s">
        <v>288</v>
      </c>
    </row>
    <row r="1069" spans="1:16" s="63" customFormat="1">
      <c r="A1069" s="63" t="str">
        <f>Arms!$C$10</f>
        <v>CART_006_1</v>
      </c>
      <c r="B1069" s="63">
        <v>42</v>
      </c>
      <c r="C1069" s="63" t="str">
        <f t="shared" si="21"/>
        <v>CART_006_1_42</v>
      </c>
      <c r="D1069" s="64">
        <v>1</v>
      </c>
      <c r="E1069" s="63" t="s">
        <v>260</v>
      </c>
      <c r="F1069" s="65">
        <v>10</v>
      </c>
      <c r="G1069" s="65"/>
      <c r="H1069" s="61" t="s">
        <v>327</v>
      </c>
      <c r="I1069" s="63" t="s">
        <v>94</v>
      </c>
      <c r="J1069" s="63" t="s">
        <v>356</v>
      </c>
      <c r="P1069" s="63" t="s">
        <v>288</v>
      </c>
    </row>
    <row r="1070" spans="1:16" s="63" customFormat="1">
      <c r="A1070" s="63" t="str">
        <f>Arms!$C$10</f>
        <v>CART_006_1</v>
      </c>
      <c r="B1070" s="63">
        <v>42</v>
      </c>
      <c r="C1070" s="63" t="str">
        <f t="shared" si="21"/>
        <v>CART_006_1_42</v>
      </c>
      <c r="D1070" s="64">
        <v>3</v>
      </c>
      <c r="E1070" s="63" t="s">
        <v>260</v>
      </c>
      <c r="F1070" s="65">
        <v>10</v>
      </c>
      <c r="G1070" s="65"/>
      <c r="H1070" s="61" t="s">
        <v>327</v>
      </c>
      <c r="I1070" s="63" t="s">
        <v>94</v>
      </c>
      <c r="J1070" s="63" t="s">
        <v>356</v>
      </c>
      <c r="P1070" s="63" t="s">
        <v>288</v>
      </c>
    </row>
    <row r="1071" spans="1:16" s="63" customFormat="1">
      <c r="A1071" s="63" t="str">
        <f>Arms!$C$10</f>
        <v>CART_006_1</v>
      </c>
      <c r="B1071" s="63">
        <v>42</v>
      </c>
      <c r="C1071" s="63" t="str">
        <f t="shared" si="21"/>
        <v>CART_006_1_42</v>
      </c>
      <c r="D1071" s="64">
        <v>5</v>
      </c>
      <c r="E1071" s="63" t="s">
        <v>260</v>
      </c>
      <c r="F1071" s="65">
        <v>10</v>
      </c>
      <c r="G1071" s="65"/>
      <c r="H1071" s="61" t="s">
        <v>327</v>
      </c>
      <c r="I1071" s="63" t="s">
        <v>94</v>
      </c>
      <c r="J1071" s="63" t="s">
        <v>356</v>
      </c>
      <c r="P1071" s="63" t="s">
        <v>288</v>
      </c>
    </row>
    <row r="1072" spans="1:16" s="63" customFormat="1">
      <c r="A1072" s="63" t="str">
        <f>Arms!$C$10</f>
        <v>CART_006_1</v>
      </c>
      <c r="B1072" s="63">
        <v>42</v>
      </c>
      <c r="C1072" s="63" t="str">
        <f t="shared" si="21"/>
        <v>CART_006_1_42</v>
      </c>
      <c r="D1072" s="64">
        <v>7</v>
      </c>
      <c r="E1072" s="63" t="s">
        <v>260</v>
      </c>
      <c r="F1072" s="65">
        <v>10</v>
      </c>
      <c r="G1072" s="65"/>
      <c r="H1072" s="61" t="s">
        <v>327</v>
      </c>
      <c r="I1072" s="63" t="s">
        <v>94</v>
      </c>
      <c r="J1072" s="63" t="s">
        <v>356</v>
      </c>
      <c r="P1072" s="63" t="s">
        <v>288</v>
      </c>
    </row>
    <row r="1073" spans="1:16" s="63" customFormat="1">
      <c r="A1073" s="63" t="str">
        <f>Arms!$C$10</f>
        <v>CART_006_1</v>
      </c>
      <c r="B1073" s="63">
        <v>42</v>
      </c>
      <c r="C1073" s="63" t="str">
        <f t="shared" si="21"/>
        <v>CART_006_1_42</v>
      </c>
      <c r="D1073" s="64">
        <v>10</v>
      </c>
      <c r="E1073" s="63" t="s">
        <v>260</v>
      </c>
      <c r="F1073" s="65">
        <v>10</v>
      </c>
      <c r="G1073" s="65"/>
      <c r="H1073" s="61" t="s">
        <v>327</v>
      </c>
      <c r="I1073" s="63" t="s">
        <v>94</v>
      </c>
      <c r="J1073" s="63" t="s">
        <v>356</v>
      </c>
      <c r="P1073" s="63" t="s">
        <v>288</v>
      </c>
    </row>
    <row r="1074" spans="1:16" s="63" customFormat="1">
      <c r="A1074" s="63" t="str">
        <f>Arms!$C$10</f>
        <v>CART_006_1</v>
      </c>
      <c r="B1074" s="63">
        <v>42</v>
      </c>
      <c r="C1074" s="63" t="str">
        <f t="shared" si="21"/>
        <v>CART_006_1_42</v>
      </c>
      <c r="D1074" s="64">
        <v>14</v>
      </c>
      <c r="E1074" s="63" t="s">
        <v>260</v>
      </c>
      <c r="F1074" s="65">
        <v>10</v>
      </c>
      <c r="G1074" s="65"/>
      <c r="H1074" s="61" t="s">
        <v>327</v>
      </c>
      <c r="I1074" s="63" t="s">
        <v>94</v>
      </c>
      <c r="J1074" s="63" t="s">
        <v>356</v>
      </c>
      <c r="P1074" s="63" t="s">
        <v>288</v>
      </c>
    </row>
    <row r="1075" spans="1:16" s="63" customFormat="1">
      <c r="A1075" s="63" t="str">
        <f>Arms!$C$10</f>
        <v>CART_006_1</v>
      </c>
      <c r="B1075" s="63">
        <v>42</v>
      </c>
      <c r="C1075" s="63" t="str">
        <f t="shared" si="21"/>
        <v>CART_006_1_42</v>
      </c>
      <c r="D1075" s="64">
        <v>23</v>
      </c>
      <c r="E1075" s="63" t="s">
        <v>260</v>
      </c>
      <c r="F1075" s="65">
        <v>47.7</v>
      </c>
      <c r="G1075" s="65"/>
      <c r="H1075" s="61" t="s">
        <v>327</v>
      </c>
      <c r="I1075" s="63" t="s">
        <v>94</v>
      </c>
      <c r="J1075" s="63" t="s">
        <v>356</v>
      </c>
      <c r="P1075" s="63" t="s">
        <v>288</v>
      </c>
    </row>
    <row r="1076" spans="1:16" s="63" customFormat="1">
      <c r="A1076" s="63" t="str">
        <f>Arms!$C$10</f>
        <v>CART_006_1</v>
      </c>
      <c r="B1076" s="63">
        <v>42</v>
      </c>
      <c r="C1076" s="63" t="str">
        <f t="shared" si="21"/>
        <v>CART_006_1_42</v>
      </c>
      <c r="D1076" s="64">
        <v>27</v>
      </c>
      <c r="E1076" s="63" t="s">
        <v>260</v>
      </c>
      <c r="F1076" s="65">
        <v>10</v>
      </c>
      <c r="G1076" s="65"/>
      <c r="H1076" s="61" t="s">
        <v>327</v>
      </c>
      <c r="I1076" s="63" t="s">
        <v>94</v>
      </c>
      <c r="J1076" s="63" t="s">
        <v>356</v>
      </c>
      <c r="P1076" s="63" t="s">
        <v>288</v>
      </c>
    </row>
    <row r="1077" spans="1:16" s="63" customFormat="1">
      <c r="A1077" s="63" t="str">
        <f>Arms!$C$10</f>
        <v>CART_006_1</v>
      </c>
      <c r="B1077" s="63">
        <v>42</v>
      </c>
      <c r="C1077" s="63" t="str">
        <f t="shared" si="21"/>
        <v>CART_006_1_42</v>
      </c>
      <c r="D1077" s="64">
        <v>30</v>
      </c>
      <c r="E1077" s="63" t="s">
        <v>260</v>
      </c>
      <c r="F1077" s="65">
        <v>10</v>
      </c>
      <c r="G1077" s="65"/>
      <c r="H1077" s="61" t="s">
        <v>327</v>
      </c>
      <c r="I1077" s="63" t="s">
        <v>94</v>
      </c>
      <c r="J1077" s="63" t="s">
        <v>356</v>
      </c>
      <c r="P1077" s="63" t="s">
        <v>288</v>
      </c>
    </row>
    <row r="1078" spans="1:16" s="63" customFormat="1">
      <c r="A1078" s="63" t="str">
        <f>Arms!$C$10</f>
        <v>CART_006_1</v>
      </c>
      <c r="B1078" s="63">
        <v>43</v>
      </c>
      <c r="C1078" s="63" t="str">
        <f t="shared" si="21"/>
        <v>CART_006_1_43</v>
      </c>
      <c r="D1078" s="64">
        <v>1</v>
      </c>
      <c r="E1078" s="63" t="s">
        <v>260</v>
      </c>
      <c r="F1078" s="65">
        <v>10</v>
      </c>
      <c r="G1078" s="65"/>
      <c r="H1078" s="61" t="s">
        <v>327</v>
      </c>
      <c r="I1078" s="63" t="s">
        <v>94</v>
      </c>
      <c r="J1078" s="63" t="s">
        <v>356</v>
      </c>
      <c r="P1078" s="63" t="s">
        <v>288</v>
      </c>
    </row>
    <row r="1079" spans="1:16" s="63" customFormat="1">
      <c r="A1079" s="63" t="str">
        <f>Arms!$C$10</f>
        <v>CART_006_1</v>
      </c>
      <c r="B1079" s="63">
        <v>43</v>
      </c>
      <c r="C1079" s="63" t="str">
        <f t="shared" si="21"/>
        <v>CART_006_1_43</v>
      </c>
      <c r="D1079" s="64">
        <v>3</v>
      </c>
      <c r="E1079" s="63" t="s">
        <v>260</v>
      </c>
      <c r="F1079" s="65">
        <v>10</v>
      </c>
      <c r="G1079" s="65"/>
      <c r="H1079" s="61" t="s">
        <v>327</v>
      </c>
      <c r="I1079" s="63" t="s">
        <v>94</v>
      </c>
      <c r="J1079" s="63" t="s">
        <v>356</v>
      </c>
      <c r="P1079" s="63" t="s">
        <v>288</v>
      </c>
    </row>
    <row r="1080" spans="1:16" s="63" customFormat="1">
      <c r="A1080" s="63" t="str">
        <f>Arms!$C$10</f>
        <v>CART_006_1</v>
      </c>
      <c r="B1080" s="63">
        <v>43</v>
      </c>
      <c r="C1080" s="63" t="str">
        <f t="shared" si="21"/>
        <v>CART_006_1_43</v>
      </c>
      <c r="D1080" s="64">
        <v>5</v>
      </c>
      <c r="E1080" s="63" t="s">
        <v>260</v>
      </c>
      <c r="F1080" s="65">
        <v>10</v>
      </c>
      <c r="G1080" s="65"/>
      <c r="H1080" s="61" t="s">
        <v>327</v>
      </c>
      <c r="I1080" s="63" t="s">
        <v>94</v>
      </c>
      <c r="J1080" s="63" t="s">
        <v>356</v>
      </c>
      <c r="P1080" s="63" t="s">
        <v>288</v>
      </c>
    </row>
    <row r="1081" spans="1:16" s="63" customFormat="1">
      <c r="A1081" s="63" t="str">
        <f>Arms!$C$10</f>
        <v>CART_006_1</v>
      </c>
      <c r="B1081" s="63">
        <v>43</v>
      </c>
      <c r="C1081" s="63" t="str">
        <f t="shared" si="21"/>
        <v>CART_006_1_43</v>
      </c>
      <c r="D1081" s="64">
        <v>7</v>
      </c>
      <c r="E1081" s="63" t="s">
        <v>260</v>
      </c>
      <c r="F1081" s="65">
        <v>10</v>
      </c>
      <c r="G1081" s="65"/>
      <c r="H1081" s="61" t="s">
        <v>327</v>
      </c>
      <c r="I1081" s="63" t="s">
        <v>94</v>
      </c>
      <c r="J1081" s="63" t="s">
        <v>356</v>
      </c>
      <c r="P1081" s="63" t="s">
        <v>288</v>
      </c>
    </row>
    <row r="1082" spans="1:16" s="63" customFormat="1">
      <c r="A1082" s="63" t="str">
        <f>Arms!$C$10</f>
        <v>CART_006_1</v>
      </c>
      <c r="B1082" s="63">
        <v>43</v>
      </c>
      <c r="C1082" s="63" t="str">
        <f t="shared" si="21"/>
        <v>CART_006_1_43</v>
      </c>
      <c r="D1082" s="64">
        <v>10</v>
      </c>
      <c r="E1082" s="63" t="s">
        <v>260</v>
      </c>
      <c r="F1082" s="65">
        <v>10</v>
      </c>
      <c r="G1082" s="65"/>
      <c r="H1082" s="61" t="s">
        <v>327</v>
      </c>
      <c r="I1082" s="63" t="s">
        <v>94</v>
      </c>
      <c r="J1082" s="63" t="s">
        <v>356</v>
      </c>
      <c r="P1082" s="63" t="s">
        <v>288</v>
      </c>
    </row>
    <row r="1083" spans="1:16" s="63" customFormat="1">
      <c r="A1083" s="63" t="str">
        <f>Arms!$C$10</f>
        <v>CART_006_1</v>
      </c>
      <c r="B1083" s="63">
        <v>43</v>
      </c>
      <c r="C1083" s="63" t="str">
        <f t="shared" si="21"/>
        <v>CART_006_1_43</v>
      </c>
      <c r="D1083" s="64">
        <v>16</v>
      </c>
      <c r="E1083" s="63" t="s">
        <v>260</v>
      </c>
      <c r="F1083" s="65">
        <v>10</v>
      </c>
      <c r="G1083" s="65"/>
      <c r="H1083" s="61" t="s">
        <v>327</v>
      </c>
      <c r="I1083" s="63" t="s">
        <v>94</v>
      </c>
      <c r="J1083" s="63" t="s">
        <v>356</v>
      </c>
      <c r="P1083" s="63" t="s">
        <v>288</v>
      </c>
    </row>
    <row r="1084" spans="1:16" s="63" customFormat="1">
      <c r="A1084" s="63" t="str">
        <f>Arms!$C$10</f>
        <v>CART_006_1</v>
      </c>
      <c r="B1084" s="63">
        <v>43</v>
      </c>
      <c r="C1084" s="63" t="str">
        <f t="shared" si="21"/>
        <v>CART_006_1_43</v>
      </c>
      <c r="D1084" s="64">
        <v>21</v>
      </c>
      <c r="E1084" s="63" t="s">
        <v>260</v>
      </c>
      <c r="F1084" s="65">
        <v>13.6</v>
      </c>
      <c r="G1084" s="65"/>
      <c r="H1084" s="61" t="s">
        <v>327</v>
      </c>
      <c r="I1084" s="63" t="s">
        <v>94</v>
      </c>
      <c r="J1084" s="63" t="s">
        <v>356</v>
      </c>
      <c r="P1084" s="63" t="s">
        <v>288</v>
      </c>
    </row>
    <row r="1085" spans="1:16" s="63" customFormat="1">
      <c r="A1085" s="63" t="str">
        <f>Arms!$C$10</f>
        <v>CART_006_1</v>
      </c>
      <c r="B1085" s="63">
        <v>43</v>
      </c>
      <c r="C1085" s="63" t="str">
        <f t="shared" si="21"/>
        <v>CART_006_1_43</v>
      </c>
      <c r="D1085" s="64">
        <v>23</v>
      </c>
      <c r="E1085" s="63" t="s">
        <v>260</v>
      </c>
      <c r="F1085" s="65">
        <v>10</v>
      </c>
      <c r="G1085" s="65"/>
      <c r="H1085" s="61" t="s">
        <v>327</v>
      </c>
      <c r="I1085" s="63" t="s">
        <v>94</v>
      </c>
      <c r="J1085" s="63" t="s">
        <v>356</v>
      </c>
      <c r="P1085" s="63" t="s">
        <v>288</v>
      </c>
    </row>
    <row r="1086" spans="1:16" s="63" customFormat="1">
      <c r="A1086" s="63" t="str">
        <f>Arms!$C$10</f>
        <v>CART_006_1</v>
      </c>
      <c r="B1086" s="63">
        <v>43</v>
      </c>
      <c r="C1086" s="63" t="str">
        <f t="shared" si="21"/>
        <v>CART_006_1_43</v>
      </c>
      <c r="D1086" s="64">
        <v>24</v>
      </c>
      <c r="E1086" s="63" t="s">
        <v>260</v>
      </c>
      <c r="F1086" s="65">
        <v>10</v>
      </c>
      <c r="G1086" s="65"/>
      <c r="H1086" s="61" t="s">
        <v>327</v>
      </c>
      <c r="I1086" s="63" t="s">
        <v>94</v>
      </c>
      <c r="J1086" s="63" t="s">
        <v>356</v>
      </c>
      <c r="P1086" s="63" t="s">
        <v>288</v>
      </c>
    </row>
    <row r="1087" spans="1:16" s="63" customFormat="1">
      <c r="A1087" s="63" t="str">
        <f>Arms!$C$10</f>
        <v>CART_006_1</v>
      </c>
      <c r="B1087" s="63">
        <v>43</v>
      </c>
      <c r="C1087" s="63" t="str">
        <f t="shared" si="21"/>
        <v>CART_006_1_43</v>
      </c>
      <c r="D1087" s="64">
        <v>25</v>
      </c>
      <c r="E1087" s="63" t="s">
        <v>260</v>
      </c>
      <c r="F1087" s="65">
        <v>17</v>
      </c>
      <c r="G1087" s="65"/>
      <c r="H1087" s="61" t="s">
        <v>327</v>
      </c>
      <c r="I1087" s="63" t="s">
        <v>94</v>
      </c>
      <c r="J1087" s="63" t="s">
        <v>356</v>
      </c>
      <c r="P1087" s="63" t="s">
        <v>288</v>
      </c>
    </row>
    <row r="1088" spans="1:16" s="63" customFormat="1">
      <c r="A1088" s="63" t="str">
        <f>Arms!$C$10</f>
        <v>CART_006_1</v>
      </c>
      <c r="B1088" s="63">
        <v>43</v>
      </c>
      <c r="C1088" s="63" t="str">
        <f t="shared" si="21"/>
        <v>CART_006_1_43</v>
      </c>
      <c r="D1088" s="64">
        <v>26</v>
      </c>
      <c r="E1088" s="63" t="s">
        <v>260</v>
      </c>
      <c r="F1088" s="65">
        <v>57.1</v>
      </c>
      <c r="G1088" s="65"/>
      <c r="H1088" s="61" t="s">
        <v>327</v>
      </c>
      <c r="I1088" s="63" t="s">
        <v>94</v>
      </c>
      <c r="J1088" s="63" t="s">
        <v>356</v>
      </c>
      <c r="P1088" s="63" t="s">
        <v>288</v>
      </c>
    </row>
    <row r="1089" spans="1:16" s="63" customFormat="1">
      <c r="A1089" s="63" t="str">
        <f>Arms!$C$10</f>
        <v>CART_006_1</v>
      </c>
      <c r="B1089" s="63">
        <v>43</v>
      </c>
      <c r="C1089" s="63" t="str">
        <f t="shared" si="21"/>
        <v>CART_006_1_43</v>
      </c>
      <c r="D1089" s="64">
        <v>27</v>
      </c>
      <c r="E1089" s="63" t="s">
        <v>260</v>
      </c>
      <c r="F1089" s="65">
        <v>81.7</v>
      </c>
      <c r="G1089" s="65"/>
      <c r="H1089" s="61" t="s">
        <v>327</v>
      </c>
      <c r="I1089" s="63" t="s">
        <v>94</v>
      </c>
      <c r="J1089" s="63" t="s">
        <v>356</v>
      </c>
      <c r="P1089" s="63" t="s">
        <v>288</v>
      </c>
    </row>
    <row r="1090" spans="1:16" s="63" customFormat="1">
      <c r="A1090" s="63" t="str">
        <f>Arms!$C$10</f>
        <v>CART_006_1</v>
      </c>
      <c r="B1090" s="63">
        <v>43</v>
      </c>
      <c r="C1090" s="63" t="str">
        <f t="shared" si="21"/>
        <v>CART_006_1_43</v>
      </c>
      <c r="D1090" s="64">
        <v>28</v>
      </c>
      <c r="E1090" s="63" t="s">
        <v>260</v>
      </c>
      <c r="F1090" s="65">
        <v>140.30000000000001</v>
      </c>
      <c r="G1090" s="65"/>
      <c r="H1090" s="61" t="s">
        <v>327</v>
      </c>
      <c r="I1090" s="63" t="s">
        <v>94</v>
      </c>
      <c r="J1090" s="63" t="s">
        <v>356</v>
      </c>
      <c r="P1090" s="63" t="s">
        <v>288</v>
      </c>
    </row>
    <row r="1091" spans="1:16" s="63" customFormat="1">
      <c r="A1091" s="63" t="str">
        <f>Arms!$C$10</f>
        <v>CART_006_1</v>
      </c>
      <c r="B1091" s="63">
        <v>43</v>
      </c>
      <c r="C1091" s="63" t="str">
        <f t="shared" si="21"/>
        <v>CART_006_1_43</v>
      </c>
      <c r="D1091" s="64">
        <v>29</v>
      </c>
      <c r="E1091" s="63" t="s">
        <v>260</v>
      </c>
      <c r="F1091" s="65">
        <v>54.5</v>
      </c>
      <c r="G1091" s="65"/>
      <c r="H1091" s="61" t="s">
        <v>327</v>
      </c>
      <c r="I1091" s="63" t="s">
        <v>94</v>
      </c>
      <c r="J1091" s="63" t="s">
        <v>356</v>
      </c>
      <c r="P1091" s="63" t="s">
        <v>288</v>
      </c>
    </row>
    <row r="1092" spans="1:16" s="63" customFormat="1">
      <c r="A1092" s="63" t="str">
        <f>Arms!$C$10</f>
        <v>CART_006_1</v>
      </c>
      <c r="B1092" s="63">
        <v>43</v>
      </c>
      <c r="C1092" s="63" t="str">
        <f t="shared" si="21"/>
        <v>CART_006_1_43</v>
      </c>
      <c r="D1092" s="64">
        <v>30</v>
      </c>
      <c r="E1092" s="63" t="s">
        <v>260</v>
      </c>
      <c r="F1092" s="65">
        <v>13</v>
      </c>
      <c r="G1092" s="65"/>
      <c r="H1092" s="61" t="s">
        <v>327</v>
      </c>
      <c r="I1092" s="63" t="s">
        <v>94</v>
      </c>
      <c r="J1092" s="63" t="s">
        <v>356</v>
      </c>
      <c r="P1092" s="63" t="s">
        <v>288</v>
      </c>
    </row>
    <row r="1093" spans="1:16" s="63" customFormat="1">
      <c r="A1093" s="63" t="str">
        <f>Arms!$C$10</f>
        <v>CART_006_1</v>
      </c>
      <c r="B1093" s="63">
        <v>43</v>
      </c>
      <c r="C1093" s="63" t="str">
        <f t="shared" ref="C1093:C1156" si="22">CONCATENATE(A1093, "_", B1093)</f>
        <v>CART_006_1_43</v>
      </c>
      <c r="D1093" s="64">
        <v>31</v>
      </c>
      <c r="E1093" s="63" t="s">
        <v>260</v>
      </c>
      <c r="F1093" s="65">
        <v>10</v>
      </c>
      <c r="G1093" s="65"/>
      <c r="H1093" s="61" t="s">
        <v>327</v>
      </c>
      <c r="I1093" s="63" t="s">
        <v>94</v>
      </c>
      <c r="J1093" s="63" t="s">
        <v>356</v>
      </c>
      <c r="P1093" s="63" t="s">
        <v>288</v>
      </c>
    </row>
    <row r="1094" spans="1:16" s="63" customFormat="1">
      <c r="A1094" s="63" t="str">
        <f>Arms!$C$10</f>
        <v>CART_006_1</v>
      </c>
      <c r="B1094" s="63">
        <v>44</v>
      </c>
      <c r="C1094" s="63" t="str">
        <f t="shared" si="22"/>
        <v>CART_006_1_44</v>
      </c>
      <c r="D1094" s="64">
        <v>1</v>
      </c>
      <c r="E1094" s="63" t="s">
        <v>260</v>
      </c>
      <c r="F1094" s="65">
        <v>21.8</v>
      </c>
      <c r="G1094" s="65"/>
      <c r="H1094" s="61" t="s">
        <v>327</v>
      </c>
      <c r="I1094" s="63" t="s">
        <v>94</v>
      </c>
      <c r="J1094" s="63" t="s">
        <v>356</v>
      </c>
      <c r="P1094" s="63" t="s">
        <v>288</v>
      </c>
    </row>
    <row r="1095" spans="1:16" s="63" customFormat="1">
      <c r="A1095" s="63" t="str">
        <f>Arms!$C$10</f>
        <v>CART_006_1</v>
      </c>
      <c r="B1095" s="63">
        <v>44</v>
      </c>
      <c r="C1095" s="63" t="str">
        <f t="shared" si="22"/>
        <v>CART_006_1_44</v>
      </c>
      <c r="D1095" s="64">
        <v>2</v>
      </c>
      <c r="E1095" s="63" t="s">
        <v>260</v>
      </c>
      <c r="F1095" s="65">
        <v>10</v>
      </c>
      <c r="G1095" s="65"/>
      <c r="H1095" s="61" t="s">
        <v>327</v>
      </c>
      <c r="I1095" s="63" t="s">
        <v>94</v>
      </c>
      <c r="J1095" s="63" t="s">
        <v>356</v>
      </c>
      <c r="P1095" s="63" t="s">
        <v>288</v>
      </c>
    </row>
    <row r="1096" spans="1:16" s="63" customFormat="1">
      <c r="A1096" s="63" t="str">
        <f>Arms!$C$10</f>
        <v>CART_006_1</v>
      </c>
      <c r="B1096" s="63">
        <v>44</v>
      </c>
      <c r="C1096" s="63" t="str">
        <f t="shared" si="22"/>
        <v>CART_006_1_44</v>
      </c>
      <c r="D1096" s="64">
        <v>3</v>
      </c>
      <c r="E1096" s="63" t="s">
        <v>260</v>
      </c>
      <c r="F1096" s="65">
        <v>10</v>
      </c>
      <c r="G1096" s="65"/>
      <c r="H1096" s="61" t="s">
        <v>327</v>
      </c>
      <c r="I1096" s="63" t="s">
        <v>94</v>
      </c>
      <c r="J1096" s="63" t="s">
        <v>356</v>
      </c>
      <c r="P1096" s="63" t="s">
        <v>288</v>
      </c>
    </row>
    <row r="1097" spans="1:16" s="63" customFormat="1">
      <c r="A1097" s="63" t="str">
        <f>Arms!$C$10</f>
        <v>CART_006_1</v>
      </c>
      <c r="B1097" s="63">
        <v>44</v>
      </c>
      <c r="C1097" s="63" t="str">
        <f t="shared" si="22"/>
        <v>CART_006_1_44</v>
      </c>
      <c r="D1097" s="64">
        <v>5</v>
      </c>
      <c r="E1097" s="63" t="s">
        <v>260</v>
      </c>
      <c r="F1097" s="65">
        <v>23</v>
      </c>
      <c r="G1097" s="65"/>
      <c r="H1097" s="61" t="s">
        <v>327</v>
      </c>
      <c r="I1097" s="63" t="s">
        <v>94</v>
      </c>
      <c r="J1097" s="63" t="s">
        <v>356</v>
      </c>
      <c r="P1097" s="63" t="s">
        <v>288</v>
      </c>
    </row>
    <row r="1098" spans="1:16" s="63" customFormat="1">
      <c r="A1098" s="63" t="str">
        <f>Arms!$C$10</f>
        <v>CART_006_1</v>
      </c>
      <c r="B1098" s="63">
        <v>44</v>
      </c>
      <c r="C1098" s="63" t="str">
        <f t="shared" si="22"/>
        <v>CART_006_1_44</v>
      </c>
      <c r="D1098" s="64">
        <v>7</v>
      </c>
      <c r="E1098" s="63" t="s">
        <v>260</v>
      </c>
      <c r="F1098" s="65">
        <v>20.5</v>
      </c>
      <c r="G1098" s="65"/>
      <c r="H1098" s="61" t="s">
        <v>327</v>
      </c>
      <c r="I1098" s="63" t="s">
        <v>94</v>
      </c>
      <c r="J1098" s="63" t="s">
        <v>356</v>
      </c>
      <c r="P1098" s="63" t="s">
        <v>288</v>
      </c>
    </row>
    <row r="1099" spans="1:16" s="63" customFormat="1">
      <c r="A1099" s="63" t="str">
        <f>Arms!$C$10</f>
        <v>CART_006_1</v>
      </c>
      <c r="B1099" s="63">
        <v>44</v>
      </c>
      <c r="C1099" s="63" t="str">
        <f t="shared" si="22"/>
        <v>CART_006_1_44</v>
      </c>
      <c r="D1099" s="64">
        <v>9</v>
      </c>
      <c r="E1099" s="63" t="s">
        <v>260</v>
      </c>
      <c r="F1099" s="65">
        <v>10</v>
      </c>
      <c r="G1099" s="65"/>
      <c r="H1099" s="61" t="s">
        <v>327</v>
      </c>
      <c r="I1099" s="63" t="s">
        <v>94</v>
      </c>
      <c r="J1099" s="63" t="s">
        <v>356</v>
      </c>
      <c r="P1099" s="63" t="s">
        <v>288</v>
      </c>
    </row>
    <row r="1100" spans="1:16" s="63" customFormat="1">
      <c r="A1100" s="63" t="str">
        <f>Arms!$C$10</f>
        <v>CART_006_1</v>
      </c>
      <c r="B1100" s="63">
        <v>44</v>
      </c>
      <c r="C1100" s="63" t="str">
        <f t="shared" si="22"/>
        <v>CART_006_1_44</v>
      </c>
      <c r="D1100" s="64">
        <v>10</v>
      </c>
      <c r="E1100" s="63" t="s">
        <v>260</v>
      </c>
      <c r="F1100" s="65">
        <v>10</v>
      </c>
      <c r="G1100" s="65"/>
      <c r="H1100" s="61" t="s">
        <v>327</v>
      </c>
      <c r="I1100" s="63" t="s">
        <v>94</v>
      </c>
      <c r="J1100" s="63" t="s">
        <v>356</v>
      </c>
      <c r="P1100" s="63" t="s">
        <v>288</v>
      </c>
    </row>
    <row r="1101" spans="1:16" s="63" customFormat="1">
      <c r="A1101" s="63" t="str">
        <f>Arms!$C$10</f>
        <v>CART_006_1</v>
      </c>
      <c r="B1101" s="63">
        <v>44</v>
      </c>
      <c r="C1101" s="63" t="str">
        <f t="shared" si="22"/>
        <v>CART_006_1_44</v>
      </c>
      <c r="D1101" s="64">
        <v>12</v>
      </c>
      <c r="E1101" s="63" t="s">
        <v>260</v>
      </c>
      <c r="F1101" s="65">
        <v>10</v>
      </c>
      <c r="G1101" s="65"/>
      <c r="H1101" s="61" t="s">
        <v>327</v>
      </c>
      <c r="I1101" s="63" t="s">
        <v>94</v>
      </c>
      <c r="J1101" s="63" t="s">
        <v>356</v>
      </c>
      <c r="P1101" s="63" t="s">
        <v>288</v>
      </c>
    </row>
    <row r="1102" spans="1:16" s="63" customFormat="1">
      <c r="A1102" s="63" t="str">
        <f>Arms!$C$10</f>
        <v>CART_006_1</v>
      </c>
      <c r="B1102" s="63">
        <v>44</v>
      </c>
      <c r="C1102" s="63" t="str">
        <f t="shared" si="22"/>
        <v>CART_006_1_44</v>
      </c>
      <c r="D1102" s="64">
        <v>14</v>
      </c>
      <c r="E1102" s="63" t="s">
        <v>260</v>
      </c>
      <c r="F1102" s="65">
        <v>10</v>
      </c>
      <c r="G1102" s="65"/>
      <c r="H1102" s="61" t="s">
        <v>327</v>
      </c>
      <c r="I1102" s="63" t="s">
        <v>94</v>
      </c>
      <c r="J1102" s="63" t="s">
        <v>356</v>
      </c>
      <c r="P1102" s="63" t="s">
        <v>288</v>
      </c>
    </row>
    <row r="1103" spans="1:16" s="63" customFormat="1">
      <c r="A1103" s="63" t="str">
        <f>Arms!$C$10</f>
        <v>CART_006_1</v>
      </c>
      <c r="B1103" s="63">
        <v>44</v>
      </c>
      <c r="C1103" s="63" t="str">
        <f t="shared" si="22"/>
        <v>CART_006_1_44</v>
      </c>
      <c r="D1103" s="64">
        <v>21</v>
      </c>
      <c r="E1103" s="63" t="s">
        <v>260</v>
      </c>
      <c r="F1103" s="65">
        <v>10</v>
      </c>
      <c r="G1103" s="65"/>
      <c r="H1103" s="61" t="s">
        <v>327</v>
      </c>
      <c r="I1103" s="63" t="s">
        <v>94</v>
      </c>
      <c r="J1103" s="63" t="s">
        <v>356</v>
      </c>
      <c r="P1103" s="63" t="s">
        <v>288</v>
      </c>
    </row>
    <row r="1104" spans="1:16" s="63" customFormat="1">
      <c r="A1104" s="63" t="str">
        <f>Arms!$C$10</f>
        <v>CART_006_1</v>
      </c>
      <c r="B1104" s="63">
        <v>44</v>
      </c>
      <c r="C1104" s="63" t="str">
        <f t="shared" si="22"/>
        <v>CART_006_1_44</v>
      </c>
      <c r="D1104" s="64">
        <v>28</v>
      </c>
      <c r="E1104" s="63" t="s">
        <v>260</v>
      </c>
      <c r="F1104" s="65">
        <v>15</v>
      </c>
      <c r="G1104" s="65"/>
      <c r="H1104" s="61" t="s">
        <v>327</v>
      </c>
      <c r="I1104" s="63" t="s">
        <v>94</v>
      </c>
      <c r="J1104" s="63" t="s">
        <v>356</v>
      </c>
      <c r="P1104" s="63" t="s">
        <v>288</v>
      </c>
    </row>
    <row r="1105" spans="1:16" s="63" customFormat="1">
      <c r="A1105" s="63" t="str">
        <f>Arms!$C$10</f>
        <v>CART_006_1</v>
      </c>
      <c r="B1105" s="63">
        <v>45</v>
      </c>
      <c r="C1105" s="63" t="str">
        <f t="shared" si="22"/>
        <v>CART_006_1_45</v>
      </c>
      <c r="D1105" s="64">
        <v>1</v>
      </c>
      <c r="E1105" s="63" t="s">
        <v>260</v>
      </c>
      <c r="F1105" s="65">
        <v>215.2</v>
      </c>
      <c r="G1105" s="65"/>
      <c r="H1105" s="61" t="s">
        <v>327</v>
      </c>
      <c r="I1105" s="63" t="s">
        <v>94</v>
      </c>
      <c r="J1105" s="63" t="s">
        <v>356</v>
      </c>
      <c r="P1105" s="63" t="s">
        <v>288</v>
      </c>
    </row>
    <row r="1106" spans="1:16" s="63" customFormat="1">
      <c r="A1106" s="63" t="str">
        <f>Arms!$C$10</f>
        <v>CART_006_1</v>
      </c>
      <c r="B1106" s="63">
        <v>45</v>
      </c>
      <c r="C1106" s="63" t="str">
        <f t="shared" si="22"/>
        <v>CART_006_1_45</v>
      </c>
      <c r="D1106" s="64">
        <v>2</v>
      </c>
      <c r="E1106" s="63" t="s">
        <v>260</v>
      </c>
      <c r="F1106" s="65">
        <v>139.19999999999999</v>
      </c>
      <c r="G1106" s="65"/>
      <c r="H1106" s="61" t="s">
        <v>327</v>
      </c>
      <c r="I1106" s="63" t="s">
        <v>94</v>
      </c>
      <c r="J1106" s="63" t="s">
        <v>356</v>
      </c>
      <c r="P1106" s="63" t="s">
        <v>288</v>
      </c>
    </row>
    <row r="1107" spans="1:16" s="63" customFormat="1">
      <c r="A1107" s="63" t="str">
        <f>Arms!$C$10</f>
        <v>CART_006_1</v>
      </c>
      <c r="B1107" s="63">
        <v>45</v>
      </c>
      <c r="C1107" s="63" t="str">
        <f t="shared" si="22"/>
        <v>CART_006_1_45</v>
      </c>
      <c r="D1107" s="64">
        <v>3</v>
      </c>
      <c r="E1107" s="63" t="s">
        <v>260</v>
      </c>
      <c r="F1107" s="65">
        <v>146.30000000000001</v>
      </c>
      <c r="G1107" s="65"/>
      <c r="H1107" s="61" t="s">
        <v>327</v>
      </c>
      <c r="I1107" s="63" t="s">
        <v>94</v>
      </c>
      <c r="J1107" s="63" t="s">
        <v>356</v>
      </c>
      <c r="P1107" s="63" t="s">
        <v>288</v>
      </c>
    </row>
    <row r="1108" spans="1:16" s="63" customFormat="1">
      <c r="A1108" s="63" t="str">
        <f>Arms!$C$10</f>
        <v>CART_006_1</v>
      </c>
      <c r="B1108" s="63">
        <v>45</v>
      </c>
      <c r="C1108" s="63" t="str">
        <f t="shared" si="22"/>
        <v>CART_006_1_45</v>
      </c>
      <c r="D1108" s="64">
        <v>4</v>
      </c>
      <c r="E1108" s="63" t="s">
        <v>260</v>
      </c>
      <c r="F1108" s="65">
        <v>791.9</v>
      </c>
      <c r="G1108" s="65"/>
      <c r="H1108" s="61" t="s">
        <v>327</v>
      </c>
      <c r="I1108" s="63" t="s">
        <v>94</v>
      </c>
      <c r="J1108" s="63" t="s">
        <v>356</v>
      </c>
      <c r="P1108" s="63" t="s">
        <v>288</v>
      </c>
    </row>
    <row r="1109" spans="1:16" s="63" customFormat="1">
      <c r="A1109" s="63" t="str">
        <f>Arms!$C$10</f>
        <v>CART_006_1</v>
      </c>
      <c r="B1109" s="63">
        <v>45</v>
      </c>
      <c r="C1109" s="63" t="str">
        <f t="shared" si="22"/>
        <v>CART_006_1_45</v>
      </c>
      <c r="D1109" s="64">
        <v>5</v>
      </c>
      <c r="E1109" s="63" t="s">
        <v>260</v>
      </c>
      <c r="F1109" s="65">
        <v>1004.3</v>
      </c>
      <c r="G1109" s="65"/>
      <c r="H1109" s="61" t="s">
        <v>327</v>
      </c>
      <c r="I1109" s="63" t="s">
        <v>94</v>
      </c>
      <c r="J1109" s="63" t="s">
        <v>356</v>
      </c>
      <c r="P1109" s="63" t="s">
        <v>288</v>
      </c>
    </row>
    <row r="1110" spans="1:16" s="63" customFormat="1">
      <c r="A1110" s="63" t="str">
        <f>Arms!$C$10</f>
        <v>CART_006_1</v>
      </c>
      <c r="B1110" s="63">
        <v>45</v>
      </c>
      <c r="C1110" s="63" t="str">
        <f t="shared" si="22"/>
        <v>CART_006_1_45</v>
      </c>
      <c r="D1110" s="64">
        <v>6</v>
      </c>
      <c r="E1110" s="63" t="s">
        <v>260</v>
      </c>
      <c r="F1110" s="65">
        <v>52</v>
      </c>
      <c r="G1110" s="65"/>
      <c r="H1110" s="61" t="s">
        <v>327</v>
      </c>
      <c r="I1110" s="63" t="s">
        <v>94</v>
      </c>
      <c r="J1110" s="63" t="s">
        <v>356</v>
      </c>
      <c r="P1110" s="63" t="s">
        <v>288</v>
      </c>
    </row>
    <row r="1111" spans="1:16" s="63" customFormat="1">
      <c r="A1111" s="63" t="str">
        <f>Arms!$C$10</f>
        <v>CART_006_1</v>
      </c>
      <c r="B1111" s="63">
        <v>45</v>
      </c>
      <c r="C1111" s="63" t="str">
        <f t="shared" si="22"/>
        <v>CART_006_1_45</v>
      </c>
      <c r="D1111" s="64">
        <v>7</v>
      </c>
      <c r="E1111" s="63" t="s">
        <v>260</v>
      </c>
      <c r="F1111" s="65">
        <v>10</v>
      </c>
      <c r="G1111" s="65"/>
      <c r="H1111" s="61" t="s">
        <v>327</v>
      </c>
      <c r="I1111" s="63" t="s">
        <v>94</v>
      </c>
      <c r="J1111" s="63" t="s">
        <v>356</v>
      </c>
      <c r="P1111" s="63" t="s">
        <v>288</v>
      </c>
    </row>
    <row r="1112" spans="1:16" s="63" customFormat="1">
      <c r="A1112" s="63" t="str">
        <f>Arms!$C$10</f>
        <v>CART_006_1</v>
      </c>
      <c r="B1112" s="63">
        <v>45</v>
      </c>
      <c r="C1112" s="63" t="str">
        <f t="shared" si="22"/>
        <v>CART_006_1_45</v>
      </c>
      <c r="D1112" s="64">
        <v>9</v>
      </c>
      <c r="E1112" s="63" t="s">
        <v>260</v>
      </c>
      <c r="F1112" s="65">
        <v>10</v>
      </c>
      <c r="G1112" s="65"/>
      <c r="H1112" s="61" t="s">
        <v>327</v>
      </c>
      <c r="I1112" s="63" t="s">
        <v>94</v>
      </c>
      <c r="J1112" s="63" t="s">
        <v>356</v>
      </c>
      <c r="P1112" s="63" t="s">
        <v>288</v>
      </c>
    </row>
    <row r="1113" spans="1:16" s="63" customFormat="1">
      <c r="A1113" s="63" t="str">
        <f>Arms!$C$10</f>
        <v>CART_006_1</v>
      </c>
      <c r="B1113" s="63">
        <v>45</v>
      </c>
      <c r="C1113" s="63" t="str">
        <f t="shared" si="22"/>
        <v>CART_006_1_45</v>
      </c>
      <c r="D1113" s="64">
        <v>11</v>
      </c>
      <c r="E1113" s="63" t="s">
        <v>260</v>
      </c>
      <c r="F1113" s="65">
        <v>10</v>
      </c>
      <c r="G1113" s="65"/>
      <c r="H1113" s="61" t="s">
        <v>327</v>
      </c>
      <c r="I1113" s="63" t="s">
        <v>94</v>
      </c>
      <c r="J1113" s="63" t="s">
        <v>356</v>
      </c>
      <c r="P1113" s="63" t="s">
        <v>288</v>
      </c>
    </row>
    <row r="1114" spans="1:16" s="63" customFormat="1">
      <c r="A1114" s="63" t="str">
        <f>Arms!$C$10</f>
        <v>CART_006_1</v>
      </c>
      <c r="B1114" s="63">
        <v>45</v>
      </c>
      <c r="C1114" s="63" t="str">
        <f t="shared" si="22"/>
        <v>CART_006_1_45</v>
      </c>
      <c r="D1114" s="64">
        <v>15</v>
      </c>
      <c r="E1114" s="63" t="s">
        <v>260</v>
      </c>
      <c r="F1114" s="65">
        <v>10</v>
      </c>
      <c r="G1114" s="65"/>
      <c r="H1114" s="61" t="s">
        <v>327</v>
      </c>
      <c r="I1114" s="63" t="s">
        <v>94</v>
      </c>
      <c r="J1114" s="63" t="s">
        <v>356</v>
      </c>
      <c r="P1114" s="63" t="s">
        <v>288</v>
      </c>
    </row>
    <row r="1115" spans="1:16" s="63" customFormat="1">
      <c r="A1115" s="63" t="str">
        <f>Arms!$C$10</f>
        <v>CART_006_1</v>
      </c>
      <c r="B1115" s="63">
        <v>45</v>
      </c>
      <c r="C1115" s="63" t="str">
        <f t="shared" si="22"/>
        <v>CART_006_1_45</v>
      </c>
      <c r="D1115" s="64">
        <v>21</v>
      </c>
      <c r="E1115" s="63" t="s">
        <v>260</v>
      </c>
      <c r="F1115" s="65">
        <v>45.7</v>
      </c>
      <c r="G1115" s="65"/>
      <c r="H1115" s="61" t="s">
        <v>327</v>
      </c>
      <c r="I1115" s="63" t="s">
        <v>94</v>
      </c>
      <c r="J1115" s="63" t="s">
        <v>356</v>
      </c>
      <c r="P1115" s="63" t="s">
        <v>288</v>
      </c>
    </row>
    <row r="1116" spans="1:16" s="63" customFormat="1">
      <c r="A1116" s="63" t="str">
        <f>Arms!$C$10</f>
        <v>CART_006_1</v>
      </c>
      <c r="B1116" s="63">
        <v>45</v>
      </c>
      <c r="C1116" s="63" t="str">
        <f t="shared" si="22"/>
        <v>CART_006_1_45</v>
      </c>
      <c r="D1116" s="64">
        <v>29</v>
      </c>
      <c r="E1116" s="63" t="s">
        <v>260</v>
      </c>
      <c r="F1116" s="65">
        <v>10</v>
      </c>
      <c r="G1116" s="65"/>
      <c r="H1116" s="61" t="s">
        <v>327</v>
      </c>
      <c r="I1116" s="63" t="s">
        <v>94</v>
      </c>
      <c r="J1116" s="63" t="s">
        <v>356</v>
      </c>
      <c r="P1116" s="63" t="s">
        <v>288</v>
      </c>
    </row>
    <row r="1117" spans="1:16" s="63" customFormat="1">
      <c r="A1117" s="63" t="str">
        <f>Arms!$C$10</f>
        <v>CART_006_1</v>
      </c>
      <c r="B1117" s="63">
        <v>46</v>
      </c>
      <c r="C1117" s="63" t="str">
        <f t="shared" si="22"/>
        <v>CART_006_1_46</v>
      </c>
      <c r="D1117" s="64">
        <v>1</v>
      </c>
      <c r="E1117" s="63" t="s">
        <v>260</v>
      </c>
      <c r="F1117" s="65">
        <v>10</v>
      </c>
      <c r="G1117" s="65"/>
      <c r="H1117" s="61" t="s">
        <v>327</v>
      </c>
      <c r="I1117" s="63" t="s">
        <v>94</v>
      </c>
      <c r="J1117" s="63" t="s">
        <v>356</v>
      </c>
      <c r="P1117" s="63" t="s">
        <v>288</v>
      </c>
    </row>
    <row r="1118" spans="1:16" s="63" customFormat="1">
      <c r="A1118" s="63" t="str">
        <f>Arms!$C$10</f>
        <v>CART_006_1</v>
      </c>
      <c r="B1118" s="63">
        <v>46</v>
      </c>
      <c r="C1118" s="63" t="str">
        <f t="shared" si="22"/>
        <v>CART_006_1_46</v>
      </c>
      <c r="D1118" s="64">
        <v>3</v>
      </c>
      <c r="E1118" s="63" t="s">
        <v>260</v>
      </c>
      <c r="F1118" s="65">
        <v>10</v>
      </c>
      <c r="G1118" s="65"/>
      <c r="H1118" s="61" t="s">
        <v>327</v>
      </c>
      <c r="I1118" s="63" t="s">
        <v>94</v>
      </c>
      <c r="J1118" s="63" t="s">
        <v>356</v>
      </c>
      <c r="P1118" s="63" t="s">
        <v>288</v>
      </c>
    </row>
    <row r="1119" spans="1:16" s="63" customFormat="1">
      <c r="A1119" s="63" t="str">
        <f>Arms!$C$10</f>
        <v>CART_006_1</v>
      </c>
      <c r="B1119" s="63">
        <v>46</v>
      </c>
      <c r="C1119" s="63" t="str">
        <f t="shared" si="22"/>
        <v>CART_006_1_46</v>
      </c>
      <c r="D1119" s="64">
        <v>5</v>
      </c>
      <c r="E1119" s="63" t="s">
        <v>260</v>
      </c>
      <c r="F1119" s="65">
        <v>10</v>
      </c>
      <c r="G1119" s="65"/>
      <c r="H1119" s="61" t="s">
        <v>327</v>
      </c>
      <c r="I1119" s="63" t="s">
        <v>94</v>
      </c>
      <c r="J1119" s="63" t="s">
        <v>356</v>
      </c>
      <c r="P1119" s="63" t="s">
        <v>288</v>
      </c>
    </row>
    <row r="1120" spans="1:16" s="63" customFormat="1">
      <c r="A1120" s="63" t="str">
        <f>Arms!$C$10</f>
        <v>CART_006_1</v>
      </c>
      <c r="B1120" s="63">
        <v>46</v>
      </c>
      <c r="C1120" s="63" t="str">
        <f t="shared" si="22"/>
        <v>CART_006_1_46</v>
      </c>
      <c r="D1120" s="64">
        <v>7</v>
      </c>
      <c r="E1120" s="63" t="s">
        <v>260</v>
      </c>
      <c r="F1120" s="65">
        <v>10</v>
      </c>
      <c r="G1120" s="65"/>
      <c r="H1120" s="61" t="s">
        <v>327</v>
      </c>
      <c r="I1120" s="63" t="s">
        <v>94</v>
      </c>
      <c r="J1120" s="63" t="s">
        <v>356</v>
      </c>
      <c r="P1120" s="63" t="s">
        <v>288</v>
      </c>
    </row>
    <row r="1121" spans="1:16" s="63" customFormat="1">
      <c r="A1121" s="63" t="str">
        <f>Arms!$C$10</f>
        <v>CART_006_1</v>
      </c>
      <c r="B1121" s="63">
        <v>46</v>
      </c>
      <c r="C1121" s="63" t="str">
        <f t="shared" si="22"/>
        <v>CART_006_1_46</v>
      </c>
      <c r="D1121" s="64">
        <v>10</v>
      </c>
      <c r="E1121" s="63" t="s">
        <v>260</v>
      </c>
      <c r="F1121" s="65">
        <v>10</v>
      </c>
      <c r="G1121" s="65"/>
      <c r="H1121" s="61" t="s">
        <v>327</v>
      </c>
      <c r="I1121" s="63" t="s">
        <v>94</v>
      </c>
      <c r="J1121" s="63" t="s">
        <v>356</v>
      </c>
      <c r="P1121" s="63" t="s">
        <v>288</v>
      </c>
    </row>
    <row r="1122" spans="1:16" s="63" customFormat="1">
      <c r="A1122" s="63" t="str">
        <f>Arms!$C$10</f>
        <v>CART_006_1</v>
      </c>
      <c r="B1122" s="63">
        <v>46</v>
      </c>
      <c r="C1122" s="63" t="str">
        <f t="shared" si="22"/>
        <v>CART_006_1_46</v>
      </c>
      <c r="D1122" s="64">
        <v>13</v>
      </c>
      <c r="E1122" s="63" t="s">
        <v>260</v>
      </c>
      <c r="F1122" s="65">
        <v>10</v>
      </c>
      <c r="G1122" s="65"/>
      <c r="H1122" s="61" t="s">
        <v>327</v>
      </c>
      <c r="I1122" s="63" t="s">
        <v>94</v>
      </c>
      <c r="J1122" s="63" t="s">
        <v>356</v>
      </c>
      <c r="P1122" s="63" t="s">
        <v>288</v>
      </c>
    </row>
    <row r="1123" spans="1:16" s="63" customFormat="1">
      <c r="A1123" s="63" t="str">
        <f>Arms!$C$10</f>
        <v>CART_006_1</v>
      </c>
      <c r="B1123" s="63">
        <v>46</v>
      </c>
      <c r="C1123" s="63" t="str">
        <f t="shared" si="22"/>
        <v>CART_006_1_46</v>
      </c>
      <c r="D1123" s="64">
        <v>14</v>
      </c>
      <c r="E1123" s="63" t="s">
        <v>260</v>
      </c>
      <c r="F1123" s="65">
        <v>10</v>
      </c>
      <c r="G1123" s="65"/>
      <c r="H1123" s="61" t="s">
        <v>327</v>
      </c>
      <c r="I1123" s="63" t="s">
        <v>94</v>
      </c>
      <c r="J1123" s="63" t="s">
        <v>356</v>
      </c>
      <c r="P1123" s="63" t="s">
        <v>288</v>
      </c>
    </row>
    <row r="1124" spans="1:16" s="63" customFormat="1">
      <c r="A1124" s="63" t="str">
        <f>Arms!$C$10</f>
        <v>CART_006_1</v>
      </c>
      <c r="B1124" s="63">
        <v>46</v>
      </c>
      <c r="C1124" s="63" t="str">
        <f t="shared" si="22"/>
        <v>CART_006_1_46</v>
      </c>
      <c r="D1124" s="64">
        <v>21</v>
      </c>
      <c r="E1124" s="63" t="s">
        <v>260</v>
      </c>
      <c r="F1124" s="65">
        <v>40</v>
      </c>
      <c r="G1124" s="65"/>
      <c r="H1124" s="61" t="s">
        <v>327</v>
      </c>
      <c r="I1124" s="63" t="s">
        <v>94</v>
      </c>
      <c r="J1124" s="63" t="s">
        <v>356</v>
      </c>
      <c r="P1124" s="63" t="s">
        <v>288</v>
      </c>
    </row>
    <row r="1125" spans="1:16" s="63" customFormat="1">
      <c r="A1125" s="63" t="str">
        <f>Arms!$C$10</f>
        <v>CART_006_1</v>
      </c>
      <c r="B1125" s="63">
        <v>46</v>
      </c>
      <c r="C1125" s="63" t="str">
        <f t="shared" si="22"/>
        <v>CART_006_1_46</v>
      </c>
      <c r="D1125" s="64">
        <v>27</v>
      </c>
      <c r="E1125" s="63" t="s">
        <v>260</v>
      </c>
      <c r="F1125" s="65">
        <v>10</v>
      </c>
      <c r="G1125" s="65"/>
      <c r="H1125" s="61" t="s">
        <v>327</v>
      </c>
      <c r="I1125" s="63" t="s">
        <v>94</v>
      </c>
      <c r="J1125" s="63" t="s">
        <v>356</v>
      </c>
      <c r="P1125" s="63" t="s">
        <v>288</v>
      </c>
    </row>
    <row r="1126" spans="1:16" s="63" customFormat="1">
      <c r="A1126" s="63" t="str">
        <f>Arms!$C$10</f>
        <v>CART_006_1</v>
      </c>
      <c r="B1126" s="63">
        <v>47</v>
      </c>
      <c r="C1126" s="63" t="str">
        <f t="shared" si="22"/>
        <v>CART_006_1_47</v>
      </c>
      <c r="D1126" s="64">
        <v>1</v>
      </c>
      <c r="E1126" s="63" t="s">
        <v>260</v>
      </c>
      <c r="F1126" s="65">
        <v>10</v>
      </c>
      <c r="G1126" s="65"/>
      <c r="H1126" s="61" t="s">
        <v>327</v>
      </c>
      <c r="I1126" s="63" t="s">
        <v>94</v>
      </c>
      <c r="J1126" s="63" t="s">
        <v>356</v>
      </c>
      <c r="P1126" s="63" t="s">
        <v>288</v>
      </c>
    </row>
    <row r="1127" spans="1:16" s="63" customFormat="1">
      <c r="A1127" s="63" t="str">
        <f>Arms!$C$10</f>
        <v>CART_006_1</v>
      </c>
      <c r="B1127" s="63">
        <v>47</v>
      </c>
      <c r="C1127" s="63" t="str">
        <f t="shared" si="22"/>
        <v>CART_006_1_47</v>
      </c>
      <c r="D1127" s="64">
        <v>3</v>
      </c>
      <c r="E1127" s="63" t="s">
        <v>260</v>
      </c>
      <c r="F1127" s="65">
        <v>10</v>
      </c>
      <c r="G1127" s="65"/>
      <c r="H1127" s="61" t="s">
        <v>327</v>
      </c>
      <c r="I1127" s="63" t="s">
        <v>94</v>
      </c>
      <c r="J1127" s="63" t="s">
        <v>356</v>
      </c>
      <c r="P1127" s="63" t="s">
        <v>288</v>
      </c>
    </row>
    <row r="1128" spans="1:16" s="63" customFormat="1">
      <c r="A1128" s="63" t="str">
        <f>Arms!$C$10</f>
        <v>CART_006_1</v>
      </c>
      <c r="B1128" s="63">
        <v>47</v>
      </c>
      <c r="C1128" s="63" t="str">
        <f t="shared" si="22"/>
        <v>CART_006_1_47</v>
      </c>
      <c r="D1128" s="64">
        <v>5</v>
      </c>
      <c r="E1128" s="63" t="s">
        <v>260</v>
      </c>
      <c r="F1128" s="65">
        <v>10</v>
      </c>
      <c r="G1128" s="65"/>
      <c r="H1128" s="61" t="s">
        <v>327</v>
      </c>
      <c r="I1128" s="63" t="s">
        <v>94</v>
      </c>
      <c r="J1128" s="63" t="s">
        <v>356</v>
      </c>
      <c r="P1128" s="63" t="s">
        <v>288</v>
      </c>
    </row>
    <row r="1129" spans="1:16" s="63" customFormat="1">
      <c r="A1129" s="63" t="str">
        <f>Arms!$C$10</f>
        <v>CART_006_1</v>
      </c>
      <c r="B1129" s="63">
        <v>47</v>
      </c>
      <c r="C1129" s="63" t="str">
        <f t="shared" si="22"/>
        <v>CART_006_1_47</v>
      </c>
      <c r="D1129" s="64">
        <v>7</v>
      </c>
      <c r="E1129" s="63" t="s">
        <v>260</v>
      </c>
      <c r="F1129" s="65">
        <v>10</v>
      </c>
      <c r="G1129" s="65"/>
      <c r="H1129" s="61" t="s">
        <v>327</v>
      </c>
      <c r="I1129" s="63" t="s">
        <v>94</v>
      </c>
      <c r="J1129" s="63" t="s">
        <v>356</v>
      </c>
      <c r="P1129" s="63" t="s">
        <v>288</v>
      </c>
    </row>
    <row r="1130" spans="1:16" s="63" customFormat="1">
      <c r="A1130" s="63" t="str">
        <f>Arms!$C$10</f>
        <v>CART_006_1</v>
      </c>
      <c r="B1130" s="63">
        <v>47</v>
      </c>
      <c r="C1130" s="63" t="str">
        <f t="shared" si="22"/>
        <v>CART_006_1_47</v>
      </c>
      <c r="D1130" s="64">
        <v>10</v>
      </c>
      <c r="E1130" s="63" t="s">
        <v>260</v>
      </c>
      <c r="F1130" s="65">
        <v>10</v>
      </c>
      <c r="G1130" s="65"/>
      <c r="H1130" s="61" t="s">
        <v>327</v>
      </c>
      <c r="I1130" s="63" t="s">
        <v>94</v>
      </c>
      <c r="J1130" s="63" t="s">
        <v>356</v>
      </c>
      <c r="P1130" s="63" t="s">
        <v>288</v>
      </c>
    </row>
    <row r="1131" spans="1:16" s="63" customFormat="1">
      <c r="A1131" s="63" t="str">
        <f>Arms!$C$10</f>
        <v>CART_006_1</v>
      </c>
      <c r="B1131" s="63">
        <v>47</v>
      </c>
      <c r="C1131" s="63" t="str">
        <f t="shared" si="22"/>
        <v>CART_006_1_47</v>
      </c>
      <c r="D1131" s="64">
        <v>13</v>
      </c>
      <c r="E1131" s="63" t="s">
        <v>260</v>
      </c>
      <c r="F1131" s="65">
        <v>10</v>
      </c>
      <c r="G1131" s="65"/>
      <c r="H1131" s="61" t="s">
        <v>327</v>
      </c>
      <c r="I1131" s="63" t="s">
        <v>94</v>
      </c>
      <c r="J1131" s="63" t="s">
        <v>356</v>
      </c>
      <c r="P1131" s="63" t="s">
        <v>288</v>
      </c>
    </row>
    <row r="1132" spans="1:16" s="63" customFormat="1">
      <c r="A1132" s="63" t="str">
        <f>Arms!$C$10</f>
        <v>CART_006_1</v>
      </c>
      <c r="B1132" s="63">
        <v>47</v>
      </c>
      <c r="C1132" s="63" t="str">
        <f t="shared" si="22"/>
        <v>CART_006_1_47</v>
      </c>
      <c r="D1132" s="64">
        <v>20</v>
      </c>
      <c r="E1132" s="63" t="s">
        <v>260</v>
      </c>
      <c r="F1132" s="65">
        <v>10</v>
      </c>
      <c r="G1132" s="65"/>
      <c r="H1132" s="61" t="s">
        <v>327</v>
      </c>
      <c r="I1132" s="63" t="s">
        <v>94</v>
      </c>
      <c r="J1132" s="63" t="s">
        <v>356</v>
      </c>
      <c r="P1132" s="63" t="s">
        <v>288</v>
      </c>
    </row>
    <row r="1133" spans="1:16" s="63" customFormat="1">
      <c r="A1133" s="63" t="str">
        <f>Arms!$C$10</f>
        <v>CART_006_1</v>
      </c>
      <c r="B1133" s="63">
        <v>47</v>
      </c>
      <c r="C1133" s="63" t="str">
        <f t="shared" si="22"/>
        <v>CART_006_1_47</v>
      </c>
      <c r="D1133" s="64">
        <v>32</v>
      </c>
      <c r="E1133" s="63" t="s">
        <v>260</v>
      </c>
      <c r="F1133" s="65">
        <v>10</v>
      </c>
      <c r="G1133" s="65"/>
      <c r="H1133" s="61" t="s">
        <v>327</v>
      </c>
      <c r="I1133" s="63" t="s">
        <v>94</v>
      </c>
      <c r="J1133" s="63" t="s">
        <v>356</v>
      </c>
      <c r="P1133" s="63" t="s">
        <v>288</v>
      </c>
    </row>
    <row r="1134" spans="1:16" s="63" customFormat="1">
      <c r="A1134" s="63" t="str">
        <f>Arms!$C$10</f>
        <v>CART_006_1</v>
      </c>
      <c r="B1134" s="63">
        <v>48</v>
      </c>
      <c r="C1134" s="63" t="str">
        <f t="shared" si="22"/>
        <v>CART_006_1_48</v>
      </c>
      <c r="D1134" s="64">
        <v>1</v>
      </c>
      <c r="E1134" s="63" t="s">
        <v>260</v>
      </c>
      <c r="F1134" s="65">
        <v>127.5</v>
      </c>
      <c r="G1134" s="65"/>
      <c r="H1134" s="61" t="s">
        <v>327</v>
      </c>
      <c r="I1134" s="63" t="s">
        <v>94</v>
      </c>
      <c r="J1134" s="63" t="s">
        <v>356</v>
      </c>
      <c r="P1134" s="63" t="s">
        <v>288</v>
      </c>
    </row>
    <row r="1135" spans="1:16" s="63" customFormat="1">
      <c r="A1135" s="63" t="str">
        <f>Arms!$C$10</f>
        <v>CART_006_1</v>
      </c>
      <c r="B1135" s="63">
        <v>48</v>
      </c>
      <c r="C1135" s="63" t="str">
        <f t="shared" si="22"/>
        <v>CART_006_1_48</v>
      </c>
      <c r="D1135" s="64">
        <v>2</v>
      </c>
      <c r="E1135" s="63" t="s">
        <v>260</v>
      </c>
      <c r="F1135" s="65">
        <v>88</v>
      </c>
      <c r="G1135" s="65"/>
      <c r="H1135" s="61" t="s">
        <v>327</v>
      </c>
      <c r="I1135" s="63" t="s">
        <v>94</v>
      </c>
      <c r="J1135" s="63" t="s">
        <v>356</v>
      </c>
      <c r="P1135" s="63" t="s">
        <v>288</v>
      </c>
    </row>
    <row r="1136" spans="1:16" s="63" customFormat="1">
      <c r="A1136" s="63" t="str">
        <f>Arms!$C$10</f>
        <v>CART_006_1</v>
      </c>
      <c r="B1136" s="63">
        <v>48</v>
      </c>
      <c r="C1136" s="63" t="str">
        <f t="shared" si="22"/>
        <v>CART_006_1_48</v>
      </c>
      <c r="D1136" s="64">
        <v>3</v>
      </c>
      <c r="E1136" s="63" t="s">
        <v>260</v>
      </c>
      <c r="F1136" s="65">
        <v>145</v>
      </c>
      <c r="G1136" s="65"/>
      <c r="H1136" s="61" t="s">
        <v>327</v>
      </c>
      <c r="I1136" s="63" t="s">
        <v>94</v>
      </c>
      <c r="J1136" s="63" t="s">
        <v>356</v>
      </c>
      <c r="P1136" s="63" t="s">
        <v>288</v>
      </c>
    </row>
    <row r="1137" spans="1:16" s="63" customFormat="1">
      <c r="A1137" s="63" t="str">
        <f>Arms!$C$10</f>
        <v>CART_006_1</v>
      </c>
      <c r="B1137" s="63">
        <v>48</v>
      </c>
      <c r="C1137" s="63" t="str">
        <f t="shared" si="22"/>
        <v>CART_006_1_48</v>
      </c>
      <c r="D1137" s="64">
        <v>4</v>
      </c>
      <c r="E1137" s="63" t="s">
        <v>260</v>
      </c>
      <c r="F1137" s="65">
        <v>187.2</v>
      </c>
      <c r="G1137" s="65"/>
      <c r="H1137" s="61" t="s">
        <v>327</v>
      </c>
      <c r="I1137" s="63" t="s">
        <v>94</v>
      </c>
      <c r="J1137" s="63" t="s">
        <v>356</v>
      </c>
      <c r="P1137" s="63" t="s">
        <v>288</v>
      </c>
    </row>
    <row r="1138" spans="1:16" s="63" customFormat="1">
      <c r="A1138" s="63" t="str">
        <f>Arms!$C$10</f>
        <v>CART_006_1</v>
      </c>
      <c r="B1138" s="63">
        <v>48</v>
      </c>
      <c r="C1138" s="63" t="str">
        <f t="shared" si="22"/>
        <v>CART_006_1_48</v>
      </c>
      <c r="D1138" s="64">
        <v>5</v>
      </c>
      <c r="E1138" s="63" t="s">
        <v>260</v>
      </c>
      <c r="F1138" s="65">
        <v>177.9</v>
      </c>
      <c r="G1138" s="65"/>
      <c r="H1138" s="61" t="s">
        <v>327</v>
      </c>
      <c r="I1138" s="63" t="s">
        <v>94</v>
      </c>
      <c r="J1138" s="63" t="s">
        <v>356</v>
      </c>
      <c r="P1138" s="63" t="s">
        <v>288</v>
      </c>
    </row>
    <row r="1139" spans="1:16" s="63" customFormat="1">
      <c r="A1139" s="63" t="str">
        <f>Arms!$C$10</f>
        <v>CART_006_1</v>
      </c>
      <c r="B1139" s="63">
        <v>48</v>
      </c>
      <c r="C1139" s="63" t="str">
        <f t="shared" si="22"/>
        <v>CART_006_1_48</v>
      </c>
      <c r="D1139" s="64">
        <v>6</v>
      </c>
      <c r="E1139" s="63" t="s">
        <v>260</v>
      </c>
      <c r="F1139" s="65">
        <v>25.6</v>
      </c>
      <c r="G1139" s="65"/>
      <c r="H1139" s="61" t="s">
        <v>327</v>
      </c>
      <c r="I1139" s="63" t="s">
        <v>94</v>
      </c>
      <c r="J1139" s="63" t="s">
        <v>356</v>
      </c>
      <c r="P1139" s="63" t="s">
        <v>288</v>
      </c>
    </row>
    <row r="1140" spans="1:16" s="63" customFormat="1">
      <c r="A1140" s="63" t="str">
        <f>Arms!$C$10</f>
        <v>CART_006_1</v>
      </c>
      <c r="B1140" s="63">
        <v>48</v>
      </c>
      <c r="C1140" s="63" t="str">
        <f t="shared" si="22"/>
        <v>CART_006_1_48</v>
      </c>
      <c r="D1140" s="64">
        <v>7</v>
      </c>
      <c r="E1140" s="63" t="s">
        <v>260</v>
      </c>
      <c r="F1140" s="65">
        <v>10</v>
      </c>
      <c r="G1140" s="65"/>
      <c r="H1140" s="61" t="s">
        <v>327</v>
      </c>
      <c r="I1140" s="63" t="s">
        <v>94</v>
      </c>
      <c r="J1140" s="63" t="s">
        <v>356</v>
      </c>
      <c r="P1140" s="63" t="s">
        <v>288</v>
      </c>
    </row>
    <row r="1141" spans="1:16" s="63" customFormat="1">
      <c r="A1141" s="63" t="str">
        <f>Arms!$C$10</f>
        <v>CART_006_1</v>
      </c>
      <c r="B1141" s="63">
        <v>48</v>
      </c>
      <c r="C1141" s="63" t="str">
        <f t="shared" si="22"/>
        <v>CART_006_1_48</v>
      </c>
      <c r="D1141" s="64">
        <v>8</v>
      </c>
      <c r="E1141" s="63" t="s">
        <v>260</v>
      </c>
      <c r="F1141" s="65">
        <v>10</v>
      </c>
      <c r="G1141" s="65"/>
      <c r="H1141" s="61" t="s">
        <v>327</v>
      </c>
      <c r="I1141" s="63" t="s">
        <v>94</v>
      </c>
      <c r="J1141" s="63" t="s">
        <v>356</v>
      </c>
      <c r="P1141" s="63" t="s">
        <v>288</v>
      </c>
    </row>
    <row r="1142" spans="1:16" s="63" customFormat="1">
      <c r="A1142" s="63" t="str">
        <f>Arms!$C$10</f>
        <v>CART_006_1</v>
      </c>
      <c r="B1142" s="63">
        <v>48</v>
      </c>
      <c r="C1142" s="63" t="str">
        <f t="shared" si="22"/>
        <v>CART_006_1_48</v>
      </c>
      <c r="D1142" s="64">
        <v>9</v>
      </c>
      <c r="E1142" s="63" t="s">
        <v>260</v>
      </c>
      <c r="F1142" s="65">
        <v>11.2</v>
      </c>
      <c r="G1142" s="65"/>
      <c r="H1142" s="61" t="s">
        <v>327</v>
      </c>
      <c r="I1142" s="63" t="s">
        <v>94</v>
      </c>
      <c r="J1142" s="63" t="s">
        <v>356</v>
      </c>
      <c r="P1142" s="63" t="s">
        <v>288</v>
      </c>
    </row>
    <row r="1143" spans="1:16" s="63" customFormat="1">
      <c r="A1143" s="63" t="str">
        <f>Arms!$C$10</f>
        <v>CART_006_1</v>
      </c>
      <c r="B1143" s="63">
        <v>48</v>
      </c>
      <c r="C1143" s="63" t="str">
        <f t="shared" si="22"/>
        <v>CART_006_1_48</v>
      </c>
      <c r="D1143" s="64">
        <v>10</v>
      </c>
      <c r="E1143" s="63" t="s">
        <v>260</v>
      </c>
      <c r="F1143" s="65">
        <v>17.5</v>
      </c>
      <c r="G1143" s="65"/>
      <c r="H1143" s="61" t="s">
        <v>327</v>
      </c>
      <c r="I1143" s="63" t="s">
        <v>94</v>
      </c>
      <c r="J1143" s="63" t="s">
        <v>356</v>
      </c>
      <c r="P1143" s="63" t="s">
        <v>288</v>
      </c>
    </row>
    <row r="1144" spans="1:16" s="63" customFormat="1">
      <c r="A1144" s="63" t="str">
        <f>Arms!$C$10</f>
        <v>CART_006_1</v>
      </c>
      <c r="B1144" s="63">
        <v>48</v>
      </c>
      <c r="C1144" s="63" t="str">
        <f t="shared" si="22"/>
        <v>CART_006_1_48</v>
      </c>
      <c r="D1144" s="64">
        <v>11</v>
      </c>
      <c r="E1144" s="63" t="s">
        <v>260</v>
      </c>
      <c r="F1144" s="65">
        <v>12.9</v>
      </c>
      <c r="G1144" s="65"/>
      <c r="H1144" s="61" t="s">
        <v>327</v>
      </c>
      <c r="I1144" s="63" t="s">
        <v>94</v>
      </c>
      <c r="J1144" s="63" t="s">
        <v>356</v>
      </c>
      <c r="P1144" s="63" t="s">
        <v>288</v>
      </c>
    </row>
    <row r="1145" spans="1:16" s="63" customFormat="1">
      <c r="A1145" s="63" t="str">
        <f>Arms!$C$10</f>
        <v>CART_006_1</v>
      </c>
      <c r="B1145" s="63">
        <v>48</v>
      </c>
      <c r="C1145" s="63" t="str">
        <f t="shared" si="22"/>
        <v>CART_006_1_48</v>
      </c>
      <c r="D1145" s="64">
        <v>12</v>
      </c>
      <c r="E1145" s="63" t="s">
        <v>260</v>
      </c>
      <c r="F1145" s="65">
        <v>14</v>
      </c>
      <c r="G1145" s="65"/>
      <c r="H1145" s="61" t="s">
        <v>327</v>
      </c>
      <c r="I1145" s="63" t="s">
        <v>94</v>
      </c>
      <c r="J1145" s="63" t="s">
        <v>356</v>
      </c>
      <c r="P1145" s="63" t="s">
        <v>288</v>
      </c>
    </row>
    <row r="1146" spans="1:16" s="63" customFormat="1">
      <c r="A1146" s="63" t="str">
        <f>Arms!$C$10</f>
        <v>CART_006_1</v>
      </c>
      <c r="B1146" s="63">
        <v>48</v>
      </c>
      <c r="C1146" s="63" t="str">
        <f t="shared" si="22"/>
        <v>CART_006_1_48</v>
      </c>
      <c r="D1146" s="64">
        <v>14</v>
      </c>
      <c r="E1146" s="63" t="s">
        <v>260</v>
      </c>
      <c r="F1146" s="65">
        <v>16.5</v>
      </c>
      <c r="G1146" s="65"/>
      <c r="H1146" s="61" t="s">
        <v>327</v>
      </c>
      <c r="I1146" s="63" t="s">
        <v>94</v>
      </c>
      <c r="J1146" s="63" t="s">
        <v>356</v>
      </c>
      <c r="P1146" s="63" t="s">
        <v>288</v>
      </c>
    </row>
    <row r="1147" spans="1:16" s="63" customFormat="1">
      <c r="A1147" s="63" t="str">
        <f>Arms!$C$10</f>
        <v>CART_006_1</v>
      </c>
      <c r="B1147" s="63">
        <v>48</v>
      </c>
      <c r="C1147" s="63" t="str">
        <f t="shared" si="22"/>
        <v>CART_006_1_48</v>
      </c>
      <c r="D1147" s="64">
        <v>15</v>
      </c>
      <c r="E1147" s="63" t="s">
        <v>260</v>
      </c>
      <c r="F1147" s="65">
        <v>20.100000000000001</v>
      </c>
      <c r="G1147" s="65"/>
      <c r="H1147" s="61" t="s">
        <v>327</v>
      </c>
      <c r="I1147" s="63" t="s">
        <v>94</v>
      </c>
      <c r="J1147" s="63" t="s">
        <v>356</v>
      </c>
      <c r="P1147" s="63" t="s">
        <v>288</v>
      </c>
    </row>
    <row r="1148" spans="1:16" s="63" customFormat="1">
      <c r="A1148" s="63" t="str">
        <f>Arms!$C$10</f>
        <v>CART_006_1</v>
      </c>
      <c r="B1148" s="63">
        <v>48</v>
      </c>
      <c r="C1148" s="63" t="str">
        <f t="shared" si="22"/>
        <v>CART_006_1_48</v>
      </c>
      <c r="D1148" s="64">
        <v>17</v>
      </c>
      <c r="E1148" s="63" t="s">
        <v>260</v>
      </c>
      <c r="F1148" s="65">
        <v>21.1</v>
      </c>
      <c r="G1148" s="65"/>
      <c r="H1148" s="61" t="s">
        <v>327</v>
      </c>
      <c r="I1148" s="63" t="s">
        <v>94</v>
      </c>
      <c r="J1148" s="63" t="s">
        <v>356</v>
      </c>
      <c r="P1148" s="63" t="s">
        <v>288</v>
      </c>
    </row>
    <row r="1149" spans="1:16" s="63" customFormat="1">
      <c r="A1149" s="63" t="str">
        <f>Arms!$C$10</f>
        <v>CART_006_1</v>
      </c>
      <c r="B1149" s="63">
        <v>48</v>
      </c>
      <c r="C1149" s="63" t="str">
        <f t="shared" si="22"/>
        <v>CART_006_1_48</v>
      </c>
      <c r="D1149" s="64">
        <v>29</v>
      </c>
      <c r="E1149" s="63" t="s">
        <v>260</v>
      </c>
      <c r="F1149" s="65">
        <v>10</v>
      </c>
      <c r="G1149" s="65"/>
      <c r="H1149" s="61" t="s">
        <v>327</v>
      </c>
      <c r="I1149" s="63" t="s">
        <v>94</v>
      </c>
      <c r="J1149" s="63" t="s">
        <v>356</v>
      </c>
      <c r="P1149" s="63" t="s">
        <v>288</v>
      </c>
    </row>
    <row r="1150" spans="1:16" s="63" customFormat="1">
      <c r="A1150" s="63" t="str">
        <f>Arms!$C$10</f>
        <v>CART_006_1</v>
      </c>
      <c r="B1150" s="63">
        <v>48</v>
      </c>
      <c r="C1150" s="63" t="str">
        <f t="shared" si="22"/>
        <v>CART_006_1_48</v>
      </c>
      <c r="D1150" s="64">
        <v>30</v>
      </c>
      <c r="E1150" s="63" t="s">
        <v>260</v>
      </c>
      <c r="F1150" s="65">
        <v>10</v>
      </c>
      <c r="G1150" s="65"/>
      <c r="H1150" s="61" t="s">
        <v>327</v>
      </c>
      <c r="I1150" s="63" t="s">
        <v>94</v>
      </c>
      <c r="J1150" s="63" t="s">
        <v>356</v>
      </c>
      <c r="P1150" s="63" t="s">
        <v>288</v>
      </c>
    </row>
    <row r="1151" spans="1:16" s="63" customFormat="1">
      <c r="A1151" s="63" t="str">
        <f>Arms!$C$10</f>
        <v>CART_006_1</v>
      </c>
      <c r="B1151" s="63">
        <v>49</v>
      </c>
      <c r="C1151" s="63" t="str">
        <f t="shared" si="22"/>
        <v>CART_006_1_49</v>
      </c>
      <c r="D1151" s="64">
        <v>1</v>
      </c>
      <c r="E1151" s="63" t="s">
        <v>260</v>
      </c>
      <c r="F1151" s="65">
        <v>13.5</v>
      </c>
      <c r="G1151" s="65"/>
      <c r="H1151" s="61" t="s">
        <v>327</v>
      </c>
      <c r="I1151" s="63" t="s">
        <v>94</v>
      </c>
      <c r="J1151" s="63" t="s">
        <v>356</v>
      </c>
      <c r="P1151" s="63" t="s">
        <v>288</v>
      </c>
    </row>
    <row r="1152" spans="1:16" s="63" customFormat="1">
      <c r="A1152" s="63" t="str">
        <f>Arms!$C$10</f>
        <v>CART_006_1</v>
      </c>
      <c r="B1152" s="63">
        <v>49</v>
      </c>
      <c r="C1152" s="63" t="str">
        <f t="shared" si="22"/>
        <v>CART_006_1_49</v>
      </c>
      <c r="D1152" s="64">
        <v>3</v>
      </c>
      <c r="E1152" s="63" t="s">
        <v>260</v>
      </c>
      <c r="F1152" s="65">
        <v>10</v>
      </c>
      <c r="G1152" s="65"/>
      <c r="H1152" s="61" t="s">
        <v>327</v>
      </c>
      <c r="I1152" s="63" t="s">
        <v>94</v>
      </c>
      <c r="J1152" s="63" t="s">
        <v>356</v>
      </c>
      <c r="P1152" s="63" t="s">
        <v>288</v>
      </c>
    </row>
    <row r="1153" spans="1:16" s="63" customFormat="1">
      <c r="A1153" s="63" t="str">
        <f>Arms!$C$10</f>
        <v>CART_006_1</v>
      </c>
      <c r="B1153" s="63">
        <v>49</v>
      </c>
      <c r="C1153" s="63" t="str">
        <f t="shared" si="22"/>
        <v>CART_006_1_49</v>
      </c>
      <c r="D1153" s="64">
        <v>5</v>
      </c>
      <c r="E1153" s="63" t="s">
        <v>260</v>
      </c>
      <c r="F1153" s="65">
        <v>10</v>
      </c>
      <c r="G1153" s="65"/>
      <c r="H1153" s="61" t="s">
        <v>327</v>
      </c>
      <c r="I1153" s="63" t="s">
        <v>94</v>
      </c>
      <c r="J1153" s="63" t="s">
        <v>356</v>
      </c>
      <c r="P1153" s="63" t="s">
        <v>288</v>
      </c>
    </row>
    <row r="1154" spans="1:16" s="63" customFormat="1">
      <c r="A1154" s="63" t="str">
        <f>Arms!$C$10</f>
        <v>CART_006_1</v>
      </c>
      <c r="B1154" s="63">
        <v>49</v>
      </c>
      <c r="C1154" s="63" t="str">
        <f t="shared" si="22"/>
        <v>CART_006_1_49</v>
      </c>
      <c r="D1154" s="64">
        <v>7</v>
      </c>
      <c r="E1154" s="63" t="s">
        <v>260</v>
      </c>
      <c r="F1154" s="65">
        <v>11</v>
      </c>
      <c r="G1154" s="65"/>
      <c r="H1154" s="61" t="s">
        <v>327</v>
      </c>
      <c r="I1154" s="63" t="s">
        <v>94</v>
      </c>
      <c r="J1154" s="63" t="s">
        <v>356</v>
      </c>
      <c r="P1154" s="63" t="s">
        <v>288</v>
      </c>
    </row>
    <row r="1155" spans="1:16" s="63" customFormat="1">
      <c r="A1155" s="63" t="str">
        <f>Arms!$C$10</f>
        <v>CART_006_1</v>
      </c>
      <c r="B1155" s="63">
        <v>49</v>
      </c>
      <c r="C1155" s="63" t="str">
        <f t="shared" si="22"/>
        <v>CART_006_1_49</v>
      </c>
      <c r="D1155" s="64">
        <v>8</v>
      </c>
      <c r="E1155" s="63" t="s">
        <v>260</v>
      </c>
      <c r="F1155" s="65">
        <v>10</v>
      </c>
      <c r="G1155" s="65"/>
      <c r="H1155" s="61" t="s">
        <v>327</v>
      </c>
      <c r="I1155" s="63" t="s">
        <v>94</v>
      </c>
      <c r="J1155" s="63" t="s">
        <v>356</v>
      </c>
      <c r="P1155" s="63" t="s">
        <v>288</v>
      </c>
    </row>
    <row r="1156" spans="1:16" s="63" customFormat="1">
      <c r="A1156" s="63" t="str">
        <f>Arms!$C$10</f>
        <v>CART_006_1</v>
      </c>
      <c r="B1156" s="63">
        <v>49</v>
      </c>
      <c r="C1156" s="63" t="str">
        <f t="shared" si="22"/>
        <v>CART_006_1_49</v>
      </c>
      <c r="D1156" s="64">
        <v>9</v>
      </c>
      <c r="E1156" s="63" t="s">
        <v>260</v>
      </c>
      <c r="F1156" s="65">
        <v>10</v>
      </c>
      <c r="G1156" s="65"/>
      <c r="H1156" s="61" t="s">
        <v>327</v>
      </c>
      <c r="I1156" s="63" t="s">
        <v>94</v>
      </c>
      <c r="J1156" s="63" t="s">
        <v>356</v>
      </c>
      <c r="P1156" s="63" t="s">
        <v>288</v>
      </c>
    </row>
    <row r="1157" spans="1:16" s="63" customFormat="1">
      <c r="A1157" s="63" t="str">
        <f>Arms!$C$10</f>
        <v>CART_006_1</v>
      </c>
      <c r="B1157" s="63">
        <v>49</v>
      </c>
      <c r="C1157" s="63" t="str">
        <f t="shared" ref="C1157:C1179" si="23">CONCATENATE(A1157, "_", B1157)</f>
        <v>CART_006_1_49</v>
      </c>
      <c r="D1157" s="64">
        <v>10</v>
      </c>
      <c r="E1157" s="63" t="s">
        <v>260</v>
      </c>
      <c r="F1157" s="65">
        <v>16.5</v>
      </c>
      <c r="G1157" s="65"/>
      <c r="H1157" s="61" t="s">
        <v>327</v>
      </c>
      <c r="I1157" s="63" t="s">
        <v>94</v>
      </c>
      <c r="J1157" s="63" t="s">
        <v>356</v>
      </c>
      <c r="P1157" s="63" t="s">
        <v>288</v>
      </c>
    </row>
    <row r="1158" spans="1:16" s="63" customFormat="1">
      <c r="A1158" s="63" t="str">
        <f>Arms!$C$10</f>
        <v>CART_006_1</v>
      </c>
      <c r="B1158" s="63">
        <v>49</v>
      </c>
      <c r="C1158" s="63" t="str">
        <f t="shared" si="23"/>
        <v>CART_006_1_49</v>
      </c>
      <c r="D1158" s="64">
        <v>18</v>
      </c>
      <c r="E1158" s="63" t="s">
        <v>260</v>
      </c>
      <c r="F1158" s="65">
        <v>10</v>
      </c>
      <c r="G1158" s="65"/>
      <c r="H1158" s="61" t="s">
        <v>327</v>
      </c>
      <c r="I1158" s="63" t="s">
        <v>94</v>
      </c>
      <c r="J1158" s="63" t="s">
        <v>356</v>
      </c>
      <c r="P1158" s="63" t="s">
        <v>288</v>
      </c>
    </row>
    <row r="1159" spans="1:16" s="63" customFormat="1">
      <c r="A1159" s="63" t="str">
        <f>Arms!$C$10</f>
        <v>CART_006_1</v>
      </c>
      <c r="B1159" s="63">
        <v>49</v>
      </c>
      <c r="C1159" s="63" t="str">
        <f t="shared" si="23"/>
        <v>CART_006_1_49</v>
      </c>
      <c r="D1159" s="64">
        <v>21</v>
      </c>
      <c r="E1159" s="63" t="s">
        <v>260</v>
      </c>
      <c r="F1159" s="65">
        <v>10</v>
      </c>
      <c r="G1159" s="65"/>
      <c r="H1159" s="61" t="s">
        <v>327</v>
      </c>
      <c r="I1159" s="63" t="s">
        <v>94</v>
      </c>
      <c r="J1159" s="63" t="s">
        <v>356</v>
      </c>
      <c r="P1159" s="63" t="s">
        <v>288</v>
      </c>
    </row>
    <row r="1160" spans="1:16" s="63" customFormat="1">
      <c r="A1160" s="63" t="str">
        <f>Arms!$C$10</f>
        <v>CART_006_1</v>
      </c>
      <c r="B1160" s="63">
        <v>49</v>
      </c>
      <c r="C1160" s="63" t="str">
        <f t="shared" si="23"/>
        <v>CART_006_1_49</v>
      </c>
      <c r="D1160" s="64">
        <v>28</v>
      </c>
      <c r="E1160" s="63" t="s">
        <v>260</v>
      </c>
      <c r="F1160" s="65">
        <v>10</v>
      </c>
      <c r="G1160" s="65"/>
      <c r="H1160" s="61" t="s">
        <v>327</v>
      </c>
      <c r="I1160" s="63" t="s">
        <v>94</v>
      </c>
      <c r="J1160" s="63" t="s">
        <v>356</v>
      </c>
      <c r="P1160" s="63" t="s">
        <v>288</v>
      </c>
    </row>
    <row r="1161" spans="1:16" s="141" customFormat="1">
      <c r="A1161" s="141" t="str">
        <f>Arms!$C$37</f>
        <v>CART_028_5</v>
      </c>
      <c r="B1161" s="141">
        <v>3</v>
      </c>
      <c r="C1161" s="141" t="str">
        <f t="shared" si="23"/>
        <v>CART_028_5_3</v>
      </c>
      <c r="D1161" s="141">
        <v>-24</v>
      </c>
      <c r="E1161" s="141" t="s">
        <v>260</v>
      </c>
      <c r="F1161" s="144">
        <v>9.9722222222222197</v>
      </c>
      <c r="G1161" s="144"/>
      <c r="H1161" s="141" t="s">
        <v>402</v>
      </c>
      <c r="I1161" s="141" t="s">
        <v>94</v>
      </c>
      <c r="J1161" s="141" t="s">
        <v>403</v>
      </c>
      <c r="P1161" s="141" t="s">
        <v>404</v>
      </c>
    </row>
    <row r="1162" spans="1:16" s="141" customFormat="1">
      <c r="A1162" s="141" t="str">
        <f>Arms!$C$37</f>
        <v>CART_028_5</v>
      </c>
      <c r="B1162" s="141">
        <v>3</v>
      </c>
      <c r="C1162" s="141" t="str">
        <f t="shared" si="23"/>
        <v>CART_028_5_3</v>
      </c>
      <c r="D1162" s="141">
        <v>-1</v>
      </c>
      <c r="E1162" s="141" t="s">
        <v>260</v>
      </c>
      <c r="F1162" s="144">
        <v>13.3333333333333</v>
      </c>
      <c r="G1162" s="144"/>
      <c r="H1162" s="141" t="s">
        <v>402</v>
      </c>
      <c r="I1162" s="141" t="s">
        <v>94</v>
      </c>
      <c r="J1162" s="141" t="s">
        <v>403</v>
      </c>
      <c r="P1162" s="141" t="s">
        <v>404</v>
      </c>
    </row>
    <row r="1163" spans="1:16" s="141" customFormat="1">
      <c r="A1163" s="141" t="str">
        <f>Arms!$C$37</f>
        <v>CART_028_5</v>
      </c>
      <c r="B1163" s="141">
        <v>3</v>
      </c>
      <c r="C1163" s="141" t="str">
        <f t="shared" si="23"/>
        <v>CART_028_5_3</v>
      </c>
      <c r="D1163" s="141">
        <v>14</v>
      </c>
      <c r="E1163" s="141" t="s">
        <v>260</v>
      </c>
      <c r="F1163" s="144">
        <v>9.9999999999999893</v>
      </c>
      <c r="G1163" s="144"/>
      <c r="H1163" s="141" t="s">
        <v>402</v>
      </c>
      <c r="I1163" s="141" t="s">
        <v>94</v>
      </c>
      <c r="J1163" s="141" t="s">
        <v>403</v>
      </c>
      <c r="P1163" s="141" t="s">
        <v>404</v>
      </c>
    </row>
    <row r="1164" spans="1:16" s="141" customFormat="1">
      <c r="A1164" s="141" t="str">
        <f>Arms!$C$37</f>
        <v>CART_028_5</v>
      </c>
      <c r="B1164" s="141">
        <v>3</v>
      </c>
      <c r="C1164" s="141" t="str">
        <f t="shared" si="23"/>
        <v>CART_028_5_3</v>
      </c>
      <c r="D1164" s="141">
        <v>30.4</v>
      </c>
      <c r="E1164" s="141" t="s">
        <v>260</v>
      </c>
      <c r="F1164" s="144">
        <v>5.4166666666666599</v>
      </c>
      <c r="G1164" s="144"/>
      <c r="H1164" s="141" t="s">
        <v>402</v>
      </c>
      <c r="I1164" s="141" t="s">
        <v>94</v>
      </c>
      <c r="J1164" s="141" t="s">
        <v>403</v>
      </c>
      <c r="P1164" s="141" t="s">
        <v>404</v>
      </c>
    </row>
    <row r="1165" spans="1:16" s="141" customFormat="1">
      <c r="A1165" s="141" t="str">
        <f>Arms!$C$37</f>
        <v>CART_028_5</v>
      </c>
      <c r="B1165" s="141">
        <v>3</v>
      </c>
      <c r="C1165" s="141" t="str">
        <f t="shared" si="23"/>
        <v>CART_028_5_3</v>
      </c>
      <c r="D1165" s="141">
        <v>60.8</v>
      </c>
      <c r="E1165" s="141" t="s">
        <v>260</v>
      </c>
      <c r="F1165" s="144">
        <v>5.05555555555555</v>
      </c>
      <c r="G1165" s="144"/>
      <c r="H1165" s="141" t="s">
        <v>402</v>
      </c>
      <c r="I1165" s="141" t="s">
        <v>94</v>
      </c>
      <c r="J1165" s="141" t="s">
        <v>403</v>
      </c>
      <c r="P1165" s="141" t="s">
        <v>404</v>
      </c>
    </row>
    <row r="1166" spans="1:16" s="141" customFormat="1">
      <c r="A1166" s="141" t="str">
        <f>Arms!$C$37</f>
        <v>CART_028_5</v>
      </c>
      <c r="B1166" s="141">
        <v>3</v>
      </c>
      <c r="C1166" s="141" t="str">
        <f t="shared" si="23"/>
        <v>CART_028_5_3</v>
      </c>
      <c r="D1166" s="141">
        <v>91.25</v>
      </c>
      <c r="E1166" s="141" t="s">
        <v>260</v>
      </c>
      <c r="F1166" s="144">
        <v>3.05555555555555</v>
      </c>
      <c r="G1166" s="144"/>
      <c r="H1166" s="141" t="s">
        <v>402</v>
      </c>
      <c r="I1166" s="141" t="s">
        <v>94</v>
      </c>
      <c r="J1166" s="141" t="s">
        <v>403</v>
      </c>
      <c r="P1166" s="141" t="s">
        <v>404</v>
      </c>
    </row>
    <row r="1167" spans="1:16" s="141" customFormat="1">
      <c r="A1167" s="141" t="str">
        <f>Arms!$C$37</f>
        <v>CART_028_5</v>
      </c>
      <c r="B1167" s="141">
        <v>3</v>
      </c>
      <c r="C1167" s="141" t="str">
        <f t="shared" si="23"/>
        <v>CART_028_5_3</v>
      </c>
      <c r="D1167" s="141">
        <v>121.667</v>
      </c>
      <c r="E1167" s="141" t="s">
        <v>260</v>
      </c>
      <c r="F1167" s="144">
        <v>1.7222222222222101</v>
      </c>
      <c r="G1167" s="144"/>
      <c r="H1167" s="141" t="s">
        <v>402</v>
      </c>
      <c r="I1167" s="141" t="s">
        <v>94</v>
      </c>
      <c r="J1167" s="141" t="s">
        <v>403</v>
      </c>
      <c r="P1167" s="141" t="s">
        <v>404</v>
      </c>
    </row>
    <row r="1168" spans="1:16" s="141" customFormat="1">
      <c r="A1168" s="141" t="str">
        <f>Arms!$C$37</f>
        <v>CART_028_5</v>
      </c>
      <c r="B1168" s="141">
        <v>3</v>
      </c>
      <c r="C1168" s="141" t="str">
        <f t="shared" si="23"/>
        <v>CART_028_5_3</v>
      </c>
      <c r="D1168" s="141">
        <v>152.083</v>
      </c>
      <c r="E1168" s="141" t="s">
        <v>260</v>
      </c>
      <c r="F1168" s="144">
        <v>0</v>
      </c>
      <c r="G1168" s="144"/>
      <c r="H1168" s="141" t="s">
        <v>402</v>
      </c>
      <c r="I1168" s="141" t="s">
        <v>94</v>
      </c>
      <c r="J1168" s="141" t="s">
        <v>403</v>
      </c>
      <c r="P1168" s="141" t="s">
        <v>404</v>
      </c>
    </row>
    <row r="1169" spans="1:16" s="141" customFormat="1">
      <c r="A1169" s="141" t="str">
        <f>Arms!$C$37</f>
        <v>CART_028_5</v>
      </c>
      <c r="B1169" s="141">
        <v>3</v>
      </c>
      <c r="C1169" s="141" t="str">
        <f t="shared" si="23"/>
        <v>CART_028_5_3</v>
      </c>
      <c r="D1169" s="141">
        <v>182.5</v>
      </c>
      <c r="E1169" s="141" t="s">
        <v>260</v>
      </c>
      <c r="F1169" s="144">
        <v>0</v>
      </c>
      <c r="G1169" s="144"/>
      <c r="H1169" s="141" t="s">
        <v>402</v>
      </c>
      <c r="I1169" s="141" t="s">
        <v>94</v>
      </c>
      <c r="J1169" s="141" t="s">
        <v>403</v>
      </c>
      <c r="P1169" s="141" t="s">
        <v>404</v>
      </c>
    </row>
    <row r="1170" spans="1:16" s="141" customFormat="1">
      <c r="A1170" s="141" t="str">
        <f>Arms!$C$37</f>
        <v>CART_028_5</v>
      </c>
      <c r="B1170" s="141">
        <v>3</v>
      </c>
      <c r="C1170" s="141" t="str">
        <f t="shared" si="23"/>
        <v>CART_028_5_3</v>
      </c>
      <c r="D1170" s="141">
        <v>273.75</v>
      </c>
      <c r="E1170" s="141" t="s">
        <v>260</v>
      </c>
      <c r="F1170" s="144">
        <v>2.7777777777775001E-2</v>
      </c>
      <c r="G1170" s="144"/>
      <c r="H1170" s="141" t="s">
        <v>402</v>
      </c>
      <c r="I1170" s="141" t="s">
        <v>94</v>
      </c>
      <c r="J1170" s="141" t="s">
        <v>403</v>
      </c>
      <c r="P1170" s="141" t="s">
        <v>404</v>
      </c>
    </row>
    <row r="1171" spans="1:16" s="150" customFormat="1">
      <c r="A1171" s="150" t="str">
        <f>Arms!$C$38</f>
        <v>CART_023_1</v>
      </c>
      <c r="B1171" s="150">
        <v>1</v>
      </c>
      <c r="C1171" s="150" t="str">
        <f t="shared" si="23"/>
        <v>CART_023_1_1</v>
      </c>
      <c r="D1171" s="154">
        <v>1</v>
      </c>
      <c r="E1171" s="150" t="s">
        <v>260</v>
      </c>
      <c r="F1171" s="155">
        <v>36.231884057968202</v>
      </c>
      <c r="G1171" s="155"/>
      <c r="H1171" s="150" t="s">
        <v>327</v>
      </c>
      <c r="I1171" s="150" t="s">
        <v>94</v>
      </c>
      <c r="J1171" s="150" t="s">
        <v>355</v>
      </c>
      <c r="P1171" s="150" t="s">
        <v>409</v>
      </c>
    </row>
    <row r="1172" spans="1:16" s="150" customFormat="1">
      <c r="A1172" s="150" t="str">
        <f>Arms!$C$38</f>
        <v>CART_023_1</v>
      </c>
      <c r="B1172" s="150">
        <v>1</v>
      </c>
      <c r="C1172" s="150" t="str">
        <f t="shared" si="23"/>
        <v>CART_023_1_1</v>
      </c>
      <c r="D1172" s="154">
        <v>2.99470899470899</v>
      </c>
      <c r="E1172" s="150" t="s">
        <v>260</v>
      </c>
      <c r="F1172" s="155">
        <v>2065.2173913043398</v>
      </c>
      <c r="G1172" s="155"/>
      <c r="H1172" s="150" t="s">
        <v>327</v>
      </c>
      <c r="I1172" s="150" t="s">
        <v>94</v>
      </c>
      <c r="J1172" s="150" t="s">
        <v>355</v>
      </c>
      <c r="P1172" s="150" t="s">
        <v>409</v>
      </c>
    </row>
    <row r="1173" spans="1:16" s="150" customFormat="1">
      <c r="A1173" s="150" t="str">
        <f>Arms!$C$38</f>
        <v>CART_023_1</v>
      </c>
      <c r="B1173" s="150">
        <v>1</v>
      </c>
      <c r="C1173" s="150" t="str">
        <f t="shared" si="23"/>
        <v>CART_023_1_1</v>
      </c>
      <c r="D1173" s="154">
        <v>3.9920634920635001</v>
      </c>
      <c r="E1173" s="150" t="s">
        <v>260</v>
      </c>
      <c r="F1173" s="155">
        <v>4130.4347826086896</v>
      </c>
      <c r="G1173" s="155"/>
      <c r="H1173" s="150" t="s">
        <v>327</v>
      </c>
      <c r="I1173" s="150" t="s">
        <v>94</v>
      </c>
      <c r="J1173" s="150" t="s">
        <v>355</v>
      </c>
      <c r="P1173" s="150" t="s">
        <v>409</v>
      </c>
    </row>
    <row r="1174" spans="1:16" s="150" customFormat="1">
      <c r="A1174" s="150" t="str">
        <f>Arms!$C$38</f>
        <v>CART_023_1</v>
      </c>
      <c r="B1174" s="150">
        <v>1</v>
      </c>
      <c r="C1174" s="150" t="str">
        <f t="shared" si="23"/>
        <v>CART_023_1_1</v>
      </c>
      <c r="D1174" s="154">
        <v>5.06613756613757</v>
      </c>
      <c r="E1174" s="150" t="s">
        <v>260</v>
      </c>
      <c r="F1174" s="155">
        <v>1956.52173913043</v>
      </c>
      <c r="G1174" s="155"/>
      <c r="H1174" s="150" t="s">
        <v>327</v>
      </c>
      <c r="I1174" s="150" t="s">
        <v>94</v>
      </c>
      <c r="J1174" s="150" t="s">
        <v>355</v>
      </c>
      <c r="P1174" s="150" t="s">
        <v>409</v>
      </c>
    </row>
    <row r="1175" spans="1:16" s="150" customFormat="1">
      <c r="A1175" s="150" t="str">
        <f>Arms!$C$38</f>
        <v>CART_023_1</v>
      </c>
      <c r="B1175" s="150">
        <v>1</v>
      </c>
      <c r="C1175" s="150" t="str">
        <f t="shared" si="23"/>
        <v>CART_023_1_1</v>
      </c>
      <c r="D1175" s="154">
        <v>7.9814814814814801</v>
      </c>
      <c r="E1175" s="150" t="s">
        <v>260</v>
      </c>
      <c r="F1175" s="155">
        <v>0</v>
      </c>
      <c r="G1175" s="155"/>
      <c r="H1175" s="150" t="s">
        <v>327</v>
      </c>
      <c r="I1175" s="150" t="s">
        <v>94</v>
      </c>
      <c r="J1175" s="150" t="s">
        <v>355</v>
      </c>
      <c r="P1175" s="150" t="s">
        <v>409</v>
      </c>
    </row>
    <row r="1176" spans="1:16" s="150" customFormat="1">
      <c r="A1176" s="150" t="str">
        <f>Arms!$C$38</f>
        <v>CART_023_1</v>
      </c>
      <c r="B1176" s="150">
        <v>1</v>
      </c>
      <c r="C1176" s="150" t="str">
        <f t="shared" si="23"/>
        <v>CART_023_1_1</v>
      </c>
      <c r="D1176" s="154">
        <v>10.052910052910001</v>
      </c>
      <c r="E1176" s="150" t="s">
        <v>260</v>
      </c>
      <c r="F1176" s="155">
        <v>0</v>
      </c>
      <c r="G1176" s="155"/>
      <c r="H1176" s="150" t="s">
        <v>327</v>
      </c>
      <c r="I1176" s="150" t="s">
        <v>94</v>
      </c>
      <c r="J1176" s="150" t="s">
        <v>355</v>
      </c>
      <c r="P1176" s="150" t="s">
        <v>409</v>
      </c>
    </row>
    <row r="1177" spans="1:16" s="150" customFormat="1">
      <c r="A1177" s="150" t="str">
        <f>Arms!$C$38</f>
        <v>CART_023_1</v>
      </c>
      <c r="B1177" s="150">
        <v>1</v>
      </c>
      <c r="C1177" s="150" t="str">
        <f t="shared" si="23"/>
        <v>CART_023_1_1</v>
      </c>
      <c r="D1177" s="154">
        <v>11.970899470899401</v>
      </c>
      <c r="E1177" s="150" t="s">
        <v>260</v>
      </c>
      <c r="F1177" s="155">
        <v>0</v>
      </c>
      <c r="G1177" s="155"/>
      <c r="H1177" s="150" t="s">
        <v>327</v>
      </c>
      <c r="I1177" s="150" t="s">
        <v>94</v>
      </c>
      <c r="J1177" s="150" t="s">
        <v>355</v>
      </c>
      <c r="P1177" s="150" t="s">
        <v>409</v>
      </c>
    </row>
    <row r="1178" spans="1:16" s="150" customFormat="1">
      <c r="A1178" s="150" t="str">
        <f>Arms!$C$38</f>
        <v>CART_023_1</v>
      </c>
      <c r="B1178" s="150">
        <v>1</v>
      </c>
      <c r="C1178" s="150" t="str">
        <f t="shared" si="23"/>
        <v>CART_023_1_1</v>
      </c>
      <c r="D1178" s="154">
        <v>22.941798941798901</v>
      </c>
      <c r="E1178" s="150" t="s">
        <v>260</v>
      </c>
      <c r="F1178" s="155">
        <v>0</v>
      </c>
      <c r="G1178" s="155"/>
      <c r="H1178" s="150" t="s">
        <v>327</v>
      </c>
      <c r="I1178" s="150" t="s">
        <v>94</v>
      </c>
      <c r="J1178" s="150" t="s">
        <v>355</v>
      </c>
      <c r="P1178" s="150" t="s">
        <v>409</v>
      </c>
    </row>
    <row r="1179" spans="1:16" s="150" customFormat="1">
      <c r="A1179" s="150" t="str">
        <f>Arms!$C$38</f>
        <v>CART_023_1</v>
      </c>
      <c r="B1179" s="150">
        <v>1</v>
      </c>
      <c r="C1179" s="150" t="str">
        <f t="shared" si="23"/>
        <v>CART_023_1_1</v>
      </c>
      <c r="D1179" s="154">
        <v>29.079365079365001</v>
      </c>
      <c r="E1179" s="150" t="s">
        <v>260</v>
      </c>
      <c r="F1179" s="155">
        <v>0</v>
      </c>
      <c r="G1179" s="155"/>
      <c r="H1179" s="150" t="s">
        <v>327</v>
      </c>
      <c r="I1179" s="150" t="s">
        <v>94</v>
      </c>
      <c r="J1179" s="150" t="s">
        <v>355</v>
      </c>
      <c r="P1179" s="150" t="s">
        <v>409</v>
      </c>
    </row>
    <row r="1180" spans="1:16" s="150" customFormat="1">
      <c r="A1180" s="150" t="str">
        <f>Arms!$C$38</f>
        <v>CART_023_1</v>
      </c>
      <c r="B1180" s="150">
        <v>1</v>
      </c>
      <c r="C1180" s="150" t="str">
        <f t="shared" ref="C1180:C1188" si="24">CONCATENATE(A1180, "_", B1180)</f>
        <v>CART_023_1_1</v>
      </c>
      <c r="D1180" s="154">
        <v>-6.8456714627363304</v>
      </c>
      <c r="E1180" s="150" t="s">
        <v>260</v>
      </c>
      <c r="F1180" s="155">
        <v>0</v>
      </c>
      <c r="G1180" s="155"/>
      <c r="H1180" s="150" t="s">
        <v>327</v>
      </c>
      <c r="I1180" s="150" t="s">
        <v>94</v>
      </c>
      <c r="J1180" s="150" t="s">
        <v>356</v>
      </c>
      <c r="P1180" s="150" t="s">
        <v>409</v>
      </c>
    </row>
    <row r="1181" spans="1:16" s="150" customFormat="1">
      <c r="A1181" s="150" t="str">
        <f>Arms!$C$38</f>
        <v>CART_023_1</v>
      </c>
      <c r="B1181" s="150">
        <v>1</v>
      </c>
      <c r="C1181" s="150" t="str">
        <f t="shared" si="24"/>
        <v>CART_023_1_1</v>
      </c>
      <c r="D1181" s="154">
        <v>1.0634810585109999</v>
      </c>
      <c r="E1181" s="150" t="s">
        <v>260</v>
      </c>
      <c r="F1181" s="155">
        <v>33.843061798409202</v>
      </c>
      <c r="G1181" s="155"/>
      <c r="H1181" s="150" t="s">
        <v>327</v>
      </c>
      <c r="I1181" s="150" t="s">
        <v>94</v>
      </c>
      <c r="J1181" s="150" t="s">
        <v>356</v>
      </c>
      <c r="P1181" s="150" t="s">
        <v>409</v>
      </c>
    </row>
    <row r="1182" spans="1:16" s="150" customFormat="1">
      <c r="A1182" s="150" t="str">
        <f>Arms!$C$38</f>
        <v>CART_023_1</v>
      </c>
      <c r="B1182" s="150">
        <v>1</v>
      </c>
      <c r="C1182" s="150" t="str">
        <f t="shared" si="24"/>
        <v>CART_023_1_1</v>
      </c>
      <c r="D1182" s="154">
        <v>3.0899048835778098</v>
      </c>
      <c r="E1182" s="150" t="s">
        <v>260</v>
      </c>
      <c r="F1182" s="155">
        <v>58.904564186057399</v>
      </c>
      <c r="G1182" s="155"/>
      <c r="H1182" s="150" t="s">
        <v>327</v>
      </c>
      <c r="I1182" s="150" t="s">
        <v>94</v>
      </c>
      <c r="J1182" s="150" t="s">
        <v>356</v>
      </c>
      <c r="P1182" s="150" t="s">
        <v>409</v>
      </c>
    </row>
    <row r="1183" spans="1:16" s="150" customFormat="1">
      <c r="A1183" s="150" t="str">
        <f>Arms!$C$38</f>
        <v>CART_023_1</v>
      </c>
      <c r="B1183" s="150">
        <v>1</v>
      </c>
      <c r="C1183" s="150" t="str">
        <f t="shared" si="24"/>
        <v>CART_023_1_1</v>
      </c>
      <c r="D1183" s="154">
        <v>4.0979208375853897</v>
      </c>
      <c r="E1183" s="150" t="s">
        <v>260</v>
      </c>
      <c r="F1183" s="155">
        <v>25.422337168631</v>
      </c>
      <c r="G1183" s="155"/>
      <c r="H1183" s="150" t="s">
        <v>327</v>
      </c>
      <c r="I1183" s="150" t="s">
        <v>94</v>
      </c>
      <c r="J1183" s="150" t="s">
        <v>356</v>
      </c>
      <c r="P1183" s="150" t="s">
        <v>409</v>
      </c>
    </row>
    <row r="1184" spans="1:16" s="150" customFormat="1">
      <c r="A1184" s="150" t="str">
        <f>Arms!$C$38</f>
        <v>CART_023_1</v>
      </c>
      <c r="B1184" s="150">
        <v>1</v>
      </c>
      <c r="C1184" s="150" t="str">
        <f t="shared" si="24"/>
        <v>CART_023_1_1</v>
      </c>
      <c r="D1184" s="154">
        <v>4.9753600947269101</v>
      </c>
      <c r="E1184" s="150" t="s">
        <v>260</v>
      </c>
      <c r="F1184" s="155">
        <v>0</v>
      </c>
      <c r="G1184" s="155"/>
      <c r="H1184" s="150" t="s">
        <v>327</v>
      </c>
      <c r="I1184" s="150" t="s">
        <v>94</v>
      </c>
      <c r="J1184" s="150" t="s">
        <v>356</v>
      </c>
      <c r="P1184" s="150" t="s">
        <v>409</v>
      </c>
    </row>
    <row r="1185" spans="1:17" s="150" customFormat="1">
      <c r="A1185" s="150" t="str">
        <f>Arms!$C$38</f>
        <v>CART_023_1</v>
      </c>
      <c r="B1185" s="150">
        <v>1</v>
      </c>
      <c r="C1185" s="150" t="str">
        <f t="shared" si="24"/>
        <v>CART_023_1_1</v>
      </c>
      <c r="D1185" s="154">
        <v>8.0161253885283799</v>
      </c>
      <c r="E1185" s="150" t="s">
        <v>260</v>
      </c>
      <c r="F1185" s="155">
        <v>0</v>
      </c>
      <c r="G1185" s="155"/>
      <c r="H1185" s="150" t="s">
        <v>327</v>
      </c>
      <c r="I1185" s="150" t="s">
        <v>94</v>
      </c>
      <c r="J1185" s="150" t="s">
        <v>356</v>
      </c>
      <c r="P1185" s="150" t="s">
        <v>409</v>
      </c>
    </row>
    <row r="1186" spans="1:17" s="150" customFormat="1">
      <c r="A1186" s="150" t="str">
        <f>Arms!$C$38</f>
        <v>CART_023_1</v>
      </c>
      <c r="B1186" s="150">
        <v>1</v>
      </c>
      <c r="C1186" s="150" t="str">
        <f t="shared" si="24"/>
        <v>CART_023_1_1</v>
      </c>
      <c r="D1186" s="154">
        <v>12.025598080533401</v>
      </c>
      <c r="E1186" s="150" t="s">
        <v>260</v>
      </c>
      <c r="F1186" s="155">
        <v>0</v>
      </c>
      <c r="G1186" s="155"/>
      <c r="H1186" s="150" t="s">
        <v>327</v>
      </c>
      <c r="I1186" s="150" t="s">
        <v>94</v>
      </c>
      <c r="J1186" s="150" t="s">
        <v>356</v>
      </c>
      <c r="P1186" s="150" t="s">
        <v>409</v>
      </c>
    </row>
    <row r="1187" spans="1:17" s="150" customFormat="1">
      <c r="A1187" s="150" t="str">
        <f>Arms!$C$38</f>
        <v>CART_023_1</v>
      </c>
      <c r="B1187" s="150">
        <v>1</v>
      </c>
      <c r="C1187" s="150" t="str">
        <f t="shared" si="24"/>
        <v>CART_023_1_1</v>
      </c>
      <c r="D1187" s="154">
        <v>22.947954724271401</v>
      </c>
      <c r="E1187" s="150" t="s">
        <v>260</v>
      </c>
      <c r="F1187" s="155">
        <v>0</v>
      </c>
      <c r="G1187" s="155"/>
      <c r="H1187" s="150" t="s">
        <v>327</v>
      </c>
      <c r="I1187" s="150" t="s">
        <v>94</v>
      </c>
      <c r="J1187" s="150" t="s">
        <v>356</v>
      </c>
      <c r="P1187" s="150" t="s">
        <v>409</v>
      </c>
    </row>
    <row r="1188" spans="1:17" s="150" customFormat="1">
      <c r="A1188" s="150" t="str">
        <f>Arms!$C$38</f>
        <v>CART_023_1</v>
      </c>
      <c r="B1188" s="150">
        <v>1</v>
      </c>
      <c r="C1188" s="150" t="str">
        <f t="shared" si="24"/>
        <v>CART_023_1_1</v>
      </c>
      <c r="D1188" s="154">
        <v>29.100421441313699</v>
      </c>
      <c r="E1188" s="150" t="s">
        <v>260</v>
      </c>
      <c r="F1188" s="155">
        <v>0</v>
      </c>
      <c r="G1188" s="155"/>
      <c r="H1188" s="150" t="s">
        <v>327</v>
      </c>
      <c r="I1188" s="150" t="s">
        <v>94</v>
      </c>
      <c r="J1188" s="150" t="s">
        <v>356</v>
      </c>
      <c r="P1188" s="150" t="s">
        <v>409</v>
      </c>
    </row>
    <row r="1189" spans="1:17" s="150" customFormat="1">
      <c r="A1189" s="150" t="str">
        <f>Arms!$C$38</f>
        <v>CART_023_1</v>
      </c>
      <c r="B1189" s="150">
        <v>1</v>
      </c>
      <c r="C1189" s="150" t="str">
        <f t="shared" ref="C1189:C1235" si="25">CONCATENATE(A1189, "_", B1189)</f>
        <v>CART_023_1_1</v>
      </c>
      <c r="D1189" s="154">
        <v>-5.8333333333333099</v>
      </c>
      <c r="E1189" s="150" t="s">
        <v>260</v>
      </c>
      <c r="F1189" s="155">
        <v>1.52340425531914</v>
      </c>
      <c r="G1189" s="155"/>
      <c r="H1189" s="150" t="s">
        <v>410</v>
      </c>
      <c r="I1189" s="150" t="s">
        <v>94</v>
      </c>
      <c r="J1189" s="150" t="s">
        <v>264</v>
      </c>
      <c r="P1189" s="150" t="s">
        <v>411</v>
      </c>
    </row>
    <row r="1190" spans="1:17" s="150" customFormat="1">
      <c r="A1190" s="150" t="str">
        <f>Arms!$C$38</f>
        <v>CART_023_1</v>
      </c>
      <c r="B1190" s="150">
        <v>1</v>
      </c>
      <c r="C1190" s="150" t="str">
        <f t="shared" si="25"/>
        <v>CART_023_1_1</v>
      </c>
      <c r="D1190" s="154">
        <v>29</v>
      </c>
      <c r="E1190" s="150" t="s">
        <v>260</v>
      </c>
      <c r="F1190" s="155">
        <v>0.587234042553191</v>
      </c>
      <c r="G1190" s="155"/>
      <c r="H1190" s="150" t="s">
        <v>410</v>
      </c>
      <c r="I1190" s="150" t="s">
        <v>94</v>
      </c>
      <c r="J1190" s="150" t="s">
        <v>264</v>
      </c>
      <c r="P1190" s="150" t="s">
        <v>411</v>
      </c>
    </row>
    <row r="1191" spans="1:17" s="159" customFormat="1">
      <c r="A1191" s="159" t="str">
        <f>Arms!$C$39</f>
        <v>CART_007_1</v>
      </c>
      <c r="B1191" s="159">
        <v>1</v>
      </c>
      <c r="C1191" s="159" t="str">
        <f t="shared" si="25"/>
        <v>CART_007_1_1</v>
      </c>
      <c r="D1191" s="163">
        <v>11.954022988505701</v>
      </c>
      <c r="E1191" s="159" t="s">
        <v>260</v>
      </c>
      <c r="F1191" s="161">
        <v>28.703703703703699</v>
      </c>
      <c r="G1191" s="161"/>
      <c r="H1191" s="159" t="s">
        <v>261</v>
      </c>
      <c r="I1191" s="159" t="s">
        <v>94</v>
      </c>
      <c r="J1191" s="159" t="s">
        <v>355</v>
      </c>
      <c r="P1191" s="159" t="s">
        <v>328</v>
      </c>
      <c r="Q1191" s="159" t="s">
        <v>418</v>
      </c>
    </row>
    <row r="1192" spans="1:17" s="159" customFormat="1">
      <c r="A1192" s="159" t="str">
        <f>Arms!$C$39</f>
        <v>CART_007_1</v>
      </c>
      <c r="B1192" s="159">
        <v>1</v>
      </c>
      <c r="C1192" s="159" t="str">
        <f t="shared" si="25"/>
        <v>CART_007_1_1</v>
      </c>
      <c r="D1192" s="163">
        <v>14.9808429118773</v>
      </c>
      <c r="E1192" s="159" t="s">
        <v>260</v>
      </c>
      <c r="F1192" s="161">
        <v>9.2592592592592897</v>
      </c>
      <c r="G1192" s="161"/>
      <c r="H1192" s="159" t="s">
        <v>261</v>
      </c>
      <c r="I1192" s="159" t="s">
        <v>94</v>
      </c>
      <c r="J1192" s="159" t="s">
        <v>355</v>
      </c>
      <c r="P1192" s="159" t="s">
        <v>328</v>
      </c>
    </row>
    <row r="1193" spans="1:17" s="159" customFormat="1">
      <c r="A1193" s="159" t="str">
        <f>Arms!$C$39</f>
        <v>CART_007_1</v>
      </c>
      <c r="B1193" s="159">
        <v>1</v>
      </c>
      <c r="C1193" s="159" t="str">
        <f t="shared" si="25"/>
        <v>CART_007_1_1</v>
      </c>
      <c r="D1193" s="163">
        <v>15.900383141762401</v>
      </c>
      <c r="E1193" s="159" t="s">
        <v>260</v>
      </c>
      <c r="F1193" s="161">
        <v>24.074074074074002</v>
      </c>
      <c r="G1193" s="161"/>
      <c r="H1193" s="159" t="s">
        <v>261</v>
      </c>
      <c r="I1193" s="159" t="s">
        <v>94</v>
      </c>
      <c r="J1193" s="159" t="s">
        <v>355</v>
      </c>
      <c r="P1193" s="159" t="s">
        <v>328</v>
      </c>
    </row>
    <row r="1194" spans="1:17" s="159" customFormat="1">
      <c r="A1194" s="159" t="str">
        <f>Arms!$C$39</f>
        <v>CART_007_1</v>
      </c>
      <c r="B1194" s="159">
        <v>1</v>
      </c>
      <c r="C1194" s="159" t="str">
        <f t="shared" si="25"/>
        <v>CART_007_1_1</v>
      </c>
      <c r="D1194" s="163">
        <v>22.9885057471264</v>
      </c>
      <c r="E1194" s="159" t="s">
        <v>260</v>
      </c>
      <c r="F1194" s="161">
        <v>10.1851851851851</v>
      </c>
      <c r="G1194" s="161"/>
      <c r="H1194" s="159" t="s">
        <v>261</v>
      </c>
      <c r="I1194" s="159" t="s">
        <v>94</v>
      </c>
      <c r="J1194" s="159" t="s">
        <v>355</v>
      </c>
      <c r="P1194" s="159" t="s">
        <v>328</v>
      </c>
    </row>
    <row r="1195" spans="1:17" s="159" customFormat="1">
      <c r="A1195" s="159" t="str">
        <f>Arms!$C$39</f>
        <v>CART_007_1</v>
      </c>
      <c r="B1195" s="159">
        <v>1</v>
      </c>
      <c r="C1195" s="159" t="str">
        <f t="shared" si="25"/>
        <v>CART_007_1_1</v>
      </c>
      <c r="D1195" s="163">
        <v>30</v>
      </c>
      <c r="E1195" s="159" t="s">
        <v>260</v>
      </c>
      <c r="F1195" s="161">
        <v>7.4074074074074403</v>
      </c>
      <c r="G1195" s="161"/>
      <c r="H1195" s="159" t="s">
        <v>261</v>
      </c>
      <c r="I1195" s="159" t="s">
        <v>94</v>
      </c>
      <c r="J1195" s="159" t="s">
        <v>355</v>
      </c>
      <c r="P1195" s="159" t="s">
        <v>328</v>
      </c>
    </row>
    <row r="1196" spans="1:17" s="159" customFormat="1">
      <c r="A1196" s="159" t="str">
        <f>Arms!$C$39</f>
        <v>CART_007_1</v>
      </c>
      <c r="B1196" s="159">
        <v>2</v>
      </c>
      <c r="C1196" s="159" t="str">
        <f t="shared" si="25"/>
        <v>CART_007_1_2</v>
      </c>
      <c r="D1196" s="163">
        <v>11.954022988505701</v>
      </c>
      <c r="E1196" s="159" t="s">
        <v>260</v>
      </c>
      <c r="F1196" s="161">
        <v>25</v>
      </c>
      <c r="G1196" s="161"/>
      <c r="H1196" s="159" t="s">
        <v>261</v>
      </c>
      <c r="I1196" s="159" t="s">
        <v>94</v>
      </c>
      <c r="J1196" s="159" t="s">
        <v>355</v>
      </c>
      <c r="P1196" s="159" t="s">
        <v>328</v>
      </c>
    </row>
    <row r="1197" spans="1:17" s="159" customFormat="1">
      <c r="A1197" s="159" t="str">
        <f>Arms!$C$39</f>
        <v>CART_007_1</v>
      </c>
      <c r="B1197" s="159">
        <v>2</v>
      </c>
      <c r="C1197" s="159" t="str">
        <f t="shared" si="25"/>
        <v>CART_007_1_2</v>
      </c>
      <c r="D1197" s="163">
        <v>12.9501915708812</v>
      </c>
      <c r="E1197" s="159" t="s">
        <v>260</v>
      </c>
      <c r="F1197" s="161">
        <v>34.259259259259203</v>
      </c>
      <c r="G1197" s="161"/>
      <c r="H1197" s="159" t="s">
        <v>261</v>
      </c>
      <c r="I1197" s="159" t="s">
        <v>94</v>
      </c>
      <c r="J1197" s="159" t="s">
        <v>355</v>
      </c>
      <c r="P1197" s="159" t="s">
        <v>328</v>
      </c>
    </row>
    <row r="1198" spans="1:17" s="159" customFormat="1">
      <c r="A1198" s="159" t="str">
        <f>Arms!$C$39</f>
        <v>CART_007_1</v>
      </c>
      <c r="B1198" s="159">
        <v>2</v>
      </c>
      <c r="C1198" s="159" t="str">
        <f t="shared" si="25"/>
        <v>CART_007_1_2</v>
      </c>
      <c r="D1198" s="163">
        <v>14.9808429118773</v>
      </c>
      <c r="E1198" s="159" t="s">
        <v>260</v>
      </c>
      <c r="F1198" s="161">
        <v>9.2592592592592897</v>
      </c>
      <c r="G1198" s="161"/>
      <c r="H1198" s="159" t="s">
        <v>261</v>
      </c>
      <c r="I1198" s="159" t="s">
        <v>94</v>
      </c>
      <c r="J1198" s="159" t="s">
        <v>355</v>
      </c>
      <c r="P1198" s="159" t="s">
        <v>328</v>
      </c>
    </row>
    <row r="1199" spans="1:17" s="159" customFormat="1">
      <c r="A1199" s="159" t="str">
        <f>Arms!$C$39</f>
        <v>CART_007_1</v>
      </c>
      <c r="B1199" s="159">
        <v>2</v>
      </c>
      <c r="C1199" s="159" t="str">
        <f t="shared" si="25"/>
        <v>CART_007_1_2</v>
      </c>
      <c r="D1199" s="163">
        <v>22.911877394636001</v>
      </c>
      <c r="E1199" s="159" t="s">
        <v>260</v>
      </c>
      <c r="F1199" s="161">
        <v>15.7407407407407</v>
      </c>
      <c r="G1199" s="161"/>
      <c r="H1199" s="159" t="s">
        <v>261</v>
      </c>
      <c r="I1199" s="159" t="s">
        <v>94</v>
      </c>
      <c r="J1199" s="159" t="s">
        <v>355</v>
      </c>
      <c r="P1199" s="159" t="s">
        <v>328</v>
      </c>
    </row>
    <row r="1200" spans="1:17" s="159" customFormat="1">
      <c r="A1200" s="159" t="str">
        <f>Arms!$C$39</f>
        <v>CART_007_1</v>
      </c>
      <c r="B1200" s="159">
        <v>2</v>
      </c>
      <c r="C1200" s="159" t="str">
        <f t="shared" si="25"/>
        <v>CART_007_1_2</v>
      </c>
      <c r="D1200" s="163">
        <v>30.038314176245201</v>
      </c>
      <c r="E1200" s="159" t="s">
        <v>260</v>
      </c>
      <c r="F1200" s="161">
        <v>9.2592592592592897</v>
      </c>
      <c r="G1200" s="161"/>
      <c r="H1200" s="159" t="s">
        <v>261</v>
      </c>
      <c r="I1200" s="159" t="s">
        <v>94</v>
      </c>
      <c r="J1200" s="159" t="s">
        <v>355</v>
      </c>
      <c r="P1200" s="159" t="s">
        <v>328</v>
      </c>
    </row>
    <row r="1201" spans="1:16" s="159" customFormat="1">
      <c r="A1201" s="159" t="str">
        <f>Arms!$C$39</f>
        <v>CART_007_1</v>
      </c>
      <c r="B1201" s="159">
        <v>3</v>
      </c>
      <c r="C1201" s="159" t="str">
        <f t="shared" si="25"/>
        <v>CART_007_1_3</v>
      </c>
      <c r="D1201" s="163">
        <v>11.954022988505701</v>
      </c>
      <c r="E1201" s="159" t="s">
        <v>260</v>
      </c>
      <c r="F1201" s="161">
        <v>4.6296296296296102</v>
      </c>
      <c r="G1201" s="161"/>
      <c r="H1201" s="159" t="s">
        <v>261</v>
      </c>
      <c r="I1201" s="159" t="s">
        <v>94</v>
      </c>
      <c r="J1201" s="159" t="s">
        <v>355</v>
      </c>
      <c r="P1201" s="159" t="s">
        <v>328</v>
      </c>
    </row>
    <row r="1202" spans="1:16" s="159" customFormat="1">
      <c r="A1202" s="159" t="str">
        <f>Arms!$C$39</f>
        <v>CART_007_1</v>
      </c>
      <c r="B1202" s="159">
        <v>3</v>
      </c>
      <c r="C1202" s="159" t="str">
        <f t="shared" si="25"/>
        <v>CART_007_1_3</v>
      </c>
      <c r="D1202" s="163">
        <v>15.019157088122601</v>
      </c>
      <c r="E1202" s="159" t="s">
        <v>260</v>
      </c>
      <c r="F1202" s="161">
        <v>6.4814814814814596</v>
      </c>
      <c r="G1202" s="161"/>
      <c r="H1202" s="159" t="s">
        <v>261</v>
      </c>
      <c r="I1202" s="159" t="s">
        <v>94</v>
      </c>
      <c r="J1202" s="159" t="s">
        <v>355</v>
      </c>
      <c r="P1202" s="159" t="s">
        <v>328</v>
      </c>
    </row>
    <row r="1203" spans="1:16" s="159" customFormat="1">
      <c r="A1203" s="159" t="str">
        <f>Arms!$C$39</f>
        <v>CART_007_1</v>
      </c>
      <c r="B1203" s="159">
        <v>3</v>
      </c>
      <c r="C1203" s="159" t="str">
        <f t="shared" si="25"/>
        <v>CART_007_1_3</v>
      </c>
      <c r="D1203" s="163">
        <v>22.9885057471264</v>
      </c>
      <c r="E1203" s="159" t="s">
        <v>260</v>
      </c>
      <c r="F1203" s="161">
        <v>4.6296296296296102</v>
      </c>
      <c r="G1203" s="161"/>
      <c r="H1203" s="159" t="s">
        <v>261</v>
      </c>
      <c r="I1203" s="159" t="s">
        <v>94</v>
      </c>
      <c r="J1203" s="159" t="s">
        <v>355</v>
      </c>
      <c r="P1203" s="159" t="s">
        <v>328</v>
      </c>
    </row>
    <row r="1204" spans="1:16" s="159" customFormat="1">
      <c r="A1204" s="159" t="str">
        <f>Arms!$C$39</f>
        <v>CART_007_1</v>
      </c>
      <c r="B1204" s="159">
        <v>3</v>
      </c>
      <c r="C1204" s="159" t="str">
        <f t="shared" si="25"/>
        <v>CART_007_1_3</v>
      </c>
      <c r="D1204" s="163">
        <v>30.038314176245201</v>
      </c>
      <c r="E1204" s="159" t="s">
        <v>260</v>
      </c>
      <c r="F1204" s="161">
        <v>5.5555555555555403</v>
      </c>
      <c r="G1204" s="161"/>
      <c r="H1204" s="159" t="s">
        <v>261</v>
      </c>
      <c r="I1204" s="159" t="s">
        <v>94</v>
      </c>
      <c r="J1204" s="159" t="s">
        <v>355</v>
      </c>
      <c r="P1204" s="159" t="s">
        <v>328</v>
      </c>
    </row>
    <row r="1205" spans="1:16" s="159" customFormat="1">
      <c r="A1205" s="159" t="str">
        <f>Arms!$C$39</f>
        <v>CART_007_1</v>
      </c>
      <c r="B1205" s="159">
        <v>4</v>
      </c>
      <c r="C1205" s="159" t="str">
        <f t="shared" si="25"/>
        <v>CART_007_1_4</v>
      </c>
      <c r="D1205" s="163">
        <v>11.915708812260499</v>
      </c>
      <c r="E1205" s="159" t="s">
        <v>260</v>
      </c>
      <c r="F1205" s="161">
        <v>9.2592592592592897</v>
      </c>
      <c r="G1205" s="161"/>
      <c r="H1205" s="159" t="s">
        <v>261</v>
      </c>
      <c r="I1205" s="159" t="s">
        <v>94</v>
      </c>
      <c r="J1205" s="159" t="s">
        <v>355</v>
      </c>
      <c r="P1205" s="159" t="s">
        <v>328</v>
      </c>
    </row>
    <row r="1206" spans="1:16" s="159" customFormat="1">
      <c r="A1206" s="159" t="str">
        <f>Arms!$C$39</f>
        <v>CART_007_1</v>
      </c>
      <c r="B1206" s="159">
        <v>4</v>
      </c>
      <c r="C1206" s="159" t="str">
        <f t="shared" si="25"/>
        <v>CART_007_1_4</v>
      </c>
      <c r="D1206" s="163">
        <v>14.9808429118773</v>
      </c>
      <c r="E1206" s="159" t="s">
        <v>260</v>
      </c>
      <c r="F1206" s="161">
        <v>10.1851851851851</v>
      </c>
      <c r="G1206" s="161"/>
      <c r="H1206" s="159" t="s">
        <v>261</v>
      </c>
      <c r="I1206" s="159" t="s">
        <v>94</v>
      </c>
      <c r="J1206" s="159" t="s">
        <v>355</v>
      </c>
      <c r="P1206" s="159" t="s">
        <v>328</v>
      </c>
    </row>
    <row r="1207" spans="1:16" s="159" customFormat="1">
      <c r="A1207" s="159" t="str">
        <f>Arms!$C$39</f>
        <v>CART_007_1</v>
      </c>
      <c r="B1207" s="159">
        <v>4</v>
      </c>
      <c r="C1207" s="159" t="str">
        <f t="shared" si="25"/>
        <v>CART_007_1_4</v>
      </c>
      <c r="D1207" s="163">
        <v>22.950191570881199</v>
      </c>
      <c r="E1207" s="159" t="s">
        <v>260</v>
      </c>
      <c r="F1207" s="161">
        <v>14.814814814814801</v>
      </c>
      <c r="G1207" s="161"/>
      <c r="H1207" s="159" t="s">
        <v>261</v>
      </c>
      <c r="I1207" s="159" t="s">
        <v>94</v>
      </c>
      <c r="J1207" s="159" t="s">
        <v>355</v>
      </c>
      <c r="P1207" s="159" t="s">
        <v>328</v>
      </c>
    </row>
    <row r="1208" spans="1:16" s="159" customFormat="1">
      <c r="A1208" s="159" t="str">
        <f>Arms!$C$39</f>
        <v>CART_007_1</v>
      </c>
      <c r="B1208" s="159">
        <v>4</v>
      </c>
      <c r="C1208" s="159" t="str">
        <f t="shared" si="25"/>
        <v>CART_007_1_4</v>
      </c>
      <c r="D1208" s="163">
        <v>30.076628352490399</v>
      </c>
      <c r="E1208" s="159" t="s">
        <v>260</v>
      </c>
      <c r="F1208" s="161">
        <v>11.111111111111001</v>
      </c>
      <c r="G1208" s="161"/>
      <c r="H1208" s="159" t="s">
        <v>261</v>
      </c>
      <c r="I1208" s="159" t="s">
        <v>94</v>
      </c>
      <c r="J1208" s="159" t="s">
        <v>355</v>
      </c>
      <c r="P1208" s="159" t="s">
        <v>328</v>
      </c>
    </row>
    <row r="1209" spans="1:16" s="159" customFormat="1">
      <c r="A1209" s="159" t="str">
        <f>Arms!$C$39</f>
        <v>CART_007_1</v>
      </c>
      <c r="B1209" s="159">
        <v>5</v>
      </c>
      <c r="C1209" s="159" t="str">
        <f t="shared" si="25"/>
        <v>CART_007_1_5</v>
      </c>
      <c r="D1209" s="163">
        <v>11.954022988505701</v>
      </c>
      <c r="E1209" s="159" t="s">
        <v>260</v>
      </c>
      <c r="F1209" s="161">
        <v>29.629629629629601</v>
      </c>
      <c r="G1209" s="161"/>
      <c r="H1209" s="159" t="s">
        <v>261</v>
      </c>
      <c r="I1209" s="159" t="s">
        <v>94</v>
      </c>
      <c r="J1209" s="159" t="s">
        <v>355</v>
      </c>
      <c r="P1209" s="159" t="s">
        <v>328</v>
      </c>
    </row>
    <row r="1210" spans="1:16" s="159" customFormat="1">
      <c r="A1210" s="159" t="str">
        <f>Arms!$C$39</f>
        <v>CART_007_1</v>
      </c>
      <c r="B1210" s="159">
        <v>5</v>
      </c>
      <c r="C1210" s="159" t="str">
        <f t="shared" si="25"/>
        <v>CART_007_1_5</v>
      </c>
      <c r="D1210" s="163">
        <v>14.9808429118773</v>
      </c>
      <c r="E1210" s="159" t="s">
        <v>260</v>
      </c>
      <c r="F1210" s="161">
        <v>10.1851851851851</v>
      </c>
      <c r="G1210" s="161"/>
      <c r="H1210" s="159" t="s">
        <v>261</v>
      </c>
      <c r="I1210" s="159" t="s">
        <v>94</v>
      </c>
      <c r="J1210" s="159" t="s">
        <v>355</v>
      </c>
      <c r="P1210" s="159" t="s">
        <v>328</v>
      </c>
    </row>
    <row r="1211" spans="1:16" s="159" customFormat="1">
      <c r="A1211" s="159" t="str">
        <f>Arms!$C$39</f>
        <v>CART_007_1</v>
      </c>
      <c r="B1211" s="159">
        <v>5</v>
      </c>
      <c r="C1211" s="159" t="str">
        <f t="shared" si="25"/>
        <v>CART_007_1_5</v>
      </c>
      <c r="D1211" s="163">
        <v>15.9770114942528</v>
      </c>
      <c r="E1211" s="159" t="s">
        <v>260</v>
      </c>
      <c r="F1211" s="161">
        <v>24.074074074074002</v>
      </c>
      <c r="G1211" s="161"/>
      <c r="H1211" s="159" t="s">
        <v>261</v>
      </c>
      <c r="I1211" s="159" t="s">
        <v>94</v>
      </c>
      <c r="J1211" s="159" t="s">
        <v>355</v>
      </c>
      <c r="P1211" s="159" t="s">
        <v>328</v>
      </c>
    </row>
    <row r="1212" spans="1:16" s="159" customFormat="1">
      <c r="A1212" s="159" t="str">
        <f>Arms!$C$39</f>
        <v>CART_007_1</v>
      </c>
      <c r="B1212" s="159">
        <v>5</v>
      </c>
      <c r="C1212" s="159" t="str">
        <f t="shared" si="25"/>
        <v>CART_007_1_5</v>
      </c>
      <c r="D1212" s="163">
        <v>22.9885057471264</v>
      </c>
      <c r="E1212" s="159" t="s">
        <v>260</v>
      </c>
      <c r="F1212" s="161">
        <v>12.037037037037001</v>
      </c>
      <c r="G1212" s="161"/>
      <c r="H1212" s="159" t="s">
        <v>261</v>
      </c>
      <c r="I1212" s="159" t="s">
        <v>94</v>
      </c>
      <c r="J1212" s="159" t="s">
        <v>355</v>
      </c>
      <c r="P1212" s="159" t="s">
        <v>328</v>
      </c>
    </row>
    <row r="1213" spans="1:16" s="159" customFormat="1">
      <c r="A1213" s="159" t="str">
        <f>Arms!$C$39</f>
        <v>CART_007_1</v>
      </c>
      <c r="B1213" s="159">
        <v>5</v>
      </c>
      <c r="C1213" s="159" t="str">
        <f t="shared" si="25"/>
        <v>CART_007_1_5</v>
      </c>
      <c r="D1213" s="163">
        <v>30.038314176245201</v>
      </c>
      <c r="E1213" s="159" t="s">
        <v>260</v>
      </c>
      <c r="F1213" s="161">
        <v>16.6666666666666</v>
      </c>
      <c r="G1213" s="161"/>
      <c r="H1213" s="159" t="s">
        <v>261</v>
      </c>
      <c r="I1213" s="159" t="s">
        <v>94</v>
      </c>
      <c r="J1213" s="159" t="s">
        <v>355</v>
      </c>
      <c r="P1213" s="159" t="s">
        <v>328</v>
      </c>
    </row>
    <row r="1214" spans="1:16" s="159" customFormat="1">
      <c r="A1214" s="159" t="str">
        <f>Arms!$C$39</f>
        <v>CART_007_1</v>
      </c>
      <c r="B1214" s="159">
        <v>6</v>
      </c>
      <c r="C1214" s="159" t="str">
        <f t="shared" si="25"/>
        <v>CART_007_1_6</v>
      </c>
      <c r="D1214" s="163">
        <v>11.8773946360153</v>
      </c>
      <c r="E1214" s="159" t="s">
        <v>260</v>
      </c>
      <c r="F1214" s="161">
        <v>7.4074074074074403</v>
      </c>
      <c r="G1214" s="161"/>
      <c r="H1214" s="159" t="s">
        <v>261</v>
      </c>
      <c r="I1214" s="159" t="s">
        <v>94</v>
      </c>
      <c r="J1214" s="159" t="s">
        <v>355</v>
      </c>
      <c r="P1214" s="159" t="s">
        <v>328</v>
      </c>
    </row>
    <row r="1215" spans="1:16" s="159" customFormat="1">
      <c r="A1215" s="159" t="str">
        <f>Arms!$C$39</f>
        <v>CART_007_1</v>
      </c>
      <c r="B1215" s="159">
        <v>6</v>
      </c>
      <c r="C1215" s="159" t="str">
        <f t="shared" si="25"/>
        <v>CART_007_1_6</v>
      </c>
      <c r="D1215" s="163">
        <v>14.9425287356321</v>
      </c>
      <c r="E1215" s="159" t="s">
        <v>260</v>
      </c>
      <c r="F1215" s="161">
        <v>3.70370370370369</v>
      </c>
      <c r="G1215" s="161"/>
      <c r="H1215" s="159" t="s">
        <v>261</v>
      </c>
      <c r="I1215" s="159" t="s">
        <v>94</v>
      </c>
      <c r="J1215" s="159" t="s">
        <v>355</v>
      </c>
      <c r="P1215" s="159" t="s">
        <v>328</v>
      </c>
    </row>
    <row r="1216" spans="1:16" s="159" customFormat="1">
      <c r="A1216" s="159" t="str">
        <f>Arms!$C$39</f>
        <v>CART_007_1</v>
      </c>
      <c r="B1216" s="159">
        <v>6</v>
      </c>
      <c r="C1216" s="159" t="str">
        <f t="shared" si="25"/>
        <v>CART_007_1_6</v>
      </c>
      <c r="D1216" s="163">
        <v>22.911877394636001</v>
      </c>
      <c r="E1216" s="159" t="s">
        <v>260</v>
      </c>
      <c r="F1216" s="161">
        <v>6.4814814814814596</v>
      </c>
      <c r="G1216" s="161"/>
      <c r="H1216" s="159" t="s">
        <v>261</v>
      </c>
      <c r="I1216" s="159" t="s">
        <v>94</v>
      </c>
      <c r="J1216" s="159" t="s">
        <v>355</v>
      </c>
      <c r="P1216" s="159" t="s">
        <v>328</v>
      </c>
    </row>
    <row r="1217" spans="1:16" s="159" customFormat="1">
      <c r="A1217" s="159" t="str">
        <f>Arms!$C$39</f>
        <v>CART_007_1</v>
      </c>
      <c r="B1217" s="159">
        <v>6</v>
      </c>
      <c r="C1217" s="159" t="str">
        <f t="shared" si="25"/>
        <v>CART_007_1_6</v>
      </c>
      <c r="D1217" s="163">
        <v>30.038314176245201</v>
      </c>
      <c r="E1217" s="159" t="s">
        <v>260</v>
      </c>
      <c r="F1217" s="161">
        <v>15.7407407407407</v>
      </c>
      <c r="G1217" s="161"/>
      <c r="H1217" s="159" t="s">
        <v>261</v>
      </c>
      <c r="I1217" s="159" t="s">
        <v>94</v>
      </c>
      <c r="J1217" s="159" t="s">
        <v>355</v>
      </c>
      <c r="P1217" s="159" t="s">
        <v>328</v>
      </c>
    </row>
    <row r="1218" spans="1:16" s="159" customFormat="1">
      <c r="A1218" s="159" t="str">
        <f>Arms!$C$39</f>
        <v>CART_007_1</v>
      </c>
      <c r="B1218" s="159">
        <v>7</v>
      </c>
      <c r="C1218" s="159" t="str">
        <f t="shared" si="25"/>
        <v>CART_007_1_7</v>
      </c>
      <c r="D1218" s="163">
        <v>11.954022988505701</v>
      </c>
      <c r="E1218" s="159" t="s">
        <v>260</v>
      </c>
      <c r="F1218" s="161">
        <v>12.9629629629629</v>
      </c>
      <c r="G1218" s="161"/>
      <c r="H1218" s="159" t="s">
        <v>261</v>
      </c>
      <c r="I1218" s="159" t="s">
        <v>94</v>
      </c>
      <c r="J1218" s="159" t="s">
        <v>355</v>
      </c>
      <c r="P1218" s="159" t="s">
        <v>328</v>
      </c>
    </row>
    <row r="1219" spans="1:16" s="159" customFormat="1">
      <c r="A1219" s="159" t="str">
        <f>Arms!$C$39</f>
        <v>CART_007_1</v>
      </c>
      <c r="B1219" s="159">
        <v>7</v>
      </c>
      <c r="C1219" s="159" t="str">
        <f t="shared" si="25"/>
        <v>CART_007_1_7</v>
      </c>
      <c r="D1219" s="163">
        <v>14.9808429118773</v>
      </c>
      <c r="E1219" s="159" t="s">
        <v>260</v>
      </c>
      <c r="F1219" s="161">
        <v>14.814814814814801</v>
      </c>
      <c r="G1219" s="161"/>
      <c r="H1219" s="159" t="s">
        <v>261</v>
      </c>
      <c r="I1219" s="159" t="s">
        <v>94</v>
      </c>
      <c r="J1219" s="159" t="s">
        <v>355</v>
      </c>
      <c r="P1219" s="159" t="s">
        <v>328</v>
      </c>
    </row>
    <row r="1220" spans="1:16" s="159" customFormat="1">
      <c r="A1220" s="159" t="str">
        <f>Arms!$C$39</f>
        <v>CART_007_1</v>
      </c>
      <c r="B1220" s="159">
        <v>7</v>
      </c>
      <c r="C1220" s="159" t="str">
        <f t="shared" si="25"/>
        <v>CART_007_1_7</v>
      </c>
      <c r="D1220" s="163">
        <v>23.026819923371601</v>
      </c>
      <c r="E1220" s="159" t="s">
        <v>260</v>
      </c>
      <c r="F1220" s="161">
        <v>10.1851851851851</v>
      </c>
      <c r="G1220" s="161"/>
      <c r="H1220" s="159" t="s">
        <v>261</v>
      </c>
      <c r="I1220" s="159" t="s">
        <v>94</v>
      </c>
      <c r="J1220" s="159" t="s">
        <v>355</v>
      </c>
      <c r="P1220" s="159" t="s">
        <v>328</v>
      </c>
    </row>
    <row r="1221" spans="1:16" s="159" customFormat="1">
      <c r="A1221" s="159" t="str">
        <f>Arms!$C$39</f>
        <v>CART_007_1</v>
      </c>
      <c r="B1221" s="159">
        <v>7</v>
      </c>
      <c r="C1221" s="159" t="str">
        <f t="shared" si="25"/>
        <v>CART_007_1_7</v>
      </c>
      <c r="D1221" s="163">
        <v>30.038314176245201</v>
      </c>
      <c r="E1221" s="159" t="s">
        <v>260</v>
      </c>
      <c r="F1221" s="161">
        <v>8.3333333333333695</v>
      </c>
      <c r="G1221" s="161"/>
      <c r="H1221" s="159" t="s">
        <v>261</v>
      </c>
      <c r="I1221" s="159" t="s">
        <v>94</v>
      </c>
      <c r="J1221" s="159" t="s">
        <v>355</v>
      </c>
      <c r="P1221" s="159" t="s">
        <v>328</v>
      </c>
    </row>
    <row r="1222" spans="1:16" s="159" customFormat="1">
      <c r="A1222" s="159" t="str">
        <f>Arms!$C$39</f>
        <v>CART_007_1</v>
      </c>
      <c r="B1222" s="159">
        <v>8</v>
      </c>
      <c r="C1222" s="159" t="str">
        <f t="shared" si="25"/>
        <v>CART_007_1_8</v>
      </c>
      <c r="D1222" s="163">
        <v>11.954022988505701</v>
      </c>
      <c r="E1222" s="159" t="s">
        <v>260</v>
      </c>
      <c r="F1222" s="161">
        <v>53.703703703703603</v>
      </c>
      <c r="G1222" s="161"/>
      <c r="H1222" s="159" t="s">
        <v>261</v>
      </c>
      <c r="I1222" s="159" t="s">
        <v>94</v>
      </c>
      <c r="J1222" s="159" t="s">
        <v>355</v>
      </c>
      <c r="P1222" s="159" t="s">
        <v>328</v>
      </c>
    </row>
    <row r="1223" spans="1:16" s="159" customFormat="1">
      <c r="A1223" s="159" t="str">
        <f>Arms!$C$39</f>
        <v>CART_007_1</v>
      </c>
      <c r="B1223" s="159">
        <v>8</v>
      </c>
      <c r="C1223" s="159" t="str">
        <f t="shared" si="25"/>
        <v>CART_007_1_8</v>
      </c>
      <c r="D1223" s="163">
        <v>14.9808429118773</v>
      </c>
      <c r="E1223" s="159" t="s">
        <v>260</v>
      </c>
      <c r="F1223" s="161">
        <v>71.296296296296305</v>
      </c>
      <c r="G1223" s="161"/>
      <c r="H1223" s="159" t="s">
        <v>261</v>
      </c>
      <c r="I1223" s="159" t="s">
        <v>94</v>
      </c>
      <c r="J1223" s="159" t="s">
        <v>355</v>
      </c>
      <c r="P1223" s="159" t="s">
        <v>328</v>
      </c>
    </row>
    <row r="1224" spans="1:16" s="159" customFormat="1">
      <c r="A1224" s="159" t="str">
        <f>Arms!$C$39</f>
        <v>CART_007_1</v>
      </c>
      <c r="B1224" s="159">
        <v>8</v>
      </c>
      <c r="C1224" s="159" t="str">
        <f t="shared" si="25"/>
        <v>CART_007_1_8</v>
      </c>
      <c r="D1224" s="163">
        <v>22.950191570881199</v>
      </c>
      <c r="E1224" s="159" t="s">
        <v>260</v>
      </c>
      <c r="F1224" s="161">
        <v>18.518518518518501</v>
      </c>
      <c r="G1224" s="161"/>
      <c r="H1224" s="159" t="s">
        <v>261</v>
      </c>
      <c r="I1224" s="159" t="s">
        <v>94</v>
      </c>
      <c r="J1224" s="159" t="s">
        <v>355</v>
      </c>
      <c r="P1224" s="159" t="s">
        <v>328</v>
      </c>
    </row>
    <row r="1225" spans="1:16" s="159" customFormat="1">
      <c r="A1225" s="159" t="str">
        <f>Arms!$C$39</f>
        <v>CART_007_1</v>
      </c>
      <c r="B1225" s="159">
        <v>8</v>
      </c>
      <c r="C1225" s="159" t="str">
        <f t="shared" si="25"/>
        <v>CART_007_1_8</v>
      </c>
      <c r="D1225" s="163">
        <v>30.038314176245201</v>
      </c>
      <c r="E1225" s="159" t="s">
        <v>260</v>
      </c>
      <c r="F1225" s="161">
        <v>10.1851851851851</v>
      </c>
      <c r="G1225" s="161"/>
      <c r="H1225" s="159" t="s">
        <v>261</v>
      </c>
      <c r="I1225" s="159" t="s">
        <v>94</v>
      </c>
      <c r="J1225" s="159" t="s">
        <v>355</v>
      </c>
      <c r="P1225" s="159" t="s">
        <v>328</v>
      </c>
    </row>
    <row r="1226" spans="1:16" s="159" customFormat="1">
      <c r="A1226" s="159" t="str">
        <f>Arms!$C$39</f>
        <v>CART_007_1</v>
      </c>
      <c r="B1226" s="159">
        <v>9</v>
      </c>
      <c r="C1226" s="159" t="str">
        <f t="shared" si="25"/>
        <v>CART_007_1_9</v>
      </c>
      <c r="D1226" s="163">
        <v>11.954022988505701</v>
      </c>
      <c r="E1226" s="159" t="s">
        <v>260</v>
      </c>
      <c r="F1226" s="161">
        <v>25.925925925925899</v>
      </c>
      <c r="G1226" s="161"/>
      <c r="H1226" s="159" t="s">
        <v>261</v>
      </c>
      <c r="I1226" s="159" t="s">
        <v>94</v>
      </c>
      <c r="J1226" s="159" t="s">
        <v>355</v>
      </c>
      <c r="P1226" s="159" t="s">
        <v>328</v>
      </c>
    </row>
    <row r="1227" spans="1:16" s="159" customFormat="1">
      <c r="A1227" s="159" t="str">
        <f>Arms!$C$39</f>
        <v>CART_007_1</v>
      </c>
      <c r="B1227" s="159">
        <v>9</v>
      </c>
      <c r="C1227" s="159" t="str">
        <f t="shared" si="25"/>
        <v>CART_007_1_9</v>
      </c>
      <c r="D1227" s="163">
        <v>14.9425287356321</v>
      </c>
      <c r="E1227" s="159" t="s">
        <v>260</v>
      </c>
      <c r="F1227" s="161">
        <v>21.296296296296301</v>
      </c>
      <c r="G1227" s="161"/>
      <c r="H1227" s="159" t="s">
        <v>261</v>
      </c>
      <c r="I1227" s="159" t="s">
        <v>94</v>
      </c>
      <c r="J1227" s="159" t="s">
        <v>355</v>
      </c>
      <c r="P1227" s="159" t="s">
        <v>328</v>
      </c>
    </row>
    <row r="1228" spans="1:16" s="159" customFormat="1">
      <c r="A1228" s="159" t="str">
        <f>Arms!$C$39</f>
        <v>CART_007_1</v>
      </c>
      <c r="B1228" s="159">
        <v>9</v>
      </c>
      <c r="C1228" s="159" t="str">
        <f t="shared" si="25"/>
        <v>CART_007_1_9</v>
      </c>
      <c r="D1228" s="163">
        <v>22.950191570881199</v>
      </c>
      <c r="E1228" s="159" t="s">
        <v>260</v>
      </c>
      <c r="F1228" s="161">
        <v>29.629629629629601</v>
      </c>
      <c r="G1228" s="161"/>
      <c r="H1228" s="159" t="s">
        <v>261</v>
      </c>
      <c r="I1228" s="159" t="s">
        <v>94</v>
      </c>
      <c r="J1228" s="159" t="s">
        <v>355</v>
      </c>
      <c r="P1228" s="159" t="s">
        <v>328</v>
      </c>
    </row>
    <row r="1229" spans="1:16" s="159" customFormat="1">
      <c r="A1229" s="159" t="str">
        <f>Arms!$C$39</f>
        <v>CART_007_1</v>
      </c>
      <c r="B1229" s="159">
        <v>9</v>
      </c>
      <c r="C1229" s="159" t="str">
        <f t="shared" si="25"/>
        <v>CART_007_1_9</v>
      </c>
      <c r="D1229" s="163">
        <v>30</v>
      </c>
      <c r="E1229" s="159" t="s">
        <v>260</v>
      </c>
      <c r="F1229" s="161">
        <v>37.962962962962898</v>
      </c>
      <c r="G1229" s="161"/>
      <c r="H1229" s="159" t="s">
        <v>261</v>
      </c>
      <c r="I1229" s="159" t="s">
        <v>94</v>
      </c>
      <c r="J1229" s="159" t="s">
        <v>355</v>
      </c>
      <c r="P1229" s="159" t="s">
        <v>328</v>
      </c>
    </row>
    <row r="1230" spans="1:16" s="159" customFormat="1">
      <c r="A1230" s="159" t="str">
        <f>Arms!$C$39</f>
        <v>CART_007_1</v>
      </c>
      <c r="B1230" s="159">
        <v>10</v>
      </c>
      <c r="C1230" s="159" t="str">
        <f t="shared" si="25"/>
        <v>CART_007_1_10</v>
      </c>
      <c r="D1230" s="163">
        <v>11.915708812260499</v>
      </c>
      <c r="E1230" s="159" t="s">
        <v>260</v>
      </c>
      <c r="F1230" s="161">
        <v>0.92592592592592304</v>
      </c>
      <c r="G1230" s="161"/>
      <c r="H1230" s="159" t="s">
        <v>261</v>
      </c>
      <c r="I1230" s="159" t="s">
        <v>94</v>
      </c>
      <c r="J1230" s="159" t="s">
        <v>355</v>
      </c>
      <c r="P1230" s="159" t="s">
        <v>328</v>
      </c>
    </row>
    <row r="1231" spans="1:16" s="159" customFormat="1">
      <c r="A1231" s="159" t="str">
        <f>Arms!$C$39</f>
        <v>CART_007_1</v>
      </c>
      <c r="B1231" s="159">
        <v>10</v>
      </c>
      <c r="C1231" s="159" t="str">
        <f t="shared" si="25"/>
        <v>CART_007_1_10</v>
      </c>
      <c r="D1231" s="163">
        <v>14.9808429118773</v>
      </c>
      <c r="E1231" s="159" t="s">
        <v>260</v>
      </c>
      <c r="F1231" s="161">
        <v>317.59259259259198</v>
      </c>
      <c r="G1231" s="161"/>
      <c r="H1231" s="159" t="s">
        <v>261</v>
      </c>
      <c r="I1231" s="159" t="s">
        <v>94</v>
      </c>
      <c r="J1231" s="159" t="s">
        <v>355</v>
      </c>
      <c r="P1231" s="159" t="s">
        <v>328</v>
      </c>
    </row>
    <row r="1232" spans="1:16" s="159" customFormat="1">
      <c r="A1232" s="159" t="str">
        <f>Arms!$C$39</f>
        <v>CART_007_1</v>
      </c>
      <c r="B1232" s="159">
        <v>10</v>
      </c>
      <c r="C1232" s="159" t="str">
        <f t="shared" si="25"/>
        <v>CART_007_1_10</v>
      </c>
      <c r="D1232" s="163">
        <v>22.9885057471264</v>
      </c>
      <c r="E1232" s="159" t="s">
        <v>260</v>
      </c>
      <c r="F1232" s="161">
        <v>4.6296296296296102</v>
      </c>
      <c r="G1232" s="161"/>
      <c r="H1232" s="159" t="s">
        <v>261</v>
      </c>
      <c r="I1232" s="159" t="s">
        <v>94</v>
      </c>
      <c r="J1232" s="159" t="s">
        <v>355</v>
      </c>
      <c r="P1232" s="159" t="s">
        <v>328</v>
      </c>
    </row>
    <row r="1233" spans="1:17" s="159" customFormat="1">
      <c r="A1233" s="159" t="str">
        <f>Arms!$C$39</f>
        <v>CART_007_1</v>
      </c>
      <c r="B1233" s="159">
        <v>10</v>
      </c>
      <c r="C1233" s="159" t="str">
        <f t="shared" si="25"/>
        <v>CART_007_1_10</v>
      </c>
      <c r="D1233" s="163">
        <v>30.038314176245201</v>
      </c>
      <c r="E1233" s="159" t="s">
        <v>260</v>
      </c>
      <c r="F1233" s="161">
        <v>5.5555555555555403</v>
      </c>
      <c r="G1233" s="161"/>
      <c r="H1233" s="159" t="s">
        <v>261</v>
      </c>
      <c r="I1233" s="159" t="s">
        <v>94</v>
      </c>
      <c r="J1233" s="159" t="s">
        <v>355</v>
      </c>
      <c r="P1233" s="159" t="s">
        <v>328</v>
      </c>
    </row>
    <row r="1234" spans="1:17" s="159" customFormat="1">
      <c r="A1234" s="159" t="str">
        <f>Arms!$C$39</f>
        <v>CART_007_1</v>
      </c>
      <c r="B1234" s="159">
        <v>1</v>
      </c>
      <c r="C1234" s="159" t="str">
        <f t="shared" si="25"/>
        <v>CART_007_1_1</v>
      </c>
      <c r="D1234" s="163">
        <v>1.40624394456961</v>
      </c>
      <c r="E1234" s="159" t="s">
        <v>260</v>
      </c>
      <c r="F1234" s="161">
        <v>6.1423406764365502</v>
      </c>
      <c r="G1234" s="161"/>
      <c r="H1234" s="159" t="s">
        <v>410</v>
      </c>
      <c r="I1234" s="159" t="s">
        <v>94</v>
      </c>
      <c r="J1234" s="159" t="s">
        <v>264</v>
      </c>
      <c r="P1234" s="159" t="s">
        <v>417</v>
      </c>
      <c r="Q1234" s="159" t="s">
        <v>418</v>
      </c>
    </row>
    <row r="1235" spans="1:17" s="159" customFormat="1">
      <c r="A1235" s="159" t="str">
        <f>Arms!$C$39</f>
        <v>CART_007_1</v>
      </c>
      <c r="B1235" s="159">
        <v>1</v>
      </c>
      <c r="C1235" s="159" t="str">
        <f t="shared" si="25"/>
        <v>CART_007_1_1</v>
      </c>
      <c r="D1235" s="163">
        <v>27.432829706072798</v>
      </c>
      <c r="E1235" s="159" t="s">
        <v>260</v>
      </c>
      <c r="F1235" s="161">
        <v>0.45110534095879101</v>
      </c>
      <c r="G1235" s="161"/>
      <c r="H1235" s="159" t="s">
        <v>410</v>
      </c>
      <c r="I1235" s="159" t="s">
        <v>94</v>
      </c>
      <c r="J1235" s="159" t="s">
        <v>264</v>
      </c>
      <c r="P1235" s="159" t="s">
        <v>417</v>
      </c>
      <c r="Q1235" s="159" t="s">
        <v>420</v>
      </c>
    </row>
    <row r="1236" spans="1:17" s="159" customFormat="1">
      <c r="A1236" s="159" t="str">
        <f>Arms!$C$39</f>
        <v>CART_007_1</v>
      </c>
      <c r="B1236" s="159">
        <v>1</v>
      </c>
      <c r="C1236" s="159" t="str">
        <f t="shared" ref="C1236:C1265" si="26">CONCATENATE(A1236, "_", B1236)</f>
        <v>CART_007_1_1</v>
      </c>
      <c r="D1236" s="163">
        <v>34.696577955188303</v>
      </c>
      <c r="E1236" s="159" t="s">
        <v>260</v>
      </c>
      <c r="F1236" s="161">
        <v>0.35348765107433699</v>
      </c>
      <c r="G1236" s="161"/>
      <c r="H1236" s="159" t="s">
        <v>410</v>
      </c>
      <c r="I1236" s="159" t="s">
        <v>94</v>
      </c>
      <c r="J1236" s="159" t="s">
        <v>264</v>
      </c>
      <c r="P1236" s="159" t="s">
        <v>417</v>
      </c>
    </row>
    <row r="1237" spans="1:17" s="159" customFormat="1">
      <c r="A1237" s="159" t="str">
        <f>Arms!$C$39</f>
        <v>CART_007_1</v>
      </c>
      <c r="B1237" s="159">
        <v>1</v>
      </c>
      <c r="C1237" s="159" t="str">
        <f t="shared" si="26"/>
        <v>CART_007_1_1</v>
      </c>
      <c r="D1237" s="163">
        <v>43.7596540861351</v>
      </c>
      <c r="E1237" s="159" t="s">
        <v>260</v>
      </c>
      <c r="F1237" s="161">
        <v>0.15851801819258901</v>
      </c>
      <c r="G1237" s="161"/>
      <c r="H1237" s="159" t="s">
        <v>410</v>
      </c>
      <c r="I1237" s="159" t="s">
        <v>94</v>
      </c>
      <c r="J1237" s="159" t="s">
        <v>264</v>
      </c>
      <c r="P1237" s="159" t="s">
        <v>417</v>
      </c>
    </row>
    <row r="1238" spans="1:17" s="159" customFormat="1">
      <c r="A1238" s="159" t="str">
        <f>Arms!$C$39</f>
        <v>CART_007_1</v>
      </c>
      <c r="B1238" s="159">
        <v>1</v>
      </c>
      <c r="C1238" s="159" t="str">
        <f t="shared" si="26"/>
        <v>CART_007_1_1</v>
      </c>
      <c r="D1238" s="163">
        <v>67.400054256656006</v>
      </c>
      <c r="E1238" s="159" t="s">
        <v>260</v>
      </c>
      <c r="F1238" s="161">
        <v>0</v>
      </c>
      <c r="G1238" s="161"/>
      <c r="H1238" s="159" t="s">
        <v>410</v>
      </c>
      <c r="I1238" s="159" t="s">
        <v>94</v>
      </c>
      <c r="J1238" s="159" t="s">
        <v>264</v>
      </c>
      <c r="P1238" s="159" t="s">
        <v>417</v>
      </c>
    </row>
    <row r="1239" spans="1:17" s="159" customFormat="1">
      <c r="A1239" s="159" t="str">
        <f>Arms!$C$39</f>
        <v>CART_007_1</v>
      </c>
      <c r="B1239" s="159">
        <v>1</v>
      </c>
      <c r="C1239" s="159" t="str">
        <f t="shared" si="26"/>
        <v>CART_007_1_1</v>
      </c>
      <c r="D1239" s="163">
        <v>109.288407345686</v>
      </c>
      <c r="E1239" s="159" t="s">
        <v>260</v>
      </c>
      <c r="F1239" s="161">
        <v>0</v>
      </c>
      <c r="G1239" s="161"/>
      <c r="H1239" s="159" t="s">
        <v>410</v>
      </c>
      <c r="I1239" s="159" t="s">
        <v>94</v>
      </c>
      <c r="J1239" s="159" t="s">
        <v>264</v>
      </c>
      <c r="P1239" s="159" t="s">
        <v>417</v>
      </c>
    </row>
    <row r="1240" spans="1:17" s="159" customFormat="1">
      <c r="A1240" s="159" t="str">
        <f>Arms!$C$39</f>
        <v>CART_007_1</v>
      </c>
      <c r="B1240" s="159">
        <v>1</v>
      </c>
      <c r="C1240" s="159" t="str">
        <f t="shared" si="26"/>
        <v>CART_007_1_1</v>
      </c>
      <c r="D1240" s="163">
        <v>134.79457211982901</v>
      </c>
      <c r="E1240" s="159" t="s">
        <v>260</v>
      </c>
      <c r="F1240" s="161">
        <v>0</v>
      </c>
      <c r="G1240" s="161"/>
      <c r="H1240" s="159" t="s">
        <v>410</v>
      </c>
      <c r="I1240" s="159" t="s">
        <v>94</v>
      </c>
      <c r="J1240" s="159" t="s">
        <v>264</v>
      </c>
      <c r="P1240" s="159" t="s">
        <v>417</v>
      </c>
    </row>
    <row r="1241" spans="1:17" s="159" customFormat="1">
      <c r="A1241" s="159" t="str">
        <f>Arms!$C$39</f>
        <v>CART_007_1</v>
      </c>
      <c r="B1241" s="159">
        <v>1</v>
      </c>
      <c r="C1241" s="159" t="str">
        <f t="shared" si="26"/>
        <v>CART_007_1_1</v>
      </c>
      <c r="D1241" s="163">
        <v>162.11667395625099</v>
      </c>
      <c r="E1241" s="159" t="s">
        <v>260</v>
      </c>
      <c r="F1241" s="161">
        <v>0</v>
      </c>
      <c r="G1241" s="161"/>
      <c r="H1241" s="159" t="s">
        <v>410</v>
      </c>
      <c r="I1241" s="159" t="s">
        <v>94</v>
      </c>
      <c r="J1241" s="159" t="s">
        <v>264</v>
      </c>
      <c r="P1241" s="159" t="s">
        <v>417</v>
      </c>
    </row>
    <row r="1242" spans="1:17" s="159" customFormat="1">
      <c r="A1242" s="159" t="str">
        <f>Arms!$C$39</f>
        <v>CART_007_1</v>
      </c>
      <c r="B1242" s="159">
        <v>1</v>
      </c>
      <c r="C1242" s="159" t="str">
        <f t="shared" si="26"/>
        <v>CART_007_1_1</v>
      </c>
      <c r="D1242" s="163">
        <v>182.152881969627</v>
      </c>
      <c r="E1242" s="159" t="s">
        <v>260</v>
      </c>
      <c r="F1242" s="161">
        <v>0</v>
      </c>
      <c r="G1242" s="161"/>
      <c r="H1242" s="159" t="s">
        <v>410</v>
      </c>
      <c r="I1242" s="159" t="s">
        <v>94</v>
      </c>
      <c r="J1242" s="159" t="s">
        <v>264</v>
      </c>
      <c r="P1242" s="159" t="s">
        <v>417</v>
      </c>
    </row>
    <row r="1243" spans="1:17" s="159" customFormat="1">
      <c r="A1243" s="159" t="str">
        <f>Arms!$C$39</f>
        <v>CART_007_1</v>
      </c>
      <c r="B1243" s="159">
        <v>1</v>
      </c>
      <c r="C1243" s="159" t="str">
        <f t="shared" si="26"/>
        <v>CART_007_1_1</v>
      </c>
      <c r="D1243" s="163">
        <v>224.04677145214001</v>
      </c>
      <c r="E1243" s="159" t="s">
        <v>260</v>
      </c>
      <c r="F1243" s="161">
        <v>0</v>
      </c>
      <c r="G1243" s="161"/>
      <c r="H1243" s="159" t="s">
        <v>410</v>
      </c>
      <c r="I1243" s="159" t="s">
        <v>94</v>
      </c>
      <c r="J1243" s="159" t="s">
        <v>264</v>
      </c>
      <c r="P1243" s="159" t="s">
        <v>417</v>
      </c>
    </row>
    <row r="1244" spans="1:17" s="159" customFormat="1">
      <c r="A1244" s="159" t="str">
        <f>Arms!$C$39</f>
        <v>CART_007_1</v>
      </c>
      <c r="B1244" s="159">
        <v>1</v>
      </c>
      <c r="C1244" s="159" t="str">
        <f t="shared" si="26"/>
        <v>CART_007_1_1</v>
      </c>
      <c r="D1244" s="163">
        <v>271.40508130193803</v>
      </c>
      <c r="E1244" s="159" t="s">
        <v>260</v>
      </c>
      <c r="F1244" s="161">
        <v>0</v>
      </c>
      <c r="G1244" s="161"/>
      <c r="H1244" s="159" t="s">
        <v>410</v>
      </c>
      <c r="I1244" s="159" t="s">
        <v>94</v>
      </c>
      <c r="J1244" s="159" t="s">
        <v>264</v>
      </c>
      <c r="P1244" s="159" t="s">
        <v>417</v>
      </c>
    </row>
    <row r="1245" spans="1:17" s="159" customFormat="1">
      <c r="A1245" s="159" t="str">
        <f>Arms!$C$39</f>
        <v>CART_007_1</v>
      </c>
      <c r="B1245" s="159">
        <v>1</v>
      </c>
      <c r="C1245" s="159" t="str">
        <f t="shared" si="26"/>
        <v>CART_007_1_1</v>
      </c>
      <c r="D1245" s="163">
        <v>367.94317445729399</v>
      </c>
      <c r="E1245" s="159" t="s">
        <v>260</v>
      </c>
      <c r="F1245" s="161">
        <v>0</v>
      </c>
      <c r="G1245" s="161"/>
      <c r="H1245" s="159" t="s">
        <v>410</v>
      </c>
      <c r="I1245" s="159" t="s">
        <v>94</v>
      </c>
      <c r="J1245" s="159" t="s">
        <v>264</v>
      </c>
      <c r="P1245" s="159" t="s">
        <v>417</v>
      </c>
    </row>
    <row r="1246" spans="1:17" s="159" customFormat="1">
      <c r="A1246" s="159" t="str">
        <f>Arms!$C$39</f>
        <v>CART_007_1</v>
      </c>
      <c r="B1246" s="159">
        <v>1</v>
      </c>
      <c r="C1246" s="159" t="str">
        <f t="shared" si="26"/>
        <v>CART_007_1_1</v>
      </c>
      <c r="D1246" s="163">
        <v>481.00740215808599</v>
      </c>
      <c r="E1246" s="159" t="s">
        <v>260</v>
      </c>
      <c r="F1246" s="161">
        <v>0.55062755020124599</v>
      </c>
      <c r="G1246" s="161"/>
      <c r="H1246" s="159" t="s">
        <v>410</v>
      </c>
      <c r="I1246" s="159" t="s">
        <v>94</v>
      </c>
      <c r="J1246" s="159" t="s">
        <v>264</v>
      </c>
      <c r="P1246" s="159" t="s">
        <v>417</v>
      </c>
    </row>
    <row r="1247" spans="1:17" s="159" customFormat="1">
      <c r="A1247" s="159" t="str">
        <f>Arms!$C$39</f>
        <v>CART_007_1</v>
      </c>
      <c r="B1247" s="159">
        <v>1</v>
      </c>
      <c r="C1247" s="159" t="str">
        <f t="shared" si="26"/>
        <v>CART_007_1_1</v>
      </c>
      <c r="D1247" s="163">
        <v>490.11476943689303</v>
      </c>
      <c r="E1247" s="159" t="s">
        <v>260</v>
      </c>
      <c r="F1247" s="161">
        <v>0.55018463872264201</v>
      </c>
      <c r="G1247" s="161"/>
      <c r="H1247" s="159" t="s">
        <v>410</v>
      </c>
      <c r="I1247" s="159" t="s">
        <v>94</v>
      </c>
      <c r="J1247" s="159" t="s">
        <v>264</v>
      </c>
      <c r="P1247" s="159" t="s">
        <v>417</v>
      </c>
    </row>
    <row r="1248" spans="1:17" s="159" customFormat="1">
      <c r="A1248" s="159" t="str">
        <f>Arms!$C$39</f>
        <v>CART_007_1</v>
      </c>
      <c r="B1248" s="159">
        <v>1</v>
      </c>
      <c r="C1248" s="159" t="str">
        <f t="shared" si="26"/>
        <v>CART_007_1_1</v>
      </c>
      <c r="D1248" s="163">
        <v>499.18891835480503</v>
      </c>
      <c r="E1248" s="159" t="s">
        <v>260</v>
      </c>
      <c r="F1248" s="161">
        <v>0.40384668619167902</v>
      </c>
      <c r="G1248" s="161"/>
      <c r="H1248" s="159" t="s">
        <v>410</v>
      </c>
      <c r="I1248" s="159" t="s">
        <v>94</v>
      </c>
      <c r="J1248" s="159" t="s">
        <v>264</v>
      </c>
      <c r="P1248" s="159" t="s">
        <v>417</v>
      </c>
    </row>
    <row r="1249" spans="1:17" s="159" customFormat="1">
      <c r="A1249" s="159" t="str">
        <f>Arms!$C$39</f>
        <v>CART_007_1</v>
      </c>
      <c r="B1249" s="159">
        <v>1</v>
      </c>
      <c r="C1249" s="159" t="str">
        <f t="shared" si="26"/>
        <v>CART_007_1_1</v>
      </c>
      <c r="D1249" s="163">
        <v>512.066569595234</v>
      </c>
      <c r="E1249" s="159" t="s">
        <v>260</v>
      </c>
      <c r="F1249" s="161">
        <v>0.96249093415567</v>
      </c>
      <c r="G1249" s="161"/>
      <c r="H1249" s="159" t="s">
        <v>410</v>
      </c>
      <c r="I1249" s="159" t="s">
        <v>94</v>
      </c>
      <c r="J1249" s="159" t="s">
        <v>264</v>
      </c>
      <c r="P1249" s="159" t="s">
        <v>417</v>
      </c>
    </row>
    <row r="1250" spans="1:17" s="159" customFormat="1">
      <c r="A1250" s="159" t="str">
        <f>Arms!$C$39</f>
        <v>CART_007_1</v>
      </c>
      <c r="B1250" s="159">
        <v>1</v>
      </c>
      <c r="C1250" s="159" t="str">
        <f t="shared" si="26"/>
        <v>CART_007_1_1</v>
      </c>
      <c r="D1250" s="163">
        <v>524.81688378556396</v>
      </c>
      <c r="E1250" s="159" t="s">
        <v>260</v>
      </c>
      <c r="F1250" s="161">
        <v>0.961870858085625</v>
      </c>
      <c r="G1250" s="161"/>
      <c r="H1250" s="159" t="s">
        <v>410</v>
      </c>
      <c r="I1250" s="159" t="s">
        <v>94</v>
      </c>
      <c r="J1250" s="159" t="s">
        <v>264</v>
      </c>
      <c r="P1250" s="159" t="s">
        <v>417</v>
      </c>
    </row>
    <row r="1251" spans="1:17" s="159" customFormat="1">
      <c r="A1251" s="159" t="str">
        <f>Arms!$C$39</f>
        <v>CART_007_1</v>
      </c>
      <c r="B1251" s="159">
        <v>1</v>
      </c>
      <c r="C1251" s="159" t="str">
        <f t="shared" si="26"/>
        <v>CART_007_1_1</v>
      </c>
      <c r="D1251" s="163">
        <v>544.73682753580601</v>
      </c>
      <c r="E1251" s="159" t="s">
        <v>260</v>
      </c>
      <c r="F1251" s="161">
        <v>0.45026380914944297</v>
      </c>
      <c r="G1251" s="161"/>
      <c r="H1251" s="159" t="s">
        <v>410</v>
      </c>
      <c r="I1251" s="159" t="s">
        <v>94</v>
      </c>
      <c r="J1251" s="159" t="s">
        <v>264</v>
      </c>
      <c r="P1251" s="159" t="s">
        <v>417</v>
      </c>
    </row>
    <row r="1252" spans="1:17" s="159" customFormat="1">
      <c r="A1252" s="159" t="str">
        <f>Arms!$C$39</f>
        <v>CART_007_1</v>
      </c>
      <c r="B1252" s="159">
        <v>1</v>
      </c>
      <c r="C1252" s="159" t="str">
        <f t="shared" si="26"/>
        <v>CART_007_1_1</v>
      </c>
      <c r="D1252" s="163">
        <v>575.67973070981998</v>
      </c>
      <c r="E1252" s="159" t="s">
        <v>260</v>
      </c>
      <c r="F1252" s="161">
        <v>0.35149454942061398</v>
      </c>
      <c r="G1252" s="161"/>
      <c r="H1252" s="159" t="s">
        <v>410</v>
      </c>
      <c r="I1252" s="159" t="s">
        <v>94</v>
      </c>
      <c r="J1252" s="159" t="s">
        <v>264</v>
      </c>
      <c r="P1252" s="159" t="s">
        <v>417</v>
      </c>
    </row>
    <row r="1253" spans="1:17" s="159" customFormat="1">
      <c r="A1253" s="159" t="str">
        <f>Arms!$C$39</f>
        <v>CART_007_1</v>
      </c>
      <c r="B1253" s="159">
        <v>1</v>
      </c>
      <c r="C1253" s="159" t="str">
        <f t="shared" si="26"/>
        <v>CART_007_1_1</v>
      </c>
      <c r="D1253" s="163">
        <v>612.10919982504902</v>
      </c>
      <c r="E1253" s="159" t="s">
        <v>260</v>
      </c>
      <c r="F1253" s="161">
        <v>0.349722903506197</v>
      </c>
      <c r="G1253" s="161"/>
      <c r="H1253" s="159" t="s">
        <v>410</v>
      </c>
      <c r="I1253" s="159" t="s">
        <v>94</v>
      </c>
      <c r="J1253" s="159" t="s">
        <v>264</v>
      </c>
      <c r="P1253" s="159" t="s">
        <v>417</v>
      </c>
    </row>
    <row r="1254" spans="1:17" s="159" customFormat="1">
      <c r="A1254" s="159" t="str">
        <f>Arms!$C$39</f>
        <v>CART_007_1</v>
      </c>
      <c r="B1254" s="159">
        <v>1</v>
      </c>
      <c r="C1254" s="159" t="str">
        <f t="shared" si="26"/>
        <v>CART_007_1_1</v>
      </c>
      <c r="D1254" s="163">
        <v>653.96433455318504</v>
      </c>
      <c r="E1254" s="159" t="s">
        <v>260</v>
      </c>
      <c r="F1254" s="161">
        <v>0.17747462947686499</v>
      </c>
      <c r="G1254" s="161"/>
      <c r="H1254" s="159" t="s">
        <v>410</v>
      </c>
      <c r="I1254" s="159" t="s">
        <v>94</v>
      </c>
      <c r="J1254" s="159" t="s">
        <v>264</v>
      </c>
      <c r="P1254" s="159" t="s">
        <v>417</v>
      </c>
    </row>
    <row r="1255" spans="1:17" s="159" customFormat="1">
      <c r="A1255" s="159" t="str">
        <f>Arms!$C$39</f>
        <v>CART_007_1</v>
      </c>
      <c r="B1255" s="159">
        <v>1</v>
      </c>
      <c r="C1255" s="159" t="str">
        <f t="shared" si="26"/>
        <v>CART_007_1_1</v>
      </c>
      <c r="D1255" s="163">
        <v>666.68143038261996</v>
      </c>
      <c r="E1255" s="159" t="s">
        <v>260</v>
      </c>
      <c r="F1255" s="161">
        <v>3.0959512354460299E-2</v>
      </c>
      <c r="G1255" s="161"/>
      <c r="H1255" s="159" t="s">
        <v>410</v>
      </c>
      <c r="I1255" s="159" t="s">
        <v>94</v>
      </c>
      <c r="J1255" s="159" t="s">
        <v>264</v>
      </c>
      <c r="P1255" s="159" t="s">
        <v>417</v>
      </c>
    </row>
    <row r="1256" spans="1:17" s="159" customFormat="1">
      <c r="A1256" s="159" t="str">
        <f>Arms!$C$39</f>
        <v>CART_007_1</v>
      </c>
      <c r="B1256" s="159">
        <v>1</v>
      </c>
      <c r="C1256" s="159" t="str">
        <f t="shared" si="26"/>
        <v>CART_007_1_1</v>
      </c>
      <c r="D1256" s="163">
        <v>694.02567779297203</v>
      </c>
      <c r="E1256" s="159" t="s">
        <v>260</v>
      </c>
      <c r="F1256" s="161">
        <v>0.126894138620219</v>
      </c>
      <c r="G1256" s="161"/>
      <c r="H1256" s="159" t="s">
        <v>410</v>
      </c>
      <c r="I1256" s="159" t="s">
        <v>94</v>
      </c>
      <c r="J1256" s="159" t="s">
        <v>264</v>
      </c>
      <c r="P1256" s="159" t="s">
        <v>417</v>
      </c>
    </row>
    <row r="1257" spans="1:17" s="159" customFormat="1">
      <c r="A1257" s="159" t="str">
        <f>Arms!$C$39</f>
        <v>CART_007_1</v>
      </c>
      <c r="B1257" s="159">
        <v>1</v>
      </c>
      <c r="C1257" s="159" t="str">
        <f t="shared" si="26"/>
        <v>CART_007_1_1</v>
      </c>
      <c r="D1257" s="163">
        <v>712.19612120272598</v>
      </c>
      <c r="E1257" s="159" t="s">
        <v>260</v>
      </c>
      <c r="F1257" s="161">
        <v>0</v>
      </c>
      <c r="G1257" s="161"/>
      <c r="H1257" s="159" t="s">
        <v>410</v>
      </c>
      <c r="I1257" s="159" t="s">
        <v>94</v>
      </c>
      <c r="J1257" s="159" t="s">
        <v>264</v>
      </c>
      <c r="P1257" s="159" t="s">
        <v>417</v>
      </c>
    </row>
    <row r="1258" spans="1:17" s="159" customFormat="1">
      <c r="A1258" s="159" t="str">
        <f>Arms!$C$39</f>
        <v>CART_007_1</v>
      </c>
      <c r="B1258" s="159">
        <v>1</v>
      </c>
      <c r="C1258" s="159" t="str">
        <f t="shared" si="26"/>
        <v>CART_007_1_1</v>
      </c>
      <c r="D1258" s="163">
        <v>732.23786560958399</v>
      </c>
      <c r="E1258" s="159" t="s">
        <v>260</v>
      </c>
      <c r="F1258" s="161">
        <v>0</v>
      </c>
      <c r="G1258" s="161"/>
      <c r="H1258" s="159" t="s">
        <v>410</v>
      </c>
      <c r="I1258" s="159" t="s">
        <v>94</v>
      </c>
      <c r="J1258" s="159" t="s">
        <v>264</v>
      </c>
      <c r="P1258" s="159" t="s">
        <v>417</v>
      </c>
    </row>
    <row r="1259" spans="1:17" s="159" customFormat="1">
      <c r="A1259" s="159" t="str">
        <f>Arms!$C$39</f>
        <v>CART_007_1</v>
      </c>
      <c r="B1259" s="159">
        <v>1</v>
      </c>
      <c r="C1259" s="159" t="str">
        <f t="shared" si="26"/>
        <v>CART_007_1_1</v>
      </c>
      <c r="D1259" s="163">
        <v>752.27407362296003</v>
      </c>
      <c r="E1259" s="159" t="s">
        <v>260</v>
      </c>
      <c r="F1259" s="161">
        <v>0</v>
      </c>
      <c r="G1259" s="161"/>
      <c r="H1259" s="159" t="s">
        <v>410</v>
      </c>
      <c r="I1259" s="159" t="s">
        <v>94</v>
      </c>
      <c r="J1259" s="159" t="s">
        <v>264</v>
      </c>
      <c r="P1259" s="159" t="s">
        <v>417</v>
      </c>
    </row>
    <row r="1260" spans="1:17" s="159" customFormat="1">
      <c r="A1260" s="159" t="str">
        <f>Arms!$C$39</f>
        <v>CART_007_1</v>
      </c>
      <c r="B1260" s="159">
        <v>1</v>
      </c>
      <c r="C1260" s="159" t="str">
        <f t="shared" si="26"/>
        <v>CART_007_1_1</v>
      </c>
      <c r="D1260" s="163">
        <v>777.77470200361995</v>
      </c>
      <c r="E1260" s="159" t="s">
        <v>260</v>
      </c>
      <c r="F1260" s="161">
        <v>0</v>
      </c>
      <c r="G1260" s="161"/>
      <c r="H1260" s="159" t="s">
        <v>410</v>
      </c>
      <c r="I1260" s="159" t="s">
        <v>94</v>
      </c>
      <c r="J1260" s="159" t="s">
        <v>264</v>
      </c>
      <c r="P1260" s="159" t="s">
        <v>417</v>
      </c>
    </row>
    <row r="1261" spans="1:17" s="159" customFormat="1">
      <c r="A1261" s="159" t="str">
        <f>Arms!$C$39</f>
        <v>CART_007_1</v>
      </c>
      <c r="B1261" s="159">
        <v>1</v>
      </c>
      <c r="C1261" s="159" t="str">
        <f t="shared" si="26"/>
        <v>CART_007_1_1</v>
      </c>
      <c r="D1261" s="163">
        <v>808.74528714504697</v>
      </c>
      <c r="E1261" s="159" t="s">
        <v>260</v>
      </c>
      <c r="F1261" s="161">
        <v>0</v>
      </c>
      <c r="G1261" s="161"/>
      <c r="H1261" s="159" t="s">
        <v>410</v>
      </c>
      <c r="I1261" s="159" t="s">
        <v>94</v>
      </c>
      <c r="J1261" s="159" t="s">
        <v>264</v>
      </c>
      <c r="P1261" s="159" t="s">
        <v>417</v>
      </c>
    </row>
    <row r="1262" spans="1:17" s="159" customFormat="1">
      <c r="A1262" s="159" t="str">
        <f>Arms!$C$39</f>
        <v>CART_007_1</v>
      </c>
      <c r="B1262" s="159">
        <v>1</v>
      </c>
      <c r="C1262" s="159" t="str">
        <f t="shared" si="26"/>
        <v>CART_007_1_1</v>
      </c>
      <c r="D1262" s="163">
        <v>865.20542788016996</v>
      </c>
      <c r="E1262" s="159" t="s">
        <v>260</v>
      </c>
      <c r="F1262" s="161">
        <v>0</v>
      </c>
      <c r="G1262" s="161"/>
      <c r="H1262" s="159" t="s">
        <v>410</v>
      </c>
      <c r="I1262" s="159" t="s">
        <v>94</v>
      </c>
      <c r="J1262" s="159" t="s">
        <v>264</v>
      </c>
      <c r="P1262" s="159" t="s">
        <v>417</v>
      </c>
    </row>
    <row r="1263" spans="1:17" s="159" customFormat="1">
      <c r="A1263" s="159" t="str">
        <f>Arms!$C$39</f>
        <v>CART_007_1</v>
      </c>
      <c r="B1263" s="159">
        <v>1</v>
      </c>
      <c r="C1263" s="159" t="str">
        <f t="shared" si="26"/>
        <v>CART_007_1_1</v>
      </c>
      <c r="D1263" s="163">
        <v>963.56499449128796</v>
      </c>
      <c r="E1263" s="159" t="s">
        <v>260</v>
      </c>
      <c r="F1263" s="161">
        <v>0</v>
      </c>
      <c r="G1263" s="161"/>
      <c r="H1263" s="159" t="s">
        <v>410</v>
      </c>
      <c r="I1263" s="159" t="s">
        <v>94</v>
      </c>
      <c r="J1263" s="159" t="s">
        <v>264</v>
      </c>
      <c r="P1263" s="159" t="s">
        <v>417</v>
      </c>
    </row>
    <row r="1264" spans="1:17" s="159" customFormat="1">
      <c r="A1264" s="159" t="str">
        <f>Arms!$C$39</f>
        <v>CART_007_1</v>
      </c>
      <c r="B1264" s="159">
        <v>4</v>
      </c>
      <c r="C1264" s="159" t="str">
        <f t="shared" si="26"/>
        <v>CART_007_1_4</v>
      </c>
      <c r="D1264" s="163">
        <v>-3.5225870469550902</v>
      </c>
      <c r="E1264" s="159" t="s">
        <v>260</v>
      </c>
      <c r="F1264" s="161">
        <v>5.3195262508427996</v>
      </c>
      <c r="G1264" s="161"/>
      <c r="H1264" s="159" t="s">
        <v>410</v>
      </c>
      <c r="I1264" s="159" t="s">
        <v>94</v>
      </c>
      <c r="J1264" s="159" t="s">
        <v>264</v>
      </c>
      <c r="P1264" s="159" t="s">
        <v>419</v>
      </c>
      <c r="Q1264" s="159" t="s">
        <v>418</v>
      </c>
    </row>
    <row r="1265" spans="1:17" s="159" customFormat="1">
      <c r="A1265" s="159" t="str">
        <f>Arms!$C$39</f>
        <v>CART_007_1</v>
      </c>
      <c r="B1265" s="159">
        <v>4</v>
      </c>
      <c r="C1265" s="159" t="str">
        <f t="shared" si="26"/>
        <v>CART_007_1_4</v>
      </c>
      <c r="D1265" s="163">
        <v>9.6250970015391797</v>
      </c>
      <c r="E1265" s="159" t="s">
        <v>260</v>
      </c>
      <c r="F1265" s="161">
        <v>2.12937779078199</v>
      </c>
      <c r="G1265" s="161"/>
      <c r="H1265" s="159" t="s">
        <v>410</v>
      </c>
      <c r="I1265" s="159" t="s">
        <v>94</v>
      </c>
      <c r="J1265" s="159" t="s">
        <v>264</v>
      </c>
      <c r="P1265" s="159" t="s">
        <v>419</v>
      </c>
    </row>
    <row r="1266" spans="1:17" s="159" customFormat="1">
      <c r="A1266" s="159" t="str">
        <f>Arms!$C$39</f>
        <v>CART_007_1</v>
      </c>
      <c r="B1266" s="159">
        <v>4</v>
      </c>
      <c r="C1266" s="159" t="str">
        <f t="shared" ref="C1266:C1293" si="27">CONCATENATE(A1266, "_", B1266)</f>
        <v>CART_007_1_4</v>
      </c>
      <c r="D1266" s="163">
        <v>17.267546147289501</v>
      </c>
      <c r="E1266" s="159" t="s">
        <v>260</v>
      </c>
      <c r="F1266" s="161">
        <v>1.22131616777131</v>
      </c>
      <c r="G1266" s="161"/>
      <c r="H1266" s="159" t="s">
        <v>410</v>
      </c>
      <c r="I1266" s="159" t="s">
        <v>94</v>
      </c>
      <c r="J1266" s="159" t="s">
        <v>264</v>
      </c>
      <c r="P1266" s="159" t="s">
        <v>419</v>
      </c>
    </row>
    <row r="1267" spans="1:17" s="159" customFormat="1">
      <c r="A1267" s="159" t="str">
        <f>Arms!$C$39</f>
        <v>CART_007_1</v>
      </c>
      <c r="B1267" s="159">
        <v>4</v>
      </c>
      <c r="C1267" s="159" t="str">
        <f t="shared" si="27"/>
        <v>CART_007_1_4</v>
      </c>
      <c r="D1267" s="163">
        <v>40.023153154299003</v>
      </c>
      <c r="E1267" s="159" t="s">
        <v>260</v>
      </c>
      <c r="F1267" s="161">
        <v>0.31528998689684101</v>
      </c>
      <c r="G1267" s="161"/>
      <c r="H1267" s="159" t="s">
        <v>410</v>
      </c>
      <c r="I1267" s="159" t="s">
        <v>94</v>
      </c>
      <c r="J1267" s="159" t="s">
        <v>264</v>
      </c>
      <c r="P1267" s="159" t="s">
        <v>419</v>
      </c>
    </row>
    <row r="1268" spans="1:17" s="159" customFormat="1">
      <c r="A1268" s="159" t="str">
        <f>Arms!$C$39</f>
        <v>CART_007_1</v>
      </c>
      <c r="B1268" s="159">
        <v>4</v>
      </c>
      <c r="C1268" s="159" t="str">
        <f t="shared" si="27"/>
        <v>CART_007_1_4</v>
      </c>
      <c r="D1268" s="163">
        <v>69.522434388794593</v>
      </c>
      <c r="E1268" s="159" t="s">
        <v>260</v>
      </c>
      <c r="F1268" s="161">
        <v>1.6232651036167601E-2</v>
      </c>
      <c r="G1268" s="161"/>
      <c r="H1268" s="159" t="s">
        <v>410</v>
      </c>
      <c r="I1268" s="159" t="s">
        <v>94</v>
      </c>
      <c r="J1268" s="159" t="s">
        <v>264</v>
      </c>
      <c r="P1268" s="159" t="s">
        <v>419</v>
      </c>
    </row>
    <row r="1269" spans="1:17" s="159" customFormat="1">
      <c r="A1269" s="159" t="str">
        <f>Arms!$C$39</f>
        <v>CART_007_1</v>
      </c>
      <c r="B1269" s="159">
        <v>4</v>
      </c>
      <c r="C1269" s="159" t="str">
        <f t="shared" si="27"/>
        <v>CART_007_1_4</v>
      </c>
      <c r="D1269" s="163">
        <v>103.527039576627</v>
      </c>
      <c r="E1269" s="159" t="s">
        <v>260</v>
      </c>
      <c r="F1269" s="161">
        <v>2.0812395842611402E-2</v>
      </c>
      <c r="G1269" s="161"/>
      <c r="H1269" s="159" t="s">
        <v>410</v>
      </c>
      <c r="I1269" s="159" t="s">
        <v>94</v>
      </c>
      <c r="J1269" s="159" t="s">
        <v>264</v>
      </c>
      <c r="P1269" s="159" t="s">
        <v>419</v>
      </c>
    </row>
    <row r="1270" spans="1:17" s="159" customFormat="1">
      <c r="A1270" s="159" t="str">
        <f>Arms!$C$39</f>
        <v>CART_007_1</v>
      </c>
      <c r="B1270" s="159">
        <v>4</v>
      </c>
      <c r="C1270" s="159" t="str">
        <f t="shared" si="27"/>
        <v>CART_007_1_4</v>
      </c>
      <c r="D1270" s="163">
        <v>132.232498378006</v>
      </c>
      <c r="E1270" s="159" t="s">
        <v>260</v>
      </c>
      <c r="F1270" s="161">
        <v>0.125688551910135</v>
      </c>
      <c r="G1270" s="161"/>
      <c r="H1270" s="159" t="s">
        <v>410</v>
      </c>
      <c r="I1270" s="159" t="s">
        <v>94</v>
      </c>
      <c r="J1270" s="159" t="s">
        <v>264</v>
      </c>
      <c r="P1270" s="159" t="s">
        <v>419</v>
      </c>
    </row>
    <row r="1271" spans="1:17" s="159" customFormat="1">
      <c r="A1271" s="159" t="str">
        <f>Arms!$C$39</f>
        <v>CART_007_1</v>
      </c>
      <c r="B1271" s="159">
        <v>4</v>
      </c>
      <c r="C1271" s="159" t="str">
        <f t="shared" si="27"/>
        <v>CART_007_1_4</v>
      </c>
      <c r="D1271" s="163">
        <v>159.42664139326001</v>
      </c>
      <c r="E1271" s="159" t="s">
        <v>260</v>
      </c>
      <c r="F1271" s="161">
        <v>0.230361163764042</v>
      </c>
      <c r="G1271" s="161"/>
      <c r="H1271" s="159" t="s">
        <v>410</v>
      </c>
      <c r="I1271" s="159" t="s">
        <v>94</v>
      </c>
      <c r="J1271" s="159" t="s">
        <v>264</v>
      </c>
      <c r="P1271" s="159" t="s">
        <v>419</v>
      </c>
    </row>
    <row r="1272" spans="1:17" s="159" customFormat="1">
      <c r="A1272" s="159" t="str">
        <f>Arms!$C$39</f>
        <v>CART_007_1</v>
      </c>
      <c r="B1272" s="159">
        <v>4</v>
      </c>
      <c r="C1272" s="159" t="str">
        <f t="shared" si="27"/>
        <v>CART_007_1_4</v>
      </c>
      <c r="D1272" s="163">
        <v>181.32163802205801</v>
      </c>
      <c r="E1272" s="159" t="s">
        <v>260</v>
      </c>
      <c r="F1272" s="161">
        <v>0.43533018687903102</v>
      </c>
      <c r="G1272" s="161"/>
      <c r="H1272" s="159" t="s">
        <v>410</v>
      </c>
      <c r="I1272" s="159" t="s">
        <v>94</v>
      </c>
      <c r="J1272" s="159" t="s">
        <v>264</v>
      </c>
      <c r="P1272" s="159" t="s">
        <v>419</v>
      </c>
    </row>
    <row r="1273" spans="1:17" s="159" customFormat="1">
      <c r="A1273" s="159" t="str">
        <f>Arms!$C$39</f>
        <v>CART_007_1</v>
      </c>
      <c r="B1273" s="159">
        <v>4</v>
      </c>
      <c r="C1273" s="159" t="str">
        <f t="shared" si="27"/>
        <v>CART_007_1_4</v>
      </c>
      <c r="D1273" s="163">
        <v>209.27907183838499</v>
      </c>
      <c r="E1273" s="159" t="s">
        <v>260</v>
      </c>
      <c r="F1273" s="161">
        <v>0.45929751803274499</v>
      </c>
      <c r="G1273" s="161"/>
      <c r="H1273" s="159" t="s">
        <v>410</v>
      </c>
      <c r="I1273" s="159" t="s">
        <v>94</v>
      </c>
      <c r="J1273" s="159" t="s">
        <v>264</v>
      </c>
      <c r="P1273" s="159" t="s">
        <v>419</v>
      </c>
    </row>
    <row r="1274" spans="1:17" s="159" customFormat="1">
      <c r="A1274" s="159" t="str">
        <f>Arms!$C$39</f>
        <v>CART_007_1</v>
      </c>
      <c r="B1274" s="159">
        <v>4</v>
      </c>
      <c r="C1274" s="159" t="str">
        <f t="shared" si="27"/>
        <v>CART_007_1_4</v>
      </c>
      <c r="D1274" s="163">
        <v>248.55420000763201</v>
      </c>
      <c r="E1274" s="159" t="s">
        <v>260</v>
      </c>
      <c r="F1274" s="161">
        <v>0.66660729960436105</v>
      </c>
      <c r="G1274" s="161"/>
      <c r="H1274" s="159" t="s">
        <v>410</v>
      </c>
      <c r="I1274" s="159" t="s">
        <v>94</v>
      </c>
      <c r="J1274" s="159" t="s">
        <v>264</v>
      </c>
      <c r="P1274" s="159" t="s">
        <v>419</v>
      </c>
    </row>
    <row r="1275" spans="1:17" s="159" customFormat="1">
      <c r="A1275" s="159" t="str">
        <f>Arms!$C$39</f>
        <v>CART_007_1</v>
      </c>
      <c r="B1275" s="159">
        <v>4</v>
      </c>
      <c r="C1275" s="159" t="str">
        <f t="shared" si="27"/>
        <v>CART_007_1_4</v>
      </c>
      <c r="D1275" s="163">
        <v>272.69708804559298</v>
      </c>
      <c r="E1275" s="159" t="s">
        <v>260</v>
      </c>
      <c r="F1275" s="161">
        <v>1.0738992710572799</v>
      </c>
      <c r="G1275" s="161"/>
      <c r="H1275" s="159" t="s">
        <v>410</v>
      </c>
      <c r="I1275" s="159" t="s">
        <v>94</v>
      </c>
      <c r="J1275" s="159" t="s">
        <v>264</v>
      </c>
      <c r="P1275" s="159" t="s">
        <v>419</v>
      </c>
    </row>
    <row r="1276" spans="1:17" s="175" customFormat="1">
      <c r="A1276" s="175" t="str">
        <f>Arms!$C$41</f>
        <v>CART_015_1</v>
      </c>
      <c r="B1276" s="175">
        <v>1</v>
      </c>
      <c r="C1276" s="175" t="str">
        <f t="shared" si="27"/>
        <v>CART_015_1_1</v>
      </c>
      <c r="D1276" s="180">
        <v>0</v>
      </c>
      <c r="E1276" s="175" t="s">
        <v>260</v>
      </c>
      <c r="F1276" s="179">
        <v>6.0093896713615003</v>
      </c>
      <c r="G1276" s="179"/>
      <c r="H1276" s="175" t="s">
        <v>258</v>
      </c>
      <c r="I1276" s="175" t="s">
        <v>94</v>
      </c>
      <c r="J1276" s="175" t="s">
        <v>257</v>
      </c>
      <c r="P1276" s="175" t="s">
        <v>328</v>
      </c>
    </row>
    <row r="1277" spans="1:17" s="175" customFormat="1">
      <c r="A1277" s="175" t="str">
        <f>Arms!$C$41</f>
        <v>CART_015_1</v>
      </c>
      <c r="B1277" s="175">
        <v>1</v>
      </c>
      <c r="C1277" s="175" t="str">
        <f t="shared" si="27"/>
        <v>CART_015_1_1</v>
      </c>
      <c r="D1277" s="180">
        <v>9</v>
      </c>
      <c r="E1277" s="175" t="s">
        <v>260</v>
      </c>
      <c r="F1277" s="179">
        <v>0</v>
      </c>
      <c r="G1277" s="179"/>
      <c r="H1277" s="175" t="s">
        <v>258</v>
      </c>
      <c r="I1277" s="175" t="s">
        <v>94</v>
      </c>
      <c r="J1277" s="175" t="s">
        <v>257</v>
      </c>
      <c r="P1277" s="175" t="s">
        <v>328</v>
      </c>
    </row>
    <row r="1278" spans="1:17" s="175" customFormat="1">
      <c r="A1278" s="175" t="str">
        <f>Arms!$C$41</f>
        <v>CART_015_1</v>
      </c>
      <c r="B1278" s="175">
        <v>1</v>
      </c>
      <c r="C1278" s="175" t="str">
        <f t="shared" si="27"/>
        <v>CART_015_1_1</v>
      </c>
      <c r="D1278" s="180">
        <v>35.531135531135597</v>
      </c>
      <c r="E1278" s="175" t="s">
        <v>260</v>
      </c>
      <c r="F1278" s="179">
        <v>0.45070422535211202</v>
      </c>
      <c r="G1278" s="179"/>
      <c r="H1278" s="175" t="s">
        <v>258</v>
      </c>
      <c r="I1278" s="175" t="s">
        <v>94</v>
      </c>
      <c r="J1278" s="175" t="s">
        <v>257</v>
      </c>
      <c r="P1278" s="175" t="s">
        <v>328</v>
      </c>
    </row>
    <row r="1279" spans="1:17" s="175" customFormat="1">
      <c r="A1279" s="175" t="str">
        <f>Arms!$C$41</f>
        <v>CART_015_1</v>
      </c>
      <c r="B1279" s="175">
        <v>1</v>
      </c>
      <c r="C1279" s="175" t="str">
        <f t="shared" si="27"/>
        <v>CART_015_1_1</v>
      </c>
      <c r="D1279" s="180">
        <v>70.695970695970601</v>
      </c>
      <c r="E1279" s="175" t="s">
        <v>260</v>
      </c>
      <c r="F1279" s="179">
        <v>0.11267605633802801</v>
      </c>
      <c r="G1279" s="179"/>
      <c r="H1279" s="175" t="s">
        <v>258</v>
      </c>
      <c r="I1279" s="175" t="s">
        <v>94</v>
      </c>
      <c r="J1279" s="175" t="s">
        <v>257</v>
      </c>
      <c r="P1279" s="175" t="s">
        <v>328</v>
      </c>
    </row>
    <row r="1280" spans="1:17" s="175" customFormat="1">
      <c r="A1280" s="175" t="str">
        <f>Arms!$C$41</f>
        <v>CART_015_1</v>
      </c>
      <c r="B1280" s="175">
        <v>1</v>
      </c>
      <c r="C1280" s="175" t="str">
        <f t="shared" si="27"/>
        <v>CART_015_1_1</v>
      </c>
      <c r="D1280" s="180">
        <v>98.534798534798597</v>
      </c>
      <c r="E1280" s="175" t="s">
        <v>260</v>
      </c>
      <c r="F1280" s="179">
        <v>5.4460093896713602</v>
      </c>
      <c r="G1280" s="179"/>
      <c r="H1280" s="175" t="s">
        <v>258</v>
      </c>
      <c r="I1280" s="175" t="s">
        <v>94</v>
      </c>
      <c r="J1280" s="175" t="s">
        <v>257</v>
      </c>
      <c r="P1280" s="175" t="s">
        <v>328</v>
      </c>
      <c r="Q1280" s="175" t="s">
        <v>432</v>
      </c>
    </row>
    <row r="1281" spans="1:17" s="175" customFormat="1">
      <c r="A1281" s="175" t="str">
        <f>Arms!$C$41</f>
        <v>CART_015_1</v>
      </c>
      <c r="B1281" s="175">
        <v>1</v>
      </c>
      <c r="C1281" s="175" t="str">
        <f t="shared" si="27"/>
        <v>CART_015_1_1</v>
      </c>
      <c r="D1281" s="180">
        <v>189.377289377289</v>
      </c>
      <c r="E1281" s="175" t="s">
        <v>260</v>
      </c>
      <c r="F1281" s="179">
        <v>3.7558685446009301</v>
      </c>
      <c r="G1281" s="179"/>
      <c r="H1281" s="175" t="s">
        <v>258</v>
      </c>
      <c r="I1281" s="175" t="s">
        <v>94</v>
      </c>
      <c r="J1281" s="175" t="s">
        <v>257</v>
      </c>
      <c r="P1281" s="175" t="s">
        <v>328</v>
      </c>
    </row>
    <row r="1282" spans="1:17" s="175" customFormat="1">
      <c r="A1282" s="175" t="str">
        <f>Arms!$C$41</f>
        <v>CART_015_1</v>
      </c>
      <c r="B1282" s="175">
        <v>1</v>
      </c>
      <c r="C1282" s="175" t="str">
        <f t="shared" si="27"/>
        <v>CART_015_1_1</v>
      </c>
      <c r="D1282" s="180">
        <v>281.68498168498098</v>
      </c>
      <c r="E1282" s="175" t="s">
        <v>260</v>
      </c>
      <c r="F1282" s="179">
        <v>6.6478873239436602</v>
      </c>
      <c r="G1282" s="179"/>
      <c r="H1282" s="175" t="s">
        <v>258</v>
      </c>
      <c r="I1282" s="175" t="s">
        <v>94</v>
      </c>
      <c r="J1282" s="175" t="s">
        <v>257</v>
      </c>
      <c r="P1282" s="175" t="s">
        <v>328</v>
      </c>
    </row>
    <row r="1283" spans="1:17" s="175" customFormat="1">
      <c r="A1283" s="175" t="str">
        <f>Arms!$C$41</f>
        <v>CART_015_1</v>
      </c>
      <c r="B1283" s="175">
        <v>1</v>
      </c>
      <c r="C1283" s="175" t="str">
        <f t="shared" si="27"/>
        <v>CART_015_1_1</v>
      </c>
      <c r="D1283" s="180">
        <v>373.99267399267399</v>
      </c>
      <c r="E1283" s="175" t="s">
        <v>260</v>
      </c>
      <c r="F1283" s="179">
        <v>2.7417840375586802</v>
      </c>
      <c r="G1283" s="179"/>
      <c r="H1283" s="175" t="s">
        <v>258</v>
      </c>
      <c r="I1283" s="175" t="s">
        <v>94</v>
      </c>
      <c r="J1283" s="175" t="s">
        <v>257</v>
      </c>
      <c r="P1283" s="175" t="s">
        <v>328</v>
      </c>
    </row>
    <row r="1284" spans="1:17" s="175" customFormat="1">
      <c r="A1284" s="175" t="str">
        <f>Arms!$C$41</f>
        <v>CART_015_1</v>
      </c>
      <c r="B1284" s="175">
        <v>1</v>
      </c>
      <c r="C1284" s="175" t="str">
        <f t="shared" si="27"/>
        <v>CART_015_1_1</v>
      </c>
      <c r="D1284" s="180">
        <v>441.39194139194097</v>
      </c>
      <c r="E1284" s="175" t="s">
        <v>260</v>
      </c>
      <c r="F1284" s="179">
        <v>7.0610328638497597</v>
      </c>
      <c r="G1284" s="179"/>
      <c r="H1284" s="175" t="s">
        <v>258</v>
      </c>
      <c r="I1284" s="175" t="s">
        <v>94</v>
      </c>
      <c r="J1284" s="175" t="s">
        <v>257</v>
      </c>
      <c r="P1284" s="175" t="s">
        <v>328</v>
      </c>
    </row>
    <row r="1285" spans="1:17" s="175" customFormat="1">
      <c r="A1285" s="175" t="str">
        <f>Arms!$C$41</f>
        <v>CART_015_1</v>
      </c>
      <c r="B1285" s="175">
        <v>2</v>
      </c>
      <c r="C1285" s="175" t="str">
        <f t="shared" si="27"/>
        <v>CART_015_1_2</v>
      </c>
      <c r="D1285" s="180">
        <v>0</v>
      </c>
      <c r="E1285" s="175" t="s">
        <v>260</v>
      </c>
      <c r="F1285" s="179">
        <v>6.7371554184132103</v>
      </c>
      <c r="G1285" s="179"/>
      <c r="H1285" s="175" t="s">
        <v>258</v>
      </c>
      <c r="I1285" s="175" t="s">
        <v>94</v>
      </c>
      <c r="J1285" s="175" t="s">
        <v>257</v>
      </c>
      <c r="P1285" s="175" t="s">
        <v>328</v>
      </c>
    </row>
    <row r="1286" spans="1:17" s="175" customFormat="1">
      <c r="A1286" s="175" t="str">
        <f>Arms!$C$41</f>
        <v>CART_015_1</v>
      </c>
      <c r="B1286" s="175">
        <v>2</v>
      </c>
      <c r="C1286" s="175" t="str">
        <f t="shared" si="27"/>
        <v>CART_015_1_2</v>
      </c>
      <c r="D1286" s="180">
        <v>9</v>
      </c>
      <c r="E1286" s="175" t="s">
        <v>260</v>
      </c>
      <c r="F1286" s="179">
        <v>1.15236001693368E-2</v>
      </c>
      <c r="G1286" s="179"/>
      <c r="H1286" s="175" t="s">
        <v>258</v>
      </c>
      <c r="I1286" s="175" t="s">
        <v>94</v>
      </c>
      <c r="J1286" s="175" t="s">
        <v>257</v>
      </c>
      <c r="P1286" s="175" t="s">
        <v>328</v>
      </c>
    </row>
    <row r="1287" spans="1:17" s="175" customFormat="1">
      <c r="A1287" s="175" t="str">
        <f>Arms!$C$41</f>
        <v>CART_015_1</v>
      </c>
      <c r="B1287" s="175">
        <v>2</v>
      </c>
      <c r="C1287" s="175" t="str">
        <f t="shared" si="27"/>
        <v>CART_015_1_2</v>
      </c>
      <c r="D1287" s="180">
        <v>38.654578719563197</v>
      </c>
      <c r="E1287" s="175" t="s">
        <v>260</v>
      </c>
      <c r="F1287" s="179">
        <v>1.67119509564575E-2</v>
      </c>
      <c r="G1287" s="179"/>
      <c r="H1287" s="175" t="s">
        <v>258</v>
      </c>
      <c r="I1287" s="175" t="s">
        <v>94</v>
      </c>
      <c r="J1287" s="175" t="s">
        <v>257</v>
      </c>
      <c r="P1287" s="175" t="s">
        <v>328</v>
      </c>
    </row>
    <row r="1288" spans="1:17" s="175" customFormat="1">
      <c r="A1288" s="175" t="str">
        <f>Arms!$C$41</f>
        <v>CART_015_1</v>
      </c>
      <c r="B1288" s="175">
        <v>2</v>
      </c>
      <c r="C1288" s="175" t="str">
        <f t="shared" si="27"/>
        <v>CART_015_1_2</v>
      </c>
      <c r="D1288" s="180">
        <v>109.543834737366</v>
      </c>
      <c r="E1288" s="175" t="s">
        <v>260</v>
      </c>
      <c r="F1288" s="179">
        <v>1.3354814926066201</v>
      </c>
      <c r="G1288" s="179"/>
      <c r="H1288" s="175" t="s">
        <v>258</v>
      </c>
      <c r="I1288" s="175" t="s">
        <v>94</v>
      </c>
      <c r="J1288" s="175" t="s">
        <v>257</v>
      </c>
      <c r="P1288" s="175" t="s">
        <v>328</v>
      </c>
      <c r="Q1288" s="175" t="s">
        <v>432</v>
      </c>
    </row>
    <row r="1289" spans="1:17" s="175" customFormat="1">
      <c r="A1289" s="175" t="str">
        <f>Arms!$C$41</f>
        <v>CART_015_1</v>
      </c>
      <c r="B1289" s="175">
        <v>2</v>
      </c>
      <c r="C1289" s="175" t="str">
        <f t="shared" si="27"/>
        <v>CART_015_1_2</v>
      </c>
      <c r="D1289" s="180">
        <v>352.59531318977997</v>
      </c>
      <c r="E1289" s="175" t="s">
        <v>260</v>
      </c>
      <c r="F1289" s="179">
        <v>4.15286519845443</v>
      </c>
      <c r="G1289" s="179"/>
      <c r="H1289" s="175" t="s">
        <v>258</v>
      </c>
      <c r="I1289" s="175" t="s">
        <v>94</v>
      </c>
      <c r="J1289" s="175" t="s">
        <v>257</v>
      </c>
      <c r="P1289" s="175" t="s">
        <v>328</v>
      </c>
    </row>
    <row r="1290" spans="1:17" s="175" customFormat="1">
      <c r="A1290" s="175" t="str">
        <f>Arms!$C$41</f>
        <v>CART_015_1</v>
      </c>
      <c r="B1290" s="175">
        <v>2</v>
      </c>
      <c r="C1290" s="175" t="str">
        <f t="shared" si="27"/>
        <v>CART_015_1_2</v>
      </c>
      <c r="D1290" s="180">
        <v>526.98761622587699</v>
      </c>
      <c r="E1290" s="175" t="s">
        <v>260</v>
      </c>
      <c r="F1290" s="179">
        <v>2.3755546756598198</v>
      </c>
      <c r="G1290" s="179"/>
      <c r="H1290" s="175" t="s">
        <v>258</v>
      </c>
      <c r="I1290" s="175" t="s">
        <v>94</v>
      </c>
      <c r="J1290" s="175" t="s">
        <v>257</v>
      </c>
      <c r="P1290" s="175" t="s">
        <v>328</v>
      </c>
    </row>
    <row r="1291" spans="1:17" s="175" customFormat="1">
      <c r="A1291" s="175" t="str">
        <f>Arms!$C$41</f>
        <v>CART_015_1</v>
      </c>
      <c r="B1291" s="175">
        <v>2</v>
      </c>
      <c r="C1291" s="175" t="str">
        <f t="shared" si="27"/>
        <v>CART_015_1_2</v>
      </c>
      <c r="D1291" s="180">
        <v>609.86469327288501</v>
      </c>
      <c r="E1291" s="175" t="s">
        <v>260</v>
      </c>
      <c r="F1291" s="179">
        <v>2.5906800835597599</v>
      </c>
      <c r="G1291" s="179"/>
      <c r="H1291" s="175" t="s">
        <v>258</v>
      </c>
      <c r="I1291" s="175" t="s">
        <v>94</v>
      </c>
      <c r="J1291" s="175" t="s">
        <v>257</v>
      </c>
      <c r="P1291" s="175" t="s">
        <v>328</v>
      </c>
    </row>
    <row r="1292" spans="1:17" s="175" customFormat="1">
      <c r="A1292" s="175" t="str">
        <f>Arms!$C$41</f>
        <v>CART_015_1</v>
      </c>
      <c r="B1292" s="175">
        <v>2</v>
      </c>
      <c r="C1292" s="175" t="str">
        <f t="shared" si="27"/>
        <v>CART_015_1_2</v>
      </c>
      <c r="D1292" s="180">
        <v>845.97106356639097</v>
      </c>
      <c r="E1292" s="175" t="s">
        <v>260</v>
      </c>
      <c r="F1292" s="179">
        <v>2.2388006717548898</v>
      </c>
      <c r="G1292" s="179"/>
      <c r="H1292" s="175" t="s">
        <v>258</v>
      </c>
      <c r="I1292" s="175" t="s">
        <v>94</v>
      </c>
      <c r="J1292" s="175" t="s">
        <v>257</v>
      </c>
      <c r="P1292" s="175" t="s">
        <v>328</v>
      </c>
    </row>
    <row r="1293" spans="1:17" s="175" customFormat="1">
      <c r="A1293" s="175" t="str">
        <f>Arms!$C$41</f>
        <v>CART_015_1</v>
      </c>
      <c r="B1293" s="175">
        <v>2</v>
      </c>
      <c r="C1293" s="175" t="str">
        <f t="shared" si="27"/>
        <v>CART_015_1_2</v>
      </c>
      <c r="D1293" s="180">
        <v>1042.7825034247501</v>
      </c>
      <c r="E1293" s="175" t="s">
        <v>260</v>
      </c>
      <c r="F1293" s="179">
        <v>4.1651533976870798</v>
      </c>
      <c r="G1293" s="179"/>
      <c r="H1293" s="175" t="s">
        <v>258</v>
      </c>
      <c r="I1293" s="175" t="s">
        <v>94</v>
      </c>
      <c r="J1293" s="175" t="s">
        <v>257</v>
      </c>
      <c r="P1293" s="175" t="s">
        <v>328</v>
      </c>
    </row>
    <row r="1294" spans="1:17" s="175" customFormat="1">
      <c r="A1294" s="175" t="str">
        <f>Arms!$C$41</f>
        <v>CART_015_1</v>
      </c>
      <c r="B1294" s="175">
        <v>2</v>
      </c>
      <c r="C1294" s="175" t="str">
        <f t="shared" ref="C1294:C1310" si="28">CONCATENATE(A1294, "_", B1294)</f>
        <v>CART_015_1_2</v>
      </c>
      <c r="D1294" s="180">
        <v>253.35451590516399</v>
      </c>
      <c r="E1294" s="175" t="s">
        <v>260</v>
      </c>
      <c r="F1294" s="179">
        <v>8.1625944998357305</v>
      </c>
      <c r="G1294" s="179"/>
      <c r="H1294" s="175" t="s">
        <v>258</v>
      </c>
      <c r="I1294" s="175" t="s">
        <v>94</v>
      </c>
      <c r="J1294" s="175" t="s">
        <v>257</v>
      </c>
      <c r="P1294" s="175" t="s">
        <v>328</v>
      </c>
    </row>
    <row r="1295" spans="1:17" s="175" customFormat="1">
      <c r="A1295" s="175" t="str">
        <f>Arms!$C$41</f>
        <v>CART_015_1</v>
      </c>
      <c r="B1295" s="175">
        <v>2</v>
      </c>
      <c r="C1295" s="175" t="str">
        <f t="shared" si="28"/>
        <v>CART_015_1_2</v>
      </c>
      <c r="D1295" s="180">
        <v>451.00982433071601</v>
      </c>
      <c r="E1295" s="175" t="s">
        <v>260</v>
      </c>
      <c r="F1295" s="179">
        <v>5.90511668675365</v>
      </c>
      <c r="G1295" s="179"/>
      <c r="H1295" s="175" t="s">
        <v>258</v>
      </c>
      <c r="I1295" s="175" t="s">
        <v>94</v>
      </c>
      <c r="J1295" s="175" t="s">
        <v>257</v>
      </c>
      <c r="P1295" s="175" t="s">
        <v>328</v>
      </c>
    </row>
    <row r="1296" spans="1:17" s="175" customFormat="1">
      <c r="A1296" s="175" t="str">
        <f>Arms!$C$41</f>
        <v>CART_015_1</v>
      </c>
      <c r="B1296" s="175">
        <v>3</v>
      </c>
      <c r="C1296" s="175" t="str">
        <f t="shared" si="28"/>
        <v>CART_015_1_3</v>
      </c>
      <c r="D1296" s="180">
        <v>0</v>
      </c>
      <c r="E1296" s="175" t="s">
        <v>260</v>
      </c>
      <c r="F1296" s="179">
        <v>2.97029702970306E-2</v>
      </c>
      <c r="G1296" s="179"/>
      <c r="H1296" s="175" t="s">
        <v>258</v>
      </c>
      <c r="I1296" s="175" t="s">
        <v>94</v>
      </c>
      <c r="J1296" s="175" t="s">
        <v>257</v>
      </c>
      <c r="P1296" s="175" t="s">
        <v>328</v>
      </c>
    </row>
    <row r="1297" spans="1:17" s="175" customFormat="1">
      <c r="A1297" s="175" t="str">
        <f>Arms!$C$41</f>
        <v>CART_015_1</v>
      </c>
      <c r="B1297" s="175">
        <v>3</v>
      </c>
      <c r="C1297" s="175" t="str">
        <f t="shared" si="28"/>
        <v>CART_015_1_3</v>
      </c>
      <c r="D1297" s="180">
        <v>9</v>
      </c>
      <c r="E1297" s="175" t="s">
        <v>260</v>
      </c>
      <c r="F1297" s="179">
        <v>8.9108910891091797E-2</v>
      </c>
      <c r="G1297" s="179"/>
      <c r="H1297" s="175" t="s">
        <v>258</v>
      </c>
      <c r="I1297" s="175" t="s">
        <v>94</v>
      </c>
      <c r="J1297" s="175" t="s">
        <v>257</v>
      </c>
      <c r="P1297" s="175" t="s">
        <v>328</v>
      </c>
    </row>
    <row r="1298" spans="1:17" s="175" customFormat="1">
      <c r="A1298" s="175" t="str">
        <f>Arms!$C$41</f>
        <v>CART_015_1</v>
      </c>
      <c r="B1298" s="175">
        <v>3</v>
      </c>
      <c r="C1298" s="175" t="str">
        <f t="shared" si="28"/>
        <v>CART_015_1_3</v>
      </c>
      <c r="D1298" s="180">
        <v>37.002072300252998</v>
      </c>
      <c r="E1298" s="175" t="s">
        <v>260</v>
      </c>
      <c r="F1298" s="179">
        <v>0.53465346534653302</v>
      </c>
      <c r="G1298" s="179"/>
      <c r="H1298" s="175" t="s">
        <v>258</v>
      </c>
      <c r="I1298" s="175" t="s">
        <v>94</v>
      </c>
      <c r="J1298" s="175" t="s">
        <v>257</v>
      </c>
      <c r="P1298" s="175" t="s">
        <v>328</v>
      </c>
    </row>
    <row r="1299" spans="1:17" s="175" customFormat="1">
      <c r="A1299" s="175" t="str">
        <f>Arms!$C$41</f>
        <v>CART_015_1</v>
      </c>
      <c r="B1299" s="175">
        <v>3</v>
      </c>
      <c r="C1299" s="175" t="str">
        <f t="shared" si="28"/>
        <v>CART_015_1_3</v>
      </c>
      <c r="D1299" s="180">
        <v>69.410545705733199</v>
      </c>
      <c r="E1299" s="175" t="s">
        <v>260</v>
      </c>
      <c r="F1299" s="179">
        <v>0.92079207920791994</v>
      </c>
      <c r="G1299" s="179"/>
      <c r="H1299" s="175" t="s">
        <v>258</v>
      </c>
      <c r="I1299" s="175" t="s">
        <v>94</v>
      </c>
      <c r="J1299" s="175" t="s">
        <v>257</v>
      </c>
      <c r="P1299" s="175" t="s">
        <v>328</v>
      </c>
      <c r="Q1299" s="175" t="s">
        <v>432</v>
      </c>
    </row>
    <row r="1300" spans="1:17" s="175" customFormat="1">
      <c r="A1300" s="175" t="str">
        <f>Arms!$C$41</f>
        <v>CART_015_1</v>
      </c>
      <c r="B1300" s="175">
        <v>3</v>
      </c>
      <c r="C1300" s="175" t="str">
        <f t="shared" si="28"/>
        <v>CART_015_1_3</v>
      </c>
      <c r="D1300" s="180">
        <v>181.982500575638</v>
      </c>
      <c r="E1300" s="175" t="s">
        <v>260</v>
      </c>
      <c r="F1300" s="179">
        <v>4.4851485148514803</v>
      </c>
      <c r="G1300" s="179"/>
      <c r="H1300" s="175" t="s">
        <v>258</v>
      </c>
      <c r="I1300" s="175" t="s">
        <v>94</v>
      </c>
      <c r="J1300" s="175" t="s">
        <v>257</v>
      </c>
      <c r="P1300" s="175" t="s">
        <v>328</v>
      </c>
    </row>
    <row r="1301" spans="1:17" s="175" customFormat="1">
      <c r="A1301" s="175" t="str">
        <f>Arms!$C$41</f>
        <v>CART_015_1</v>
      </c>
      <c r="B1301" s="175">
        <v>3</v>
      </c>
      <c r="C1301" s="175" t="str">
        <f t="shared" si="28"/>
        <v>CART_015_1_3</v>
      </c>
      <c r="D1301" s="180">
        <v>276.77872438406598</v>
      </c>
      <c r="E1301" s="175" t="s">
        <v>260</v>
      </c>
      <c r="F1301" s="179">
        <v>5.9108910891089099</v>
      </c>
      <c r="G1301" s="179"/>
      <c r="H1301" s="175" t="s">
        <v>258</v>
      </c>
      <c r="I1301" s="175" t="s">
        <v>94</v>
      </c>
      <c r="J1301" s="175" t="s">
        <v>257</v>
      </c>
      <c r="P1301" s="175" t="s">
        <v>328</v>
      </c>
    </row>
    <row r="1302" spans="1:17" s="175" customFormat="1">
      <c r="A1302" s="175" t="str">
        <f>Arms!$C$41</f>
        <v>CART_015_1</v>
      </c>
      <c r="B1302" s="175">
        <v>3</v>
      </c>
      <c r="C1302" s="175" t="str">
        <f t="shared" si="28"/>
        <v>CART_015_1_3</v>
      </c>
      <c r="D1302" s="180">
        <v>551.68086576099404</v>
      </c>
      <c r="E1302" s="175" t="s">
        <v>260</v>
      </c>
      <c r="F1302" s="179">
        <v>4.6633663366336604</v>
      </c>
      <c r="G1302" s="179"/>
      <c r="H1302" s="175" t="s">
        <v>258</v>
      </c>
      <c r="I1302" s="175" t="s">
        <v>94</v>
      </c>
      <c r="J1302" s="175" t="s">
        <v>257</v>
      </c>
      <c r="P1302" s="175" t="s">
        <v>328</v>
      </c>
    </row>
    <row r="1303" spans="1:17" s="175" customFormat="1">
      <c r="A1303" s="175" t="str">
        <f>Arms!$C$41</f>
        <v>CART_015_1</v>
      </c>
      <c r="B1303" s="175">
        <v>3</v>
      </c>
      <c r="C1303" s="175" t="str">
        <f t="shared" si="28"/>
        <v>CART_015_1_3</v>
      </c>
      <c r="D1303" s="180">
        <v>723.41699286207597</v>
      </c>
      <c r="E1303" s="175" t="s">
        <v>260</v>
      </c>
      <c r="F1303" s="179">
        <v>5.5841584158415802</v>
      </c>
      <c r="G1303" s="179"/>
      <c r="H1303" s="175" t="s">
        <v>258</v>
      </c>
      <c r="I1303" s="175" t="s">
        <v>94</v>
      </c>
      <c r="J1303" s="175" t="s">
        <v>257</v>
      </c>
      <c r="P1303" s="175" t="s">
        <v>328</v>
      </c>
    </row>
    <row r="1304" spans="1:17" s="175" customFormat="1">
      <c r="A1304" s="175" t="str">
        <f>Arms!$C$41</f>
        <v>CART_015_1</v>
      </c>
      <c r="B1304" s="175">
        <v>3</v>
      </c>
      <c r="C1304" s="175" t="str">
        <f t="shared" si="28"/>
        <v>CART_015_1_3</v>
      </c>
      <c r="D1304" s="180">
        <v>92.640968461293099</v>
      </c>
      <c r="E1304" s="175" t="s">
        <v>260</v>
      </c>
      <c r="F1304" s="179">
        <v>6.7123287671230898</v>
      </c>
      <c r="G1304" s="179"/>
      <c r="H1304" s="175" t="s">
        <v>258</v>
      </c>
      <c r="I1304" s="175" t="s">
        <v>94</v>
      </c>
      <c r="J1304" s="175" t="s">
        <v>257</v>
      </c>
      <c r="P1304" s="175" t="s">
        <v>328</v>
      </c>
    </row>
    <row r="1305" spans="1:17" s="175" customFormat="1">
      <c r="A1305" s="175" t="str">
        <f>Arms!$C$41</f>
        <v>CART_015_1</v>
      </c>
      <c r="B1305" s="175">
        <v>3</v>
      </c>
      <c r="C1305" s="175" t="str">
        <f t="shared" si="28"/>
        <v>CART_015_1_3</v>
      </c>
      <c r="D1305" s="180">
        <v>357.69353297228298</v>
      </c>
      <c r="E1305" s="175" t="s">
        <v>260</v>
      </c>
      <c r="F1305" s="179">
        <v>6.98630136986284</v>
      </c>
      <c r="G1305" s="179"/>
      <c r="H1305" s="175" t="s">
        <v>258</v>
      </c>
      <c r="I1305" s="175" t="s">
        <v>94</v>
      </c>
      <c r="J1305" s="175" t="s">
        <v>257</v>
      </c>
      <c r="P1305" s="175" t="s">
        <v>328</v>
      </c>
    </row>
    <row r="1306" spans="1:17" s="175" customFormat="1">
      <c r="A1306" s="175" t="str">
        <f>Arms!$C$41</f>
        <v>CART_015_1</v>
      </c>
      <c r="B1306" s="175">
        <v>3</v>
      </c>
      <c r="C1306" s="175" t="str">
        <f t="shared" si="28"/>
        <v>CART_015_1_3</v>
      </c>
      <c r="D1306" s="180">
        <v>448.45492194966499</v>
      </c>
      <c r="E1306" s="175" t="s">
        <v>260</v>
      </c>
      <c r="F1306" s="179">
        <v>6.7123287671230898</v>
      </c>
      <c r="G1306" s="179"/>
      <c r="H1306" s="175" t="s">
        <v>258</v>
      </c>
      <c r="I1306" s="175" t="s">
        <v>94</v>
      </c>
      <c r="J1306" s="175" t="s">
        <v>257</v>
      </c>
      <c r="P1306" s="175" t="s">
        <v>328</v>
      </c>
    </row>
    <row r="1307" spans="1:17" s="175" customFormat="1">
      <c r="A1307" s="175" t="str">
        <f>Arms!$C$41</f>
        <v>CART_015_1</v>
      </c>
      <c r="B1307" s="175">
        <v>3</v>
      </c>
      <c r="C1307" s="175" t="str">
        <f t="shared" si="28"/>
        <v>CART_015_1_3</v>
      </c>
      <c r="D1307" s="180">
        <v>808.28289264096804</v>
      </c>
      <c r="E1307" s="175" t="s">
        <v>260</v>
      </c>
      <c r="F1307" s="179">
        <v>9.4520547945204196</v>
      </c>
      <c r="G1307" s="179"/>
      <c r="H1307" s="175" t="s">
        <v>258</v>
      </c>
      <c r="I1307" s="175" t="s">
        <v>94</v>
      </c>
      <c r="J1307" s="175" t="s">
        <v>257</v>
      </c>
      <c r="P1307" s="175" t="s">
        <v>328</v>
      </c>
    </row>
    <row r="1308" spans="1:17" s="175" customFormat="1">
      <c r="A1308" s="175" t="str">
        <f>Arms!$C$41</f>
        <v>CART_015_1</v>
      </c>
      <c r="B1308" s="175">
        <v>3</v>
      </c>
      <c r="C1308" s="175" t="str">
        <f t="shared" si="28"/>
        <v>CART_015_1_3</v>
      </c>
      <c r="D1308" s="180">
        <v>934.53329085695998</v>
      </c>
      <c r="E1308" s="175" t="s">
        <v>260</v>
      </c>
      <c r="F1308" s="179">
        <v>16.575342465753302</v>
      </c>
      <c r="G1308" s="179"/>
      <c r="H1308" s="175" t="s">
        <v>258</v>
      </c>
      <c r="I1308" s="175" t="s">
        <v>94</v>
      </c>
      <c r="J1308" s="175" t="s">
        <v>257</v>
      </c>
      <c r="P1308" s="175" t="s">
        <v>328</v>
      </c>
    </row>
    <row r="1309" spans="1:17" s="175" customFormat="1">
      <c r="A1309" s="175" t="str">
        <f>Arms!$C$41</f>
        <v>CART_015_1</v>
      </c>
      <c r="B1309" s="175">
        <v>4</v>
      </c>
      <c r="C1309" s="175" t="str">
        <f t="shared" si="28"/>
        <v>CART_015_1_4</v>
      </c>
      <c r="D1309" s="180">
        <v>0</v>
      </c>
      <c r="E1309" s="175" t="s">
        <v>260</v>
      </c>
      <c r="F1309" s="179">
        <v>3.51364764267985</v>
      </c>
      <c r="G1309" s="179"/>
      <c r="H1309" s="175" t="s">
        <v>258</v>
      </c>
      <c r="I1309" s="175" t="s">
        <v>94</v>
      </c>
      <c r="J1309" s="175" t="s">
        <v>257</v>
      </c>
      <c r="P1309" s="175" t="s">
        <v>328</v>
      </c>
    </row>
    <row r="1310" spans="1:17" s="175" customFormat="1">
      <c r="A1310" s="175" t="str">
        <f>Arms!$C$41</f>
        <v>CART_015_1</v>
      </c>
      <c r="B1310" s="175">
        <v>4</v>
      </c>
      <c r="C1310" s="175" t="str">
        <f t="shared" si="28"/>
        <v>CART_015_1_4</v>
      </c>
      <c r="D1310" s="180">
        <v>9</v>
      </c>
      <c r="E1310" s="175" t="s">
        <v>260</v>
      </c>
      <c r="F1310" s="179">
        <v>2.3523573200992201</v>
      </c>
      <c r="G1310" s="179"/>
      <c r="H1310" s="175" t="s">
        <v>258</v>
      </c>
      <c r="I1310" s="175" t="s">
        <v>94</v>
      </c>
      <c r="J1310" s="175" t="s">
        <v>257</v>
      </c>
      <c r="P1310" s="175" t="s">
        <v>328</v>
      </c>
    </row>
    <row r="1311" spans="1:17" s="175" customFormat="1">
      <c r="A1311" s="175" t="str">
        <f>Arms!$C$41</f>
        <v>CART_015_1</v>
      </c>
      <c r="B1311" s="175">
        <v>4</v>
      </c>
      <c r="C1311" s="175" t="str">
        <f t="shared" ref="C1311:C1318" si="29">CONCATENATE(A1311, "_", B1311)</f>
        <v>CART_015_1_4</v>
      </c>
      <c r="D1311" s="180">
        <v>36.231884057975002</v>
      </c>
      <c r="E1311" s="175" t="s">
        <v>260</v>
      </c>
      <c r="F1311" s="179">
        <v>1.54838709677417</v>
      </c>
      <c r="G1311" s="179"/>
      <c r="H1311" s="175" t="s">
        <v>258</v>
      </c>
      <c r="I1311" s="175" t="s">
        <v>94</v>
      </c>
      <c r="J1311" s="175" t="s">
        <v>257</v>
      </c>
      <c r="P1311" s="175" t="s">
        <v>328</v>
      </c>
    </row>
    <row r="1312" spans="1:17" s="175" customFormat="1">
      <c r="A1312" s="175" t="str">
        <f>Arms!$C$41</f>
        <v>CART_015_1</v>
      </c>
      <c r="B1312" s="175">
        <v>4</v>
      </c>
      <c r="C1312" s="175" t="str">
        <f t="shared" si="29"/>
        <v>CART_015_1_4</v>
      </c>
      <c r="D1312" s="180">
        <v>73.333333333338899</v>
      </c>
      <c r="E1312" s="175" t="s">
        <v>260</v>
      </c>
      <c r="F1312" s="179">
        <v>2.1141439205955002</v>
      </c>
      <c r="G1312" s="179"/>
      <c r="H1312" s="175" t="s">
        <v>258</v>
      </c>
      <c r="I1312" s="175" t="s">
        <v>94</v>
      </c>
      <c r="J1312" s="175" t="s">
        <v>257</v>
      </c>
      <c r="P1312" s="175" t="s">
        <v>328</v>
      </c>
      <c r="Q1312" s="175" t="s">
        <v>432</v>
      </c>
    </row>
    <row r="1313" spans="1:17" s="175" customFormat="1">
      <c r="A1313" s="175" t="str">
        <f>Arms!$C$41</f>
        <v>CART_015_1</v>
      </c>
      <c r="B1313" s="175">
        <v>4</v>
      </c>
      <c r="C1313" s="175" t="str">
        <f t="shared" si="29"/>
        <v>CART_015_1_4</v>
      </c>
      <c r="D1313" s="180">
        <v>101.15942028986299</v>
      </c>
      <c r="E1313" s="175" t="s">
        <v>260</v>
      </c>
      <c r="F1313" s="179">
        <v>3.8114143920595001</v>
      </c>
      <c r="G1313" s="179"/>
      <c r="H1313" s="175" t="s">
        <v>258</v>
      </c>
      <c r="I1313" s="175" t="s">
        <v>94</v>
      </c>
      <c r="J1313" s="175" t="s">
        <v>257</v>
      </c>
      <c r="P1313" s="175" t="s">
        <v>328</v>
      </c>
    </row>
    <row r="1314" spans="1:17" s="175" customFormat="1">
      <c r="A1314" s="175" t="str">
        <f>Arms!$C$41</f>
        <v>CART_015_1</v>
      </c>
      <c r="B1314" s="175">
        <v>4</v>
      </c>
      <c r="C1314" s="175" t="str">
        <f t="shared" si="29"/>
        <v>CART_015_1_4</v>
      </c>
      <c r="D1314" s="180">
        <v>200.869565217402</v>
      </c>
      <c r="E1314" s="175" t="s">
        <v>260</v>
      </c>
      <c r="F1314" s="179">
        <v>4.3473945409428696</v>
      </c>
      <c r="G1314" s="179"/>
      <c r="H1314" s="175" t="s">
        <v>258</v>
      </c>
      <c r="I1314" s="175" t="s">
        <v>94</v>
      </c>
      <c r="J1314" s="175" t="s">
        <v>257</v>
      </c>
      <c r="P1314" s="175" t="s">
        <v>328</v>
      </c>
    </row>
    <row r="1315" spans="1:17" s="175" customFormat="1">
      <c r="A1315" s="175" t="str">
        <f>Arms!$C$41</f>
        <v>CART_015_1</v>
      </c>
      <c r="B1315" s="175">
        <v>4</v>
      </c>
      <c r="C1315" s="175" t="str">
        <f t="shared" si="29"/>
        <v>CART_015_1_4</v>
      </c>
      <c r="D1315" s="180">
        <v>282.02898550726098</v>
      </c>
      <c r="E1315" s="175" t="s">
        <v>260</v>
      </c>
      <c r="F1315" s="179">
        <v>5.38957816377164</v>
      </c>
      <c r="G1315" s="179"/>
      <c r="H1315" s="175" t="s">
        <v>258</v>
      </c>
      <c r="I1315" s="175" t="s">
        <v>94</v>
      </c>
      <c r="J1315" s="175" t="s">
        <v>257</v>
      </c>
      <c r="P1315" s="175" t="s">
        <v>328</v>
      </c>
    </row>
    <row r="1316" spans="1:17" s="175" customFormat="1">
      <c r="A1316" s="175" t="str">
        <f>Arms!$C$41</f>
        <v>CART_015_1</v>
      </c>
      <c r="B1316" s="175">
        <v>4</v>
      </c>
      <c r="C1316" s="175" t="str">
        <f t="shared" si="29"/>
        <v>CART_015_1_4</v>
      </c>
      <c r="D1316" s="180">
        <v>372.46376811595798</v>
      </c>
      <c r="E1316" s="175" t="s">
        <v>260</v>
      </c>
      <c r="F1316" s="179">
        <v>4.94292803970216</v>
      </c>
      <c r="G1316" s="179"/>
      <c r="H1316" s="175" t="s">
        <v>258</v>
      </c>
      <c r="I1316" s="175" t="s">
        <v>94</v>
      </c>
      <c r="J1316" s="175" t="s">
        <v>257</v>
      </c>
      <c r="P1316" s="175" t="s">
        <v>328</v>
      </c>
    </row>
    <row r="1317" spans="1:17" s="175" customFormat="1">
      <c r="A1317" s="175" t="str">
        <f>Arms!$C$41</f>
        <v>CART_015_1</v>
      </c>
      <c r="B1317" s="175">
        <v>4</v>
      </c>
      <c r="C1317" s="175" t="str">
        <f t="shared" si="29"/>
        <v>CART_015_1_4</v>
      </c>
      <c r="D1317" s="180">
        <v>465.21739130436299</v>
      </c>
      <c r="E1317" s="175" t="s">
        <v>260</v>
      </c>
      <c r="F1317" s="179">
        <v>2.2332506203473601</v>
      </c>
      <c r="G1317" s="179"/>
      <c r="H1317" s="175" t="s">
        <v>258</v>
      </c>
      <c r="I1317" s="175" t="s">
        <v>94</v>
      </c>
      <c r="J1317" s="175" t="s">
        <v>257</v>
      </c>
      <c r="P1317" s="175" t="s">
        <v>328</v>
      </c>
    </row>
    <row r="1318" spans="1:17" s="175" customFormat="1">
      <c r="A1318" s="175" t="str">
        <f>Arms!$C$41</f>
        <v>CART_015_1</v>
      </c>
      <c r="B1318" s="175">
        <v>4</v>
      </c>
      <c r="C1318" s="175" t="str">
        <f t="shared" si="29"/>
        <v>CART_015_1_4</v>
      </c>
      <c r="D1318" s="180">
        <v>829.27536231886904</v>
      </c>
      <c r="E1318" s="175" t="s">
        <v>260</v>
      </c>
      <c r="F1318" s="179">
        <v>5.8064516129031496</v>
      </c>
      <c r="G1318" s="179"/>
      <c r="H1318" s="175" t="s">
        <v>258</v>
      </c>
      <c r="I1318" s="175" t="s">
        <v>94</v>
      </c>
      <c r="J1318" s="175" t="s">
        <v>257</v>
      </c>
      <c r="P1318" s="175" t="s">
        <v>328</v>
      </c>
    </row>
    <row r="1319" spans="1:17" s="175" customFormat="1">
      <c r="A1319" s="175" t="str">
        <f>Arms!$C$41</f>
        <v>CART_015_1</v>
      </c>
      <c r="B1319" s="175">
        <v>4</v>
      </c>
      <c r="C1319" s="175" t="str">
        <f t="shared" ref="C1319:C1343" si="30">CONCATENATE(A1319, "_", B1319)</f>
        <v>CART_015_1_4</v>
      </c>
      <c r="D1319" s="180">
        <v>627.53623188412905</v>
      </c>
      <c r="E1319" s="175" t="s">
        <v>260</v>
      </c>
      <c r="F1319" s="179">
        <v>11.2280701754384</v>
      </c>
      <c r="G1319" s="179"/>
      <c r="H1319" s="175" t="s">
        <v>258</v>
      </c>
      <c r="I1319" s="175" t="s">
        <v>94</v>
      </c>
      <c r="J1319" s="175" t="s">
        <v>257</v>
      </c>
      <c r="P1319" s="175" t="s">
        <v>328</v>
      </c>
    </row>
    <row r="1320" spans="1:17" s="175" customFormat="1">
      <c r="A1320" s="175" t="str">
        <f>Arms!$C$41</f>
        <v>CART_015_1</v>
      </c>
      <c r="B1320" s="175">
        <v>4</v>
      </c>
      <c r="C1320" s="175" t="str">
        <f t="shared" si="30"/>
        <v>CART_015_1_4</v>
      </c>
      <c r="D1320" s="180">
        <v>734.20289855079704</v>
      </c>
      <c r="E1320" s="175" t="s">
        <v>260</v>
      </c>
      <c r="F1320" s="179">
        <v>9.6491228070175392</v>
      </c>
      <c r="G1320" s="179"/>
      <c r="H1320" s="175" t="s">
        <v>258</v>
      </c>
      <c r="I1320" s="175" t="s">
        <v>94</v>
      </c>
      <c r="J1320" s="175" t="s">
        <v>257</v>
      </c>
      <c r="P1320" s="175" t="s">
        <v>328</v>
      </c>
    </row>
    <row r="1321" spans="1:17" s="175" customFormat="1">
      <c r="A1321" s="175" t="str">
        <f>Arms!$C$41</f>
        <v>CART_015_1</v>
      </c>
      <c r="B1321" s="175">
        <v>5</v>
      </c>
      <c r="C1321" s="175" t="str">
        <f t="shared" si="30"/>
        <v>CART_015_1_5</v>
      </c>
      <c r="D1321" s="180">
        <v>0</v>
      </c>
      <c r="E1321" s="175" t="s">
        <v>260</v>
      </c>
      <c r="F1321" s="179">
        <v>3.9504950495049398</v>
      </c>
      <c r="G1321" s="179"/>
      <c r="H1321" s="175" t="s">
        <v>258</v>
      </c>
      <c r="I1321" s="175" t="s">
        <v>94</v>
      </c>
      <c r="J1321" s="175" t="s">
        <v>257</v>
      </c>
      <c r="P1321" s="175" t="s">
        <v>328</v>
      </c>
    </row>
    <row r="1322" spans="1:17" s="175" customFormat="1">
      <c r="A1322" s="175" t="str">
        <f>Arms!$C$41</f>
        <v>CART_015_1</v>
      </c>
      <c r="B1322" s="175">
        <v>5</v>
      </c>
      <c r="C1322" s="175" t="str">
        <f t="shared" si="30"/>
        <v>CART_015_1_5</v>
      </c>
      <c r="D1322" s="180">
        <v>9</v>
      </c>
      <c r="E1322" s="175" t="s">
        <v>260</v>
      </c>
      <c r="F1322" s="179">
        <v>1.1287128712871199</v>
      </c>
      <c r="G1322" s="179"/>
      <c r="H1322" s="175" t="s">
        <v>258</v>
      </c>
      <c r="I1322" s="175" t="s">
        <v>94</v>
      </c>
      <c r="J1322" s="175" t="s">
        <v>257</v>
      </c>
      <c r="P1322" s="175" t="s">
        <v>328</v>
      </c>
    </row>
    <row r="1323" spans="1:17" s="175" customFormat="1">
      <c r="A1323" s="175" t="str">
        <f>Arms!$C$41</f>
        <v>CART_015_1</v>
      </c>
      <c r="B1323" s="175">
        <v>5</v>
      </c>
      <c r="C1323" s="175" t="str">
        <f t="shared" si="30"/>
        <v>CART_015_1_5</v>
      </c>
      <c r="D1323" s="180">
        <v>29.411764705882199</v>
      </c>
      <c r="E1323" s="175" t="s">
        <v>260</v>
      </c>
      <c r="F1323" s="179">
        <v>1.1584158415841499</v>
      </c>
      <c r="G1323" s="179"/>
      <c r="H1323" s="175" t="s">
        <v>258</v>
      </c>
      <c r="I1323" s="175" t="s">
        <v>94</v>
      </c>
      <c r="J1323" s="175" t="s">
        <v>257</v>
      </c>
      <c r="P1323" s="175" t="s">
        <v>328</v>
      </c>
    </row>
    <row r="1324" spans="1:17" s="175" customFormat="1">
      <c r="A1324" s="175" t="str">
        <f>Arms!$C$41</f>
        <v>CART_015_1</v>
      </c>
      <c r="B1324" s="175">
        <v>5</v>
      </c>
      <c r="C1324" s="175" t="str">
        <f t="shared" si="30"/>
        <v>CART_015_1_5</v>
      </c>
      <c r="D1324" s="180">
        <v>62.629757785467</v>
      </c>
      <c r="E1324" s="175" t="s">
        <v>260</v>
      </c>
      <c r="F1324" s="179">
        <v>1.1584158415841499</v>
      </c>
      <c r="G1324" s="179"/>
      <c r="H1324" s="175" t="s">
        <v>258</v>
      </c>
      <c r="I1324" s="175" t="s">
        <v>94</v>
      </c>
      <c r="J1324" s="175" t="s">
        <v>257</v>
      </c>
      <c r="P1324" s="175" t="s">
        <v>328</v>
      </c>
    </row>
    <row r="1325" spans="1:17" s="175" customFormat="1">
      <c r="A1325" s="175" t="str">
        <f>Arms!$C$41</f>
        <v>CART_015_1</v>
      </c>
      <c r="B1325" s="175">
        <v>5</v>
      </c>
      <c r="C1325" s="175" t="str">
        <f t="shared" si="30"/>
        <v>CART_015_1_5</v>
      </c>
      <c r="D1325" s="180">
        <v>90.311418685120998</v>
      </c>
      <c r="E1325" s="175" t="s">
        <v>260</v>
      </c>
      <c r="F1325" s="179">
        <v>2.7623762376237599</v>
      </c>
      <c r="G1325" s="179"/>
      <c r="H1325" s="175" t="s">
        <v>258</v>
      </c>
      <c r="I1325" s="175" t="s">
        <v>94</v>
      </c>
      <c r="J1325" s="175" t="s">
        <v>257</v>
      </c>
      <c r="P1325" s="175" t="s">
        <v>328</v>
      </c>
      <c r="Q1325" s="175" t="s">
        <v>432</v>
      </c>
    </row>
    <row r="1326" spans="1:17" s="175" customFormat="1">
      <c r="A1326" s="175" t="str">
        <f>Arms!$C$41</f>
        <v>CART_015_1</v>
      </c>
      <c r="B1326" s="175">
        <v>5</v>
      </c>
      <c r="C1326" s="175" t="str">
        <f t="shared" si="30"/>
        <v>CART_015_1_5</v>
      </c>
      <c r="D1326" s="180">
        <v>181.66089965397899</v>
      </c>
      <c r="E1326" s="175" t="s">
        <v>260</v>
      </c>
      <c r="F1326" s="179">
        <v>4.0693069306930596</v>
      </c>
      <c r="G1326" s="179"/>
      <c r="H1326" s="175" t="s">
        <v>258</v>
      </c>
      <c r="I1326" s="175" t="s">
        <v>94</v>
      </c>
      <c r="J1326" s="175" t="s">
        <v>257</v>
      </c>
      <c r="P1326" s="175" t="s">
        <v>328</v>
      </c>
    </row>
    <row r="1327" spans="1:17" s="175" customFormat="1">
      <c r="A1327" s="175" t="str">
        <f>Arms!$C$41</f>
        <v>CART_015_1</v>
      </c>
      <c r="B1327" s="175">
        <v>5</v>
      </c>
      <c r="C1327" s="175" t="str">
        <f t="shared" si="30"/>
        <v>CART_015_1_5</v>
      </c>
      <c r="D1327" s="180">
        <v>274.39446366781999</v>
      </c>
      <c r="E1327" s="175" t="s">
        <v>260</v>
      </c>
      <c r="F1327" s="179">
        <v>5.6944444444468401</v>
      </c>
      <c r="G1327" s="179"/>
      <c r="H1327" s="175" t="s">
        <v>258</v>
      </c>
      <c r="I1327" s="175" t="s">
        <v>94</v>
      </c>
      <c r="J1327" s="175" t="s">
        <v>257</v>
      </c>
      <c r="P1327" s="175" t="s">
        <v>328</v>
      </c>
    </row>
    <row r="1328" spans="1:17" s="175" customFormat="1">
      <c r="A1328" s="175" t="str">
        <f>Arms!$C$41</f>
        <v>CART_015_1</v>
      </c>
      <c r="B1328" s="175">
        <v>5</v>
      </c>
      <c r="C1328" s="175" t="str">
        <f t="shared" si="30"/>
        <v>CART_015_1_5</v>
      </c>
      <c r="D1328" s="180">
        <v>368.51211072664302</v>
      </c>
      <c r="E1328" s="175" t="s">
        <v>260</v>
      </c>
      <c r="F1328" s="179">
        <v>7.0833333333355304</v>
      </c>
      <c r="G1328" s="179"/>
      <c r="H1328" s="175" t="s">
        <v>258</v>
      </c>
      <c r="I1328" s="175" t="s">
        <v>94</v>
      </c>
      <c r="J1328" s="175" t="s">
        <v>257</v>
      </c>
      <c r="P1328" s="175" t="s">
        <v>328</v>
      </c>
    </row>
    <row r="1329" spans="1:17" s="175" customFormat="1">
      <c r="A1329" s="175" t="str">
        <f>Arms!$C$41</f>
        <v>CART_015_1</v>
      </c>
      <c r="B1329" s="175">
        <v>5</v>
      </c>
      <c r="C1329" s="175" t="str">
        <f t="shared" si="30"/>
        <v>CART_015_1_5</v>
      </c>
      <c r="D1329" s="180">
        <v>458.47750865051898</v>
      </c>
      <c r="E1329" s="175" t="s">
        <v>260</v>
      </c>
      <c r="F1329" s="179">
        <v>6.5277777777800399</v>
      </c>
      <c r="G1329" s="179"/>
      <c r="H1329" s="175" t="s">
        <v>258</v>
      </c>
      <c r="I1329" s="175" t="s">
        <v>94</v>
      </c>
      <c r="J1329" s="175" t="s">
        <v>257</v>
      </c>
      <c r="P1329" s="175" t="s">
        <v>328</v>
      </c>
    </row>
    <row r="1330" spans="1:17" s="175" customFormat="1">
      <c r="A1330" s="175" t="str">
        <f>Arms!$C$41</f>
        <v>CART_015_1</v>
      </c>
      <c r="B1330" s="175">
        <v>5</v>
      </c>
      <c r="C1330" s="175" t="str">
        <f t="shared" si="30"/>
        <v>CART_015_1_5</v>
      </c>
      <c r="D1330" s="180">
        <v>517.99307958477505</v>
      </c>
      <c r="E1330" s="175" t="s">
        <v>260</v>
      </c>
      <c r="F1330" s="179">
        <v>16.805555555556101</v>
      </c>
      <c r="G1330" s="179"/>
      <c r="H1330" s="175" t="s">
        <v>258</v>
      </c>
      <c r="I1330" s="175" t="s">
        <v>94</v>
      </c>
      <c r="J1330" s="175" t="s">
        <v>257</v>
      </c>
      <c r="P1330" s="175" t="s">
        <v>328</v>
      </c>
    </row>
    <row r="1331" spans="1:17" s="175" customFormat="1">
      <c r="A1331" s="175" t="str">
        <f>Arms!$C$41</f>
        <v>CART_015_1</v>
      </c>
      <c r="B1331" s="175">
        <v>6</v>
      </c>
      <c r="C1331" s="175" t="str">
        <f t="shared" si="30"/>
        <v>CART_015_1_6</v>
      </c>
      <c r="D1331" s="180">
        <v>0</v>
      </c>
      <c r="E1331" s="175" t="s">
        <v>260</v>
      </c>
      <c r="F1331" s="179">
        <v>2.2899082568807501</v>
      </c>
      <c r="G1331" s="179"/>
      <c r="H1331" s="175" t="s">
        <v>258</v>
      </c>
      <c r="I1331" s="175" t="s">
        <v>94</v>
      </c>
      <c r="J1331" s="175" t="s">
        <v>257</v>
      </c>
      <c r="P1331" s="175" t="s">
        <v>328</v>
      </c>
    </row>
    <row r="1332" spans="1:17" s="175" customFormat="1">
      <c r="A1332" s="175" t="str">
        <f>Arms!$C$41</f>
        <v>CART_015_1</v>
      </c>
      <c r="B1332" s="175">
        <v>6</v>
      </c>
      <c r="C1332" s="175" t="str">
        <f t="shared" si="30"/>
        <v>CART_015_1_6</v>
      </c>
      <c r="D1332" s="180">
        <v>9</v>
      </c>
      <c r="E1332" s="175" t="s">
        <v>260</v>
      </c>
      <c r="F1332" s="179">
        <v>1.08623853211012</v>
      </c>
      <c r="G1332" s="179"/>
      <c r="H1332" s="175" t="s">
        <v>258</v>
      </c>
      <c r="I1332" s="175" t="s">
        <v>94</v>
      </c>
      <c r="J1332" s="175" t="s">
        <v>257</v>
      </c>
      <c r="P1332" s="175" t="s">
        <v>328</v>
      </c>
    </row>
    <row r="1333" spans="1:17" s="175" customFormat="1">
      <c r="A1333" s="175" t="str">
        <f>Arms!$C$41</f>
        <v>CART_015_1</v>
      </c>
      <c r="B1333" s="175">
        <v>6</v>
      </c>
      <c r="C1333" s="175" t="str">
        <f t="shared" si="30"/>
        <v>CART_015_1_6</v>
      </c>
      <c r="D1333" s="180">
        <v>35.384615384618797</v>
      </c>
      <c r="E1333" s="175" t="s">
        <v>260</v>
      </c>
      <c r="F1333" s="179">
        <v>5.87155963303089E-2</v>
      </c>
      <c r="G1333" s="179"/>
      <c r="H1333" s="175" t="s">
        <v>258</v>
      </c>
      <c r="I1333" s="175" t="s">
        <v>94</v>
      </c>
      <c r="J1333" s="175" t="s">
        <v>257</v>
      </c>
      <c r="P1333" s="175" t="s">
        <v>328</v>
      </c>
    </row>
    <row r="1334" spans="1:17" s="175" customFormat="1">
      <c r="A1334" s="175" t="str">
        <f>Arms!$C$41</f>
        <v>CART_015_1</v>
      </c>
      <c r="B1334" s="175">
        <v>6</v>
      </c>
      <c r="C1334" s="175" t="str">
        <f t="shared" si="30"/>
        <v>CART_015_1_6</v>
      </c>
      <c r="D1334" s="180">
        <v>59.3846153846197</v>
      </c>
      <c r="E1334" s="175" t="s">
        <v>260</v>
      </c>
      <c r="F1334" s="179">
        <v>1.52660550458718</v>
      </c>
      <c r="G1334" s="179"/>
      <c r="H1334" s="175" t="s">
        <v>258</v>
      </c>
      <c r="I1334" s="175" t="s">
        <v>94</v>
      </c>
      <c r="J1334" s="175" t="s">
        <v>257</v>
      </c>
      <c r="P1334" s="175" t="s">
        <v>328</v>
      </c>
    </row>
    <row r="1335" spans="1:17" s="175" customFormat="1">
      <c r="A1335" s="175" t="str">
        <f>Arms!$C$41</f>
        <v>CART_015_1</v>
      </c>
      <c r="B1335" s="175">
        <v>6</v>
      </c>
      <c r="C1335" s="175" t="str">
        <f t="shared" si="30"/>
        <v>CART_015_1_6</v>
      </c>
      <c r="D1335" s="180">
        <v>111.076923076928</v>
      </c>
      <c r="E1335" s="175" t="s">
        <v>260</v>
      </c>
      <c r="F1335" s="179">
        <v>2.9944954128440502</v>
      </c>
      <c r="G1335" s="179"/>
      <c r="H1335" s="175" t="s">
        <v>258</v>
      </c>
      <c r="I1335" s="175" t="s">
        <v>94</v>
      </c>
      <c r="J1335" s="175" t="s">
        <v>257</v>
      </c>
      <c r="P1335" s="175" t="s">
        <v>328</v>
      </c>
      <c r="Q1335" s="175" t="s">
        <v>432</v>
      </c>
    </row>
    <row r="1336" spans="1:17" s="175" customFormat="1">
      <c r="A1336" s="175" t="str">
        <f>Arms!$C$41</f>
        <v>CART_015_1</v>
      </c>
      <c r="B1336" s="175">
        <v>6</v>
      </c>
      <c r="C1336" s="175" t="str">
        <f t="shared" si="30"/>
        <v>CART_015_1_6</v>
      </c>
      <c r="D1336" s="180">
        <v>188.615384615392</v>
      </c>
      <c r="E1336" s="175" t="s">
        <v>260</v>
      </c>
      <c r="F1336" s="179">
        <v>4.7559633027523001</v>
      </c>
      <c r="G1336" s="179"/>
      <c r="H1336" s="175" t="s">
        <v>258</v>
      </c>
      <c r="I1336" s="175" t="s">
        <v>94</v>
      </c>
      <c r="J1336" s="175" t="s">
        <v>257</v>
      </c>
      <c r="P1336" s="175" t="s">
        <v>328</v>
      </c>
    </row>
    <row r="1337" spans="1:17" s="175" customFormat="1">
      <c r="A1337" s="175" t="str">
        <f>Arms!$C$41</f>
        <v>CART_015_1</v>
      </c>
      <c r="B1337" s="175">
        <v>6</v>
      </c>
      <c r="C1337" s="175" t="str">
        <f t="shared" si="30"/>
        <v>CART_015_1_6</v>
      </c>
      <c r="D1337" s="180">
        <v>286.461538461548</v>
      </c>
      <c r="E1337" s="175" t="s">
        <v>260</v>
      </c>
      <c r="F1337" s="179">
        <v>5.7247706422018396</v>
      </c>
      <c r="G1337" s="179"/>
      <c r="H1337" s="175" t="s">
        <v>258</v>
      </c>
      <c r="I1337" s="175" t="s">
        <v>94</v>
      </c>
      <c r="J1337" s="175" t="s">
        <v>257</v>
      </c>
      <c r="P1337" s="175" t="s">
        <v>328</v>
      </c>
    </row>
    <row r="1338" spans="1:17" s="175" customFormat="1">
      <c r="A1338" s="175" t="str">
        <f>Arms!$C$41</f>
        <v>CART_015_1</v>
      </c>
      <c r="B1338" s="175">
        <v>6</v>
      </c>
      <c r="C1338" s="175" t="str">
        <f t="shared" si="30"/>
        <v>CART_015_1_6</v>
      </c>
      <c r="D1338" s="180">
        <v>395.38461538462798</v>
      </c>
      <c r="E1338" s="175" t="s">
        <v>260</v>
      </c>
      <c r="F1338" s="179">
        <v>7.0165137614678903</v>
      </c>
      <c r="G1338" s="179"/>
      <c r="H1338" s="175" t="s">
        <v>258</v>
      </c>
      <c r="I1338" s="175" t="s">
        <v>94</v>
      </c>
      <c r="J1338" s="175" t="s">
        <v>257</v>
      </c>
      <c r="P1338" s="175" t="s">
        <v>328</v>
      </c>
    </row>
    <row r="1339" spans="1:17" s="175" customFormat="1">
      <c r="A1339" s="175" t="str">
        <f>Arms!$C$41</f>
        <v>CART_015_1</v>
      </c>
      <c r="B1339" s="175">
        <v>6</v>
      </c>
      <c r="C1339" s="175" t="str">
        <f t="shared" si="30"/>
        <v>CART_015_1_6</v>
      </c>
      <c r="D1339" s="180">
        <v>519.07692307693901</v>
      </c>
      <c r="E1339" s="175" t="s">
        <v>260</v>
      </c>
      <c r="F1339" s="179">
        <v>7.0165137614678903</v>
      </c>
      <c r="G1339" s="179"/>
      <c r="H1339" s="175" t="s">
        <v>258</v>
      </c>
      <c r="I1339" s="175" t="s">
        <v>94</v>
      </c>
      <c r="J1339" s="175" t="s">
        <v>257</v>
      </c>
      <c r="P1339" s="175" t="s">
        <v>328</v>
      </c>
    </row>
    <row r="1340" spans="1:17" s="175" customFormat="1">
      <c r="A1340" s="175" t="str">
        <f>Arms!$C$41</f>
        <v>CART_015_1</v>
      </c>
      <c r="B1340" s="175">
        <v>6</v>
      </c>
      <c r="C1340" s="175" t="str">
        <f t="shared" si="30"/>
        <v>CART_015_1_6</v>
      </c>
      <c r="D1340" s="180">
        <v>602.15384615386301</v>
      </c>
      <c r="E1340" s="175" t="s">
        <v>260</v>
      </c>
      <c r="F1340" s="179">
        <v>7.0752293577981602</v>
      </c>
      <c r="G1340" s="179"/>
      <c r="H1340" s="175" t="s">
        <v>258</v>
      </c>
      <c r="I1340" s="175" t="s">
        <v>94</v>
      </c>
      <c r="J1340" s="175" t="s">
        <v>257</v>
      </c>
      <c r="P1340" s="175" t="s">
        <v>328</v>
      </c>
    </row>
    <row r="1341" spans="1:17" s="175" customFormat="1">
      <c r="A1341" s="175" t="str">
        <f>Arms!$C$41</f>
        <v>CART_015_1</v>
      </c>
      <c r="B1341" s="175">
        <v>6</v>
      </c>
      <c r="C1341" s="175" t="str">
        <f t="shared" si="30"/>
        <v>CART_015_1_6</v>
      </c>
      <c r="D1341" s="180">
        <v>727.69230769232797</v>
      </c>
      <c r="E1341" s="175" t="s">
        <v>260</v>
      </c>
      <c r="F1341" s="179">
        <v>4.4623853211009301</v>
      </c>
      <c r="G1341" s="179"/>
      <c r="H1341" s="175" t="s">
        <v>258</v>
      </c>
      <c r="I1341" s="175" t="s">
        <v>94</v>
      </c>
      <c r="J1341" s="175" t="s">
        <v>257</v>
      </c>
      <c r="P1341" s="175" t="s">
        <v>328</v>
      </c>
    </row>
    <row r="1342" spans="1:17" s="175" customFormat="1">
      <c r="A1342" s="175" t="str">
        <f>Arms!$C$41</f>
        <v>CART_015_1</v>
      </c>
      <c r="B1342" s="175">
        <v>7</v>
      </c>
      <c r="C1342" s="175" t="str">
        <f t="shared" si="30"/>
        <v>CART_015_1_7</v>
      </c>
      <c r="D1342" s="180">
        <v>0</v>
      </c>
      <c r="E1342" s="175" t="s">
        <v>260</v>
      </c>
      <c r="F1342" s="179">
        <v>3.3413173652694601</v>
      </c>
      <c r="G1342" s="179"/>
      <c r="H1342" s="175" t="s">
        <v>258</v>
      </c>
      <c r="I1342" s="175" t="s">
        <v>94</v>
      </c>
      <c r="J1342" s="175" t="s">
        <v>257</v>
      </c>
      <c r="P1342" s="175" t="s">
        <v>328</v>
      </c>
    </row>
    <row r="1343" spans="1:17" s="175" customFormat="1">
      <c r="A1343" s="175" t="str">
        <f>Arms!$C$41</f>
        <v>CART_015_1</v>
      </c>
      <c r="B1343" s="175">
        <v>7</v>
      </c>
      <c r="C1343" s="175" t="str">
        <f t="shared" si="30"/>
        <v>CART_015_1_7</v>
      </c>
      <c r="D1343" s="180">
        <v>9</v>
      </c>
      <c r="E1343" s="175" t="s">
        <v>260</v>
      </c>
      <c r="F1343" s="179">
        <v>2.3353293413173599</v>
      </c>
      <c r="G1343" s="179"/>
      <c r="H1343" s="175" t="s">
        <v>258</v>
      </c>
      <c r="I1343" s="175" t="s">
        <v>94</v>
      </c>
      <c r="J1343" s="175" t="s">
        <v>257</v>
      </c>
      <c r="P1343" s="175" t="s">
        <v>328</v>
      </c>
    </row>
    <row r="1344" spans="1:17" s="175" customFormat="1">
      <c r="A1344" s="175" t="str">
        <f>Arms!$C$41</f>
        <v>CART_015_1</v>
      </c>
      <c r="B1344" s="175">
        <v>7</v>
      </c>
      <c r="C1344" s="175" t="str">
        <f t="shared" ref="C1344:C1354" si="31">CONCATENATE(A1344, "_", B1344)</f>
        <v>CART_015_1_7</v>
      </c>
      <c r="D1344" s="180">
        <v>44.437324612767</v>
      </c>
      <c r="E1344" s="175" t="s">
        <v>260</v>
      </c>
      <c r="F1344" s="179">
        <v>0.50299401197604898</v>
      </c>
      <c r="G1344" s="179"/>
      <c r="H1344" s="175" t="s">
        <v>258</v>
      </c>
      <c r="I1344" s="175" t="s">
        <v>94</v>
      </c>
      <c r="J1344" s="175" t="s">
        <v>257</v>
      </c>
      <c r="P1344" s="175" t="s">
        <v>328</v>
      </c>
    </row>
    <row r="1345" spans="1:17" s="175" customFormat="1">
      <c r="A1345" s="175" t="str">
        <f>Arms!$C$41</f>
        <v>CART_015_1</v>
      </c>
      <c r="B1345" s="175">
        <v>7</v>
      </c>
      <c r="C1345" s="175" t="str">
        <f t="shared" si="31"/>
        <v>CART_015_1_7</v>
      </c>
      <c r="D1345" s="180">
        <v>70.329451797511894</v>
      </c>
      <c r="E1345" s="175" t="s">
        <v>260</v>
      </c>
      <c r="F1345" s="179">
        <v>2.3353293413173599</v>
      </c>
      <c r="G1345" s="179"/>
      <c r="H1345" s="175" t="s">
        <v>258</v>
      </c>
      <c r="I1345" s="175" t="s">
        <v>94</v>
      </c>
      <c r="J1345" s="175" t="s">
        <v>257</v>
      </c>
      <c r="P1345" s="175" t="s">
        <v>328</v>
      </c>
    </row>
    <row r="1346" spans="1:17" s="175" customFormat="1">
      <c r="A1346" s="175" t="str">
        <f>Arms!$C$41</f>
        <v>CART_015_1</v>
      </c>
      <c r="B1346" s="175">
        <v>7</v>
      </c>
      <c r="C1346" s="175" t="str">
        <f t="shared" si="31"/>
        <v>CART_015_1_7</v>
      </c>
      <c r="D1346" s="180">
        <v>99.058709149965793</v>
      </c>
      <c r="E1346" s="175" t="s">
        <v>260</v>
      </c>
      <c r="F1346" s="179">
        <v>2.4790419161676498</v>
      </c>
      <c r="G1346" s="179"/>
      <c r="H1346" s="175" t="s">
        <v>258</v>
      </c>
      <c r="I1346" s="175" t="s">
        <v>94</v>
      </c>
      <c r="J1346" s="175" t="s">
        <v>257</v>
      </c>
      <c r="P1346" s="175" t="s">
        <v>328</v>
      </c>
      <c r="Q1346" s="175" t="s">
        <v>432</v>
      </c>
    </row>
    <row r="1347" spans="1:17" s="175" customFormat="1">
      <c r="A1347" s="175" t="str">
        <f>Arms!$C$41</f>
        <v>CART_015_1</v>
      </c>
      <c r="B1347" s="175">
        <v>7</v>
      </c>
      <c r="C1347" s="175" t="str">
        <f t="shared" si="31"/>
        <v>CART_015_1_7</v>
      </c>
      <c r="D1347" s="180">
        <v>166.43392182424799</v>
      </c>
      <c r="E1347" s="175" t="s">
        <v>260</v>
      </c>
      <c r="F1347" s="179">
        <v>5.8922155688622597</v>
      </c>
      <c r="G1347" s="179"/>
      <c r="H1347" s="175" t="s">
        <v>258</v>
      </c>
      <c r="I1347" s="175" t="s">
        <v>94</v>
      </c>
      <c r="J1347" s="175" t="s">
        <v>257</v>
      </c>
      <c r="P1347" s="175" t="s">
        <v>328</v>
      </c>
    </row>
    <row r="1348" spans="1:17" s="175" customFormat="1">
      <c r="A1348" s="175" t="str">
        <f>Arms!$C$41</f>
        <v>CART_015_1</v>
      </c>
      <c r="B1348" s="175">
        <v>7</v>
      </c>
      <c r="C1348" s="175" t="str">
        <f t="shared" si="31"/>
        <v>CART_015_1_7</v>
      </c>
      <c r="D1348" s="180">
        <v>363.50840753916498</v>
      </c>
      <c r="E1348" s="175" t="s">
        <v>260</v>
      </c>
      <c r="F1348" s="179">
        <v>5.8203592814371197</v>
      </c>
      <c r="G1348" s="179"/>
      <c r="H1348" s="175" t="s">
        <v>258</v>
      </c>
      <c r="I1348" s="175" t="s">
        <v>94</v>
      </c>
      <c r="J1348" s="175" t="s">
        <v>257</v>
      </c>
      <c r="P1348" s="175" t="s">
        <v>328</v>
      </c>
    </row>
    <row r="1349" spans="1:17" s="175" customFormat="1">
      <c r="A1349" s="175" t="str">
        <f>Arms!$C$41</f>
        <v>CART_015_1</v>
      </c>
      <c r="B1349" s="175">
        <v>7</v>
      </c>
      <c r="C1349" s="175" t="str">
        <f t="shared" si="31"/>
        <v>CART_015_1_7</v>
      </c>
      <c r="D1349" s="180">
        <v>691.03785049826502</v>
      </c>
      <c r="E1349" s="175" t="s">
        <v>260</v>
      </c>
      <c r="F1349" s="179">
        <v>0.215568862275439</v>
      </c>
      <c r="G1349" s="179"/>
      <c r="H1349" s="175" t="s">
        <v>258</v>
      </c>
      <c r="I1349" s="175" t="s">
        <v>94</v>
      </c>
      <c r="J1349" s="175" t="s">
        <v>257</v>
      </c>
      <c r="P1349" s="175" t="s">
        <v>328</v>
      </c>
    </row>
    <row r="1350" spans="1:17" s="175" customFormat="1">
      <c r="A1350" s="175" t="str">
        <f>Arms!$C$41</f>
        <v>CART_015_1</v>
      </c>
      <c r="B1350" s="175">
        <v>7</v>
      </c>
      <c r="C1350" s="175" t="str">
        <f t="shared" si="31"/>
        <v>CART_015_1_7</v>
      </c>
      <c r="D1350" s="180">
        <v>257.511860832894</v>
      </c>
      <c r="E1350" s="175" t="s">
        <v>260</v>
      </c>
      <c r="F1350" s="179">
        <v>15.7142857142855</v>
      </c>
      <c r="G1350" s="179"/>
      <c r="H1350" s="175" t="s">
        <v>258</v>
      </c>
      <c r="I1350" s="175" t="s">
        <v>94</v>
      </c>
      <c r="J1350" s="175" t="s">
        <v>257</v>
      </c>
      <c r="P1350" s="175" t="s">
        <v>328</v>
      </c>
    </row>
    <row r="1351" spans="1:17" s="175" customFormat="1">
      <c r="A1351" s="175" t="str">
        <f>Arms!$C$41</f>
        <v>CART_015_1</v>
      </c>
      <c r="B1351" s="175">
        <v>7</v>
      </c>
      <c r="C1351" s="175" t="str">
        <f t="shared" si="31"/>
        <v>CART_015_1_7</v>
      </c>
      <c r="D1351" s="180">
        <v>449.60463890353202</v>
      </c>
      <c r="E1351" s="175" t="s">
        <v>260</v>
      </c>
      <c r="F1351" s="179">
        <v>8.0952380952377307</v>
      </c>
      <c r="G1351" s="179"/>
      <c r="H1351" s="175" t="s">
        <v>258</v>
      </c>
      <c r="I1351" s="175" t="s">
        <v>94</v>
      </c>
      <c r="J1351" s="175" t="s">
        <v>257</v>
      </c>
      <c r="P1351" s="175" t="s">
        <v>328</v>
      </c>
    </row>
    <row r="1352" spans="1:17" s="175" customFormat="1">
      <c r="A1352" s="175" t="str">
        <f>Arms!$C$41</f>
        <v>CART_015_1</v>
      </c>
      <c r="B1352" s="175">
        <v>7</v>
      </c>
      <c r="C1352" s="175" t="str">
        <f t="shared" si="31"/>
        <v>CART_015_1_7</v>
      </c>
      <c r="D1352" s="180">
        <v>546.74046740467395</v>
      </c>
      <c r="E1352" s="175" t="s">
        <v>260</v>
      </c>
      <c r="F1352" s="179">
        <v>9.3650793650790494</v>
      </c>
      <c r="G1352" s="179"/>
      <c r="H1352" s="175" t="s">
        <v>258</v>
      </c>
      <c r="I1352" s="175" t="s">
        <v>94</v>
      </c>
      <c r="J1352" s="175" t="s">
        <v>257</v>
      </c>
      <c r="P1352" s="175" t="s">
        <v>328</v>
      </c>
    </row>
    <row r="1353" spans="1:17" s="175" customFormat="1">
      <c r="A1353" s="175" t="str">
        <f>Arms!$C$41</f>
        <v>CART_015_1</v>
      </c>
      <c r="B1353" s="175">
        <v>8</v>
      </c>
      <c r="C1353" s="175" t="str">
        <f t="shared" si="31"/>
        <v>CART_015_1_8</v>
      </c>
      <c r="D1353" s="180">
        <v>0</v>
      </c>
      <c r="E1353" s="175" t="s">
        <v>260</v>
      </c>
      <c r="F1353" s="179">
        <v>2.3063795205201099</v>
      </c>
      <c r="G1353" s="179"/>
      <c r="H1353" s="175" t="s">
        <v>258</v>
      </c>
      <c r="I1353" s="175" t="s">
        <v>94</v>
      </c>
      <c r="J1353" s="175" t="s">
        <v>257</v>
      </c>
      <c r="P1353" s="175" t="s">
        <v>328</v>
      </c>
    </row>
    <row r="1354" spans="1:17" s="175" customFormat="1">
      <c r="A1354" s="175" t="str">
        <f>Arms!$C$41</f>
        <v>CART_015_1</v>
      </c>
      <c r="B1354" s="175">
        <v>8</v>
      </c>
      <c r="C1354" s="175" t="str">
        <f t="shared" si="31"/>
        <v>CART_015_1_8</v>
      </c>
      <c r="D1354" s="180">
        <v>9</v>
      </c>
      <c r="E1354" s="175" t="s">
        <v>260</v>
      </c>
      <c r="F1354" s="179">
        <v>1.67407228439329</v>
      </c>
      <c r="G1354" s="179"/>
      <c r="H1354" s="175" t="s">
        <v>258</v>
      </c>
      <c r="I1354" s="175" t="s">
        <v>94</v>
      </c>
      <c r="J1354" s="175" t="s">
        <v>257</v>
      </c>
      <c r="P1354" s="175" t="s">
        <v>328</v>
      </c>
    </row>
    <row r="1355" spans="1:17" s="175" customFormat="1">
      <c r="A1355" s="175" t="str">
        <f>Arms!$C$41</f>
        <v>CART_015_1</v>
      </c>
      <c r="B1355" s="175">
        <v>8</v>
      </c>
      <c r="C1355" s="175" t="str">
        <f t="shared" ref="C1355:C1364" si="32">CONCATENATE(A1355, "_", B1355)</f>
        <v>CART_015_1_8</v>
      </c>
      <c r="D1355" s="180">
        <v>34.548689282531001</v>
      </c>
      <c r="E1355" s="175" t="s">
        <v>260</v>
      </c>
      <c r="F1355" s="179">
        <v>0.68660289708643696</v>
      </c>
      <c r="G1355" s="179"/>
      <c r="H1355" s="175" t="s">
        <v>258</v>
      </c>
      <c r="I1355" s="175" t="s">
        <v>94</v>
      </c>
      <c r="J1355" s="175" t="s">
        <v>257</v>
      </c>
      <c r="P1355" s="175" t="s">
        <v>328</v>
      </c>
    </row>
    <row r="1356" spans="1:17" s="175" customFormat="1">
      <c r="A1356" s="175" t="str">
        <f>Arms!$C$41</f>
        <v>CART_015_1</v>
      </c>
      <c r="B1356" s="175">
        <v>8</v>
      </c>
      <c r="C1356" s="175" t="str">
        <f t="shared" si="32"/>
        <v>CART_015_1_8</v>
      </c>
      <c r="D1356" s="180">
        <v>64.885730915794198</v>
      </c>
      <c r="E1356" s="175" t="s">
        <v>260</v>
      </c>
      <c r="F1356" s="179">
        <v>4.2598372448027</v>
      </c>
      <c r="G1356" s="179"/>
      <c r="H1356" s="175" t="s">
        <v>258</v>
      </c>
      <c r="I1356" s="175" t="s">
        <v>94</v>
      </c>
      <c r="J1356" s="175" t="s">
        <v>257</v>
      </c>
      <c r="P1356" s="175" t="s">
        <v>328</v>
      </c>
    </row>
    <row r="1357" spans="1:17" s="175" customFormat="1">
      <c r="A1357" s="175" t="str">
        <f>Arms!$C$41</f>
        <v>CART_015_1</v>
      </c>
      <c r="B1357" s="175">
        <v>8</v>
      </c>
      <c r="C1357" s="175" t="str">
        <f t="shared" si="32"/>
        <v>CART_015_1_8</v>
      </c>
      <c r="D1357" s="180">
        <v>93.898327421279106</v>
      </c>
      <c r="E1357" s="175" t="s">
        <v>260</v>
      </c>
      <c r="F1357" s="179">
        <v>3.0115641850708799</v>
      </c>
      <c r="G1357" s="179"/>
      <c r="H1357" s="175" t="s">
        <v>258</v>
      </c>
      <c r="I1357" s="175" t="s">
        <v>94</v>
      </c>
      <c r="J1357" s="175" t="s">
        <v>257</v>
      </c>
      <c r="P1357" s="175" t="s">
        <v>328</v>
      </c>
      <c r="Q1357" s="175" t="s">
        <v>432</v>
      </c>
    </row>
    <row r="1358" spans="1:17" s="175" customFormat="1">
      <c r="A1358" s="175" t="str">
        <f>Arms!$C$41</f>
        <v>CART_015_1</v>
      </c>
      <c r="B1358" s="175">
        <v>8</v>
      </c>
      <c r="C1358" s="175" t="str">
        <f t="shared" si="32"/>
        <v>CART_015_1_8</v>
      </c>
      <c r="D1358" s="180">
        <v>368.10459382584003</v>
      </c>
      <c r="E1358" s="175" t="s">
        <v>260</v>
      </c>
      <c r="F1358" s="179">
        <v>4.8136002723568696</v>
      </c>
      <c r="G1358" s="179"/>
      <c r="H1358" s="175" t="s">
        <v>258</v>
      </c>
      <c r="I1358" s="175" t="s">
        <v>94</v>
      </c>
      <c r="J1358" s="175" t="s">
        <v>257</v>
      </c>
      <c r="P1358" s="175" t="s">
        <v>328</v>
      </c>
    </row>
    <row r="1359" spans="1:17" s="175" customFormat="1">
      <c r="A1359" s="175" t="str">
        <f>Arms!$C$41</f>
        <v>CART_015_1</v>
      </c>
      <c r="B1359" s="175">
        <v>8</v>
      </c>
      <c r="C1359" s="175" t="str">
        <f t="shared" si="32"/>
        <v>CART_015_1_8</v>
      </c>
      <c r="D1359" s="180">
        <v>644.98610760292502</v>
      </c>
      <c r="E1359" s="175" t="s">
        <v>260</v>
      </c>
      <c r="F1359" s="179">
        <v>4.11579560055789</v>
      </c>
      <c r="G1359" s="179"/>
      <c r="H1359" s="175" t="s">
        <v>258</v>
      </c>
      <c r="I1359" s="175" t="s">
        <v>94</v>
      </c>
      <c r="J1359" s="175" t="s">
        <v>257</v>
      </c>
      <c r="P1359" s="175" t="s">
        <v>328</v>
      </c>
    </row>
    <row r="1360" spans="1:17" s="175" customFormat="1">
      <c r="A1360" s="175" t="str">
        <f>Arms!$C$41</f>
        <v>CART_015_1</v>
      </c>
      <c r="B1360" s="175">
        <v>8</v>
      </c>
      <c r="C1360" s="175" t="str">
        <f t="shared" si="32"/>
        <v>CART_015_1_8</v>
      </c>
      <c r="D1360" s="180">
        <v>735.97087538574306</v>
      </c>
      <c r="E1360" s="175" t="s">
        <v>260</v>
      </c>
      <c r="F1360" s="179">
        <v>2.9783542176878202</v>
      </c>
      <c r="G1360" s="179"/>
      <c r="H1360" s="175" t="s">
        <v>258</v>
      </c>
      <c r="I1360" s="175" t="s">
        <v>94</v>
      </c>
      <c r="J1360" s="175" t="s">
        <v>257</v>
      </c>
      <c r="P1360" s="175" t="s">
        <v>328</v>
      </c>
    </row>
    <row r="1361" spans="1:17" s="175" customFormat="1">
      <c r="A1361" s="175" t="str">
        <f>Arms!$C$41</f>
        <v>CART_015_1</v>
      </c>
      <c r="B1361" s="175">
        <v>8</v>
      </c>
      <c r="C1361" s="175" t="str">
        <f t="shared" si="32"/>
        <v>CART_015_1_8</v>
      </c>
      <c r="D1361" s="180">
        <v>176.42401414405501</v>
      </c>
      <c r="E1361" s="175" t="s">
        <v>260</v>
      </c>
      <c r="F1361" s="179">
        <v>6.8702436774539102</v>
      </c>
      <c r="G1361" s="179"/>
      <c r="H1361" s="175" t="s">
        <v>258</v>
      </c>
      <c r="I1361" s="175" t="s">
        <v>94</v>
      </c>
      <c r="J1361" s="175" t="s">
        <v>257</v>
      </c>
      <c r="P1361" s="175" t="s">
        <v>328</v>
      </c>
    </row>
    <row r="1362" spans="1:17" s="175" customFormat="1">
      <c r="A1362" s="175" t="str">
        <f>Arms!$C$41</f>
        <v>CART_015_1</v>
      </c>
      <c r="B1362" s="175">
        <v>8</v>
      </c>
      <c r="C1362" s="175" t="str">
        <f t="shared" si="32"/>
        <v>CART_015_1_8</v>
      </c>
      <c r="D1362" s="180">
        <v>268.89845491582901</v>
      </c>
      <c r="E1362" s="175" t="s">
        <v>260</v>
      </c>
      <c r="F1362" s="179">
        <v>9.1940195249441103</v>
      </c>
      <c r="G1362" s="179"/>
      <c r="H1362" s="175" t="s">
        <v>258</v>
      </c>
      <c r="I1362" s="175" t="s">
        <v>94</v>
      </c>
      <c r="J1362" s="175" t="s">
        <v>257</v>
      </c>
      <c r="P1362" s="175" t="s">
        <v>328</v>
      </c>
    </row>
    <row r="1363" spans="1:17" s="175" customFormat="1">
      <c r="A1363" s="175" t="str">
        <f>Arms!$C$41</f>
        <v>CART_015_1</v>
      </c>
      <c r="B1363" s="175">
        <v>8</v>
      </c>
      <c r="C1363" s="175" t="str">
        <f t="shared" si="32"/>
        <v>CART_015_1_8</v>
      </c>
      <c r="D1363" s="180">
        <v>448.95841340610502</v>
      </c>
      <c r="E1363" s="175" t="s">
        <v>260</v>
      </c>
      <c r="F1363" s="179">
        <v>5.9232070105310797</v>
      </c>
      <c r="G1363" s="179"/>
      <c r="H1363" s="175" t="s">
        <v>258</v>
      </c>
      <c r="I1363" s="175" t="s">
        <v>94</v>
      </c>
      <c r="J1363" s="175" t="s">
        <v>257</v>
      </c>
      <c r="P1363" s="175" t="s">
        <v>328</v>
      </c>
    </row>
    <row r="1364" spans="1:17" s="175" customFormat="1">
      <c r="A1364" s="175" t="str">
        <f>Arms!$C$41</f>
        <v>CART_015_1</v>
      </c>
      <c r="B1364" s="175">
        <v>8</v>
      </c>
      <c r="C1364" s="175" t="str">
        <f t="shared" si="32"/>
        <v>CART_015_1_8</v>
      </c>
      <c r="D1364" s="180">
        <v>543.73894995772298</v>
      </c>
      <c r="E1364" s="175" t="s">
        <v>260</v>
      </c>
      <c r="F1364" s="179">
        <v>7.8311169190559404</v>
      </c>
      <c r="G1364" s="179"/>
      <c r="H1364" s="175" t="s">
        <v>258</v>
      </c>
      <c r="I1364" s="175" t="s">
        <v>94</v>
      </c>
      <c r="J1364" s="175" t="s">
        <v>257</v>
      </c>
      <c r="P1364" s="175" t="s">
        <v>328</v>
      </c>
    </row>
    <row r="1365" spans="1:17" s="175" customFormat="1">
      <c r="A1365" s="175" t="str">
        <f>Arms!$C$41</f>
        <v>CART_015_1</v>
      </c>
      <c r="B1365" s="175">
        <v>9</v>
      </c>
      <c r="C1365" s="175" t="str">
        <f>CONCATENATE(A1365, "_", B1365)</f>
        <v>CART_015_1_9</v>
      </c>
      <c r="D1365" s="180">
        <v>0</v>
      </c>
      <c r="E1365" s="175" t="s">
        <v>260</v>
      </c>
      <c r="F1365" s="179">
        <v>2.53571428571429</v>
      </c>
      <c r="G1365" s="179"/>
      <c r="H1365" s="175" t="s">
        <v>258</v>
      </c>
      <c r="I1365" s="175" t="s">
        <v>94</v>
      </c>
      <c r="J1365" s="175" t="s">
        <v>257</v>
      </c>
      <c r="P1365" s="175" t="s">
        <v>328</v>
      </c>
    </row>
    <row r="1366" spans="1:17" s="175" customFormat="1">
      <c r="A1366" s="175" t="str">
        <f>Arms!$C$41</f>
        <v>CART_015_1</v>
      </c>
      <c r="B1366" s="175">
        <v>9</v>
      </c>
      <c r="C1366" s="175" t="str">
        <f>CONCATENATE(A1366, "_", B1366)</f>
        <v>CART_015_1_9</v>
      </c>
      <c r="D1366" s="180">
        <v>9</v>
      </c>
      <c r="E1366" s="175" t="s">
        <v>260</v>
      </c>
      <c r="F1366" s="179">
        <v>2.1071428571428399</v>
      </c>
      <c r="G1366" s="179"/>
      <c r="H1366" s="175" t="s">
        <v>258</v>
      </c>
      <c r="I1366" s="175" t="s">
        <v>94</v>
      </c>
      <c r="J1366" s="175" t="s">
        <v>257</v>
      </c>
      <c r="P1366" s="175" t="s">
        <v>328</v>
      </c>
    </row>
    <row r="1367" spans="1:17" s="175" customFormat="1">
      <c r="A1367" s="175" t="str">
        <f>Arms!$C$41</f>
        <v>CART_015_1</v>
      </c>
      <c r="B1367" s="175">
        <v>9</v>
      </c>
      <c r="C1367" s="175" t="str">
        <f t="shared" ref="C1367:C1379" si="33">CONCATENATE(A1367, "_", B1367)</f>
        <v>CART_015_1_9</v>
      </c>
      <c r="D1367" s="180">
        <v>36.058201058201</v>
      </c>
      <c r="E1367" s="175" t="s">
        <v>260</v>
      </c>
      <c r="F1367" s="179">
        <v>1.3214285714285601</v>
      </c>
      <c r="G1367" s="179"/>
      <c r="H1367" s="175" t="s">
        <v>258</v>
      </c>
      <c r="I1367" s="175" t="s">
        <v>94</v>
      </c>
      <c r="J1367" s="175" t="s">
        <v>257</v>
      </c>
      <c r="P1367" s="175" t="s">
        <v>328</v>
      </c>
    </row>
    <row r="1368" spans="1:17" s="175" customFormat="1">
      <c r="A1368" s="175" t="str">
        <f>Arms!$C$41</f>
        <v>CART_015_1</v>
      </c>
      <c r="B1368" s="175">
        <v>9</v>
      </c>
      <c r="C1368" s="175" t="str">
        <f t="shared" si="33"/>
        <v>CART_015_1_9</v>
      </c>
      <c r="D1368" s="180">
        <v>65.251322751322604</v>
      </c>
      <c r="E1368" s="175" t="s">
        <v>260</v>
      </c>
      <c r="F1368" s="179">
        <v>2.1428571428571299</v>
      </c>
      <c r="G1368" s="179"/>
      <c r="H1368" s="175" t="s">
        <v>258</v>
      </c>
      <c r="I1368" s="175" t="s">
        <v>94</v>
      </c>
      <c r="J1368" s="175" t="s">
        <v>257</v>
      </c>
      <c r="P1368" s="175" t="s">
        <v>328</v>
      </c>
    </row>
    <row r="1369" spans="1:17" s="175" customFormat="1">
      <c r="A1369" s="175" t="str">
        <f>Arms!$C$41</f>
        <v>CART_015_1</v>
      </c>
      <c r="B1369" s="175">
        <v>9</v>
      </c>
      <c r="C1369" s="175" t="str">
        <f t="shared" si="33"/>
        <v>CART_015_1_9</v>
      </c>
      <c r="D1369" s="180">
        <v>103.08201058201</v>
      </c>
      <c r="E1369" s="175" t="s">
        <v>260</v>
      </c>
      <c r="F1369" s="179">
        <v>2.28571428571427</v>
      </c>
      <c r="G1369" s="179"/>
      <c r="H1369" s="175" t="s">
        <v>258</v>
      </c>
      <c r="I1369" s="175" t="s">
        <v>94</v>
      </c>
      <c r="J1369" s="175" t="s">
        <v>257</v>
      </c>
      <c r="P1369" s="175" t="s">
        <v>328</v>
      </c>
      <c r="Q1369" s="175" t="s">
        <v>432</v>
      </c>
    </row>
    <row r="1370" spans="1:17" s="175" customFormat="1">
      <c r="A1370" s="175" t="str">
        <f>Arms!$C$41</f>
        <v>CART_015_1</v>
      </c>
      <c r="B1370" s="175">
        <v>9</v>
      </c>
      <c r="C1370" s="175" t="str">
        <f t="shared" si="33"/>
        <v>CART_015_1_9</v>
      </c>
      <c r="D1370" s="180">
        <v>184.17989417989301</v>
      </c>
      <c r="E1370" s="175" t="s">
        <v>260</v>
      </c>
      <c r="F1370" s="179">
        <v>5.25</v>
      </c>
      <c r="G1370" s="179"/>
      <c r="H1370" s="175" t="s">
        <v>258</v>
      </c>
      <c r="I1370" s="175" t="s">
        <v>94</v>
      </c>
      <c r="J1370" s="175" t="s">
        <v>257</v>
      </c>
      <c r="P1370" s="175" t="s">
        <v>328</v>
      </c>
    </row>
    <row r="1371" spans="1:17" s="175" customFormat="1">
      <c r="A1371" s="175" t="str">
        <f>Arms!$C$41</f>
        <v>CART_015_1</v>
      </c>
      <c r="B1371" s="175">
        <v>9</v>
      </c>
      <c r="C1371" s="175" t="str">
        <f t="shared" si="33"/>
        <v>CART_015_1_9</v>
      </c>
      <c r="D1371" s="180">
        <v>277.46031746031701</v>
      </c>
      <c r="E1371" s="175" t="s">
        <v>260</v>
      </c>
      <c r="F1371" s="179">
        <v>5.1071428571428399</v>
      </c>
      <c r="G1371" s="179"/>
      <c r="H1371" s="175" t="s">
        <v>258</v>
      </c>
      <c r="I1371" s="175" t="s">
        <v>94</v>
      </c>
      <c r="J1371" s="175" t="s">
        <v>257</v>
      </c>
      <c r="P1371" s="175" t="s">
        <v>328</v>
      </c>
    </row>
    <row r="1372" spans="1:17" s="175" customFormat="1">
      <c r="A1372" s="175" t="str">
        <f>Arms!$C$41</f>
        <v>CART_015_1</v>
      </c>
      <c r="B1372" s="175">
        <v>9</v>
      </c>
      <c r="C1372" s="175" t="str">
        <f t="shared" si="33"/>
        <v>CART_015_1_9</v>
      </c>
      <c r="D1372" s="180">
        <v>359.84126984126902</v>
      </c>
      <c r="E1372" s="175" t="s">
        <v>260</v>
      </c>
      <c r="F1372" s="179">
        <v>5.5357142857142696</v>
      </c>
      <c r="G1372" s="179"/>
      <c r="H1372" s="175" t="s">
        <v>258</v>
      </c>
      <c r="I1372" s="175" t="s">
        <v>94</v>
      </c>
      <c r="J1372" s="175" t="s">
        <v>257</v>
      </c>
      <c r="P1372" s="175" t="s">
        <v>328</v>
      </c>
    </row>
    <row r="1373" spans="1:17" s="175" customFormat="1">
      <c r="A1373" s="175" t="str">
        <f>Arms!$C$41</f>
        <v>CART_015_1</v>
      </c>
      <c r="B1373" s="175">
        <v>9</v>
      </c>
      <c r="C1373" s="175" t="str">
        <f t="shared" si="33"/>
        <v>CART_015_1_9</v>
      </c>
      <c r="D1373" s="180">
        <v>450.91269841269798</v>
      </c>
      <c r="E1373" s="175" t="s">
        <v>260</v>
      </c>
      <c r="F1373" s="179">
        <v>5.4285714285714297</v>
      </c>
      <c r="G1373" s="179"/>
      <c r="H1373" s="175" t="s">
        <v>258</v>
      </c>
      <c r="I1373" s="175" t="s">
        <v>94</v>
      </c>
      <c r="J1373" s="175" t="s">
        <v>257</v>
      </c>
      <c r="P1373" s="175" t="s">
        <v>328</v>
      </c>
    </row>
    <row r="1374" spans="1:17" s="175" customFormat="1">
      <c r="A1374" s="175" t="str">
        <f>Arms!$C$41</f>
        <v>CART_015_1</v>
      </c>
      <c r="B1374" s="175">
        <v>9</v>
      </c>
      <c r="C1374" s="175" t="str">
        <f t="shared" si="33"/>
        <v>CART_015_1_9</v>
      </c>
      <c r="D1374" s="180">
        <v>632.92328042327995</v>
      </c>
      <c r="E1374" s="175" t="s">
        <v>260</v>
      </c>
      <c r="F1374" s="179">
        <v>4.8571428571428603</v>
      </c>
      <c r="G1374" s="179"/>
      <c r="H1374" s="175" t="s">
        <v>258</v>
      </c>
      <c r="I1374" s="175" t="s">
        <v>94</v>
      </c>
      <c r="J1374" s="175" t="s">
        <v>257</v>
      </c>
      <c r="P1374" s="175" t="s">
        <v>328</v>
      </c>
    </row>
    <row r="1375" spans="1:17" s="175" customFormat="1">
      <c r="A1375" s="175" t="str">
        <f>Arms!$C$41</f>
        <v>CART_015_1</v>
      </c>
      <c r="B1375" s="175">
        <v>9</v>
      </c>
      <c r="C1375" s="175" t="str">
        <f t="shared" si="33"/>
        <v>CART_015_1_9</v>
      </c>
      <c r="D1375" s="180">
        <v>724.074074074073</v>
      </c>
      <c r="E1375" s="175" t="s">
        <v>260</v>
      </c>
      <c r="F1375" s="179">
        <v>4.9642857142857002</v>
      </c>
      <c r="G1375" s="179"/>
      <c r="H1375" s="175" t="s">
        <v>258</v>
      </c>
      <c r="I1375" s="175" t="s">
        <v>94</v>
      </c>
      <c r="J1375" s="175" t="s">
        <v>257</v>
      </c>
      <c r="P1375" s="175" t="s">
        <v>328</v>
      </c>
    </row>
    <row r="1376" spans="1:17" s="175" customFormat="1">
      <c r="A1376" s="175" t="str">
        <f>Arms!$C$41</f>
        <v>CART_015_1</v>
      </c>
      <c r="B1376" s="175">
        <v>9</v>
      </c>
      <c r="C1376" s="175" t="str">
        <f t="shared" si="33"/>
        <v>CART_015_1_9</v>
      </c>
      <c r="D1376" s="180">
        <v>497.88359788359497</v>
      </c>
      <c r="E1376" s="175" t="s">
        <v>260</v>
      </c>
      <c r="F1376" s="179">
        <v>6.3809523809524302</v>
      </c>
      <c r="G1376" s="179"/>
      <c r="H1376" s="175" t="s">
        <v>258</v>
      </c>
      <c r="I1376" s="175" t="s">
        <v>94</v>
      </c>
      <c r="J1376" s="175" t="s">
        <v>257</v>
      </c>
      <c r="P1376" s="175" t="s">
        <v>328</v>
      </c>
    </row>
    <row r="1377" spans="1:17" s="175" customFormat="1">
      <c r="A1377" s="175" t="str">
        <f>Arms!$C$41</f>
        <v>CART_015_1</v>
      </c>
      <c r="B1377" s="175">
        <v>9</v>
      </c>
      <c r="C1377" s="175" t="str">
        <f t="shared" si="33"/>
        <v>CART_015_1_9</v>
      </c>
      <c r="D1377" s="180">
        <v>561.693121693119</v>
      </c>
      <c r="E1377" s="175" t="s">
        <v>260</v>
      </c>
      <c r="F1377" s="179">
        <v>7.80952380952382</v>
      </c>
      <c r="G1377" s="179"/>
      <c r="H1377" s="175" t="s">
        <v>258</v>
      </c>
      <c r="I1377" s="175" t="s">
        <v>94</v>
      </c>
      <c r="J1377" s="175" t="s">
        <v>257</v>
      </c>
      <c r="P1377" s="175" t="s">
        <v>328</v>
      </c>
    </row>
    <row r="1378" spans="1:17" s="175" customFormat="1">
      <c r="A1378" s="175" t="str">
        <f>Arms!$C$41</f>
        <v>CART_015_1</v>
      </c>
      <c r="B1378" s="175">
        <v>10</v>
      </c>
      <c r="C1378" s="175" t="str">
        <f t="shared" si="33"/>
        <v>CART_015_1_10</v>
      </c>
      <c r="D1378" s="180">
        <v>0</v>
      </c>
      <c r="E1378" s="175" t="s">
        <v>260</v>
      </c>
      <c r="F1378" s="179">
        <v>3.3362793943029301</v>
      </c>
      <c r="G1378" s="179"/>
      <c r="H1378" s="175" t="s">
        <v>258</v>
      </c>
      <c r="I1378" s="175" t="s">
        <v>94</v>
      </c>
      <c r="J1378" s="175" t="s">
        <v>257</v>
      </c>
      <c r="P1378" s="175" t="s">
        <v>328</v>
      </c>
    </row>
    <row r="1379" spans="1:17" s="175" customFormat="1">
      <c r="A1379" s="175" t="str">
        <f>Arms!$C$41</f>
        <v>CART_015_1</v>
      </c>
      <c r="B1379" s="175">
        <v>10</v>
      </c>
      <c r="C1379" s="175" t="str">
        <f t="shared" si="33"/>
        <v>CART_015_1_10</v>
      </c>
      <c r="D1379" s="180">
        <v>9</v>
      </c>
      <c r="E1379" s="175" t="s">
        <v>260</v>
      </c>
      <c r="F1379" s="179">
        <v>1.56518261905637</v>
      </c>
      <c r="G1379" s="179"/>
      <c r="H1379" s="175" t="s">
        <v>258</v>
      </c>
      <c r="I1379" s="175" t="s">
        <v>94</v>
      </c>
      <c r="J1379" s="175" t="s">
        <v>257</v>
      </c>
      <c r="P1379" s="175" t="s">
        <v>328</v>
      </c>
    </row>
    <row r="1380" spans="1:17" s="175" customFormat="1">
      <c r="A1380" s="175" t="str">
        <f>Arms!$C$41</f>
        <v>CART_015_1</v>
      </c>
      <c r="B1380" s="175">
        <v>10</v>
      </c>
      <c r="C1380" s="175" t="str">
        <f t="shared" ref="C1380:C1393" si="34">CONCATENATE(A1380, "_", B1380)</f>
        <v>CART_015_1_10</v>
      </c>
      <c r="D1380" s="180">
        <v>37.892791127536803</v>
      </c>
      <c r="E1380" s="175" t="s">
        <v>260</v>
      </c>
      <c r="F1380" s="179">
        <v>7.5406103487551904E-2</v>
      </c>
      <c r="G1380" s="179"/>
      <c r="H1380" s="175" t="s">
        <v>258</v>
      </c>
      <c r="I1380" s="175" t="s">
        <v>94</v>
      </c>
      <c r="J1380" s="175" t="s">
        <v>257</v>
      </c>
      <c r="P1380" s="175" t="s">
        <v>328</v>
      </c>
    </row>
    <row r="1381" spans="1:17" s="175" customFormat="1">
      <c r="A1381" s="175" t="str">
        <f>Arms!$C$41</f>
        <v>CART_015_1</v>
      </c>
      <c r="B1381" s="175">
        <v>10</v>
      </c>
      <c r="C1381" s="175" t="str">
        <f t="shared" si="34"/>
        <v>CART_015_1_10</v>
      </c>
      <c r="D1381" s="180">
        <v>66.728280961177902</v>
      </c>
      <c r="E1381" s="175" t="s">
        <v>260</v>
      </c>
      <c r="F1381" s="179">
        <v>0.99287967258736298</v>
      </c>
      <c r="G1381" s="179"/>
      <c r="H1381" s="175" t="s">
        <v>258</v>
      </c>
      <c r="I1381" s="175" t="s">
        <v>94</v>
      </c>
      <c r="J1381" s="175" t="s">
        <v>257</v>
      </c>
      <c r="P1381" s="175" t="s">
        <v>328</v>
      </c>
    </row>
    <row r="1382" spans="1:17" s="175" customFormat="1">
      <c r="A1382" s="175" t="str">
        <f>Arms!$C$41</f>
        <v>CART_015_1</v>
      </c>
      <c r="B1382" s="175">
        <v>10</v>
      </c>
      <c r="C1382" s="175" t="str">
        <f t="shared" si="34"/>
        <v>CART_015_1_10</v>
      </c>
      <c r="D1382" s="180">
        <v>102.218114602581</v>
      </c>
      <c r="E1382" s="175" t="s">
        <v>260</v>
      </c>
      <c r="F1382" s="179">
        <v>2.7931595891836398</v>
      </c>
      <c r="G1382" s="179"/>
      <c r="H1382" s="175" t="s">
        <v>258</v>
      </c>
      <c r="I1382" s="175" t="s">
        <v>94</v>
      </c>
      <c r="J1382" s="175" t="s">
        <v>257</v>
      </c>
      <c r="P1382" s="175" t="s">
        <v>328</v>
      </c>
      <c r="Q1382" s="175" t="s">
        <v>432</v>
      </c>
    </row>
    <row r="1383" spans="1:17" s="175" customFormat="1">
      <c r="A1383" s="175" t="str">
        <f>Arms!$C$41</f>
        <v>CART_015_1</v>
      </c>
      <c r="B1383" s="175">
        <v>10</v>
      </c>
      <c r="C1383" s="175" t="str">
        <f t="shared" si="34"/>
        <v>CART_015_1_10</v>
      </c>
      <c r="D1383" s="180">
        <v>193.16081330868101</v>
      </c>
      <c r="E1383" s="175" t="s">
        <v>260</v>
      </c>
      <c r="F1383" s="179">
        <v>4.0266859262342196</v>
      </c>
      <c r="G1383" s="179"/>
      <c r="H1383" s="175" t="s">
        <v>258</v>
      </c>
      <c r="I1383" s="175" t="s">
        <v>94</v>
      </c>
      <c r="J1383" s="175" t="s">
        <v>257</v>
      </c>
      <c r="P1383" s="175" t="s">
        <v>328</v>
      </c>
    </row>
    <row r="1384" spans="1:17" s="175" customFormat="1">
      <c r="A1384" s="175" t="str">
        <f>Arms!$C$41</f>
        <v>CART_015_1</v>
      </c>
      <c r="B1384" s="175">
        <v>10</v>
      </c>
      <c r="C1384" s="175" t="str">
        <f t="shared" si="34"/>
        <v>CART_015_1_10</v>
      </c>
      <c r="D1384" s="180">
        <v>275.23105360442997</v>
      </c>
      <c r="E1384" s="175" t="s">
        <v>260</v>
      </c>
      <c r="F1384" s="179">
        <v>5.0838729684624502</v>
      </c>
      <c r="G1384" s="179"/>
      <c r="H1384" s="175" t="s">
        <v>258</v>
      </c>
      <c r="I1384" s="175" t="s">
        <v>94</v>
      </c>
      <c r="J1384" s="175" t="s">
        <v>257</v>
      </c>
      <c r="P1384" s="175" t="s">
        <v>328</v>
      </c>
    </row>
    <row r="1385" spans="1:17" s="175" customFormat="1">
      <c r="A1385" s="175" t="str">
        <f>Arms!$C$41</f>
        <v>CART_015_1</v>
      </c>
      <c r="B1385" s="175">
        <v>10</v>
      </c>
      <c r="C1385" s="175" t="str">
        <f t="shared" si="34"/>
        <v>CART_015_1_10</v>
      </c>
      <c r="D1385" s="180">
        <v>321.811460258772</v>
      </c>
      <c r="E1385" s="175" t="s">
        <v>260</v>
      </c>
      <c r="F1385" s="179">
        <v>6.9544666283107297</v>
      </c>
      <c r="G1385" s="179"/>
      <c r="H1385" s="175" t="s">
        <v>258</v>
      </c>
      <c r="I1385" s="175" t="s">
        <v>94</v>
      </c>
      <c r="J1385" s="175" t="s">
        <v>257</v>
      </c>
      <c r="P1385" s="175" t="s">
        <v>328</v>
      </c>
    </row>
    <row r="1386" spans="1:17" s="175" customFormat="1">
      <c r="A1386" s="175" t="str">
        <f>Arms!$C$41</f>
        <v>CART_015_1</v>
      </c>
      <c r="B1386" s="175">
        <v>10</v>
      </c>
      <c r="C1386" s="175" t="str">
        <f t="shared" si="34"/>
        <v>CART_015_1_10</v>
      </c>
      <c r="D1386" s="180">
        <v>381.70055452864398</v>
      </c>
      <c r="E1386" s="175" t="s">
        <v>260</v>
      </c>
      <c r="F1386" s="179">
        <v>3.56197541140804</v>
      </c>
      <c r="G1386" s="179"/>
      <c r="H1386" s="175" t="s">
        <v>258</v>
      </c>
      <c r="I1386" s="175" t="s">
        <v>94</v>
      </c>
      <c r="J1386" s="175" t="s">
        <v>257</v>
      </c>
      <c r="P1386" s="175" t="s">
        <v>328</v>
      </c>
    </row>
    <row r="1387" spans="1:17" s="175" customFormat="1">
      <c r="A1387" s="175" t="str">
        <f>Arms!$C$41</f>
        <v>CART_015_1</v>
      </c>
      <c r="B1387" s="175">
        <v>10</v>
      </c>
      <c r="C1387" s="175" t="str">
        <f t="shared" si="34"/>
        <v>CART_015_1_10</v>
      </c>
      <c r="D1387" s="180">
        <v>479.29759704250699</v>
      </c>
      <c r="E1387" s="175" t="s">
        <v>260</v>
      </c>
      <c r="F1387" s="179">
        <v>1.3339372350279399</v>
      </c>
      <c r="G1387" s="179"/>
      <c r="H1387" s="175" t="s">
        <v>258</v>
      </c>
      <c r="I1387" s="175" t="s">
        <v>94</v>
      </c>
      <c r="J1387" s="175" t="s">
        <v>257</v>
      </c>
      <c r="P1387" s="175" t="s">
        <v>328</v>
      </c>
    </row>
    <row r="1388" spans="1:17" s="175" customFormat="1">
      <c r="A1388" s="175" t="str">
        <f>Arms!$C$41</f>
        <v>CART_015_1</v>
      </c>
      <c r="B1388" s="175">
        <v>10</v>
      </c>
      <c r="C1388" s="175" t="str">
        <f t="shared" si="34"/>
        <v>CART_015_1_10</v>
      </c>
      <c r="D1388" s="180">
        <v>568.02218114601897</v>
      </c>
      <c r="E1388" s="175" t="s">
        <v>260</v>
      </c>
      <c r="F1388" s="179">
        <v>1.15472532673939</v>
      </c>
      <c r="G1388" s="179"/>
      <c r="H1388" s="175" t="s">
        <v>258</v>
      </c>
      <c r="I1388" s="175" t="s">
        <v>94</v>
      </c>
      <c r="J1388" s="175" t="s">
        <v>257</v>
      </c>
      <c r="P1388" s="175" t="s">
        <v>328</v>
      </c>
    </row>
    <row r="1389" spans="1:17" s="175" customFormat="1">
      <c r="A1389" s="175" t="str">
        <f>Arms!$C$41</f>
        <v>CART_015_1</v>
      </c>
      <c r="B1389" s="175">
        <v>10</v>
      </c>
      <c r="C1389" s="175" t="str">
        <f t="shared" si="34"/>
        <v>CART_015_1_10</v>
      </c>
      <c r="D1389" s="180">
        <v>643.438077634004</v>
      </c>
      <c r="E1389" s="175" t="s">
        <v>260</v>
      </c>
      <c r="F1389" s="179">
        <v>4.8257947631929996</v>
      </c>
      <c r="G1389" s="179"/>
      <c r="H1389" s="175" t="s">
        <v>258</v>
      </c>
      <c r="I1389" s="175" t="s">
        <v>94</v>
      </c>
      <c r="J1389" s="175" t="s">
        <v>257</v>
      </c>
      <c r="P1389" s="175" t="s">
        <v>328</v>
      </c>
    </row>
    <row r="1390" spans="1:17" s="210" customFormat="1">
      <c r="A1390" s="210" t="str">
        <f>Arms!$C$52</f>
        <v>CART_026_1</v>
      </c>
      <c r="B1390" s="210">
        <v>4</v>
      </c>
      <c r="C1390" s="210" t="str">
        <f t="shared" si="34"/>
        <v>CART_026_1_4</v>
      </c>
      <c r="D1390" s="215">
        <v>-1.8784680983625599E-2</v>
      </c>
      <c r="E1390" s="210" t="s">
        <v>256</v>
      </c>
      <c r="F1390" s="213">
        <v>18.440295165592499</v>
      </c>
      <c r="G1390" s="213"/>
      <c r="H1390" s="210" t="s">
        <v>402</v>
      </c>
      <c r="I1390" s="210" t="s">
        <v>94</v>
      </c>
      <c r="J1390" s="210" t="s">
        <v>403</v>
      </c>
      <c r="P1390" s="210" t="s">
        <v>454</v>
      </c>
      <c r="Q1390" s="210" t="s">
        <v>455</v>
      </c>
    </row>
    <row r="1391" spans="1:17" s="210" customFormat="1">
      <c r="A1391" s="210" t="str">
        <f>Arms!$C$52</f>
        <v>CART_026_1</v>
      </c>
      <c r="B1391" s="210">
        <v>4</v>
      </c>
      <c r="C1391" s="210" t="str">
        <f t="shared" si="34"/>
        <v>CART_026_1_4</v>
      </c>
      <c r="D1391" s="215">
        <v>0.24630361558380801</v>
      </c>
      <c r="E1391" s="210" t="s">
        <v>256</v>
      </c>
      <c r="F1391" s="213">
        <v>18.211950701894398</v>
      </c>
      <c r="G1391" s="213"/>
      <c r="H1391" s="210" t="s">
        <v>402</v>
      </c>
      <c r="I1391" s="210" t="s">
        <v>94</v>
      </c>
      <c r="J1391" s="210" t="s">
        <v>403</v>
      </c>
      <c r="P1391" s="210" t="s">
        <v>454</v>
      </c>
    </row>
    <row r="1392" spans="1:17" s="210" customFormat="1">
      <c r="A1392" s="210" t="str">
        <f>Arms!$C$52</f>
        <v>CART_026_1</v>
      </c>
      <c r="B1392" s="210">
        <v>4</v>
      </c>
      <c r="C1392" s="210" t="str">
        <f t="shared" si="34"/>
        <v>CART_026_1_4</v>
      </c>
      <c r="D1392" s="215">
        <v>0.410506025973014</v>
      </c>
      <c r="E1392" s="210" t="s">
        <v>256</v>
      </c>
      <c r="F1392" s="213">
        <v>17.019917836490698</v>
      </c>
      <c r="G1392" s="213"/>
      <c r="H1392" s="210" t="s">
        <v>402</v>
      </c>
      <c r="I1392" s="210" t="s">
        <v>94</v>
      </c>
      <c r="J1392" s="210" t="s">
        <v>403</v>
      </c>
      <c r="P1392" s="210" t="s">
        <v>454</v>
      </c>
    </row>
    <row r="1393" spans="1:16" s="210" customFormat="1">
      <c r="A1393" s="210" t="str">
        <f>Arms!$C$52</f>
        <v>CART_026_1</v>
      </c>
      <c r="B1393" s="210">
        <v>4</v>
      </c>
      <c r="C1393" s="210" t="str">
        <f t="shared" si="34"/>
        <v>CART_026_1_4</v>
      </c>
      <c r="D1393" s="215">
        <v>0.65844512373201303</v>
      </c>
      <c r="E1393" s="210" t="s">
        <v>256</v>
      </c>
      <c r="F1393" s="213">
        <v>13.6263702030723</v>
      </c>
      <c r="G1393" s="213"/>
      <c r="H1393" s="210" t="s">
        <v>402</v>
      </c>
      <c r="I1393" s="210" t="s">
        <v>94</v>
      </c>
      <c r="J1393" s="210" t="s">
        <v>403</v>
      </c>
      <c r="P1393" s="210" t="s">
        <v>454</v>
      </c>
    </row>
    <row r="1394" spans="1:16" s="210" customFormat="1">
      <c r="A1394" s="210" t="str">
        <f>Arms!$C$52</f>
        <v>CART_026_1</v>
      </c>
      <c r="B1394" s="210">
        <v>4</v>
      </c>
      <c r="C1394" s="210" t="str">
        <f t="shared" ref="C1394:C1434" si="35">CONCATENATE(A1394, "_", B1394)</f>
        <v>CART_026_1_4</v>
      </c>
      <c r="D1394" s="215">
        <v>1.42025272093611</v>
      </c>
      <c r="E1394" s="210" t="s">
        <v>256</v>
      </c>
      <c r="F1394" s="213">
        <v>5.7852456143766604</v>
      </c>
      <c r="G1394" s="213"/>
      <c r="H1394" s="210" t="s">
        <v>402</v>
      </c>
      <c r="I1394" s="210" t="s">
        <v>94</v>
      </c>
      <c r="J1394" s="210" t="s">
        <v>403</v>
      </c>
      <c r="P1394" s="210" t="s">
        <v>454</v>
      </c>
    </row>
    <row r="1395" spans="1:16" s="210" customFormat="1">
      <c r="A1395" s="210" t="str">
        <f>Arms!$C$52</f>
        <v>CART_026_1</v>
      </c>
      <c r="B1395" s="210">
        <v>4</v>
      </c>
      <c r="C1395" s="210" t="str">
        <f t="shared" si="35"/>
        <v>CART_026_1_4</v>
      </c>
      <c r="D1395" s="215">
        <v>2.0753801522556001</v>
      </c>
      <c r="E1395" s="210" t="s">
        <v>256</v>
      </c>
      <c r="F1395" s="213">
        <v>2.66848386908354</v>
      </c>
      <c r="G1395" s="213"/>
      <c r="H1395" s="210" t="s">
        <v>402</v>
      </c>
      <c r="I1395" s="210" t="s">
        <v>94</v>
      </c>
      <c r="J1395" s="210" t="s">
        <v>403</v>
      </c>
      <c r="P1395" s="210" t="s">
        <v>454</v>
      </c>
    </row>
    <row r="1396" spans="1:16" s="210" customFormat="1">
      <c r="A1396" s="210" t="str">
        <f>Arms!$C$52</f>
        <v>CART_026_1</v>
      </c>
      <c r="B1396" s="210">
        <v>4</v>
      </c>
      <c r="C1396" s="210" t="str">
        <f t="shared" si="35"/>
        <v>CART_026_1_4</v>
      </c>
      <c r="D1396" s="215">
        <v>3.0743326648624398</v>
      </c>
      <c r="E1396" s="210" t="s">
        <v>256</v>
      </c>
      <c r="F1396" s="213">
        <v>2.0301006600338698</v>
      </c>
      <c r="G1396" s="213"/>
      <c r="H1396" s="210" t="s">
        <v>402</v>
      </c>
      <c r="I1396" s="210" t="s">
        <v>94</v>
      </c>
      <c r="J1396" s="210" t="s">
        <v>403</v>
      </c>
      <c r="P1396" s="210" t="s">
        <v>454</v>
      </c>
    </row>
    <row r="1397" spans="1:16" s="210" customFormat="1">
      <c r="A1397" s="210" t="str">
        <f>Arms!$C$52</f>
        <v>CART_026_1</v>
      </c>
      <c r="B1397" s="210">
        <v>4</v>
      </c>
      <c r="C1397" s="210" t="str">
        <f t="shared" si="35"/>
        <v>CART_026_1_4</v>
      </c>
      <c r="D1397" s="215">
        <v>4.41963357411265</v>
      </c>
      <c r="E1397" s="210" t="s">
        <v>256</v>
      </c>
      <c r="F1397" s="213">
        <v>1.3930414127450701</v>
      </c>
      <c r="G1397" s="213"/>
      <c r="H1397" s="210" t="s">
        <v>402</v>
      </c>
      <c r="I1397" s="210" t="s">
        <v>94</v>
      </c>
      <c r="J1397" s="210" t="s">
        <v>403</v>
      </c>
      <c r="P1397" s="210" t="s">
        <v>454</v>
      </c>
    </row>
    <row r="1398" spans="1:16" s="210" customFormat="1">
      <c r="A1398" s="210" t="str">
        <f>Arms!$C$52</f>
        <v>CART_026_1</v>
      </c>
      <c r="B1398" s="210">
        <v>4</v>
      </c>
      <c r="C1398" s="210" t="str">
        <f t="shared" si="35"/>
        <v>CART_026_1_4</v>
      </c>
      <c r="D1398" s="215">
        <v>6.0305367886139196</v>
      </c>
      <c r="E1398" s="210" t="s">
        <v>256</v>
      </c>
      <c r="F1398" s="213">
        <v>2.3052510659837801E-2</v>
      </c>
      <c r="G1398" s="213"/>
      <c r="H1398" s="210" t="s">
        <v>402</v>
      </c>
      <c r="I1398" s="210" t="s">
        <v>94</v>
      </c>
      <c r="J1398" s="210" t="s">
        <v>403</v>
      </c>
      <c r="P1398" s="210" t="s">
        <v>454</v>
      </c>
    </row>
    <row r="1399" spans="1:16" s="210" customFormat="1">
      <c r="A1399" s="210" t="str">
        <f>Arms!$C$52</f>
        <v>CART_026_1</v>
      </c>
      <c r="B1399" s="210">
        <v>4</v>
      </c>
      <c r="C1399" s="210" t="str">
        <f t="shared" si="35"/>
        <v>CART_026_1_4</v>
      </c>
      <c r="D1399" s="215">
        <v>9.1069254882108908</v>
      </c>
      <c r="E1399" s="210" t="s">
        <v>256</v>
      </c>
      <c r="F1399" s="213">
        <v>3.4812406300499497E-2</v>
      </c>
      <c r="G1399" s="213"/>
      <c r="H1399" s="210" t="s">
        <v>402</v>
      </c>
      <c r="I1399" s="210" t="s">
        <v>94</v>
      </c>
      <c r="J1399" s="210" t="s">
        <v>403</v>
      </c>
      <c r="P1399" s="210" t="s">
        <v>454</v>
      </c>
    </row>
    <row r="1400" spans="1:16" s="210" customFormat="1">
      <c r="A1400" s="210" t="str">
        <f>Arms!$C$52</f>
        <v>CART_026_1</v>
      </c>
      <c r="B1400" s="210">
        <v>4</v>
      </c>
      <c r="C1400" s="210" t="str">
        <f t="shared" si="35"/>
        <v>CART_026_1_4</v>
      </c>
      <c r="D1400" s="215">
        <v>12.1221471544557</v>
      </c>
      <c r="E1400" s="210" t="s">
        <v>256</v>
      </c>
      <c r="F1400" s="213">
        <v>9.2210042639358294E-2</v>
      </c>
      <c r="G1400" s="213"/>
      <c r="H1400" s="210" t="s">
        <v>402</v>
      </c>
      <c r="I1400" s="210" t="s">
        <v>94</v>
      </c>
      <c r="J1400" s="210" t="s">
        <v>403</v>
      </c>
      <c r="P1400" s="210" t="s">
        <v>454</v>
      </c>
    </row>
    <row r="1401" spans="1:16" s="218" customFormat="1">
      <c r="A1401" s="218" t="str">
        <f>Arms!$C$54</f>
        <v>CART_019_1</v>
      </c>
      <c r="B1401" s="218">
        <v>1</v>
      </c>
      <c r="C1401" s="218" t="str">
        <f t="shared" si="35"/>
        <v>CART_019_1_1</v>
      </c>
      <c r="D1401" s="222">
        <v>3.8825402166464597E-4</v>
      </c>
      <c r="E1401" s="218" t="s">
        <v>260</v>
      </c>
      <c r="F1401" s="221">
        <v>0.194989797547094</v>
      </c>
      <c r="G1401" s="221"/>
      <c r="H1401" s="218" t="s">
        <v>261</v>
      </c>
      <c r="I1401" s="218" t="s">
        <v>94</v>
      </c>
      <c r="J1401" s="218" t="s">
        <v>355</v>
      </c>
      <c r="P1401" s="218" t="s">
        <v>463</v>
      </c>
    </row>
    <row r="1402" spans="1:16" s="218" customFormat="1">
      <c r="A1402" s="218" t="str">
        <f>Arms!$C$54</f>
        <v>CART_019_1</v>
      </c>
      <c r="B1402" s="218">
        <v>1</v>
      </c>
      <c r="C1402" s="218" t="str">
        <f t="shared" si="35"/>
        <v>CART_019_1_1</v>
      </c>
      <c r="D1402" s="222">
        <v>4.9735340175231899</v>
      </c>
      <c r="E1402" s="218" t="s">
        <v>260</v>
      </c>
      <c r="F1402" s="221">
        <v>0</v>
      </c>
      <c r="G1402" s="221"/>
      <c r="H1402" s="218" t="s">
        <v>261</v>
      </c>
      <c r="I1402" s="218" t="s">
        <v>94</v>
      </c>
      <c r="J1402" s="218" t="s">
        <v>355</v>
      </c>
      <c r="P1402" s="218" t="s">
        <v>463</v>
      </c>
    </row>
    <row r="1403" spans="1:16" s="218" customFormat="1">
      <c r="A1403" s="218" t="str">
        <f>Arms!$C$54</f>
        <v>CART_019_1</v>
      </c>
      <c r="B1403" s="218">
        <v>1</v>
      </c>
      <c r="C1403" s="218" t="str">
        <f t="shared" si="35"/>
        <v>CART_019_1_1</v>
      </c>
      <c r="D1403" s="222">
        <v>8.9892453635998795</v>
      </c>
      <c r="E1403" s="218" t="s">
        <v>260</v>
      </c>
      <c r="F1403" s="221">
        <v>0</v>
      </c>
      <c r="G1403" s="221"/>
      <c r="H1403" s="218" t="s">
        <v>261</v>
      </c>
      <c r="I1403" s="218" t="s">
        <v>94</v>
      </c>
      <c r="J1403" s="218" t="s">
        <v>355</v>
      </c>
      <c r="P1403" s="218" t="s">
        <v>463</v>
      </c>
    </row>
    <row r="1404" spans="1:16" s="218" customFormat="1">
      <c r="A1404" s="218" t="str">
        <f>Arms!$C$54</f>
        <v>CART_019_1</v>
      </c>
      <c r="B1404" s="218">
        <v>1</v>
      </c>
      <c r="C1404" s="218" t="str">
        <f t="shared" si="35"/>
        <v>CART_019_1_1</v>
      </c>
      <c r="D1404" s="222">
        <v>15</v>
      </c>
      <c r="E1404" s="218" t="s">
        <v>260</v>
      </c>
      <c r="F1404" s="221">
        <v>0</v>
      </c>
      <c r="G1404" s="221"/>
      <c r="H1404" s="218" t="s">
        <v>261</v>
      </c>
      <c r="I1404" s="218" t="s">
        <v>94</v>
      </c>
      <c r="J1404" s="218" t="s">
        <v>355</v>
      </c>
      <c r="P1404" s="218" t="s">
        <v>463</v>
      </c>
    </row>
    <row r="1405" spans="1:16" s="218" customFormat="1">
      <c r="A1405" s="218" t="str">
        <f>Arms!$C$54</f>
        <v>CART_019_1</v>
      </c>
      <c r="B1405" s="218">
        <v>2</v>
      </c>
      <c r="C1405" s="218" t="str">
        <f t="shared" si="35"/>
        <v>CART_019_1_2</v>
      </c>
      <c r="D1405" s="222">
        <v>1.94127010832101E-4</v>
      </c>
      <c r="E1405" s="218" t="s">
        <v>260</v>
      </c>
      <c r="F1405" s="221">
        <v>3.4511468592768302E-4</v>
      </c>
      <c r="G1405" s="221"/>
      <c r="H1405" s="218" t="s">
        <v>261</v>
      </c>
      <c r="I1405" s="218" t="s">
        <v>94</v>
      </c>
      <c r="J1405" s="218" t="s">
        <v>355</v>
      </c>
      <c r="P1405" s="218" t="s">
        <v>463</v>
      </c>
    </row>
    <row r="1406" spans="1:16" s="218" customFormat="1">
      <c r="A1406" s="218" t="str">
        <f>Arms!$C$54</f>
        <v>CART_019_1</v>
      </c>
      <c r="B1406" s="218">
        <v>2</v>
      </c>
      <c r="C1406" s="218" t="str">
        <f t="shared" si="35"/>
        <v>CART_019_1_2</v>
      </c>
      <c r="D1406" s="222">
        <v>1.94127010832101E-4</v>
      </c>
      <c r="E1406" s="218" t="s">
        <v>260</v>
      </c>
      <c r="F1406" s="221">
        <v>3.4511468592768302E-4</v>
      </c>
      <c r="G1406" s="221"/>
      <c r="H1406" s="218" t="s">
        <v>261</v>
      </c>
      <c r="I1406" s="218" t="s">
        <v>94</v>
      </c>
      <c r="J1406" s="218" t="s">
        <v>355</v>
      </c>
      <c r="P1406" s="218" t="s">
        <v>463</v>
      </c>
    </row>
    <row r="1407" spans="1:16" s="218" customFormat="1">
      <c r="A1407" s="218" t="str">
        <f>Arms!$C$54</f>
        <v>CART_019_1</v>
      </c>
      <c r="B1407" s="218">
        <v>2</v>
      </c>
      <c r="C1407" s="218" t="str">
        <f t="shared" si="35"/>
        <v>CART_019_1_2</v>
      </c>
      <c r="D1407" s="222">
        <v>2.0132912293416401</v>
      </c>
      <c r="E1407" s="218" t="s">
        <v>260</v>
      </c>
      <c r="F1407" s="221">
        <v>71.799039718386396</v>
      </c>
      <c r="G1407" s="221"/>
      <c r="H1407" s="218" t="s">
        <v>261</v>
      </c>
      <c r="I1407" s="218" t="s">
        <v>94</v>
      </c>
      <c r="J1407" s="218" t="s">
        <v>355</v>
      </c>
      <c r="P1407" s="218" t="s">
        <v>463</v>
      </c>
    </row>
    <row r="1408" spans="1:16" s="218" customFormat="1">
      <c r="A1408" s="218" t="str">
        <f>Arms!$C$54</f>
        <v>CART_019_1</v>
      </c>
      <c r="B1408" s="218">
        <v>2</v>
      </c>
      <c r="C1408" s="218" t="str">
        <f t="shared" si="35"/>
        <v>CART_019_1_2</v>
      </c>
      <c r="D1408" s="222">
        <v>5.0117770386571499</v>
      </c>
      <c r="E1408" s="218" t="s">
        <v>260</v>
      </c>
      <c r="F1408" s="221">
        <v>64.947477858735894</v>
      </c>
      <c r="G1408" s="221"/>
      <c r="H1408" s="218" t="s">
        <v>261</v>
      </c>
      <c r="I1408" s="218" t="s">
        <v>94</v>
      </c>
      <c r="J1408" s="218" t="s">
        <v>355</v>
      </c>
      <c r="P1408" s="218" t="s">
        <v>463</v>
      </c>
    </row>
    <row r="1409" spans="1:16" s="218" customFormat="1">
      <c r="A1409" s="218" t="str">
        <f>Arms!$C$54</f>
        <v>CART_019_1</v>
      </c>
      <c r="B1409" s="218">
        <v>2</v>
      </c>
      <c r="C1409" s="218" t="str">
        <f t="shared" si="35"/>
        <v>CART_019_1_2</v>
      </c>
      <c r="D1409" s="222">
        <v>6.9514941308933702</v>
      </c>
      <c r="E1409" s="218" t="s">
        <v>260</v>
      </c>
      <c r="F1409" s="221">
        <v>9.8371490075795691</v>
      </c>
      <c r="G1409" s="221"/>
      <c r="H1409" s="218" t="s">
        <v>261</v>
      </c>
      <c r="I1409" s="218" t="s">
        <v>94</v>
      </c>
      <c r="J1409" s="218" t="s">
        <v>355</v>
      </c>
      <c r="P1409" s="218" t="s">
        <v>463</v>
      </c>
    </row>
    <row r="1410" spans="1:16" s="218" customFormat="1">
      <c r="A1410" s="218" t="str">
        <f>Arms!$C$54</f>
        <v>CART_019_1</v>
      </c>
      <c r="B1410" s="218">
        <v>2</v>
      </c>
      <c r="C1410" s="218" t="str">
        <f t="shared" si="35"/>
        <v>CART_019_1_2</v>
      </c>
      <c r="D1410" s="222">
        <v>8.9892453635998795</v>
      </c>
      <c r="E1410" s="218" t="s">
        <v>260</v>
      </c>
      <c r="F1410" s="221">
        <v>0</v>
      </c>
      <c r="G1410" s="221"/>
      <c r="H1410" s="218" t="s">
        <v>261</v>
      </c>
      <c r="I1410" s="218" t="s">
        <v>94</v>
      </c>
      <c r="J1410" s="218" t="s">
        <v>355</v>
      </c>
      <c r="P1410" s="218" t="s">
        <v>463</v>
      </c>
    </row>
    <row r="1411" spans="1:16" s="218" customFormat="1">
      <c r="A1411" s="218" t="str">
        <f>Arms!$C$54</f>
        <v>CART_019_1</v>
      </c>
      <c r="B1411" s="218">
        <v>2</v>
      </c>
      <c r="C1411" s="218" t="str">
        <f t="shared" si="35"/>
        <v>CART_019_1_2</v>
      </c>
      <c r="D1411" s="222">
        <v>13.936183980639001</v>
      </c>
      <c r="E1411" s="218" t="s">
        <v>260</v>
      </c>
      <c r="F1411" s="221">
        <v>0</v>
      </c>
      <c r="G1411" s="221"/>
      <c r="H1411" s="218" t="s">
        <v>261</v>
      </c>
      <c r="I1411" s="218" t="s">
        <v>94</v>
      </c>
      <c r="J1411" s="218" t="s">
        <v>355</v>
      </c>
      <c r="P1411" s="218" t="s">
        <v>463</v>
      </c>
    </row>
    <row r="1412" spans="1:16" s="218" customFormat="1">
      <c r="A1412" s="218" t="str">
        <f>Arms!$C$54</f>
        <v>CART_019_1</v>
      </c>
      <c r="B1412" s="218">
        <v>3</v>
      </c>
      <c r="C1412" s="218" t="str">
        <f t="shared" si="35"/>
        <v>CART_019_1_3</v>
      </c>
      <c r="D1412" s="222">
        <v>1.1841747660769199E-2</v>
      </c>
      <c r="E1412" s="218" t="s">
        <v>260</v>
      </c>
      <c r="F1412" s="221">
        <v>11.6790260863563</v>
      </c>
      <c r="G1412" s="221"/>
      <c r="H1412" s="218" t="s">
        <v>261</v>
      </c>
      <c r="I1412" s="218" t="s">
        <v>94</v>
      </c>
      <c r="J1412" s="218" t="s">
        <v>355</v>
      </c>
      <c r="P1412" s="218" t="s">
        <v>463</v>
      </c>
    </row>
    <row r="1413" spans="1:16" s="218" customFormat="1">
      <c r="A1413" s="218" t="str">
        <f>Arms!$C$54</f>
        <v>CART_019_1</v>
      </c>
      <c r="B1413" s="218">
        <v>3</v>
      </c>
      <c r="C1413" s="218" t="str">
        <f t="shared" si="35"/>
        <v>CART_019_1_3</v>
      </c>
      <c r="D1413" s="222">
        <v>1.9682537628285499</v>
      </c>
      <c r="E1413" s="218" t="s">
        <v>260</v>
      </c>
      <c r="F1413" s="221">
        <v>0</v>
      </c>
      <c r="G1413" s="221"/>
      <c r="H1413" s="218" t="s">
        <v>261</v>
      </c>
      <c r="I1413" s="218" t="s">
        <v>94</v>
      </c>
      <c r="J1413" s="218" t="s">
        <v>355</v>
      </c>
      <c r="P1413" s="218" t="s">
        <v>463</v>
      </c>
    </row>
    <row r="1414" spans="1:16" s="218" customFormat="1">
      <c r="A1414" s="218" t="str">
        <f>Arms!$C$54</f>
        <v>CART_019_1</v>
      </c>
      <c r="B1414" s="218">
        <v>3</v>
      </c>
      <c r="C1414" s="218" t="str">
        <f t="shared" si="35"/>
        <v>CART_019_1_3</v>
      </c>
      <c r="D1414" s="222">
        <v>4.9999352909963797</v>
      </c>
      <c r="E1414" s="218" t="s">
        <v>260</v>
      </c>
      <c r="F1414" s="221">
        <v>0</v>
      </c>
      <c r="G1414" s="221"/>
      <c r="H1414" s="218" t="s">
        <v>261</v>
      </c>
      <c r="I1414" s="218" t="s">
        <v>94</v>
      </c>
      <c r="J1414" s="218" t="s">
        <v>355</v>
      </c>
      <c r="P1414" s="218" t="s">
        <v>463</v>
      </c>
    </row>
    <row r="1415" spans="1:16" s="218" customFormat="1">
      <c r="A1415" s="218" t="str">
        <f>Arms!$C$54</f>
        <v>CART_019_1</v>
      </c>
      <c r="B1415" s="218">
        <v>3</v>
      </c>
      <c r="C1415" s="218" t="str">
        <f t="shared" si="35"/>
        <v>CART_019_1_3</v>
      </c>
      <c r="D1415" s="222">
        <v>15</v>
      </c>
      <c r="E1415" s="218" t="s">
        <v>260</v>
      </c>
      <c r="F1415" s="221">
        <v>0</v>
      </c>
      <c r="G1415" s="221"/>
      <c r="H1415" s="218" t="s">
        <v>261</v>
      </c>
      <c r="I1415" s="218" t="s">
        <v>94</v>
      </c>
      <c r="J1415" s="218" t="s">
        <v>355</v>
      </c>
      <c r="P1415" s="218" t="s">
        <v>463</v>
      </c>
    </row>
    <row r="1416" spans="1:16" s="218" customFormat="1">
      <c r="A1416" s="218" t="str">
        <f>Arms!$C$54</f>
        <v>CART_019_1</v>
      </c>
      <c r="B1416" s="218">
        <v>4</v>
      </c>
      <c r="C1416" s="218" t="str">
        <f t="shared" si="35"/>
        <v>CART_019_1_4</v>
      </c>
      <c r="D1416" s="222">
        <v>2.67895274948553E-2</v>
      </c>
      <c r="E1416" s="218" t="s">
        <v>260</v>
      </c>
      <c r="F1416" s="221">
        <v>0</v>
      </c>
      <c r="G1416" s="221"/>
      <c r="H1416" s="218" t="s">
        <v>261</v>
      </c>
      <c r="I1416" s="218" t="s">
        <v>94</v>
      </c>
      <c r="J1416" s="218" t="s">
        <v>355</v>
      </c>
      <c r="P1416" s="218" t="s">
        <v>463</v>
      </c>
    </row>
    <row r="1417" spans="1:16" s="218" customFormat="1">
      <c r="A1417" s="218" t="str">
        <f>Arms!$C$54</f>
        <v>CART_019_1</v>
      </c>
      <c r="B1417" s="218">
        <v>4</v>
      </c>
      <c r="C1417" s="218" t="str">
        <f t="shared" si="35"/>
        <v>CART_019_1_4</v>
      </c>
      <c r="D1417" s="222">
        <v>1.98028963750016</v>
      </c>
      <c r="E1417" s="218" t="s">
        <v>260</v>
      </c>
      <c r="F1417" s="221">
        <v>12.042776965320201</v>
      </c>
      <c r="G1417" s="221"/>
      <c r="H1417" s="218" t="s">
        <v>261</v>
      </c>
      <c r="I1417" s="218" t="s">
        <v>94</v>
      </c>
      <c r="J1417" s="218" t="s">
        <v>355</v>
      </c>
      <c r="P1417" s="218" t="s">
        <v>463</v>
      </c>
    </row>
    <row r="1418" spans="1:16" s="218" customFormat="1">
      <c r="A1418" s="218" t="str">
        <f>Arms!$C$54</f>
        <v>CART_019_1</v>
      </c>
      <c r="B1418" s="218">
        <v>4</v>
      </c>
      <c r="C1418" s="218" t="str">
        <f t="shared" si="35"/>
        <v>CART_019_1_4</v>
      </c>
      <c r="D1418" s="222">
        <v>5.9571755814103904</v>
      </c>
      <c r="E1418" s="218" t="s">
        <v>260</v>
      </c>
      <c r="F1418" s="221">
        <v>0</v>
      </c>
      <c r="G1418" s="221"/>
      <c r="H1418" s="218" t="s">
        <v>261</v>
      </c>
      <c r="I1418" s="218" t="s">
        <v>94</v>
      </c>
      <c r="J1418" s="218" t="s">
        <v>355</v>
      </c>
      <c r="P1418" s="218" t="s">
        <v>463</v>
      </c>
    </row>
    <row r="1419" spans="1:16" s="218" customFormat="1">
      <c r="A1419" s="218" t="str">
        <f>Arms!$C$54</f>
        <v>CART_019_1</v>
      </c>
      <c r="B1419" s="218">
        <v>4</v>
      </c>
      <c r="C1419" s="218" t="str">
        <f t="shared" si="35"/>
        <v>CART_019_1_4</v>
      </c>
      <c r="D1419" s="222">
        <v>12.978943690225</v>
      </c>
      <c r="E1419" s="218" t="s">
        <v>260</v>
      </c>
      <c r="F1419" s="221">
        <v>2.6573830816147299E-2</v>
      </c>
      <c r="G1419" s="221"/>
      <c r="H1419" s="218" t="s">
        <v>261</v>
      </c>
      <c r="I1419" s="218" t="s">
        <v>94</v>
      </c>
      <c r="J1419" s="218" t="s">
        <v>355</v>
      </c>
      <c r="P1419" s="218" t="s">
        <v>463</v>
      </c>
    </row>
    <row r="1420" spans="1:16" s="218" customFormat="1">
      <c r="A1420" s="218" t="str">
        <f>Arms!$C$55</f>
        <v>CART_019_2</v>
      </c>
      <c r="B1420" s="218">
        <v>1</v>
      </c>
      <c r="C1420" s="218" t="str">
        <f t="shared" si="35"/>
        <v>CART_019_2_1</v>
      </c>
      <c r="D1420" s="222">
        <v>-2.65910560028217E-2</v>
      </c>
      <c r="E1420" s="218" t="s">
        <v>260</v>
      </c>
      <c r="F1420" s="221">
        <v>0</v>
      </c>
      <c r="G1420" s="221"/>
      <c r="H1420" s="218" t="s">
        <v>261</v>
      </c>
      <c r="I1420" s="218" t="s">
        <v>94</v>
      </c>
      <c r="J1420" s="218" t="s">
        <v>355</v>
      </c>
      <c r="P1420" s="218" t="s">
        <v>463</v>
      </c>
    </row>
    <row r="1421" spans="1:16" s="218" customFormat="1">
      <c r="A1421" s="218" t="str">
        <f>Arms!$C$55</f>
        <v>CART_019_2</v>
      </c>
      <c r="B1421" s="218">
        <v>1</v>
      </c>
      <c r="C1421" s="218" t="str">
        <f t="shared" si="35"/>
        <v>CART_019_2_1</v>
      </c>
      <c r="D1421" s="222">
        <v>2.0300287947346698</v>
      </c>
      <c r="E1421" s="218" t="s">
        <v>260</v>
      </c>
      <c r="F1421" s="221">
        <v>38351.648351648299</v>
      </c>
      <c r="G1421" s="221"/>
      <c r="H1421" s="218" t="s">
        <v>261</v>
      </c>
      <c r="I1421" s="218" t="s">
        <v>94</v>
      </c>
      <c r="J1421" s="218" t="s">
        <v>355</v>
      </c>
      <c r="P1421" s="218" t="s">
        <v>463</v>
      </c>
    </row>
    <row r="1422" spans="1:16" s="218" customFormat="1">
      <c r="A1422" s="218" t="str">
        <f>Arms!$C$55</f>
        <v>CART_019_2</v>
      </c>
      <c r="B1422" s="218">
        <v>1</v>
      </c>
      <c r="C1422" s="218" t="str">
        <f t="shared" si="35"/>
        <v>CART_019_2_1</v>
      </c>
      <c r="D1422" s="222">
        <v>4.0396368337544803</v>
      </c>
      <c r="E1422" s="218" t="s">
        <v>260</v>
      </c>
      <c r="F1422" s="221">
        <v>41538.461538461503</v>
      </c>
      <c r="G1422" s="221"/>
      <c r="H1422" s="218" t="s">
        <v>261</v>
      </c>
      <c r="I1422" s="218" t="s">
        <v>94</v>
      </c>
      <c r="J1422" s="218" t="s">
        <v>355</v>
      </c>
      <c r="P1422" s="218" t="s">
        <v>463</v>
      </c>
    </row>
    <row r="1423" spans="1:16" s="218" customFormat="1">
      <c r="A1423" s="218" t="str">
        <f>Arms!$C$55</f>
        <v>CART_019_2</v>
      </c>
      <c r="B1423" s="218">
        <v>1</v>
      </c>
      <c r="C1423" s="218" t="str">
        <f t="shared" si="35"/>
        <v>CART_019_2_1</v>
      </c>
      <c r="D1423" s="222">
        <v>5.0305576776164997</v>
      </c>
      <c r="E1423" s="218" t="s">
        <v>260</v>
      </c>
      <c r="F1423" s="221">
        <v>42747.2527472527</v>
      </c>
      <c r="G1423" s="221"/>
      <c r="H1423" s="218" t="s">
        <v>261</v>
      </c>
      <c r="I1423" s="218" t="s">
        <v>94</v>
      </c>
      <c r="J1423" s="218" t="s">
        <v>355</v>
      </c>
      <c r="P1423" s="218" t="s">
        <v>463</v>
      </c>
    </row>
    <row r="1424" spans="1:16" s="218" customFormat="1">
      <c r="A1424" s="218" t="str">
        <f>Arms!$C$55</f>
        <v>CART_019_2</v>
      </c>
      <c r="B1424" s="218">
        <v>1</v>
      </c>
      <c r="C1424" s="218" t="str">
        <f t="shared" si="35"/>
        <v>CART_019_2_1</v>
      </c>
      <c r="D1424" s="222">
        <v>8.9855732502791206</v>
      </c>
      <c r="E1424" s="218" t="s">
        <v>260</v>
      </c>
      <c r="F1424" s="221">
        <v>1098.9010989011001</v>
      </c>
      <c r="G1424" s="221"/>
      <c r="H1424" s="218" t="s">
        <v>261</v>
      </c>
      <c r="I1424" s="218" t="s">
        <v>94</v>
      </c>
      <c r="J1424" s="218" t="s">
        <v>355</v>
      </c>
      <c r="P1424" s="218" t="s">
        <v>463</v>
      </c>
    </row>
    <row r="1425" spans="1:16" s="218" customFormat="1">
      <c r="A1425" s="218" t="str">
        <f>Arms!$C$55</f>
        <v>CART_019_2</v>
      </c>
      <c r="B1425" s="218">
        <v>1</v>
      </c>
      <c r="C1425" s="218" t="str">
        <f t="shared" si="35"/>
        <v>CART_019_2_1</v>
      </c>
      <c r="D1425" s="222">
        <v>13.021537286243101</v>
      </c>
      <c r="E1425" s="218" t="s">
        <v>260</v>
      </c>
      <c r="F1425" s="221">
        <v>0</v>
      </c>
      <c r="G1425" s="221"/>
      <c r="H1425" s="218" t="s">
        <v>261</v>
      </c>
      <c r="I1425" s="218" t="s">
        <v>94</v>
      </c>
      <c r="J1425" s="218" t="s">
        <v>355</v>
      </c>
      <c r="P1425" s="218" t="s">
        <v>463</v>
      </c>
    </row>
    <row r="1426" spans="1:16" s="218" customFormat="1">
      <c r="A1426" s="218" t="str">
        <f>Arms!$C$55</f>
        <v>CART_019_2</v>
      </c>
      <c r="B1426" s="218">
        <v>2</v>
      </c>
      <c r="C1426" s="218" t="str">
        <f t="shared" si="35"/>
        <v>CART_019_2_2</v>
      </c>
      <c r="D1426" s="222">
        <v>2.9382382323816998E-4</v>
      </c>
      <c r="E1426" s="218" t="s">
        <v>260</v>
      </c>
      <c r="F1426" s="221">
        <v>109.890109890126</v>
      </c>
      <c r="G1426" s="221"/>
      <c r="H1426" s="218" t="s">
        <v>261</v>
      </c>
      <c r="I1426" s="218" t="s">
        <v>94</v>
      </c>
      <c r="J1426" s="218" t="s">
        <v>355</v>
      </c>
      <c r="P1426" s="218" t="s">
        <v>463</v>
      </c>
    </row>
    <row r="1427" spans="1:16" s="218" customFormat="1">
      <c r="A1427" s="218" t="str">
        <f>Arms!$C$55</f>
        <v>CART_019_2</v>
      </c>
      <c r="B1427" s="218">
        <v>2</v>
      </c>
      <c r="C1427" s="218" t="str">
        <f t="shared" si="35"/>
        <v>CART_019_2_2</v>
      </c>
      <c r="D1427" s="222">
        <v>1.95466298407474</v>
      </c>
      <c r="E1427" s="218" t="s">
        <v>260</v>
      </c>
      <c r="F1427" s="221">
        <v>1978.02197802199</v>
      </c>
      <c r="G1427" s="221"/>
      <c r="H1427" s="218" t="s">
        <v>261</v>
      </c>
      <c r="I1427" s="218" t="s">
        <v>94</v>
      </c>
      <c r="J1427" s="218" t="s">
        <v>355</v>
      </c>
      <c r="P1427" s="218" t="s">
        <v>463</v>
      </c>
    </row>
    <row r="1428" spans="1:16" s="218" customFormat="1">
      <c r="A1428" s="218" t="str">
        <f>Arms!$C$55</f>
        <v>CART_019_2</v>
      </c>
      <c r="B1428" s="218">
        <v>2</v>
      </c>
      <c r="C1428" s="218" t="str">
        <f t="shared" si="35"/>
        <v>CART_019_2_2</v>
      </c>
      <c r="D1428" s="222">
        <v>5.02012693189163</v>
      </c>
      <c r="E1428" s="218" t="s">
        <v>260</v>
      </c>
      <c r="F1428" s="221">
        <v>14945.054945054901</v>
      </c>
      <c r="G1428" s="221"/>
      <c r="H1428" s="218" t="s">
        <v>261</v>
      </c>
      <c r="I1428" s="218" t="s">
        <v>94</v>
      </c>
      <c r="J1428" s="218" t="s">
        <v>355</v>
      </c>
      <c r="P1428" s="218" t="s">
        <v>463</v>
      </c>
    </row>
    <row r="1429" spans="1:16" s="218" customFormat="1">
      <c r="A1429" s="218" t="str">
        <f>Arms!$C$55</f>
        <v>CART_019_2</v>
      </c>
      <c r="B1429" s="218">
        <v>2</v>
      </c>
      <c r="C1429" s="218" t="str">
        <f t="shared" si="35"/>
        <v>CART_019_2_2</v>
      </c>
      <c r="D1429" s="222">
        <v>7.0328201210554102</v>
      </c>
      <c r="E1429" s="218" t="s">
        <v>260</v>
      </c>
      <c r="F1429" s="221">
        <v>439.56043956046</v>
      </c>
      <c r="G1429" s="221"/>
      <c r="H1429" s="218" t="s">
        <v>261</v>
      </c>
      <c r="I1429" s="218" t="s">
        <v>94</v>
      </c>
      <c r="J1429" s="218" t="s">
        <v>355</v>
      </c>
      <c r="P1429" s="218" t="s">
        <v>463</v>
      </c>
    </row>
    <row r="1430" spans="1:16" s="218" customFormat="1">
      <c r="A1430" s="218" t="str">
        <f>Arms!$C$55</f>
        <v>CART_019_2</v>
      </c>
      <c r="B1430" s="218">
        <v>2</v>
      </c>
      <c r="C1430" s="218" t="str">
        <f t="shared" si="35"/>
        <v>CART_019_2_2</v>
      </c>
      <c r="D1430" s="222">
        <v>8.9842510430745595</v>
      </c>
      <c r="E1430" s="218" t="s">
        <v>260</v>
      </c>
      <c r="F1430" s="221">
        <v>109.890109890126</v>
      </c>
      <c r="G1430" s="221"/>
      <c r="H1430" s="218" t="s">
        <v>261</v>
      </c>
      <c r="I1430" s="218" t="s">
        <v>94</v>
      </c>
      <c r="J1430" s="218" t="s">
        <v>355</v>
      </c>
      <c r="P1430" s="218" t="s">
        <v>463</v>
      </c>
    </row>
    <row r="1431" spans="1:16" s="218" customFormat="1">
      <c r="A1431" s="218" t="str">
        <f>Arms!$C$55</f>
        <v>CART_019_2</v>
      </c>
      <c r="B1431" s="218">
        <v>2</v>
      </c>
      <c r="C1431" s="218" t="str">
        <f t="shared" si="35"/>
        <v>CART_019_2_2</v>
      </c>
      <c r="D1431" s="222">
        <v>12.031938649585699</v>
      </c>
      <c r="E1431" s="218" t="s">
        <v>260</v>
      </c>
      <c r="F1431" s="221">
        <v>0</v>
      </c>
      <c r="G1431" s="221"/>
      <c r="H1431" s="218" t="s">
        <v>261</v>
      </c>
      <c r="I1431" s="218" t="s">
        <v>94</v>
      </c>
      <c r="J1431" s="218" t="s">
        <v>355</v>
      </c>
      <c r="P1431" s="218" t="s">
        <v>463</v>
      </c>
    </row>
    <row r="1432" spans="1:16" s="218" customFormat="1">
      <c r="A1432" s="218" t="str">
        <f>Arms!$C$55</f>
        <v>CART_019_2</v>
      </c>
      <c r="B1432" s="218">
        <v>2</v>
      </c>
      <c r="C1432" s="218" t="str">
        <f t="shared" si="35"/>
        <v>CART_019_2_2</v>
      </c>
      <c r="D1432" s="222">
        <v>15.053622847740399</v>
      </c>
      <c r="E1432" s="218" t="s">
        <v>260</v>
      </c>
      <c r="F1432" s="221">
        <v>0</v>
      </c>
      <c r="G1432" s="221"/>
      <c r="H1432" s="218" t="s">
        <v>261</v>
      </c>
      <c r="I1432" s="218" t="s">
        <v>94</v>
      </c>
      <c r="J1432" s="218" t="s">
        <v>355</v>
      </c>
      <c r="P1432" s="218" t="s">
        <v>463</v>
      </c>
    </row>
    <row r="1433" spans="1:16" s="218" customFormat="1">
      <c r="A1433" s="218" t="str">
        <f>Arms!$C$54</f>
        <v>CART_019_1</v>
      </c>
      <c r="B1433" s="218">
        <v>2</v>
      </c>
      <c r="C1433" s="218" t="str">
        <f t="shared" si="35"/>
        <v>CART_019_1_2</v>
      </c>
      <c r="D1433" s="222">
        <v>-12.913388314848101</v>
      </c>
      <c r="E1433" s="218" t="s">
        <v>260</v>
      </c>
      <c r="F1433" s="221">
        <v>103.941605839416</v>
      </c>
      <c r="G1433" s="221"/>
      <c r="H1433" s="218" t="s">
        <v>269</v>
      </c>
      <c r="I1433" s="218" t="s">
        <v>94</v>
      </c>
      <c r="J1433" s="218" t="s">
        <v>257</v>
      </c>
      <c r="P1433" s="218" t="s">
        <v>464</v>
      </c>
    </row>
    <row r="1434" spans="1:16" s="218" customFormat="1">
      <c r="A1434" s="218" t="str">
        <f>Arms!$C$54</f>
        <v>CART_019_1</v>
      </c>
      <c r="B1434" s="218">
        <v>2</v>
      </c>
      <c r="C1434" s="218" t="str">
        <f t="shared" si="35"/>
        <v>CART_019_1_2</v>
      </c>
      <c r="D1434" s="222">
        <v>2.1750876860365702</v>
      </c>
      <c r="E1434" s="218" t="s">
        <v>260</v>
      </c>
      <c r="F1434" s="221">
        <v>60.437956204379503</v>
      </c>
      <c r="G1434" s="221"/>
      <c r="H1434" s="218" t="s">
        <v>269</v>
      </c>
      <c r="I1434" s="218" t="s">
        <v>94</v>
      </c>
      <c r="J1434" s="218" t="s">
        <v>257</v>
      </c>
      <c r="P1434" s="218" t="s">
        <v>464</v>
      </c>
    </row>
    <row r="1435" spans="1:16" s="218" customFormat="1">
      <c r="A1435" s="218" t="str">
        <f>Arms!$C$54</f>
        <v>CART_019_1</v>
      </c>
      <c r="B1435" s="218">
        <v>2</v>
      </c>
      <c r="C1435" s="218" t="str">
        <f t="shared" ref="C1435:C1440" si="36">CONCATENATE(A1435, "_", B1435)</f>
        <v>CART_019_1_2</v>
      </c>
      <c r="D1435" s="222">
        <v>5.1889594590324499</v>
      </c>
      <c r="E1435" s="218" t="s">
        <v>260</v>
      </c>
      <c r="F1435" s="221">
        <v>10.802919708029201</v>
      </c>
      <c r="G1435" s="221"/>
      <c r="H1435" s="218" t="s">
        <v>269</v>
      </c>
      <c r="I1435" s="218" t="s">
        <v>94</v>
      </c>
      <c r="J1435" s="218" t="s">
        <v>257</v>
      </c>
      <c r="P1435" s="218" t="s">
        <v>464</v>
      </c>
    </row>
    <row r="1436" spans="1:16" s="218" customFormat="1">
      <c r="A1436" s="218" t="str">
        <f>Arms!$C$54</f>
        <v>CART_019_1</v>
      </c>
      <c r="B1436" s="218">
        <v>2</v>
      </c>
      <c r="C1436" s="218" t="str">
        <f t="shared" si="36"/>
        <v>CART_019_1_2</v>
      </c>
      <c r="D1436" s="222">
        <v>7.2687774512591901</v>
      </c>
      <c r="E1436" s="218" t="s">
        <v>260</v>
      </c>
      <c r="F1436" s="221">
        <v>7.29927007299269</v>
      </c>
      <c r="G1436" s="221"/>
      <c r="H1436" s="218" t="s">
        <v>269</v>
      </c>
      <c r="I1436" s="218" t="s">
        <v>94</v>
      </c>
      <c r="J1436" s="218" t="s">
        <v>257</v>
      </c>
      <c r="P1436" s="218" t="s">
        <v>464</v>
      </c>
    </row>
    <row r="1437" spans="1:16" s="218" customFormat="1">
      <c r="A1437" s="218" t="str">
        <f>Arms!$C$54</f>
        <v>CART_019_1</v>
      </c>
      <c r="B1437" s="218">
        <v>2</v>
      </c>
      <c r="C1437" s="218" t="str">
        <f t="shared" si="36"/>
        <v>CART_019_1_2</v>
      </c>
      <c r="D1437" s="222">
        <v>9.0875912408759092</v>
      </c>
      <c r="E1437" s="218" t="s">
        <v>260</v>
      </c>
      <c r="F1437" s="221">
        <v>6.13138686131387</v>
      </c>
      <c r="G1437" s="221"/>
      <c r="H1437" s="218" t="s">
        <v>269</v>
      </c>
      <c r="I1437" s="218" t="s">
        <v>94</v>
      </c>
      <c r="J1437" s="218" t="s">
        <v>257</v>
      </c>
      <c r="P1437" s="218" t="s">
        <v>464</v>
      </c>
    </row>
    <row r="1438" spans="1:16" s="218" customFormat="1">
      <c r="A1438" s="218" t="str">
        <f>Arms!$C$54</f>
        <v>CART_019_1</v>
      </c>
      <c r="B1438" s="218">
        <v>2</v>
      </c>
      <c r="C1438" s="218" t="str">
        <f t="shared" si="36"/>
        <v>CART_019_1_2</v>
      </c>
      <c r="D1438" s="222">
        <v>14.1534742629633</v>
      </c>
      <c r="E1438" s="218" t="s">
        <v>260</v>
      </c>
      <c r="F1438" s="221">
        <v>4.3795620437956302</v>
      </c>
      <c r="G1438" s="221"/>
      <c r="H1438" s="218" t="s">
        <v>269</v>
      </c>
      <c r="I1438" s="218" t="s">
        <v>94</v>
      </c>
      <c r="J1438" s="218" t="s">
        <v>257</v>
      </c>
      <c r="P1438" s="218" t="s">
        <v>464</v>
      </c>
    </row>
    <row r="1439" spans="1:16" s="218" customFormat="1">
      <c r="A1439" s="218" t="str">
        <f>Arms!$C$54</f>
        <v>CART_019_1</v>
      </c>
      <c r="B1439" s="218">
        <v>2</v>
      </c>
      <c r="C1439" s="218" t="str">
        <f t="shared" si="36"/>
        <v>CART_019_1_2</v>
      </c>
      <c r="D1439" s="222">
        <v>27.141119221411099</v>
      </c>
      <c r="E1439" s="218" t="s">
        <v>260</v>
      </c>
      <c r="F1439" s="221">
        <v>3.2116788321167999</v>
      </c>
      <c r="G1439" s="221"/>
      <c r="H1439" s="218" t="s">
        <v>269</v>
      </c>
      <c r="I1439" s="218" t="s">
        <v>94</v>
      </c>
      <c r="J1439" s="218" t="s">
        <v>257</v>
      </c>
      <c r="P1439" s="218" t="s">
        <v>464</v>
      </c>
    </row>
    <row r="1440" spans="1:16" s="218" customFormat="1">
      <c r="A1440" s="218" t="str">
        <f>Arms!$C$54</f>
        <v>CART_019_1</v>
      </c>
      <c r="B1440" s="218">
        <v>2</v>
      </c>
      <c r="C1440" s="218" t="str">
        <f t="shared" si="36"/>
        <v>CART_019_1_2</v>
      </c>
      <c r="D1440" s="222">
        <v>54.019970297342503</v>
      </c>
      <c r="E1440" s="218" t="s">
        <v>260</v>
      </c>
      <c r="F1440" s="221">
        <v>11.0948905109489</v>
      </c>
      <c r="G1440" s="221"/>
      <c r="H1440" s="218" t="s">
        <v>269</v>
      </c>
      <c r="I1440" s="218" t="s">
        <v>94</v>
      </c>
      <c r="J1440" s="218" t="s">
        <v>257</v>
      </c>
      <c r="P1440" s="218" t="s">
        <v>464</v>
      </c>
    </row>
    <row r="1441" spans="1:17" s="218" customFormat="1">
      <c r="A1441" s="218" t="str">
        <f>Arms!$C$55</f>
        <v>CART_019_2</v>
      </c>
      <c r="B1441" s="218">
        <v>2</v>
      </c>
      <c r="C1441" s="218" t="str">
        <f t="shared" ref="C1441:C1504" si="37">CONCATENATE(A1441, "_", B1441)</f>
        <v>CART_019_2_2</v>
      </c>
      <c r="D1441" s="222">
        <v>0.27882250584021001</v>
      </c>
      <c r="E1441" s="218" t="s">
        <v>260</v>
      </c>
      <c r="F1441" s="221">
        <v>3.6916099773242599</v>
      </c>
      <c r="G1441" s="221"/>
      <c r="H1441" s="218" t="s">
        <v>410</v>
      </c>
      <c r="I1441" s="218" t="s">
        <v>94</v>
      </c>
      <c r="J1441" s="218" t="s">
        <v>403</v>
      </c>
      <c r="P1441" s="218" t="s">
        <v>465</v>
      </c>
    </row>
    <row r="1442" spans="1:17" s="218" customFormat="1">
      <c r="A1442" s="218" t="str">
        <f>Arms!$C$55</f>
        <v>CART_019_2</v>
      </c>
      <c r="B1442" s="218">
        <v>2</v>
      </c>
      <c r="C1442" s="218" t="str">
        <f t="shared" si="37"/>
        <v>CART_019_2_2</v>
      </c>
      <c r="D1442" s="222">
        <v>20.619849148118401</v>
      </c>
      <c r="E1442" s="218" t="s">
        <v>260</v>
      </c>
      <c r="F1442" s="221">
        <v>1.0068027210884301</v>
      </c>
      <c r="G1442" s="221"/>
      <c r="H1442" s="218" t="s">
        <v>410</v>
      </c>
      <c r="I1442" s="218" t="s">
        <v>94</v>
      </c>
      <c r="J1442" s="218" t="s">
        <v>403</v>
      </c>
      <c r="P1442" s="218" t="s">
        <v>465</v>
      </c>
    </row>
    <row r="1443" spans="1:17" s="218" customFormat="1">
      <c r="A1443" s="218" t="str">
        <f>Arms!$C$55</f>
        <v>CART_019_2</v>
      </c>
      <c r="B1443" s="218">
        <v>2</v>
      </c>
      <c r="C1443" s="218" t="str">
        <f t="shared" si="37"/>
        <v>CART_019_2_2</v>
      </c>
      <c r="D1443" s="222">
        <v>26.9553541456864</v>
      </c>
      <c r="E1443" s="218" t="s">
        <v>260</v>
      </c>
      <c r="F1443" s="221">
        <v>0.88888888888888795</v>
      </c>
      <c r="G1443" s="221"/>
      <c r="H1443" s="218" t="s">
        <v>410</v>
      </c>
      <c r="I1443" s="218" t="s">
        <v>94</v>
      </c>
      <c r="J1443" s="218" t="s">
        <v>403</v>
      </c>
      <c r="P1443" s="218" t="s">
        <v>465</v>
      </c>
    </row>
    <row r="1444" spans="1:17" s="218" customFormat="1">
      <c r="A1444" s="218" t="str">
        <f>Arms!$C$55</f>
        <v>CART_019_2</v>
      </c>
      <c r="B1444" s="218">
        <v>2</v>
      </c>
      <c r="C1444" s="218" t="str">
        <f t="shared" si="37"/>
        <v>CART_019_2_2</v>
      </c>
      <c r="D1444" s="222">
        <v>33.8957738180871</v>
      </c>
      <c r="E1444" s="218" t="s">
        <v>260</v>
      </c>
      <c r="F1444" s="221">
        <v>0.78004535147392196</v>
      </c>
      <c r="G1444" s="221"/>
      <c r="H1444" s="218" t="s">
        <v>410</v>
      </c>
      <c r="I1444" s="218" t="s">
        <v>94</v>
      </c>
      <c r="J1444" s="218" t="s">
        <v>403</v>
      </c>
      <c r="P1444" s="218" t="s">
        <v>465</v>
      </c>
    </row>
    <row r="1445" spans="1:17" s="218" customFormat="1">
      <c r="A1445" s="218" t="str">
        <f>Arms!$C$55</f>
        <v>CART_019_2</v>
      </c>
      <c r="B1445" s="218">
        <v>2</v>
      </c>
      <c r="C1445" s="218" t="str">
        <f t="shared" si="37"/>
        <v>CART_019_2_2</v>
      </c>
      <c r="D1445" s="222">
        <v>61.374519596358198</v>
      </c>
      <c r="E1445" s="218" t="s">
        <v>260</v>
      </c>
      <c r="F1445" s="221">
        <v>0.59863945578231204</v>
      </c>
      <c r="G1445" s="221"/>
      <c r="H1445" s="218" t="s">
        <v>410</v>
      </c>
      <c r="I1445" s="218" t="s">
        <v>94</v>
      </c>
      <c r="J1445" s="218" t="s">
        <v>403</v>
      </c>
      <c r="P1445" s="218" t="s">
        <v>465</v>
      </c>
    </row>
    <row r="1446" spans="1:17" s="218" customFormat="1">
      <c r="A1446" s="218" t="str">
        <f>Arms!$C$55</f>
        <v>CART_019_2</v>
      </c>
      <c r="B1446" s="218">
        <v>2</v>
      </c>
      <c r="C1446" s="218" t="str">
        <f t="shared" si="37"/>
        <v>CART_019_2_2</v>
      </c>
      <c r="D1446" s="222">
        <v>88.542244692438899</v>
      </c>
      <c r="E1446" s="218" t="s">
        <v>260</v>
      </c>
      <c r="F1446" s="221">
        <v>0.29931972789115502</v>
      </c>
      <c r="G1446" s="221"/>
      <c r="H1446" s="218" t="s">
        <v>410</v>
      </c>
      <c r="I1446" s="218" t="s">
        <v>94</v>
      </c>
      <c r="J1446" s="218" t="s">
        <v>403</v>
      </c>
      <c r="P1446" s="218" t="s">
        <v>465</v>
      </c>
    </row>
    <row r="1447" spans="1:17" s="218" customFormat="1">
      <c r="A1447" s="218" t="str">
        <f>Arms!$C$55</f>
        <v>CART_019_2</v>
      </c>
      <c r="B1447" s="218">
        <v>2</v>
      </c>
      <c r="C1447" s="218" t="str">
        <f t="shared" si="37"/>
        <v>CART_019_2_2</v>
      </c>
      <c r="D1447" s="222">
        <v>122.07698789485499</v>
      </c>
      <c r="E1447" s="218" t="s">
        <v>260</v>
      </c>
      <c r="F1447" s="221">
        <v>0.29931972789115502</v>
      </c>
      <c r="G1447" s="221"/>
      <c r="H1447" s="218" t="s">
        <v>410</v>
      </c>
      <c r="I1447" s="218" t="s">
        <v>94</v>
      </c>
      <c r="J1447" s="218" t="s">
        <v>403</v>
      </c>
      <c r="P1447" s="218" t="s">
        <v>465</v>
      </c>
    </row>
    <row r="1448" spans="1:17" s="218" customFormat="1">
      <c r="A1448" s="218" t="str">
        <f>Arms!$C$55</f>
        <v>CART_019_2</v>
      </c>
      <c r="B1448" s="218">
        <v>2</v>
      </c>
      <c r="C1448" s="218" t="str">
        <f t="shared" si="37"/>
        <v>CART_019_2_2</v>
      </c>
      <c r="D1448" s="222">
        <v>180.37007350775099</v>
      </c>
      <c r="E1448" s="218" t="s">
        <v>260</v>
      </c>
      <c r="F1448" s="221">
        <v>9.9773242630385006E-2</v>
      </c>
      <c r="G1448" s="221"/>
      <c r="H1448" s="218" t="s">
        <v>410</v>
      </c>
      <c r="I1448" s="218" t="s">
        <v>94</v>
      </c>
      <c r="J1448" s="218" t="s">
        <v>403</v>
      </c>
      <c r="P1448" s="218" t="s">
        <v>465</v>
      </c>
    </row>
    <row r="1449" spans="1:17" s="225" customFormat="1">
      <c r="A1449" s="225" t="str">
        <f>Arms!$C$56</f>
        <v>CART_030_1</v>
      </c>
      <c r="B1449" s="225">
        <v>1</v>
      </c>
      <c r="C1449" s="225" t="str">
        <f t="shared" si="37"/>
        <v>CART_030_1_1</v>
      </c>
      <c r="D1449" s="232">
        <v>-0.24121100657848099</v>
      </c>
      <c r="E1449" s="225" t="s">
        <v>260</v>
      </c>
      <c r="F1449" s="228">
        <v>192.890995260663</v>
      </c>
      <c r="G1449" s="228"/>
      <c r="H1449" s="225" t="s">
        <v>269</v>
      </c>
      <c r="I1449" s="225" t="s">
        <v>94</v>
      </c>
      <c r="J1449" s="225" t="s">
        <v>257</v>
      </c>
      <c r="P1449" s="225" t="s">
        <v>483</v>
      </c>
      <c r="Q1449" s="225" t="s">
        <v>484</v>
      </c>
    </row>
    <row r="1450" spans="1:17" s="225" customFormat="1">
      <c r="A1450" s="225" t="str">
        <f>Arms!$C$56</f>
        <v>CART_030_1</v>
      </c>
      <c r="B1450" s="225">
        <v>1</v>
      </c>
      <c r="C1450" s="225" t="str">
        <f t="shared" si="37"/>
        <v>CART_030_1_1</v>
      </c>
      <c r="D1450" s="232">
        <v>13.7596378298083</v>
      </c>
      <c r="E1450" s="225" t="s">
        <v>260</v>
      </c>
      <c r="F1450" s="228">
        <v>72.037914691943101</v>
      </c>
      <c r="G1450" s="228"/>
      <c r="H1450" s="225" t="s">
        <v>269</v>
      </c>
      <c r="I1450" s="225" t="s">
        <v>94</v>
      </c>
      <c r="J1450" s="225" t="s">
        <v>257</v>
      </c>
      <c r="P1450" s="225" t="s">
        <v>483</v>
      </c>
    </row>
    <row r="1451" spans="1:17" s="225" customFormat="1">
      <c r="A1451" s="225" t="str">
        <f>Arms!$C$56</f>
        <v>CART_030_1</v>
      </c>
      <c r="B1451" s="225">
        <v>1</v>
      </c>
      <c r="C1451" s="225" t="str">
        <f t="shared" si="37"/>
        <v>CART_030_1_1</v>
      </c>
      <c r="D1451" s="232">
        <v>18.877413878474901</v>
      </c>
      <c r="E1451" s="225" t="s">
        <v>260</v>
      </c>
      <c r="F1451" s="228">
        <v>28.672985781990501</v>
      </c>
      <c r="G1451" s="228"/>
      <c r="H1451" s="225" t="s">
        <v>269</v>
      </c>
      <c r="I1451" s="225" t="s">
        <v>94</v>
      </c>
      <c r="J1451" s="225" t="s">
        <v>257</v>
      </c>
      <c r="P1451" s="225" t="s">
        <v>483</v>
      </c>
    </row>
    <row r="1452" spans="1:17" s="225" customFormat="1">
      <c r="A1452" s="225" t="str">
        <f>Arms!$C$56</f>
        <v>CART_030_1</v>
      </c>
      <c r="B1452" s="225">
        <v>1</v>
      </c>
      <c r="C1452" s="225" t="str">
        <f t="shared" si="37"/>
        <v>CART_030_1_1</v>
      </c>
      <c r="D1452" s="232">
        <v>19.776473084812899</v>
      </c>
      <c r="E1452" s="225" t="s">
        <v>260</v>
      </c>
      <c r="F1452" s="228">
        <v>25.118483412322199</v>
      </c>
      <c r="G1452" s="228"/>
      <c r="H1452" s="225" t="s">
        <v>269</v>
      </c>
      <c r="I1452" s="225" t="s">
        <v>94</v>
      </c>
      <c r="J1452" s="225" t="s">
        <v>257</v>
      </c>
      <c r="P1452" s="225" t="s">
        <v>483</v>
      </c>
    </row>
    <row r="1453" spans="1:17" s="225" customFormat="1">
      <c r="A1453" s="225" t="str">
        <f>Arms!$C$56</f>
        <v>CART_030_1</v>
      </c>
      <c r="B1453" s="225">
        <v>2</v>
      </c>
      <c r="C1453" s="225" t="str">
        <f t="shared" si="37"/>
        <v>CART_030_1_2</v>
      </c>
      <c r="D1453" s="232">
        <v>-0.21008700572964401</v>
      </c>
      <c r="E1453" s="225" t="s">
        <v>260</v>
      </c>
      <c r="F1453" s="228">
        <v>161.61137440758199</v>
      </c>
      <c r="G1453" s="228"/>
      <c r="H1453" s="225" t="s">
        <v>269</v>
      </c>
      <c r="I1453" s="225" t="s">
        <v>94</v>
      </c>
      <c r="J1453" s="225" t="s">
        <v>257</v>
      </c>
      <c r="P1453" s="225" t="s">
        <v>483</v>
      </c>
    </row>
    <row r="1454" spans="1:17" s="225" customFormat="1">
      <c r="A1454" s="225" t="str">
        <f>Arms!$C$56</f>
        <v>CART_030_1</v>
      </c>
      <c r="B1454" s="225">
        <v>2</v>
      </c>
      <c r="C1454" s="225" t="str">
        <f t="shared" si="37"/>
        <v>CART_030_1_2</v>
      </c>
      <c r="D1454" s="232">
        <v>2.9327297163471702</v>
      </c>
      <c r="E1454" s="225" t="s">
        <v>260</v>
      </c>
      <c r="F1454" s="228">
        <v>153.08056872037901</v>
      </c>
      <c r="G1454" s="228"/>
      <c r="H1454" s="225" t="s">
        <v>269</v>
      </c>
      <c r="I1454" s="225" t="s">
        <v>94</v>
      </c>
      <c r="J1454" s="225" t="s">
        <v>257</v>
      </c>
      <c r="P1454" s="225" t="s">
        <v>483</v>
      </c>
    </row>
    <row r="1455" spans="1:17" s="225" customFormat="1">
      <c r="A1455" s="225" t="str">
        <f>Arms!$C$56</f>
        <v>CART_030_1</v>
      </c>
      <c r="B1455" s="225">
        <v>2</v>
      </c>
      <c r="C1455" s="225" t="str">
        <f t="shared" si="37"/>
        <v>CART_030_1_2</v>
      </c>
      <c r="D1455" s="232">
        <v>3.8770601966470899</v>
      </c>
      <c r="E1455" s="225" t="s">
        <v>260</v>
      </c>
      <c r="F1455" s="228">
        <v>104.028436018957</v>
      </c>
      <c r="G1455" s="228"/>
      <c r="H1455" s="225" t="s">
        <v>269</v>
      </c>
      <c r="I1455" s="225" t="s">
        <v>94</v>
      </c>
      <c r="J1455" s="225" t="s">
        <v>257</v>
      </c>
      <c r="P1455" s="225" t="s">
        <v>483</v>
      </c>
    </row>
    <row r="1456" spans="1:17" s="225" customFormat="1">
      <c r="A1456" s="225" t="str">
        <f>Arms!$C$56</f>
        <v>CART_030_1</v>
      </c>
      <c r="B1456" s="225">
        <v>2</v>
      </c>
      <c r="C1456" s="225" t="str">
        <f t="shared" si="37"/>
        <v>CART_030_1_2</v>
      </c>
      <c r="D1456" s="232">
        <v>5.8067482492749498</v>
      </c>
      <c r="E1456" s="225" t="s">
        <v>260</v>
      </c>
      <c r="F1456" s="228">
        <v>114.69194312796201</v>
      </c>
      <c r="G1456" s="228"/>
      <c r="H1456" s="225" t="s">
        <v>269</v>
      </c>
      <c r="I1456" s="225" t="s">
        <v>94</v>
      </c>
      <c r="J1456" s="225" t="s">
        <v>257</v>
      </c>
      <c r="P1456" s="225" t="s">
        <v>483</v>
      </c>
    </row>
    <row r="1457" spans="1:16" s="225" customFormat="1">
      <c r="A1457" s="225" t="str">
        <f>Arms!$C$56</f>
        <v>CART_030_1</v>
      </c>
      <c r="B1457" s="225">
        <v>2</v>
      </c>
      <c r="C1457" s="225" t="str">
        <f t="shared" si="37"/>
        <v>CART_030_1_2</v>
      </c>
      <c r="D1457" s="232">
        <v>8.8038480582867606</v>
      </c>
      <c r="E1457" s="225" t="s">
        <v>260</v>
      </c>
      <c r="F1457" s="228">
        <v>102.60663507109</v>
      </c>
      <c r="G1457" s="228"/>
      <c r="H1457" s="225" t="s">
        <v>269</v>
      </c>
      <c r="I1457" s="225" t="s">
        <v>94</v>
      </c>
      <c r="J1457" s="225" t="s">
        <v>257</v>
      </c>
      <c r="P1457" s="225" t="s">
        <v>483</v>
      </c>
    </row>
    <row r="1458" spans="1:16" s="225" customFormat="1">
      <c r="A1458" s="225" t="str">
        <f>Arms!$C$56</f>
        <v>CART_030_1</v>
      </c>
      <c r="B1458" s="225">
        <v>2</v>
      </c>
      <c r="C1458" s="225" t="str">
        <f t="shared" si="37"/>
        <v>CART_030_1_2</v>
      </c>
      <c r="D1458" s="232">
        <v>10.7993209308905</v>
      </c>
      <c r="E1458" s="225" t="s">
        <v>260</v>
      </c>
      <c r="F1458" s="228">
        <v>47.156398104265399</v>
      </c>
      <c r="G1458" s="228"/>
      <c r="H1458" s="225" t="s">
        <v>269</v>
      </c>
      <c r="I1458" s="225" t="s">
        <v>94</v>
      </c>
      <c r="J1458" s="225" t="s">
        <v>257</v>
      </c>
      <c r="P1458" s="225" t="s">
        <v>483</v>
      </c>
    </row>
    <row r="1459" spans="1:16" s="225" customFormat="1">
      <c r="A1459" s="225" t="str">
        <f>Arms!$C$56</f>
        <v>CART_030_1</v>
      </c>
      <c r="B1459" s="225">
        <v>2</v>
      </c>
      <c r="C1459" s="225" t="str">
        <f t="shared" si="37"/>
        <v>CART_030_1_2</v>
      </c>
      <c r="D1459" s="232">
        <v>12.8987762608757</v>
      </c>
      <c r="E1459" s="225" t="s">
        <v>260</v>
      </c>
      <c r="F1459" s="228">
        <v>37.2037914691943</v>
      </c>
      <c r="G1459" s="228"/>
      <c r="H1459" s="225" t="s">
        <v>269</v>
      </c>
      <c r="I1459" s="225" t="s">
        <v>94</v>
      </c>
      <c r="J1459" s="225" t="s">
        <v>257</v>
      </c>
      <c r="P1459" s="225" t="s">
        <v>483</v>
      </c>
    </row>
    <row r="1460" spans="1:16" s="225" customFormat="1">
      <c r="A1460" s="225" t="str">
        <f>Arms!$C$56</f>
        <v>CART_030_1</v>
      </c>
      <c r="B1460" s="225">
        <v>2</v>
      </c>
      <c r="C1460" s="225" t="str">
        <f t="shared" si="37"/>
        <v>CART_030_1_2</v>
      </c>
      <c r="D1460" s="232">
        <v>15.7508665204781</v>
      </c>
      <c r="E1460" s="225" t="s">
        <v>260</v>
      </c>
      <c r="F1460" s="228">
        <v>20.853080568720401</v>
      </c>
      <c r="G1460" s="228"/>
      <c r="H1460" s="225" t="s">
        <v>269</v>
      </c>
      <c r="I1460" s="225" t="s">
        <v>94</v>
      </c>
      <c r="J1460" s="225" t="s">
        <v>257</v>
      </c>
      <c r="P1460" s="225" t="s">
        <v>483</v>
      </c>
    </row>
    <row r="1461" spans="1:16" s="225" customFormat="1">
      <c r="A1461" s="225" t="str">
        <f>Arms!$C$56</f>
        <v>CART_030_1</v>
      </c>
      <c r="B1461" s="225">
        <v>2</v>
      </c>
      <c r="C1461" s="225" t="str">
        <f t="shared" si="37"/>
        <v>CART_030_1_2</v>
      </c>
      <c r="D1461" s="232">
        <v>19.035155973685999</v>
      </c>
      <c r="E1461" s="225" t="s">
        <v>260</v>
      </c>
      <c r="F1461" s="228">
        <v>20.142180094786699</v>
      </c>
      <c r="G1461" s="228"/>
      <c r="H1461" s="225" t="s">
        <v>269</v>
      </c>
      <c r="I1461" s="225" t="s">
        <v>94</v>
      </c>
      <c r="J1461" s="225" t="s">
        <v>257</v>
      </c>
      <c r="P1461" s="225" t="s">
        <v>483</v>
      </c>
    </row>
    <row r="1462" spans="1:16" s="225" customFormat="1">
      <c r="A1462" s="225" t="str">
        <f>Arms!$C$56</f>
        <v>CART_030_1</v>
      </c>
      <c r="B1462" s="225">
        <v>3</v>
      </c>
      <c r="C1462" s="225" t="str">
        <f t="shared" si="37"/>
        <v>CART_030_1_3</v>
      </c>
      <c r="D1462" s="232">
        <v>-0.20442809648440199</v>
      </c>
      <c r="E1462" s="225" t="s">
        <v>260</v>
      </c>
      <c r="F1462" s="228">
        <v>155.924170616113</v>
      </c>
      <c r="G1462" s="228"/>
      <c r="H1462" s="225" t="s">
        <v>269</v>
      </c>
      <c r="I1462" s="225" t="s">
        <v>94</v>
      </c>
      <c r="J1462" s="225" t="s">
        <v>257</v>
      </c>
      <c r="P1462" s="225" t="s">
        <v>483</v>
      </c>
    </row>
    <row r="1463" spans="1:16" s="225" customFormat="1">
      <c r="A1463" s="225" t="str">
        <f>Arms!$C$56</f>
        <v>CART_030_1</v>
      </c>
      <c r="B1463" s="225">
        <v>3</v>
      </c>
      <c r="C1463" s="225" t="str">
        <f t="shared" si="37"/>
        <v>CART_030_1_3</v>
      </c>
      <c r="D1463" s="232">
        <v>3.7483200113178099</v>
      </c>
      <c r="E1463" s="225" t="s">
        <v>260</v>
      </c>
      <c r="F1463" s="228">
        <v>83.412322274881504</v>
      </c>
      <c r="G1463" s="228"/>
      <c r="H1463" s="225" t="s">
        <v>269</v>
      </c>
      <c r="I1463" s="225" t="s">
        <v>94</v>
      </c>
      <c r="J1463" s="225" t="s">
        <v>257</v>
      </c>
      <c r="P1463" s="225" t="s">
        <v>483</v>
      </c>
    </row>
    <row r="1464" spans="1:16" s="225" customFormat="1">
      <c r="A1464" s="225" t="str">
        <f>Arms!$C$56</f>
        <v>CART_030_1</v>
      </c>
      <c r="B1464" s="225">
        <v>3</v>
      </c>
      <c r="C1464" s="225" t="str">
        <f t="shared" si="37"/>
        <v>CART_030_1_3</v>
      </c>
      <c r="D1464" s="232">
        <v>9.7163471740821894</v>
      </c>
      <c r="E1464" s="225" t="s">
        <v>260</v>
      </c>
      <c r="F1464" s="228">
        <v>85.545023696682406</v>
      </c>
      <c r="G1464" s="228"/>
      <c r="H1464" s="225" t="s">
        <v>269</v>
      </c>
      <c r="I1464" s="225" t="s">
        <v>94</v>
      </c>
      <c r="J1464" s="225" t="s">
        <v>257</v>
      </c>
      <c r="P1464" s="225" t="s">
        <v>483</v>
      </c>
    </row>
    <row r="1465" spans="1:16" s="225" customFormat="1">
      <c r="A1465" s="225" t="str">
        <f>Arms!$C$56</f>
        <v>CART_030_1</v>
      </c>
      <c r="B1465" s="225">
        <v>3</v>
      </c>
      <c r="C1465" s="225" t="str">
        <f t="shared" si="37"/>
        <v>CART_030_1_3</v>
      </c>
      <c r="D1465" s="232">
        <v>10.918158025040601</v>
      </c>
      <c r="E1465" s="225" t="s">
        <v>260</v>
      </c>
      <c r="F1465" s="228">
        <v>77.725118483412302</v>
      </c>
      <c r="G1465" s="228"/>
      <c r="H1465" s="225" t="s">
        <v>269</v>
      </c>
      <c r="I1465" s="225" t="s">
        <v>94</v>
      </c>
      <c r="J1465" s="225" t="s">
        <v>257</v>
      </c>
      <c r="P1465" s="225" t="s">
        <v>483</v>
      </c>
    </row>
    <row r="1466" spans="1:16" s="225" customFormat="1">
      <c r="A1466" s="225" t="str">
        <f>Arms!$C$56</f>
        <v>CART_030_1</v>
      </c>
      <c r="B1466" s="225">
        <v>3</v>
      </c>
      <c r="C1466" s="225" t="str">
        <f t="shared" si="37"/>
        <v>CART_030_1_3</v>
      </c>
      <c r="D1466" s="232">
        <v>13.929405107165501</v>
      </c>
      <c r="E1466" s="225" t="s">
        <v>260</v>
      </c>
      <c r="F1466" s="228">
        <v>51.421800947867297</v>
      </c>
      <c r="G1466" s="228"/>
      <c r="H1466" s="225" t="s">
        <v>269</v>
      </c>
      <c r="I1466" s="225" t="s">
        <v>94</v>
      </c>
      <c r="J1466" s="225" t="s">
        <v>257</v>
      </c>
      <c r="P1466" s="225" t="s">
        <v>483</v>
      </c>
    </row>
    <row r="1467" spans="1:16" s="225" customFormat="1">
      <c r="A1467" s="225" t="str">
        <f>Arms!$C$56</f>
        <v>CART_030_1</v>
      </c>
      <c r="B1467" s="225">
        <v>3</v>
      </c>
      <c r="C1467" s="225" t="str">
        <f t="shared" si="37"/>
        <v>CART_030_1_3</v>
      </c>
      <c r="D1467" s="232">
        <v>16.922968097899101</v>
      </c>
      <c r="E1467" s="225" t="s">
        <v>260</v>
      </c>
      <c r="F1467" s="228">
        <v>42.890995260663502</v>
      </c>
      <c r="G1467" s="228"/>
      <c r="H1467" s="225" t="s">
        <v>269</v>
      </c>
      <c r="I1467" s="225" t="s">
        <v>94</v>
      </c>
      <c r="J1467" s="225" t="s">
        <v>257</v>
      </c>
      <c r="P1467" s="225" t="s">
        <v>483</v>
      </c>
    </row>
    <row r="1468" spans="1:16" s="225" customFormat="1">
      <c r="A1468" s="225" t="str">
        <f>Arms!$C$56</f>
        <v>CART_030_1</v>
      </c>
      <c r="B1468" s="225">
        <v>3</v>
      </c>
      <c r="C1468" s="225" t="str">
        <f t="shared" si="37"/>
        <v>CART_030_1_3</v>
      </c>
      <c r="D1468" s="232">
        <v>19.026667609818201</v>
      </c>
      <c r="E1468" s="225" t="s">
        <v>260</v>
      </c>
      <c r="F1468" s="228">
        <v>28.672985781990501</v>
      </c>
      <c r="G1468" s="228"/>
      <c r="H1468" s="225" t="s">
        <v>269</v>
      </c>
      <c r="I1468" s="225" t="s">
        <v>94</v>
      </c>
      <c r="J1468" s="225" t="s">
        <v>257</v>
      </c>
      <c r="P1468" s="225" t="s">
        <v>483</v>
      </c>
    </row>
    <row r="1469" spans="1:16" s="225" customFormat="1">
      <c r="A1469" s="225" t="str">
        <f>Arms!$C$56</f>
        <v>CART_030_1</v>
      </c>
      <c r="B1469" s="225">
        <v>4</v>
      </c>
      <c r="C1469" s="225" t="str">
        <f t="shared" si="37"/>
        <v>CART_030_1_4</v>
      </c>
      <c r="D1469" s="232">
        <v>-0.19028082337129601</v>
      </c>
      <c r="E1469" s="225" t="s">
        <v>260</v>
      </c>
      <c r="F1469" s="228">
        <v>141.70616113744001</v>
      </c>
      <c r="G1469" s="228"/>
      <c r="H1469" s="225" t="s">
        <v>269</v>
      </c>
      <c r="I1469" s="225" t="s">
        <v>94</v>
      </c>
      <c r="J1469" s="225" t="s">
        <v>257</v>
      </c>
      <c r="P1469" s="225" t="s">
        <v>483</v>
      </c>
    </row>
    <row r="1470" spans="1:16" s="225" customFormat="1">
      <c r="A1470" s="225" t="str">
        <f>Arms!$C$56</f>
        <v>CART_030_1</v>
      </c>
      <c r="B1470" s="225">
        <v>4</v>
      </c>
      <c r="C1470" s="225" t="str">
        <f t="shared" si="37"/>
        <v>CART_030_1_4</v>
      </c>
      <c r="D1470" s="232">
        <v>5.7940157034731499</v>
      </c>
      <c r="E1470" s="225" t="s">
        <v>260</v>
      </c>
      <c r="F1470" s="228">
        <v>127.48815165876699</v>
      </c>
      <c r="G1470" s="228"/>
      <c r="H1470" s="225" t="s">
        <v>269</v>
      </c>
      <c r="I1470" s="225" t="s">
        <v>94</v>
      </c>
      <c r="J1470" s="225" t="s">
        <v>257</v>
      </c>
      <c r="P1470" s="225" t="s">
        <v>483</v>
      </c>
    </row>
    <row r="1471" spans="1:16" s="225" customFormat="1">
      <c r="A1471" s="225" t="str">
        <f>Arms!$C$56</f>
        <v>CART_030_1</v>
      </c>
      <c r="B1471" s="225">
        <v>4</v>
      </c>
      <c r="C1471" s="225" t="str">
        <f t="shared" si="37"/>
        <v>CART_030_1_4</v>
      </c>
      <c r="D1471" s="232">
        <v>8.9941288816580602</v>
      </c>
      <c r="E1471" s="225" t="s">
        <v>260</v>
      </c>
      <c r="F1471" s="228">
        <v>61.374407582938403</v>
      </c>
      <c r="G1471" s="228"/>
      <c r="H1471" s="225" t="s">
        <v>269</v>
      </c>
      <c r="I1471" s="225" t="s">
        <v>94</v>
      </c>
      <c r="J1471" s="225" t="s">
        <v>257</v>
      </c>
      <c r="P1471" s="225" t="s">
        <v>483</v>
      </c>
    </row>
    <row r="1472" spans="1:16" s="225" customFormat="1">
      <c r="A1472" s="225" t="str">
        <f>Arms!$C$56</f>
        <v>CART_030_1</v>
      </c>
      <c r="B1472" s="225">
        <v>4</v>
      </c>
      <c r="C1472" s="225" t="str">
        <f t="shared" si="37"/>
        <v>CART_030_1_4</v>
      </c>
      <c r="D1472" s="232">
        <v>11.867440050930099</v>
      </c>
      <c r="E1472" s="225" t="s">
        <v>260</v>
      </c>
      <c r="F1472" s="228">
        <v>23.696682464454899</v>
      </c>
      <c r="G1472" s="228"/>
      <c r="H1472" s="225" t="s">
        <v>269</v>
      </c>
      <c r="I1472" s="225" t="s">
        <v>94</v>
      </c>
      <c r="J1472" s="225" t="s">
        <v>257</v>
      </c>
      <c r="P1472" s="225" t="s">
        <v>483</v>
      </c>
    </row>
    <row r="1473" spans="1:16" s="225" customFormat="1">
      <c r="A1473" s="225" t="str">
        <f>Arms!$C$56</f>
        <v>CART_030_1</v>
      </c>
      <c r="B1473" s="225">
        <v>4</v>
      </c>
      <c r="C1473" s="225" t="str">
        <f t="shared" si="37"/>
        <v>CART_030_1_4</v>
      </c>
      <c r="D1473" s="232">
        <v>12.917875079578399</v>
      </c>
      <c r="E1473" s="225" t="s">
        <v>260</v>
      </c>
      <c r="F1473" s="228">
        <v>18.009478672985701</v>
      </c>
      <c r="G1473" s="228"/>
      <c r="H1473" s="225" t="s">
        <v>269</v>
      </c>
      <c r="I1473" s="225" t="s">
        <v>94</v>
      </c>
      <c r="J1473" s="225" t="s">
        <v>257</v>
      </c>
      <c r="P1473" s="225" t="s">
        <v>483</v>
      </c>
    </row>
    <row r="1474" spans="1:16" s="225" customFormat="1">
      <c r="A1474" s="225" t="str">
        <f>Arms!$C$56</f>
        <v>CART_030_1</v>
      </c>
      <c r="B1474" s="225">
        <v>4</v>
      </c>
      <c r="C1474" s="225" t="str">
        <f t="shared" si="37"/>
        <v>CART_030_1_4</v>
      </c>
      <c r="D1474" s="232">
        <v>15.7551107024121</v>
      </c>
      <c r="E1474" s="225" t="s">
        <v>260</v>
      </c>
      <c r="F1474" s="228">
        <v>16.5876777251185</v>
      </c>
      <c r="G1474" s="228"/>
      <c r="H1474" s="225" t="s">
        <v>269</v>
      </c>
      <c r="I1474" s="225" t="s">
        <v>94</v>
      </c>
      <c r="J1474" s="225" t="s">
        <v>257</v>
      </c>
      <c r="P1474" s="225" t="s">
        <v>483</v>
      </c>
    </row>
    <row r="1475" spans="1:16" s="225" customFormat="1">
      <c r="A1475" s="225" t="str">
        <f>Arms!$C$56</f>
        <v>CART_030_1</v>
      </c>
      <c r="B1475" s="225">
        <v>5</v>
      </c>
      <c r="C1475" s="225" t="str">
        <f t="shared" si="37"/>
        <v>CART_030_1_5</v>
      </c>
      <c r="D1475" s="232">
        <v>-0.16269364080073601</v>
      </c>
      <c r="E1475" s="225" t="s">
        <v>260</v>
      </c>
      <c r="F1475" s="228">
        <v>113.981042654028</v>
      </c>
      <c r="G1475" s="228"/>
      <c r="H1475" s="225" t="s">
        <v>269</v>
      </c>
      <c r="I1475" s="225" t="s">
        <v>94</v>
      </c>
      <c r="J1475" s="225" t="s">
        <v>257</v>
      </c>
      <c r="P1475" s="225" t="s">
        <v>483</v>
      </c>
    </row>
    <row r="1476" spans="1:16" s="225" customFormat="1">
      <c r="A1476" s="225" t="str">
        <f>Arms!$C$56</f>
        <v>CART_030_1</v>
      </c>
      <c r="B1476" s="225">
        <v>5</v>
      </c>
      <c r="C1476" s="225" t="str">
        <f t="shared" si="37"/>
        <v>CART_030_1_5</v>
      </c>
      <c r="D1476" s="232">
        <v>6.7800806394567399</v>
      </c>
      <c r="E1476" s="225" t="s">
        <v>260</v>
      </c>
      <c r="F1476" s="228">
        <v>36.492890995260602</v>
      </c>
      <c r="G1476" s="228"/>
      <c r="H1476" s="225" t="s">
        <v>269</v>
      </c>
      <c r="I1476" s="225" t="s">
        <v>94</v>
      </c>
      <c r="J1476" s="225" t="s">
        <v>257</v>
      </c>
      <c r="P1476" s="225" t="s">
        <v>483</v>
      </c>
    </row>
    <row r="1477" spans="1:16" s="225" customFormat="1">
      <c r="A1477" s="225" t="str">
        <f>Arms!$C$56</f>
        <v>CART_030_1</v>
      </c>
      <c r="B1477" s="225">
        <v>5</v>
      </c>
      <c r="C1477" s="225" t="str">
        <f t="shared" si="37"/>
        <v>CART_030_1_5</v>
      </c>
      <c r="D1477" s="232">
        <v>9.9335078163683903</v>
      </c>
      <c r="E1477" s="225" t="s">
        <v>260</v>
      </c>
      <c r="F1477" s="228">
        <v>17.298578199052098</v>
      </c>
      <c r="G1477" s="228"/>
      <c r="H1477" s="225" t="s">
        <v>269</v>
      </c>
      <c r="I1477" s="225" t="s">
        <v>94</v>
      </c>
      <c r="J1477" s="225" t="s">
        <v>257</v>
      </c>
      <c r="P1477" s="225" t="s">
        <v>483</v>
      </c>
    </row>
    <row r="1478" spans="1:16" s="225" customFormat="1">
      <c r="A1478" s="225" t="str">
        <f>Arms!$C$56</f>
        <v>CART_030_1</v>
      </c>
      <c r="B1478" s="225">
        <v>6</v>
      </c>
      <c r="C1478" s="225" t="str">
        <f t="shared" si="37"/>
        <v>CART_030_1_6</v>
      </c>
      <c r="D1478" s="232">
        <v>-0.30275164462049597</v>
      </c>
      <c r="E1478" s="225" t="s">
        <v>260</v>
      </c>
      <c r="F1478" s="228">
        <v>104.739336492891</v>
      </c>
      <c r="G1478" s="228"/>
      <c r="H1478" s="225" t="s">
        <v>269</v>
      </c>
      <c r="I1478" s="225" t="s">
        <v>94</v>
      </c>
      <c r="J1478" s="225" t="s">
        <v>257</v>
      </c>
      <c r="P1478" s="225" t="s">
        <v>483</v>
      </c>
    </row>
    <row r="1479" spans="1:16" s="225" customFormat="1">
      <c r="A1479" s="225" t="str">
        <f>Arms!$C$56</f>
        <v>CART_030_1</v>
      </c>
      <c r="B1479" s="225">
        <v>6</v>
      </c>
      <c r="C1479" s="225" t="str">
        <f t="shared" si="37"/>
        <v>CART_030_1_6</v>
      </c>
      <c r="D1479" s="232">
        <v>2.9928556270778799</v>
      </c>
      <c r="E1479" s="225" t="s">
        <v>260</v>
      </c>
      <c r="F1479" s="228">
        <v>92.654028436018905</v>
      </c>
      <c r="G1479" s="228"/>
      <c r="H1479" s="225" t="s">
        <v>269</v>
      </c>
      <c r="I1479" s="225" t="s">
        <v>94</v>
      </c>
      <c r="J1479" s="225" t="s">
        <v>257</v>
      </c>
      <c r="P1479" s="225" t="s">
        <v>483</v>
      </c>
    </row>
    <row r="1480" spans="1:16" s="225" customFormat="1">
      <c r="A1480" s="225" t="str">
        <f>Arms!$C$56</f>
        <v>CART_030_1</v>
      </c>
      <c r="B1480" s="225">
        <v>6</v>
      </c>
      <c r="C1480" s="225" t="str">
        <f t="shared" si="37"/>
        <v>CART_030_1_6</v>
      </c>
      <c r="D1480" s="232">
        <v>6.7355167291504499</v>
      </c>
      <c r="E1480" s="225" t="s">
        <v>260</v>
      </c>
      <c r="F1480" s="228">
        <v>81.279620853080502</v>
      </c>
      <c r="G1480" s="228"/>
      <c r="H1480" s="225" t="s">
        <v>269</v>
      </c>
      <c r="I1480" s="225" t="s">
        <v>94</v>
      </c>
      <c r="J1480" s="225" t="s">
        <v>257</v>
      </c>
      <c r="P1480" s="225" t="s">
        <v>483</v>
      </c>
    </row>
    <row r="1481" spans="1:16" s="225" customFormat="1">
      <c r="A1481" s="225" t="str">
        <f>Arms!$C$56</f>
        <v>CART_030_1</v>
      </c>
      <c r="B1481" s="225">
        <v>6</v>
      </c>
      <c r="C1481" s="225" t="str">
        <f t="shared" si="37"/>
        <v>CART_030_1_6</v>
      </c>
      <c r="D1481" s="232">
        <v>13.0607625380207</v>
      </c>
      <c r="E1481" s="225" t="s">
        <v>260</v>
      </c>
      <c r="F1481" s="228">
        <v>24.4075829383886</v>
      </c>
      <c r="G1481" s="228"/>
      <c r="H1481" s="225" t="s">
        <v>269</v>
      </c>
      <c r="I1481" s="225" t="s">
        <v>94</v>
      </c>
      <c r="J1481" s="225" t="s">
        <v>257</v>
      </c>
      <c r="P1481" s="225" t="s">
        <v>483</v>
      </c>
    </row>
    <row r="1482" spans="1:16" s="225" customFormat="1">
      <c r="A1482" s="225" t="str">
        <f>Arms!$C$56</f>
        <v>CART_030_1</v>
      </c>
      <c r="B1482" s="225">
        <v>6</v>
      </c>
      <c r="C1482" s="225" t="str">
        <f t="shared" si="37"/>
        <v>CART_030_1_6</v>
      </c>
      <c r="D1482" s="232">
        <v>13.959114380703101</v>
      </c>
      <c r="E1482" s="225" t="s">
        <v>260</v>
      </c>
      <c r="F1482" s="228">
        <v>21.563981042654</v>
      </c>
      <c r="G1482" s="228"/>
      <c r="H1482" s="225" t="s">
        <v>269</v>
      </c>
      <c r="I1482" s="225" t="s">
        <v>94</v>
      </c>
      <c r="J1482" s="225" t="s">
        <v>257</v>
      </c>
      <c r="P1482" s="225" t="s">
        <v>483</v>
      </c>
    </row>
    <row r="1483" spans="1:16" s="225" customFormat="1">
      <c r="A1483" s="225" t="str">
        <f>Arms!$C$56</f>
        <v>CART_030_1</v>
      </c>
      <c r="B1483" s="225">
        <v>7</v>
      </c>
      <c r="C1483" s="225" t="str">
        <f t="shared" si="37"/>
        <v>CART_030_1_7</v>
      </c>
      <c r="D1483" s="232">
        <v>1.1317818490485999E-2</v>
      </c>
      <c r="E1483" s="225" t="s">
        <v>260</v>
      </c>
      <c r="F1483" s="228">
        <v>89.099526066350705</v>
      </c>
      <c r="G1483" s="228"/>
      <c r="H1483" s="225" t="s">
        <v>269</v>
      </c>
      <c r="I1483" s="225" t="s">
        <v>94</v>
      </c>
      <c r="J1483" s="225" t="s">
        <v>257</v>
      </c>
      <c r="P1483" s="225" t="s">
        <v>483</v>
      </c>
    </row>
    <row r="1484" spans="1:16" s="225" customFormat="1">
      <c r="A1484" s="225" t="str">
        <f>Arms!$C$56</f>
        <v>CART_030_1</v>
      </c>
      <c r="B1484" s="225">
        <v>7</v>
      </c>
      <c r="C1484" s="225" t="str">
        <f t="shared" si="37"/>
        <v>CART_030_1_7</v>
      </c>
      <c r="D1484" s="232">
        <v>2.6992997099809002</v>
      </c>
      <c r="E1484" s="225" t="s">
        <v>260</v>
      </c>
      <c r="F1484" s="228">
        <v>87.677725118483394</v>
      </c>
      <c r="G1484" s="228"/>
      <c r="H1484" s="225" t="s">
        <v>269</v>
      </c>
      <c r="I1484" s="225" t="s">
        <v>94</v>
      </c>
      <c r="J1484" s="225" t="s">
        <v>257</v>
      </c>
      <c r="P1484" s="225" t="s">
        <v>483</v>
      </c>
    </row>
    <row r="1485" spans="1:16" s="225" customFormat="1">
      <c r="A1485" s="225" t="str">
        <f>Arms!$C$56</f>
        <v>CART_030_1</v>
      </c>
      <c r="B1485" s="225">
        <v>7</v>
      </c>
      <c r="C1485" s="225" t="str">
        <f t="shared" si="37"/>
        <v>CART_030_1_7</v>
      </c>
      <c r="D1485" s="232">
        <v>3.9039400155620001</v>
      </c>
      <c r="E1485" s="225" t="s">
        <v>260</v>
      </c>
      <c r="F1485" s="228">
        <v>77.014218009478697</v>
      </c>
      <c r="G1485" s="228"/>
      <c r="H1485" s="225" t="s">
        <v>269</v>
      </c>
      <c r="I1485" s="225" t="s">
        <v>94</v>
      </c>
      <c r="J1485" s="225" t="s">
        <v>257</v>
      </c>
      <c r="P1485" s="225" t="s">
        <v>483</v>
      </c>
    </row>
    <row r="1486" spans="1:16" s="225" customFormat="1">
      <c r="A1486" s="225" t="str">
        <f>Arms!$C$56</f>
        <v>CART_030_1</v>
      </c>
      <c r="B1486" s="225">
        <v>7</v>
      </c>
      <c r="C1486" s="225" t="str">
        <f t="shared" si="37"/>
        <v>CART_030_1_7</v>
      </c>
      <c r="D1486" s="232">
        <v>5.8619226144160699</v>
      </c>
      <c r="E1486" s="225" t="s">
        <v>260</v>
      </c>
      <c r="F1486" s="228">
        <v>59.241706161137401</v>
      </c>
      <c r="G1486" s="228"/>
      <c r="H1486" s="225" t="s">
        <v>269</v>
      </c>
      <c r="I1486" s="225" t="s">
        <v>94</v>
      </c>
      <c r="J1486" s="225" t="s">
        <v>257</v>
      </c>
      <c r="P1486" s="225" t="s">
        <v>483</v>
      </c>
    </row>
    <row r="1487" spans="1:16" s="225" customFormat="1">
      <c r="A1487" s="225" t="str">
        <f>Arms!$C$56</f>
        <v>CART_030_1</v>
      </c>
      <c r="B1487" s="225">
        <v>7</v>
      </c>
      <c r="C1487" s="225" t="str">
        <f t="shared" si="37"/>
        <v>CART_030_1_7</v>
      </c>
      <c r="D1487" s="232">
        <v>8.8710476055740202</v>
      </c>
      <c r="E1487" s="225" t="s">
        <v>260</v>
      </c>
      <c r="F1487" s="228">
        <v>35.071090047393298</v>
      </c>
      <c r="G1487" s="228"/>
      <c r="H1487" s="225" t="s">
        <v>269</v>
      </c>
      <c r="I1487" s="225" t="s">
        <v>94</v>
      </c>
      <c r="J1487" s="225" t="s">
        <v>257</v>
      </c>
      <c r="P1487" s="225" t="s">
        <v>483</v>
      </c>
    </row>
    <row r="1488" spans="1:16" s="225" customFormat="1">
      <c r="A1488" s="225" t="str">
        <f>Arms!$C$56</f>
        <v>CART_030_1</v>
      </c>
      <c r="B1488" s="225">
        <v>7</v>
      </c>
      <c r="C1488" s="225" t="str">
        <f t="shared" si="37"/>
        <v>CART_030_1_7</v>
      </c>
      <c r="D1488" s="232">
        <v>12.0181085095847</v>
      </c>
      <c r="E1488" s="225" t="s">
        <v>260</v>
      </c>
      <c r="F1488" s="228">
        <v>22.274881516587602</v>
      </c>
      <c r="G1488" s="228"/>
      <c r="H1488" s="225" t="s">
        <v>269</v>
      </c>
      <c r="I1488" s="225" t="s">
        <v>94</v>
      </c>
      <c r="J1488" s="225" t="s">
        <v>257</v>
      </c>
      <c r="P1488" s="225" t="s">
        <v>483</v>
      </c>
    </row>
    <row r="1489" spans="1:16" s="225" customFormat="1">
      <c r="A1489" s="225" t="str">
        <f>Arms!$C$56</f>
        <v>CART_030_1</v>
      </c>
      <c r="B1489" s="225">
        <v>7</v>
      </c>
      <c r="C1489" s="225" t="str">
        <f t="shared" si="37"/>
        <v>CART_030_1_7</v>
      </c>
      <c r="D1489" s="232">
        <v>13.065714083610301</v>
      </c>
      <c r="E1489" s="225" t="s">
        <v>260</v>
      </c>
      <c r="F1489" s="228">
        <v>19.431279620853001</v>
      </c>
      <c r="G1489" s="228"/>
      <c r="H1489" s="225" t="s">
        <v>269</v>
      </c>
      <c r="I1489" s="225" t="s">
        <v>94</v>
      </c>
      <c r="J1489" s="225" t="s">
        <v>257</v>
      </c>
      <c r="P1489" s="225" t="s">
        <v>483</v>
      </c>
    </row>
    <row r="1490" spans="1:16" s="225" customFormat="1">
      <c r="A1490" s="225" t="str">
        <f>Arms!$C$56</f>
        <v>CART_030_1</v>
      </c>
      <c r="B1490" s="225">
        <v>8</v>
      </c>
      <c r="C1490" s="225" t="str">
        <f t="shared" si="37"/>
        <v>CART_030_1_8</v>
      </c>
      <c r="D1490" s="232">
        <v>2.4050364292282401E-2</v>
      </c>
      <c r="E1490" s="225" t="s">
        <v>260</v>
      </c>
      <c r="F1490" s="228">
        <v>76.303317535545006</v>
      </c>
      <c r="G1490" s="228"/>
      <c r="H1490" s="225" t="s">
        <v>269</v>
      </c>
      <c r="I1490" s="225" t="s">
        <v>94</v>
      </c>
      <c r="J1490" s="225" t="s">
        <v>257</v>
      </c>
      <c r="P1490" s="225" t="s">
        <v>483</v>
      </c>
    </row>
    <row r="1491" spans="1:16" s="225" customFormat="1">
      <c r="A1491" s="225" t="str">
        <f>Arms!$C$56</f>
        <v>CART_030_1</v>
      </c>
      <c r="B1491" s="225">
        <v>8</v>
      </c>
      <c r="C1491" s="225" t="str">
        <f t="shared" si="37"/>
        <v>CART_030_1_8</v>
      </c>
      <c r="D1491" s="232">
        <v>3.7553936478743699</v>
      </c>
      <c r="E1491" s="225" t="s">
        <v>260</v>
      </c>
      <c r="F1491" s="228">
        <v>76.303317535545006</v>
      </c>
      <c r="G1491" s="228"/>
      <c r="H1491" s="225" t="s">
        <v>269</v>
      </c>
      <c r="I1491" s="225" t="s">
        <v>94</v>
      </c>
      <c r="J1491" s="225" t="s">
        <v>257</v>
      </c>
      <c r="P1491" s="225" t="s">
        <v>483</v>
      </c>
    </row>
    <row r="1492" spans="1:16" s="225" customFormat="1">
      <c r="A1492" s="225" t="str">
        <f>Arms!$C$56</f>
        <v>CART_030_1</v>
      </c>
      <c r="B1492" s="225">
        <v>8</v>
      </c>
      <c r="C1492" s="225" t="str">
        <f t="shared" si="37"/>
        <v>CART_030_1_8</v>
      </c>
      <c r="D1492" s="232">
        <v>5.5634151517295001</v>
      </c>
      <c r="E1492" s="225" t="s">
        <v>260</v>
      </c>
      <c r="F1492" s="228">
        <v>59.241706161137401</v>
      </c>
      <c r="G1492" s="228"/>
      <c r="H1492" s="225" t="s">
        <v>269</v>
      </c>
      <c r="I1492" s="225" t="s">
        <v>94</v>
      </c>
      <c r="J1492" s="225" t="s">
        <v>257</v>
      </c>
      <c r="P1492" s="225" t="s">
        <v>483</v>
      </c>
    </row>
    <row r="1493" spans="1:16" s="225" customFormat="1">
      <c r="A1493" s="225" t="str">
        <f>Arms!$C$56</f>
        <v>CART_030_1</v>
      </c>
      <c r="B1493" s="225">
        <v>8</v>
      </c>
      <c r="C1493" s="225" t="str">
        <f t="shared" si="37"/>
        <v>CART_030_1_8</v>
      </c>
      <c r="D1493" s="232">
        <v>6.7715922755888798</v>
      </c>
      <c r="E1493" s="225" t="s">
        <v>260</v>
      </c>
      <c r="F1493" s="228">
        <v>45.023696682464397</v>
      </c>
      <c r="G1493" s="228"/>
      <c r="H1493" s="225" t="s">
        <v>269</v>
      </c>
      <c r="I1493" s="225" t="s">
        <v>94</v>
      </c>
      <c r="J1493" s="225" t="s">
        <v>257</v>
      </c>
      <c r="P1493" s="225" t="s">
        <v>483</v>
      </c>
    </row>
    <row r="1494" spans="1:16" s="225" customFormat="1">
      <c r="A1494" s="225" t="str">
        <f>Arms!$C$56</f>
        <v>CART_030_1</v>
      </c>
      <c r="B1494" s="225">
        <v>8</v>
      </c>
      <c r="C1494" s="225" t="str">
        <f t="shared" si="37"/>
        <v>CART_030_1_8</v>
      </c>
      <c r="D1494" s="232">
        <v>9.9335078163683903</v>
      </c>
      <c r="E1494" s="225" t="s">
        <v>260</v>
      </c>
      <c r="F1494" s="228">
        <v>17.298578199052098</v>
      </c>
      <c r="G1494" s="228"/>
      <c r="H1494" s="225" t="s">
        <v>269</v>
      </c>
      <c r="I1494" s="225" t="s">
        <v>94</v>
      </c>
      <c r="J1494" s="225" t="s">
        <v>257</v>
      </c>
      <c r="P1494" s="225" t="s">
        <v>483</v>
      </c>
    </row>
    <row r="1495" spans="1:16" s="225" customFormat="1">
      <c r="A1495" s="225" t="str">
        <f>Arms!$C$56</f>
        <v>CART_030_1</v>
      </c>
      <c r="B1495" s="225">
        <v>9</v>
      </c>
      <c r="C1495" s="225" t="str">
        <f t="shared" si="37"/>
        <v>CART_030_1_9</v>
      </c>
      <c r="D1495" s="232">
        <v>-0.121666548772722</v>
      </c>
      <c r="E1495" s="225" t="s">
        <v>260</v>
      </c>
      <c r="F1495" s="228">
        <v>72.748815165876806</v>
      </c>
      <c r="G1495" s="228"/>
      <c r="H1495" s="225" t="s">
        <v>269</v>
      </c>
      <c r="I1495" s="225" t="s">
        <v>94</v>
      </c>
      <c r="J1495" s="225" t="s">
        <v>257</v>
      </c>
      <c r="P1495" s="225" t="s">
        <v>483</v>
      </c>
    </row>
    <row r="1496" spans="1:16" s="225" customFormat="1">
      <c r="A1496" s="225" t="str">
        <f>Arms!$C$56</f>
        <v>CART_030_1</v>
      </c>
      <c r="B1496" s="225">
        <v>9</v>
      </c>
      <c r="C1496" s="225" t="str">
        <f t="shared" si="37"/>
        <v>CART_030_1_9</v>
      </c>
      <c r="D1496" s="232">
        <v>3.9301124708212498</v>
      </c>
      <c r="E1496" s="225" t="s">
        <v>260</v>
      </c>
      <c r="F1496" s="228">
        <v>50.710900473933599</v>
      </c>
      <c r="G1496" s="228"/>
      <c r="H1496" s="225" t="s">
        <v>269</v>
      </c>
      <c r="I1496" s="225" t="s">
        <v>94</v>
      </c>
      <c r="J1496" s="225" t="s">
        <v>257</v>
      </c>
      <c r="P1496" s="225" t="s">
        <v>483</v>
      </c>
    </row>
    <row r="1497" spans="1:16" s="225" customFormat="1">
      <c r="A1497" s="225" t="str">
        <f>Arms!$C$56</f>
        <v>CART_030_1</v>
      </c>
      <c r="B1497" s="225">
        <v>9</v>
      </c>
      <c r="C1497" s="225" t="str">
        <f t="shared" si="37"/>
        <v>CART_030_1_9</v>
      </c>
      <c r="D1497" s="232">
        <v>6.9427742802574697</v>
      </c>
      <c r="E1497" s="225" t="s">
        <v>260</v>
      </c>
      <c r="F1497" s="228">
        <v>22.9857819905213</v>
      </c>
      <c r="G1497" s="228"/>
      <c r="H1497" s="225" t="s">
        <v>269</v>
      </c>
      <c r="I1497" s="225" t="s">
        <v>94</v>
      </c>
      <c r="J1497" s="225" t="s">
        <v>257</v>
      </c>
      <c r="P1497" s="225" t="s">
        <v>483</v>
      </c>
    </row>
    <row r="1498" spans="1:16" s="225" customFormat="1">
      <c r="A1498" s="225" t="str">
        <f>Arms!$C$56</f>
        <v>CART_030_1</v>
      </c>
      <c r="B1498" s="225">
        <v>10</v>
      </c>
      <c r="C1498" s="225" t="str">
        <f t="shared" si="37"/>
        <v>CART_030_1_10</v>
      </c>
      <c r="D1498" s="232">
        <v>-0.124496003395343</v>
      </c>
      <c r="E1498" s="225" t="s">
        <v>260</v>
      </c>
      <c r="F1498" s="228">
        <v>75.5924170616113</v>
      </c>
      <c r="G1498" s="228"/>
      <c r="H1498" s="225" t="s">
        <v>269</v>
      </c>
      <c r="I1498" s="225" t="s">
        <v>94</v>
      </c>
      <c r="J1498" s="225" t="s">
        <v>257</v>
      </c>
      <c r="P1498" s="225" t="s">
        <v>483</v>
      </c>
    </row>
    <row r="1499" spans="1:16" s="225" customFormat="1">
      <c r="A1499" s="225" t="str">
        <f>Arms!$C$56</f>
        <v>CART_030_1</v>
      </c>
      <c r="B1499" s="225">
        <v>10</v>
      </c>
      <c r="C1499" s="225" t="str">
        <f t="shared" si="37"/>
        <v>CART_030_1_10</v>
      </c>
      <c r="D1499" s="232">
        <v>3.9308198344769001</v>
      </c>
      <c r="E1499" s="225" t="s">
        <v>260</v>
      </c>
      <c r="F1499" s="228">
        <v>50</v>
      </c>
      <c r="G1499" s="228"/>
      <c r="H1499" s="225" t="s">
        <v>269</v>
      </c>
      <c r="I1499" s="225" t="s">
        <v>94</v>
      </c>
      <c r="J1499" s="225" t="s">
        <v>257</v>
      </c>
      <c r="P1499" s="225" t="s">
        <v>483</v>
      </c>
    </row>
    <row r="1500" spans="1:16" s="225" customFormat="1">
      <c r="A1500" s="225" t="str">
        <f>Arms!$C$56</f>
        <v>CART_030_1</v>
      </c>
      <c r="B1500" s="225">
        <v>10</v>
      </c>
      <c r="C1500" s="225" t="str">
        <f t="shared" si="37"/>
        <v>CART_030_1_10</v>
      </c>
      <c r="D1500" s="232">
        <v>5.1481926858597902</v>
      </c>
      <c r="E1500" s="225" t="s">
        <v>260</v>
      </c>
      <c r="F1500" s="228">
        <v>26.540284360189499</v>
      </c>
      <c r="G1500" s="228"/>
      <c r="H1500" s="225" t="s">
        <v>269</v>
      </c>
      <c r="I1500" s="225" t="s">
        <v>94</v>
      </c>
      <c r="J1500" s="225" t="s">
        <v>257</v>
      </c>
      <c r="P1500" s="225" t="s">
        <v>483</v>
      </c>
    </row>
    <row r="1501" spans="1:16" s="225" customFormat="1">
      <c r="A1501" s="225" t="str">
        <f>Arms!$C$56</f>
        <v>CART_030_1</v>
      </c>
      <c r="B1501" s="225">
        <v>10</v>
      </c>
      <c r="C1501" s="225" t="str">
        <f t="shared" si="37"/>
        <v>CART_030_1_10</v>
      </c>
      <c r="D1501" s="232">
        <v>6.7998868218150896</v>
      </c>
      <c r="E1501" s="225" t="s">
        <v>260</v>
      </c>
      <c r="F1501" s="228">
        <v>16.5876777251185</v>
      </c>
      <c r="G1501" s="228"/>
      <c r="H1501" s="225" t="s">
        <v>269</v>
      </c>
      <c r="I1501" s="225" t="s">
        <v>94</v>
      </c>
      <c r="J1501" s="225" t="s">
        <v>257</v>
      </c>
      <c r="P1501" s="225" t="s">
        <v>483</v>
      </c>
    </row>
    <row r="1502" spans="1:16" s="225" customFormat="1">
      <c r="A1502" s="225" t="str">
        <f>Arms!$C$56</f>
        <v>CART_030_1</v>
      </c>
      <c r="B1502" s="225">
        <v>11</v>
      </c>
      <c r="C1502" s="225" t="str">
        <f t="shared" si="37"/>
        <v>CART_030_1_11</v>
      </c>
      <c r="D1502" s="232">
        <v>-9.4786729857819496E-2</v>
      </c>
      <c r="E1502" s="225" t="s">
        <v>260</v>
      </c>
      <c r="F1502" s="228">
        <v>45.734597156398102</v>
      </c>
      <c r="G1502" s="228"/>
      <c r="H1502" s="225" t="s">
        <v>269</v>
      </c>
      <c r="I1502" s="225" t="s">
        <v>94</v>
      </c>
      <c r="J1502" s="225" t="s">
        <v>257</v>
      </c>
      <c r="P1502" s="225" t="s">
        <v>483</v>
      </c>
    </row>
    <row r="1503" spans="1:16" s="225" customFormat="1">
      <c r="A1503" s="225" t="str">
        <f>Arms!$C$56</f>
        <v>CART_030_1</v>
      </c>
      <c r="B1503" s="225">
        <v>11</v>
      </c>
      <c r="C1503" s="225" t="str">
        <f t="shared" si="37"/>
        <v>CART_030_1_11</v>
      </c>
      <c r="D1503" s="232">
        <v>3.8112753766711398</v>
      </c>
      <c r="E1503" s="225" t="s">
        <v>260</v>
      </c>
      <c r="F1503" s="228">
        <v>20.142180094786699</v>
      </c>
      <c r="G1503" s="228"/>
      <c r="H1503" s="225" t="s">
        <v>269</v>
      </c>
      <c r="I1503" s="225" t="s">
        <v>94</v>
      </c>
      <c r="J1503" s="225" t="s">
        <v>257</v>
      </c>
      <c r="P1503" s="225" t="s">
        <v>483</v>
      </c>
    </row>
    <row r="1504" spans="1:16" s="225" customFormat="1">
      <c r="A1504" s="225" t="str">
        <f>Arms!$C$56</f>
        <v>CART_030_1</v>
      </c>
      <c r="B1504" s="225">
        <v>11</v>
      </c>
      <c r="C1504" s="225" t="str">
        <f t="shared" si="37"/>
        <v>CART_030_1_11</v>
      </c>
      <c r="D1504" s="232">
        <v>6.7928131852585398</v>
      </c>
      <c r="E1504" s="225" t="s">
        <v>260</v>
      </c>
      <c r="F1504" s="228">
        <v>23.696682464454899</v>
      </c>
      <c r="G1504" s="228"/>
      <c r="H1504" s="225" t="s">
        <v>269</v>
      </c>
      <c r="I1504" s="225" t="s">
        <v>94</v>
      </c>
      <c r="J1504" s="225" t="s">
        <v>257</v>
      </c>
      <c r="P1504" s="225" t="s">
        <v>483</v>
      </c>
    </row>
    <row r="1505" spans="1:16" s="225" customFormat="1">
      <c r="A1505" s="225" t="str">
        <f>Arms!$C$56</f>
        <v>CART_030_1</v>
      </c>
      <c r="B1505" s="225">
        <v>12</v>
      </c>
      <c r="C1505" s="225" t="str">
        <f t="shared" ref="C1505:C1568" si="38">CONCATENATE(A1505, "_", B1505)</f>
        <v>CART_030_1_12</v>
      </c>
      <c r="D1505" s="232">
        <v>-8.7005729645610999E-2</v>
      </c>
      <c r="E1505" s="225" t="s">
        <v>260</v>
      </c>
      <c r="F1505" s="228">
        <v>37.914691943127899</v>
      </c>
      <c r="G1505" s="228"/>
      <c r="H1505" s="225" t="s">
        <v>269</v>
      </c>
      <c r="I1505" s="225" t="s">
        <v>94</v>
      </c>
      <c r="J1505" s="225" t="s">
        <v>257</v>
      </c>
      <c r="P1505" s="225" t="s">
        <v>483</v>
      </c>
    </row>
    <row r="1506" spans="1:16" s="225" customFormat="1">
      <c r="A1506" s="225" t="str">
        <f>Arms!$C$56</f>
        <v>CART_030_1</v>
      </c>
      <c r="B1506" s="225">
        <v>12</v>
      </c>
      <c r="C1506" s="225" t="str">
        <f t="shared" si="38"/>
        <v>CART_030_1_12</v>
      </c>
      <c r="D1506" s="232">
        <v>4.8489778595175697</v>
      </c>
      <c r="E1506" s="225" t="s">
        <v>260</v>
      </c>
      <c r="F1506" s="228">
        <v>27.251184834123201</v>
      </c>
      <c r="G1506" s="228"/>
      <c r="H1506" s="225" t="s">
        <v>269</v>
      </c>
      <c r="I1506" s="225" t="s">
        <v>94</v>
      </c>
      <c r="J1506" s="225" t="s">
        <v>257</v>
      </c>
      <c r="P1506" s="225" t="s">
        <v>483</v>
      </c>
    </row>
    <row r="1507" spans="1:16" s="225" customFormat="1">
      <c r="A1507" s="225" t="str">
        <f>Arms!$C$56</f>
        <v>CART_030_1</v>
      </c>
      <c r="B1507" s="225">
        <v>12</v>
      </c>
      <c r="C1507" s="225" t="str">
        <f t="shared" si="38"/>
        <v>CART_030_1_12</v>
      </c>
      <c r="D1507" s="232">
        <v>7.09697955719035</v>
      </c>
      <c r="E1507" s="225" t="s">
        <v>260</v>
      </c>
      <c r="F1507" s="228">
        <v>18.009478672985701</v>
      </c>
      <c r="G1507" s="228"/>
      <c r="H1507" s="225" t="s">
        <v>269</v>
      </c>
      <c r="I1507" s="225" t="s">
        <v>94</v>
      </c>
      <c r="J1507" s="225" t="s">
        <v>257</v>
      </c>
      <c r="P1507" s="225" t="s">
        <v>483</v>
      </c>
    </row>
    <row r="1508" spans="1:16" s="225" customFormat="1">
      <c r="A1508" s="225" t="str">
        <f>Arms!$C$56</f>
        <v>CART_030_1</v>
      </c>
      <c r="B1508" s="225">
        <v>13</v>
      </c>
      <c r="C1508" s="225" t="str">
        <f t="shared" si="38"/>
        <v>CART_030_1_13</v>
      </c>
      <c r="D1508" s="232">
        <v>-7.3565820188157702E-2</v>
      </c>
      <c r="E1508" s="225" t="s">
        <v>260</v>
      </c>
      <c r="F1508" s="228">
        <v>24.4075829383886</v>
      </c>
      <c r="G1508" s="228"/>
      <c r="H1508" s="225" t="s">
        <v>269</v>
      </c>
      <c r="I1508" s="225" t="s">
        <v>94</v>
      </c>
      <c r="J1508" s="225" t="s">
        <v>257</v>
      </c>
      <c r="P1508" s="225" t="s">
        <v>483</v>
      </c>
    </row>
    <row r="1509" spans="1:16" s="225" customFormat="1">
      <c r="A1509" s="225" t="str">
        <f>Arms!$C$56</f>
        <v>CART_030_1</v>
      </c>
      <c r="B1509" s="225">
        <v>13</v>
      </c>
      <c r="C1509" s="225" t="str">
        <f t="shared" si="38"/>
        <v>CART_030_1_13</v>
      </c>
      <c r="D1509" s="232">
        <v>2.91363089764448</v>
      </c>
      <c r="E1509" s="225" t="s">
        <v>260</v>
      </c>
      <c r="F1509" s="228">
        <v>22.274881516587602</v>
      </c>
      <c r="G1509" s="228"/>
      <c r="H1509" s="225" t="s">
        <v>269</v>
      </c>
      <c r="I1509" s="225" t="s">
        <v>94</v>
      </c>
      <c r="J1509" s="225" t="s">
        <v>257</v>
      </c>
      <c r="P1509" s="225" t="s">
        <v>483</v>
      </c>
    </row>
    <row r="1510" spans="1:16" s="225" customFormat="1">
      <c r="A1510" s="225" t="str">
        <f>Arms!$C$56</f>
        <v>CART_030_1</v>
      </c>
      <c r="B1510" s="225">
        <v>14</v>
      </c>
      <c r="C1510" s="225" t="str">
        <f t="shared" si="38"/>
        <v>CART_030_1_14</v>
      </c>
      <c r="D1510" s="232">
        <v>-0.225649006154064</v>
      </c>
      <c r="E1510" s="225" t="s">
        <v>260</v>
      </c>
      <c r="F1510" s="228">
        <v>177.25118483412299</v>
      </c>
      <c r="G1510" s="228"/>
      <c r="H1510" s="225" t="s">
        <v>269</v>
      </c>
      <c r="I1510" s="225" t="s">
        <v>94</v>
      </c>
      <c r="J1510" s="225" t="s">
        <v>257</v>
      </c>
      <c r="P1510" s="225" t="s">
        <v>483</v>
      </c>
    </row>
    <row r="1511" spans="1:16" s="225" customFormat="1">
      <c r="A1511" s="225" t="str">
        <f>Arms!$C$56</f>
        <v>CART_030_1</v>
      </c>
      <c r="B1511" s="225">
        <v>14</v>
      </c>
      <c r="C1511" s="225" t="str">
        <f t="shared" si="38"/>
        <v>CART_030_1_14</v>
      </c>
      <c r="D1511" s="232">
        <v>3.65919219070524</v>
      </c>
      <c r="E1511" s="225" t="s">
        <v>260</v>
      </c>
      <c r="F1511" s="228">
        <v>172.98578199052099</v>
      </c>
      <c r="G1511" s="228"/>
      <c r="H1511" s="225" t="s">
        <v>269</v>
      </c>
      <c r="I1511" s="225" t="s">
        <v>94</v>
      </c>
      <c r="J1511" s="225" t="s">
        <v>257</v>
      </c>
      <c r="P1511" s="225" t="s">
        <v>483</v>
      </c>
    </row>
    <row r="1512" spans="1:16" s="225" customFormat="1">
      <c r="A1512" s="225" t="str">
        <f>Arms!$C$56</f>
        <v>CART_030_1</v>
      </c>
      <c r="B1512" s="225">
        <v>14</v>
      </c>
      <c r="C1512" s="225" t="str">
        <f t="shared" si="38"/>
        <v>CART_030_1_14</v>
      </c>
      <c r="D1512" s="232">
        <v>6.8989177336068401</v>
      </c>
      <c r="E1512" s="225" t="s">
        <v>260</v>
      </c>
      <c r="F1512" s="228">
        <v>67.061611374407505</v>
      </c>
      <c r="G1512" s="228"/>
      <c r="H1512" s="225" t="s">
        <v>269</v>
      </c>
      <c r="I1512" s="225" t="s">
        <v>94</v>
      </c>
      <c r="J1512" s="225" t="s">
        <v>257</v>
      </c>
      <c r="P1512" s="225" t="s">
        <v>483</v>
      </c>
    </row>
    <row r="1513" spans="1:16" s="225" customFormat="1">
      <c r="A1513" s="225" t="str">
        <f>Arms!$C$56</f>
        <v>CART_030_1</v>
      </c>
      <c r="B1513" s="225">
        <v>14</v>
      </c>
      <c r="C1513" s="225" t="str">
        <f t="shared" si="38"/>
        <v>CART_030_1_14</v>
      </c>
      <c r="D1513" s="232">
        <v>8.9983730635919894</v>
      </c>
      <c r="E1513" s="225" t="s">
        <v>260</v>
      </c>
      <c r="F1513" s="228">
        <v>57.109004739336498</v>
      </c>
      <c r="G1513" s="228"/>
      <c r="H1513" s="225" t="s">
        <v>269</v>
      </c>
      <c r="I1513" s="225" t="s">
        <v>94</v>
      </c>
      <c r="J1513" s="225" t="s">
        <v>257</v>
      </c>
      <c r="P1513" s="225" t="s">
        <v>483</v>
      </c>
    </row>
    <row r="1514" spans="1:16" s="225" customFormat="1">
      <c r="A1514" s="225" t="str">
        <f>Arms!$C$56</f>
        <v>CART_030_1</v>
      </c>
      <c r="B1514" s="225">
        <v>14</v>
      </c>
      <c r="C1514" s="225" t="str">
        <f t="shared" si="38"/>
        <v>CART_030_1_14</v>
      </c>
      <c r="D1514" s="232">
        <v>13.9371861073778</v>
      </c>
      <c r="E1514" s="225" t="s">
        <v>260</v>
      </c>
      <c r="F1514" s="228">
        <v>43.6018957345971</v>
      </c>
      <c r="G1514" s="228"/>
      <c r="H1514" s="225" t="s">
        <v>269</v>
      </c>
      <c r="I1514" s="225" t="s">
        <v>94</v>
      </c>
      <c r="J1514" s="225" t="s">
        <v>257</v>
      </c>
      <c r="P1514" s="225" t="s">
        <v>483</v>
      </c>
    </row>
    <row r="1515" spans="1:16" s="225" customFormat="1">
      <c r="A1515" s="225" t="str">
        <f>Arms!$C$56</f>
        <v>CART_030_1</v>
      </c>
      <c r="B1515" s="225">
        <v>14</v>
      </c>
      <c r="C1515" s="225" t="str">
        <f t="shared" si="38"/>
        <v>CART_030_1_14</v>
      </c>
      <c r="D1515" s="232">
        <v>23.963358562637001</v>
      </c>
      <c r="E1515" s="225" t="s">
        <v>260</v>
      </c>
      <c r="F1515" s="228">
        <v>17.298578199052098</v>
      </c>
      <c r="G1515" s="228"/>
      <c r="H1515" s="225" t="s">
        <v>269</v>
      </c>
      <c r="I1515" s="225" t="s">
        <v>94</v>
      </c>
      <c r="J1515" s="225" t="s">
        <v>257</v>
      </c>
      <c r="P1515" s="225" t="s">
        <v>483</v>
      </c>
    </row>
    <row r="1516" spans="1:16" s="225" customFormat="1">
      <c r="A1516" s="225" t="str">
        <f>Arms!$C$56</f>
        <v>CART_030_1</v>
      </c>
      <c r="B1516" s="225">
        <v>15</v>
      </c>
      <c r="C1516" s="225" t="str">
        <f t="shared" si="38"/>
        <v>CART_030_1_15</v>
      </c>
      <c r="D1516" s="232">
        <v>-0.20725755110702301</v>
      </c>
      <c r="E1516" s="225" t="s">
        <v>260</v>
      </c>
      <c r="F1516" s="228">
        <v>158.76777251184799</v>
      </c>
      <c r="G1516" s="228"/>
      <c r="H1516" s="225" t="s">
        <v>269</v>
      </c>
      <c r="I1516" s="225" t="s">
        <v>94</v>
      </c>
      <c r="J1516" s="225" t="s">
        <v>257</v>
      </c>
      <c r="P1516" s="225" t="s">
        <v>483</v>
      </c>
    </row>
    <row r="1517" spans="1:16" s="225" customFormat="1">
      <c r="A1517" s="225" t="str">
        <f>Arms!$C$56</f>
        <v>CART_030_1</v>
      </c>
      <c r="B1517" s="225">
        <v>15</v>
      </c>
      <c r="C1517" s="225" t="str">
        <f t="shared" si="38"/>
        <v>CART_030_1_15</v>
      </c>
      <c r="D1517" s="232">
        <v>3.81834901322769</v>
      </c>
      <c r="E1517" s="225" t="s">
        <v>260</v>
      </c>
      <c r="F1517" s="228">
        <v>163.03317535545</v>
      </c>
      <c r="G1517" s="228"/>
      <c r="H1517" s="225" t="s">
        <v>269</v>
      </c>
      <c r="I1517" s="225" t="s">
        <v>94</v>
      </c>
      <c r="J1517" s="225" t="s">
        <v>257</v>
      </c>
      <c r="P1517" s="225" t="s">
        <v>483</v>
      </c>
    </row>
    <row r="1518" spans="1:16" s="225" customFormat="1">
      <c r="A1518" s="225" t="str">
        <f>Arms!$C$56</f>
        <v>CART_030_1</v>
      </c>
      <c r="B1518" s="225">
        <v>15</v>
      </c>
      <c r="C1518" s="225" t="str">
        <f t="shared" si="38"/>
        <v>CART_030_1_15</v>
      </c>
      <c r="D1518" s="232">
        <v>6.8104972766499197</v>
      </c>
      <c r="E1518" s="225" t="s">
        <v>260</v>
      </c>
      <c r="F1518" s="228">
        <v>155.924170616113</v>
      </c>
      <c r="G1518" s="228"/>
      <c r="H1518" s="225" t="s">
        <v>269</v>
      </c>
      <c r="I1518" s="225" t="s">
        <v>94</v>
      </c>
      <c r="J1518" s="225" t="s">
        <v>257</v>
      </c>
      <c r="P1518" s="225" t="s">
        <v>483</v>
      </c>
    </row>
    <row r="1519" spans="1:16" s="225" customFormat="1">
      <c r="A1519" s="225" t="str">
        <f>Arms!$C$56</f>
        <v>CART_030_1</v>
      </c>
      <c r="B1519" s="225">
        <v>15</v>
      </c>
      <c r="C1519" s="225" t="str">
        <f t="shared" si="38"/>
        <v>CART_030_1_15</v>
      </c>
      <c r="D1519" s="232">
        <v>9.8677229963924393</v>
      </c>
      <c r="E1519" s="225" t="s">
        <v>260</v>
      </c>
      <c r="F1519" s="228">
        <v>83.412322274881504</v>
      </c>
      <c r="G1519" s="228"/>
      <c r="H1519" s="225" t="s">
        <v>269</v>
      </c>
      <c r="I1519" s="225" t="s">
        <v>94</v>
      </c>
      <c r="J1519" s="225" t="s">
        <v>257</v>
      </c>
      <c r="P1519" s="225" t="s">
        <v>483</v>
      </c>
    </row>
    <row r="1520" spans="1:16" s="225" customFormat="1">
      <c r="A1520" s="225" t="str">
        <f>Arms!$C$56</f>
        <v>CART_030_1</v>
      </c>
      <c r="B1520" s="225">
        <v>15</v>
      </c>
      <c r="C1520" s="225" t="str">
        <f t="shared" si="38"/>
        <v>CART_030_1_15</v>
      </c>
      <c r="D1520" s="232">
        <v>29.931385725401402</v>
      </c>
      <c r="E1520" s="225" t="s">
        <v>260</v>
      </c>
      <c r="F1520" s="228">
        <v>19.431279620853001</v>
      </c>
      <c r="G1520" s="228"/>
      <c r="H1520" s="225" t="s">
        <v>269</v>
      </c>
      <c r="I1520" s="225" t="s">
        <v>94</v>
      </c>
      <c r="J1520" s="225" t="s">
        <v>257</v>
      </c>
      <c r="P1520" s="225" t="s">
        <v>483</v>
      </c>
    </row>
    <row r="1521" spans="1:16" s="225" customFormat="1">
      <c r="A1521" s="225" t="str">
        <f>Arms!$C$56</f>
        <v>CART_030_1</v>
      </c>
      <c r="B1521" s="225">
        <v>15</v>
      </c>
      <c r="C1521" s="225" t="str">
        <f t="shared" si="38"/>
        <v>CART_030_1_15</v>
      </c>
      <c r="D1521" s="232">
        <v>57.394779656221203</v>
      </c>
      <c r="E1521" s="225" t="s">
        <v>260</v>
      </c>
      <c r="F1521" s="228">
        <v>18.720379146919399</v>
      </c>
      <c r="G1521" s="228"/>
      <c r="H1521" s="225" t="s">
        <v>269</v>
      </c>
      <c r="I1521" s="225" t="s">
        <v>94</v>
      </c>
      <c r="J1521" s="225" t="s">
        <v>257</v>
      </c>
      <c r="P1521" s="225" t="s">
        <v>483</v>
      </c>
    </row>
    <row r="1522" spans="1:16" s="225" customFormat="1">
      <c r="A1522" s="225" t="str">
        <f>Arms!$C$56</f>
        <v>CART_030_1</v>
      </c>
      <c r="B1522" s="225">
        <v>16</v>
      </c>
      <c r="C1522" s="225" t="str">
        <f t="shared" si="38"/>
        <v>CART_030_1_16</v>
      </c>
      <c r="D1522" s="232">
        <v>-0.13652118554148601</v>
      </c>
      <c r="E1522" s="225" t="s">
        <v>260</v>
      </c>
      <c r="F1522" s="228">
        <v>87.677725118483394</v>
      </c>
      <c r="G1522" s="228"/>
      <c r="H1522" s="225" t="s">
        <v>269</v>
      </c>
      <c r="I1522" s="225" t="s">
        <v>94</v>
      </c>
      <c r="J1522" s="225" t="s">
        <v>257</v>
      </c>
      <c r="P1522" s="225" t="s">
        <v>483</v>
      </c>
    </row>
    <row r="1523" spans="1:16" s="225" customFormat="1">
      <c r="A1523" s="225" t="str">
        <f>Arms!$C$56</f>
        <v>CART_030_1</v>
      </c>
      <c r="B1523" s="225">
        <v>16</v>
      </c>
      <c r="C1523" s="225" t="str">
        <f t="shared" si="38"/>
        <v>CART_030_1_16</v>
      </c>
      <c r="D1523" s="232">
        <v>6.78573954870199</v>
      </c>
      <c r="E1523" s="225" t="s">
        <v>260</v>
      </c>
      <c r="F1523" s="228">
        <v>30.8056872037914</v>
      </c>
      <c r="G1523" s="228"/>
      <c r="H1523" s="225" t="s">
        <v>269</v>
      </c>
      <c r="I1523" s="225" t="s">
        <v>94</v>
      </c>
      <c r="J1523" s="225" t="s">
        <v>257</v>
      </c>
      <c r="P1523" s="225" t="s">
        <v>483</v>
      </c>
    </row>
    <row r="1524" spans="1:16" s="225" customFormat="1">
      <c r="A1524" s="225" t="str">
        <f>Arms!$C$56</f>
        <v>CART_030_1</v>
      </c>
      <c r="B1524" s="225">
        <v>16</v>
      </c>
      <c r="C1524" s="225" t="str">
        <f t="shared" si="38"/>
        <v>CART_030_1_16</v>
      </c>
      <c r="D1524" s="232">
        <v>13.964065926292699</v>
      </c>
      <c r="E1524" s="225" t="s">
        <v>260</v>
      </c>
      <c r="F1524" s="228">
        <v>16.5876777251185</v>
      </c>
      <c r="G1524" s="228"/>
      <c r="H1524" s="225" t="s">
        <v>269</v>
      </c>
      <c r="I1524" s="225" t="s">
        <v>94</v>
      </c>
      <c r="J1524" s="225" t="s">
        <v>257</v>
      </c>
      <c r="P1524" s="225" t="s">
        <v>483</v>
      </c>
    </row>
    <row r="1525" spans="1:16" s="225" customFormat="1">
      <c r="A1525" s="225" t="str">
        <f>Arms!$C$56</f>
        <v>CART_030_1</v>
      </c>
      <c r="B1525" s="225">
        <v>17</v>
      </c>
      <c r="C1525" s="225" t="str">
        <f t="shared" si="38"/>
        <v>CART_030_1_17</v>
      </c>
      <c r="D1525" s="232">
        <v>61</v>
      </c>
      <c r="E1525" s="225" t="s">
        <v>260</v>
      </c>
      <c r="F1525" s="228">
        <v>53.554502369668199</v>
      </c>
      <c r="G1525" s="228"/>
      <c r="H1525" s="225" t="s">
        <v>269</v>
      </c>
      <c r="I1525" s="225" t="s">
        <v>94</v>
      </c>
      <c r="J1525" s="225" t="s">
        <v>257</v>
      </c>
      <c r="P1525" s="225" t="s">
        <v>483</v>
      </c>
    </row>
    <row r="1526" spans="1:16" s="225" customFormat="1">
      <c r="A1526" s="225" t="str">
        <f>Arms!$C$56</f>
        <v>CART_030_1</v>
      </c>
      <c r="B1526" s="225">
        <v>1</v>
      </c>
      <c r="C1526" s="225" t="str">
        <f t="shared" si="38"/>
        <v>CART_030_1_1</v>
      </c>
      <c r="D1526" s="232">
        <v>2.83582089552239</v>
      </c>
      <c r="E1526" s="225" t="s">
        <v>260</v>
      </c>
      <c r="F1526" s="228">
        <v>6.3805970149254199</v>
      </c>
      <c r="G1526" s="228">
        <v>6.3805970149254199</v>
      </c>
      <c r="H1526" s="225" t="s">
        <v>269</v>
      </c>
      <c r="I1526" s="225" t="s">
        <v>94</v>
      </c>
      <c r="J1526" s="225" t="s">
        <v>257</v>
      </c>
      <c r="P1526" s="225" t="s">
        <v>483</v>
      </c>
    </row>
    <row r="1527" spans="1:16" s="225" customFormat="1">
      <c r="A1527" s="225" t="str">
        <f>Arms!$C$56</f>
        <v>CART_030_1</v>
      </c>
      <c r="B1527" s="225">
        <v>1</v>
      </c>
      <c r="C1527" s="225" t="str">
        <f t="shared" si="38"/>
        <v>CART_030_1_1</v>
      </c>
      <c r="D1527" s="232">
        <v>9.1044776119403092</v>
      </c>
      <c r="E1527" s="225" t="s">
        <v>260</v>
      </c>
      <c r="F1527" s="228">
        <v>9.2910447761194597</v>
      </c>
      <c r="G1527" s="228">
        <v>9.2910447761194597</v>
      </c>
      <c r="H1527" s="225" t="s">
        <v>269</v>
      </c>
      <c r="I1527" s="225" t="s">
        <v>94</v>
      </c>
      <c r="J1527" s="225" t="s">
        <v>257</v>
      </c>
      <c r="P1527" s="225" t="s">
        <v>483</v>
      </c>
    </row>
    <row r="1528" spans="1:16" s="225" customFormat="1">
      <c r="A1528" s="225" t="str">
        <f>Arms!$C$56</f>
        <v>CART_030_1</v>
      </c>
      <c r="B1528" s="225">
        <v>1</v>
      </c>
      <c r="C1528" s="225" t="str">
        <f t="shared" si="38"/>
        <v>CART_030_1_1</v>
      </c>
      <c r="D1528" s="232">
        <v>11.9402985074627</v>
      </c>
      <c r="E1528" s="225" t="s">
        <v>260</v>
      </c>
      <c r="F1528" s="228">
        <v>9.9626865671642406</v>
      </c>
      <c r="G1528" s="228">
        <v>9.9626865671642406</v>
      </c>
      <c r="H1528" s="225" t="s">
        <v>269</v>
      </c>
      <c r="I1528" s="225" t="s">
        <v>94</v>
      </c>
      <c r="J1528" s="225" t="s">
        <v>257</v>
      </c>
      <c r="P1528" s="225" t="s">
        <v>483</v>
      </c>
    </row>
    <row r="1529" spans="1:16" s="225" customFormat="1">
      <c r="A1529" s="225" t="str">
        <f>Arms!$C$56</f>
        <v>CART_030_1</v>
      </c>
      <c r="B1529" s="225">
        <v>1</v>
      </c>
      <c r="C1529" s="225" t="str">
        <f t="shared" si="38"/>
        <v>CART_030_1_1</v>
      </c>
      <c r="D1529" s="232">
        <v>14.179104477611901</v>
      </c>
      <c r="E1529" s="225" t="s">
        <v>260</v>
      </c>
      <c r="F1529" s="228">
        <v>7.2761194029851302</v>
      </c>
      <c r="G1529" s="228">
        <v>7.2761194029851302</v>
      </c>
      <c r="H1529" s="225" t="s">
        <v>269</v>
      </c>
      <c r="I1529" s="225" t="s">
        <v>94</v>
      </c>
      <c r="J1529" s="225" t="s">
        <v>257</v>
      </c>
      <c r="P1529" s="225" t="s">
        <v>483</v>
      </c>
    </row>
    <row r="1530" spans="1:16" s="225" customFormat="1">
      <c r="A1530" s="225" t="str">
        <f>Arms!$C$56</f>
        <v>CART_030_1</v>
      </c>
      <c r="B1530" s="225">
        <v>1</v>
      </c>
      <c r="C1530" s="225" t="str">
        <f t="shared" si="38"/>
        <v>CART_030_1_1</v>
      </c>
      <c r="D1530" s="232">
        <v>15.820895522388</v>
      </c>
      <c r="E1530" s="225" t="s">
        <v>260</v>
      </c>
      <c r="F1530" s="228">
        <v>4.8134328358209304</v>
      </c>
      <c r="G1530" s="228">
        <v>4.8134328358209304</v>
      </c>
      <c r="H1530" s="225" t="s">
        <v>269</v>
      </c>
      <c r="I1530" s="225" t="s">
        <v>94</v>
      </c>
      <c r="J1530" s="225" t="s">
        <v>257</v>
      </c>
      <c r="P1530" s="225" t="s">
        <v>483</v>
      </c>
    </row>
    <row r="1531" spans="1:16" s="225" customFormat="1">
      <c r="A1531" s="225" t="str">
        <f>Arms!$C$56</f>
        <v>CART_030_1</v>
      </c>
      <c r="B1531" s="225">
        <v>1</v>
      </c>
      <c r="C1531" s="225" t="str">
        <f t="shared" si="38"/>
        <v>CART_030_1_1</v>
      </c>
      <c r="D1531" s="232">
        <v>16.716417910447699</v>
      </c>
      <c r="E1531" s="225" t="s">
        <v>260</v>
      </c>
      <c r="F1531" s="228">
        <v>3.9179104477612401</v>
      </c>
      <c r="G1531" s="228">
        <v>3.9179104477612401</v>
      </c>
      <c r="H1531" s="225" t="s">
        <v>269</v>
      </c>
      <c r="I1531" s="225" t="s">
        <v>94</v>
      </c>
      <c r="J1531" s="225" t="s">
        <v>257</v>
      </c>
      <c r="P1531" s="225" t="s">
        <v>483</v>
      </c>
    </row>
    <row r="1532" spans="1:16" s="225" customFormat="1">
      <c r="A1532" s="225" t="str">
        <f>Arms!$C$56</f>
        <v>CART_030_1</v>
      </c>
      <c r="B1532" s="225">
        <v>1</v>
      </c>
      <c r="C1532" s="225" t="str">
        <f t="shared" si="38"/>
        <v>CART_030_1_1</v>
      </c>
      <c r="D1532" s="232">
        <v>20.149253731343201</v>
      </c>
      <c r="E1532" s="225" t="s">
        <v>260</v>
      </c>
      <c r="F1532" s="228">
        <v>3.02238805970152</v>
      </c>
      <c r="G1532" s="228">
        <v>3.02238805970152</v>
      </c>
      <c r="H1532" s="225" t="s">
        <v>269</v>
      </c>
      <c r="I1532" s="225" t="s">
        <v>94</v>
      </c>
      <c r="J1532" s="225" t="s">
        <v>257</v>
      </c>
      <c r="P1532" s="225" t="s">
        <v>483</v>
      </c>
    </row>
    <row r="1533" spans="1:16" s="225" customFormat="1">
      <c r="A1533" s="225" t="str">
        <f>Arms!$C$56</f>
        <v>CART_030_1</v>
      </c>
      <c r="B1533" s="225">
        <v>1</v>
      </c>
      <c r="C1533" s="225" t="str">
        <f t="shared" si="38"/>
        <v>CART_030_1_1</v>
      </c>
      <c r="D1533" s="232">
        <v>22.089552238805901</v>
      </c>
      <c r="E1533" s="225" t="s">
        <v>260</v>
      </c>
      <c r="F1533" s="228">
        <v>2.1268656716418199</v>
      </c>
      <c r="G1533" s="228">
        <v>2.1268656716418199</v>
      </c>
      <c r="H1533" s="225" t="s">
        <v>269</v>
      </c>
      <c r="I1533" s="225" t="s">
        <v>94</v>
      </c>
      <c r="J1533" s="225" t="s">
        <v>257</v>
      </c>
      <c r="P1533" s="225" t="s">
        <v>483</v>
      </c>
    </row>
    <row r="1534" spans="1:16" s="225" customFormat="1">
      <c r="A1534" s="225" t="str">
        <f>Arms!$C$56</f>
        <v>CART_030_1</v>
      </c>
      <c r="B1534" s="225">
        <v>1</v>
      </c>
      <c r="C1534" s="225" t="str">
        <f t="shared" si="38"/>
        <v>CART_030_1_1</v>
      </c>
      <c r="D1534" s="232">
        <v>23.134328358208901</v>
      </c>
      <c r="E1534" s="225" t="s">
        <v>260</v>
      </c>
      <c r="F1534" s="228">
        <v>2.1268656716418199</v>
      </c>
      <c r="G1534" s="228">
        <v>2.1268656716418199</v>
      </c>
      <c r="H1534" s="225" t="s">
        <v>269</v>
      </c>
      <c r="I1534" s="225" t="s">
        <v>94</v>
      </c>
      <c r="J1534" s="225" t="s">
        <v>257</v>
      </c>
      <c r="P1534" s="225" t="s">
        <v>483</v>
      </c>
    </row>
    <row r="1535" spans="1:16" s="225" customFormat="1">
      <c r="A1535" s="225" t="str">
        <f>Arms!$C$56</f>
        <v>CART_030_1</v>
      </c>
      <c r="B1535" s="225">
        <v>1</v>
      </c>
      <c r="C1535" s="225" t="str">
        <f t="shared" si="38"/>
        <v>CART_030_1_1</v>
      </c>
      <c r="D1535" s="232">
        <v>25.820895522388</v>
      </c>
      <c r="E1535" s="225" t="s">
        <v>260</v>
      </c>
      <c r="F1535" s="228">
        <v>1.6791044776119699</v>
      </c>
      <c r="G1535" s="228">
        <v>1.6791044776119699</v>
      </c>
      <c r="H1535" s="225" t="s">
        <v>269</v>
      </c>
      <c r="I1535" s="225" t="s">
        <v>94</v>
      </c>
      <c r="J1535" s="225" t="s">
        <v>257</v>
      </c>
      <c r="P1535" s="225" t="s">
        <v>483</v>
      </c>
    </row>
    <row r="1536" spans="1:16" s="225" customFormat="1">
      <c r="A1536" s="225" t="str">
        <f>Arms!$C$56</f>
        <v>CART_030_1</v>
      </c>
      <c r="B1536" s="225">
        <v>1</v>
      </c>
      <c r="C1536" s="225" t="str">
        <f t="shared" si="38"/>
        <v>CART_030_1_1</v>
      </c>
      <c r="D1536" s="232">
        <v>28.955223880597</v>
      </c>
      <c r="E1536" s="225" t="s">
        <v>260</v>
      </c>
      <c r="F1536" s="228">
        <v>1.2313432835821001</v>
      </c>
      <c r="G1536" s="228">
        <v>1.2313432835821001</v>
      </c>
      <c r="H1536" s="225" t="s">
        <v>269</v>
      </c>
      <c r="I1536" s="225" t="s">
        <v>94</v>
      </c>
      <c r="J1536" s="225" t="s">
        <v>257</v>
      </c>
      <c r="P1536" s="225" t="s">
        <v>483</v>
      </c>
    </row>
    <row r="1537" spans="1:16" s="225" customFormat="1">
      <c r="A1537" s="225" t="str">
        <f>Arms!$C$56</f>
        <v>CART_030_1</v>
      </c>
      <c r="B1537" s="225">
        <v>1</v>
      </c>
      <c r="C1537" s="225" t="str">
        <f t="shared" si="38"/>
        <v>CART_030_1_1</v>
      </c>
      <c r="D1537" s="232">
        <v>30</v>
      </c>
      <c r="E1537" s="225" t="s">
        <v>260</v>
      </c>
      <c r="F1537" s="228">
        <v>0.78358208955226805</v>
      </c>
      <c r="G1537" s="228">
        <v>0.78358208955226805</v>
      </c>
      <c r="H1537" s="225" t="s">
        <v>269</v>
      </c>
      <c r="I1537" s="225" t="s">
        <v>94</v>
      </c>
      <c r="J1537" s="225" t="s">
        <v>257</v>
      </c>
      <c r="P1537" s="225" t="s">
        <v>483</v>
      </c>
    </row>
    <row r="1538" spans="1:16" s="225" customFormat="1">
      <c r="A1538" s="225" t="str">
        <f>Arms!$C$56</f>
        <v>CART_030_1</v>
      </c>
      <c r="B1538" s="225">
        <v>2</v>
      </c>
      <c r="C1538" s="225" t="str">
        <f t="shared" si="38"/>
        <v>CART_030_1_2</v>
      </c>
      <c r="D1538" s="232">
        <v>5.9701492537313499</v>
      </c>
      <c r="E1538" s="225" t="s">
        <v>260</v>
      </c>
      <c r="F1538" s="228">
        <v>9.9626865671642406</v>
      </c>
      <c r="G1538" s="228">
        <v>9.9626865671642406</v>
      </c>
      <c r="H1538" s="225" t="s">
        <v>269</v>
      </c>
      <c r="I1538" s="225" t="s">
        <v>94</v>
      </c>
      <c r="J1538" s="225" t="s">
        <v>257</v>
      </c>
      <c r="P1538" s="225" t="s">
        <v>483</v>
      </c>
    </row>
    <row r="1539" spans="1:16" s="225" customFormat="1">
      <c r="A1539" s="225" t="str">
        <f>Arms!$C$56</f>
        <v>CART_030_1</v>
      </c>
      <c r="B1539" s="225">
        <v>2</v>
      </c>
      <c r="C1539" s="225" t="str">
        <f t="shared" si="38"/>
        <v>CART_030_1_2</v>
      </c>
      <c r="D1539" s="232">
        <v>8.9552238805970195</v>
      </c>
      <c r="E1539" s="225" t="s">
        <v>260</v>
      </c>
      <c r="F1539" s="228">
        <v>7.9477611940298996</v>
      </c>
      <c r="G1539" s="228">
        <v>7.9477611940298996</v>
      </c>
      <c r="H1539" s="225" t="s">
        <v>269</v>
      </c>
      <c r="I1539" s="225" t="s">
        <v>94</v>
      </c>
      <c r="J1539" s="225" t="s">
        <v>257</v>
      </c>
      <c r="P1539" s="225" t="s">
        <v>483</v>
      </c>
    </row>
    <row r="1540" spans="1:16" s="225" customFormat="1">
      <c r="A1540" s="225" t="str">
        <f>Arms!$C$56</f>
        <v>CART_030_1</v>
      </c>
      <c r="B1540" s="225">
        <v>2</v>
      </c>
      <c r="C1540" s="225" t="str">
        <f t="shared" si="38"/>
        <v>CART_030_1_2</v>
      </c>
      <c r="D1540" s="232">
        <v>12.9850746268656</v>
      </c>
      <c r="E1540" s="225" t="s">
        <v>260</v>
      </c>
      <c r="F1540" s="228">
        <v>3.9179104477612401</v>
      </c>
      <c r="G1540" s="228">
        <v>3.9179104477612401</v>
      </c>
      <c r="H1540" s="225" t="s">
        <v>269</v>
      </c>
      <c r="I1540" s="225" t="s">
        <v>94</v>
      </c>
      <c r="J1540" s="225" t="s">
        <v>257</v>
      </c>
      <c r="P1540" s="225" t="s">
        <v>483</v>
      </c>
    </row>
    <row r="1541" spans="1:16" s="225" customFormat="1">
      <c r="A1541" s="225" t="str">
        <f>Arms!$C$56</f>
        <v>CART_030_1</v>
      </c>
      <c r="B1541" s="225">
        <v>2</v>
      </c>
      <c r="C1541" s="225" t="str">
        <f t="shared" si="38"/>
        <v>CART_030_1_2</v>
      </c>
      <c r="D1541" s="232">
        <v>20</v>
      </c>
      <c r="E1541" s="225" t="s">
        <v>260</v>
      </c>
      <c r="F1541" s="228">
        <v>2.1268656716418199</v>
      </c>
      <c r="G1541" s="228">
        <v>2.1268656716418199</v>
      </c>
      <c r="H1541" s="225" t="s">
        <v>269</v>
      </c>
      <c r="I1541" s="225" t="s">
        <v>94</v>
      </c>
      <c r="J1541" s="225" t="s">
        <v>257</v>
      </c>
      <c r="P1541" s="225" t="s">
        <v>483</v>
      </c>
    </row>
    <row r="1542" spans="1:16" s="225" customFormat="1">
      <c r="A1542" s="225" t="str">
        <f>Arms!$C$56</f>
        <v>CART_030_1</v>
      </c>
      <c r="B1542" s="225">
        <v>3</v>
      </c>
      <c r="C1542" s="225" t="str">
        <f t="shared" si="38"/>
        <v>CART_030_1_3</v>
      </c>
      <c r="D1542" s="232">
        <v>6.8656716417910602</v>
      </c>
      <c r="E1542" s="225" t="s">
        <v>260</v>
      </c>
      <c r="F1542" s="228">
        <v>11.753731343283601</v>
      </c>
      <c r="G1542" s="228">
        <v>11.753731343283601</v>
      </c>
      <c r="H1542" s="225" t="s">
        <v>269</v>
      </c>
      <c r="I1542" s="225" t="s">
        <v>94</v>
      </c>
      <c r="J1542" s="225" t="s">
        <v>257</v>
      </c>
      <c r="P1542" s="225" t="s">
        <v>483</v>
      </c>
    </row>
    <row r="1543" spans="1:16" s="225" customFormat="1">
      <c r="A1543" s="225" t="str">
        <f>Arms!$C$56</f>
        <v>CART_030_1</v>
      </c>
      <c r="B1543" s="225">
        <v>3</v>
      </c>
      <c r="C1543" s="225" t="str">
        <f t="shared" si="38"/>
        <v>CART_030_1_3</v>
      </c>
      <c r="D1543" s="232">
        <v>8.9552238805970106</v>
      </c>
      <c r="E1543" s="225" t="s">
        <v>260</v>
      </c>
      <c r="F1543" s="228">
        <v>3.2462686567164498</v>
      </c>
      <c r="G1543" s="228">
        <v>3.2462686567164498</v>
      </c>
      <c r="H1543" s="225" t="s">
        <v>269</v>
      </c>
      <c r="I1543" s="225" t="s">
        <v>94</v>
      </c>
      <c r="J1543" s="225" t="s">
        <v>257</v>
      </c>
      <c r="P1543" s="225" t="s">
        <v>483</v>
      </c>
    </row>
    <row r="1544" spans="1:16" s="225" customFormat="1">
      <c r="A1544" s="225" t="str">
        <f>Arms!$C$56</f>
        <v>CART_030_1</v>
      </c>
      <c r="B1544" s="225">
        <v>3</v>
      </c>
      <c r="C1544" s="225" t="str">
        <f t="shared" si="38"/>
        <v>CART_030_1_3</v>
      </c>
      <c r="D1544" s="232">
        <v>14.776119402985</v>
      </c>
      <c r="E1544" s="225" t="s">
        <v>260</v>
      </c>
      <c r="F1544" s="228">
        <v>4.3656716417910797</v>
      </c>
      <c r="G1544" s="228">
        <v>4.3656716417910797</v>
      </c>
      <c r="H1544" s="225" t="s">
        <v>269</v>
      </c>
      <c r="I1544" s="225" t="s">
        <v>94</v>
      </c>
      <c r="J1544" s="225" t="s">
        <v>257</v>
      </c>
      <c r="P1544" s="225" t="s">
        <v>483</v>
      </c>
    </row>
    <row r="1545" spans="1:16" s="225" customFormat="1">
      <c r="A1545" s="225" t="str">
        <f>Arms!$C$56</f>
        <v>CART_030_1</v>
      </c>
      <c r="B1545" s="225">
        <v>3</v>
      </c>
      <c r="C1545" s="225" t="str">
        <f t="shared" si="38"/>
        <v>CART_030_1_3</v>
      </c>
      <c r="D1545" s="232">
        <v>28.955223880597</v>
      </c>
      <c r="E1545" s="225" t="s">
        <v>260</v>
      </c>
      <c r="F1545" s="228">
        <v>3.2462686567164498</v>
      </c>
      <c r="G1545" s="228">
        <v>3.2462686567164498</v>
      </c>
      <c r="H1545" s="225" t="s">
        <v>269</v>
      </c>
      <c r="I1545" s="225" t="s">
        <v>94</v>
      </c>
      <c r="J1545" s="225" t="s">
        <v>257</v>
      </c>
      <c r="P1545" s="225" t="s">
        <v>483</v>
      </c>
    </row>
    <row r="1546" spans="1:16" s="225" customFormat="1">
      <c r="A1546" s="225" t="str">
        <f>Arms!$C$56</f>
        <v>CART_030_1</v>
      </c>
      <c r="B1546" s="225">
        <v>4</v>
      </c>
      <c r="C1546" s="225" t="str">
        <f t="shared" si="38"/>
        <v>CART_030_1_4</v>
      </c>
      <c r="D1546" s="232">
        <v>7.9104477611940496</v>
      </c>
      <c r="E1546" s="225" t="s">
        <v>260</v>
      </c>
      <c r="F1546" s="228">
        <v>12.6492537313433</v>
      </c>
      <c r="G1546" s="228">
        <v>12.6492537313433</v>
      </c>
      <c r="H1546" s="225" t="s">
        <v>269</v>
      </c>
      <c r="I1546" s="225" t="s">
        <v>94</v>
      </c>
      <c r="J1546" s="225" t="s">
        <v>257</v>
      </c>
      <c r="P1546" s="225" t="s">
        <v>483</v>
      </c>
    </row>
    <row r="1547" spans="1:16" s="225" customFormat="1">
      <c r="A1547" s="225" t="str">
        <f>Arms!$C$56</f>
        <v>CART_030_1</v>
      </c>
      <c r="B1547" s="225">
        <v>4</v>
      </c>
      <c r="C1547" s="225" t="str">
        <f t="shared" si="38"/>
        <v>CART_030_1_4</v>
      </c>
      <c r="D1547" s="232">
        <v>9.8507462686567298</v>
      </c>
      <c r="E1547" s="225" t="s">
        <v>260</v>
      </c>
      <c r="F1547" s="228">
        <v>8.8432835820896099</v>
      </c>
      <c r="G1547" s="228">
        <v>8.8432835820896099</v>
      </c>
      <c r="H1547" s="225" t="s">
        <v>269</v>
      </c>
      <c r="I1547" s="225" t="s">
        <v>94</v>
      </c>
      <c r="J1547" s="225" t="s">
        <v>257</v>
      </c>
      <c r="P1547" s="225" t="s">
        <v>483</v>
      </c>
    </row>
    <row r="1548" spans="1:16" s="225" customFormat="1">
      <c r="A1548" s="225" t="str">
        <f>Arms!$C$56</f>
        <v>CART_030_1</v>
      </c>
      <c r="B1548" s="225">
        <v>4</v>
      </c>
      <c r="C1548" s="225" t="str">
        <f t="shared" si="38"/>
        <v>CART_030_1_4</v>
      </c>
      <c r="D1548" s="232">
        <v>11.9402985074626</v>
      </c>
      <c r="E1548" s="225" t="s">
        <v>260</v>
      </c>
      <c r="F1548" s="228">
        <v>6.6044776119403501</v>
      </c>
      <c r="G1548" s="228">
        <v>6.6044776119403501</v>
      </c>
      <c r="H1548" s="225" t="s">
        <v>269</v>
      </c>
      <c r="I1548" s="225" t="s">
        <v>94</v>
      </c>
      <c r="J1548" s="225" t="s">
        <v>257</v>
      </c>
      <c r="P1548" s="225" t="s">
        <v>483</v>
      </c>
    </row>
    <row r="1549" spans="1:16" s="225" customFormat="1">
      <c r="A1549" s="225" t="str">
        <f>Arms!$C$56</f>
        <v>CART_030_1</v>
      </c>
      <c r="B1549" s="225">
        <v>4</v>
      </c>
      <c r="C1549" s="225" t="str">
        <f t="shared" si="38"/>
        <v>CART_030_1_4</v>
      </c>
      <c r="D1549" s="232">
        <v>14.0298507462686</v>
      </c>
      <c r="E1549" s="225" t="s">
        <v>260</v>
      </c>
      <c r="F1549" s="228">
        <v>5.2611940298507802</v>
      </c>
      <c r="G1549" s="228">
        <v>5.2611940298507802</v>
      </c>
      <c r="H1549" s="225" t="s">
        <v>269</v>
      </c>
      <c r="I1549" s="225" t="s">
        <v>94</v>
      </c>
      <c r="J1549" s="225" t="s">
        <v>257</v>
      </c>
      <c r="P1549" s="225" t="s">
        <v>483</v>
      </c>
    </row>
    <row r="1550" spans="1:16" s="225" customFormat="1">
      <c r="A1550" s="225" t="str">
        <f>Arms!$C$56</f>
        <v>CART_030_1</v>
      </c>
      <c r="B1550" s="225">
        <v>5</v>
      </c>
      <c r="C1550" s="225" t="str">
        <f t="shared" si="38"/>
        <v>CART_030_1_5</v>
      </c>
      <c r="D1550" s="232">
        <v>14.0298507462686</v>
      </c>
      <c r="E1550" s="225" t="s">
        <v>260</v>
      </c>
      <c r="F1550" s="228">
        <v>11.753731343283601</v>
      </c>
      <c r="G1550" s="228">
        <v>11.753731343283601</v>
      </c>
      <c r="H1550" s="225" t="s">
        <v>269</v>
      </c>
      <c r="I1550" s="225" t="s">
        <v>94</v>
      </c>
      <c r="J1550" s="225" t="s">
        <v>257</v>
      </c>
      <c r="P1550" s="225" t="s">
        <v>483</v>
      </c>
    </row>
    <row r="1551" spans="1:16" s="225" customFormat="1">
      <c r="A1551" s="225" t="str">
        <f>Arms!$C$56</f>
        <v>CART_030_1</v>
      </c>
      <c r="B1551" s="225">
        <v>5</v>
      </c>
      <c r="C1551" s="225" t="str">
        <f t="shared" si="38"/>
        <v>CART_030_1_5</v>
      </c>
      <c r="D1551" s="232">
        <v>28.805970149253699</v>
      </c>
      <c r="E1551" s="225" t="s">
        <v>260</v>
      </c>
      <c r="F1551" s="228">
        <v>4.8134328358209304</v>
      </c>
      <c r="G1551" s="228">
        <v>4.8134328358209304</v>
      </c>
      <c r="H1551" s="225" t="s">
        <v>269</v>
      </c>
      <c r="I1551" s="225" t="s">
        <v>94</v>
      </c>
      <c r="J1551" s="225" t="s">
        <v>257</v>
      </c>
      <c r="P1551" s="225" t="s">
        <v>483</v>
      </c>
    </row>
    <row r="1552" spans="1:16" s="225" customFormat="1">
      <c r="A1552" s="225" t="str">
        <f>Arms!$C$56</f>
        <v>CART_030_1</v>
      </c>
      <c r="B1552" s="225">
        <v>6</v>
      </c>
      <c r="C1552" s="225" t="str">
        <f t="shared" si="38"/>
        <v>CART_030_1_6</v>
      </c>
      <c r="D1552" s="232">
        <v>17.0149253731343</v>
      </c>
      <c r="E1552" s="225" t="s">
        <v>260</v>
      </c>
      <c r="F1552" s="228">
        <v>12.2014925373135</v>
      </c>
      <c r="G1552" s="228">
        <v>12.2014925373135</v>
      </c>
      <c r="H1552" s="225" t="s">
        <v>269</v>
      </c>
      <c r="I1552" s="225" t="s">
        <v>94</v>
      </c>
      <c r="J1552" s="225" t="s">
        <v>257</v>
      </c>
      <c r="P1552" s="225" t="s">
        <v>483</v>
      </c>
    </row>
    <row r="1553" spans="1:16" s="225" customFormat="1">
      <c r="A1553" s="225" t="str">
        <f>Arms!$C$56</f>
        <v>CART_030_1</v>
      </c>
      <c r="B1553" s="225">
        <v>6</v>
      </c>
      <c r="C1553" s="225" t="str">
        <f t="shared" si="38"/>
        <v>CART_030_1_6</v>
      </c>
      <c r="D1553" s="232">
        <v>27.0149253731343</v>
      </c>
      <c r="E1553" s="225" t="s">
        <v>260</v>
      </c>
      <c r="F1553" s="228">
        <v>2.57462686567166</v>
      </c>
      <c r="G1553" s="228">
        <v>2.57462686567166</v>
      </c>
      <c r="H1553" s="225" t="s">
        <v>269</v>
      </c>
      <c r="I1553" s="225" t="s">
        <v>94</v>
      </c>
      <c r="J1553" s="225" t="s">
        <v>257</v>
      </c>
      <c r="P1553" s="225" t="s">
        <v>483</v>
      </c>
    </row>
    <row r="1554" spans="1:16" s="225" customFormat="1">
      <c r="A1554" s="225" t="str">
        <f>Arms!$C$56</f>
        <v>CART_030_1</v>
      </c>
      <c r="B1554" s="225">
        <v>7</v>
      </c>
      <c r="C1554" s="225" t="str">
        <f t="shared" si="38"/>
        <v>CART_030_1_7</v>
      </c>
      <c r="D1554" s="232">
        <v>20.8955223880597</v>
      </c>
      <c r="E1554" s="225" t="s">
        <v>260</v>
      </c>
      <c r="F1554" s="228">
        <v>5.7089552238806496</v>
      </c>
      <c r="G1554" s="228">
        <v>5.7089552238806496</v>
      </c>
      <c r="H1554" s="225" t="s">
        <v>269</v>
      </c>
      <c r="I1554" s="225" t="s">
        <v>94</v>
      </c>
      <c r="J1554" s="225" t="s">
        <v>257</v>
      </c>
      <c r="P1554" s="225" t="s">
        <v>483</v>
      </c>
    </row>
    <row r="1555" spans="1:16" s="225" customFormat="1">
      <c r="A1555" s="225" t="str">
        <f>Arms!$C$56</f>
        <v>CART_030_1</v>
      </c>
      <c r="B1555" s="225">
        <v>7</v>
      </c>
      <c r="C1555" s="225" t="str">
        <f t="shared" si="38"/>
        <v>CART_030_1_7</v>
      </c>
      <c r="D1555" s="232">
        <v>24.9253731343283</v>
      </c>
      <c r="E1555" s="225" t="s">
        <v>260</v>
      </c>
      <c r="F1555" s="228">
        <v>8.1716417910448307</v>
      </c>
      <c r="G1555" s="228">
        <v>8.1716417910448307</v>
      </c>
      <c r="H1555" s="225" t="s">
        <v>269</v>
      </c>
      <c r="I1555" s="225" t="s">
        <v>94</v>
      </c>
      <c r="J1555" s="225" t="s">
        <v>257</v>
      </c>
      <c r="P1555" s="225" t="s">
        <v>483</v>
      </c>
    </row>
    <row r="1556" spans="1:16" s="225" customFormat="1">
      <c r="A1556" s="225" t="str">
        <f>Arms!$C$56</f>
        <v>CART_030_1</v>
      </c>
      <c r="B1556" s="225">
        <v>8</v>
      </c>
      <c r="C1556" s="225" t="str">
        <f t="shared" si="38"/>
        <v>CART_030_1_8</v>
      </c>
      <c r="D1556" s="232">
        <v>21.9402985074627</v>
      </c>
      <c r="E1556" s="225" t="s">
        <v>260</v>
      </c>
      <c r="F1556" s="228">
        <v>10.634328358209</v>
      </c>
      <c r="G1556" s="228">
        <v>10.634328358209</v>
      </c>
      <c r="H1556" s="225" t="s">
        <v>269</v>
      </c>
      <c r="I1556" s="225" t="s">
        <v>94</v>
      </c>
      <c r="J1556" s="225" t="s">
        <v>257</v>
      </c>
      <c r="P1556" s="225" t="s">
        <v>483</v>
      </c>
    </row>
    <row r="1557" spans="1:16" s="225" customFormat="1">
      <c r="A1557" s="225" t="str">
        <f>Arms!$C$56</f>
        <v>CART_030_1</v>
      </c>
      <c r="B1557" s="225">
        <v>8</v>
      </c>
      <c r="C1557" s="225" t="str">
        <f t="shared" si="38"/>
        <v>CART_030_1_8</v>
      </c>
      <c r="D1557" s="232">
        <v>25.820895522388</v>
      </c>
      <c r="E1557" s="225" t="s">
        <v>260</v>
      </c>
      <c r="F1557" s="228">
        <v>8.1716417910448307</v>
      </c>
      <c r="G1557" s="228">
        <v>8.1716417910448307</v>
      </c>
      <c r="H1557" s="225" t="s">
        <v>269</v>
      </c>
      <c r="I1557" s="225" t="s">
        <v>94</v>
      </c>
      <c r="J1557" s="225" t="s">
        <v>257</v>
      </c>
      <c r="P1557" s="225" t="s">
        <v>483</v>
      </c>
    </row>
    <row r="1558" spans="1:16" s="225" customFormat="1">
      <c r="A1558" s="225" t="str">
        <f>Arms!$C$56</f>
        <v>CART_030_1</v>
      </c>
      <c r="B1558" s="225">
        <v>9</v>
      </c>
      <c r="C1558" s="225" t="str">
        <f t="shared" si="38"/>
        <v>CART_030_1_9</v>
      </c>
      <c r="D1558" s="232">
        <v>22.835820895522399</v>
      </c>
      <c r="E1558" s="225" t="s">
        <v>260</v>
      </c>
      <c r="F1558" s="228">
        <v>11.9776119402985</v>
      </c>
      <c r="G1558" s="228">
        <v>11.9776119402985</v>
      </c>
      <c r="H1558" s="225" t="s">
        <v>269</v>
      </c>
      <c r="I1558" s="225" t="s">
        <v>94</v>
      </c>
      <c r="J1558" s="225" t="s">
        <v>257</v>
      </c>
      <c r="P1558" s="225" t="s">
        <v>483</v>
      </c>
    </row>
    <row r="1559" spans="1:16" s="225" customFormat="1">
      <c r="A1559" s="225" t="str">
        <f>Arms!$C$56</f>
        <v>CART_030_1</v>
      </c>
      <c r="B1559" s="225">
        <v>9</v>
      </c>
      <c r="C1559" s="225" t="str">
        <f t="shared" si="38"/>
        <v>CART_030_1_9</v>
      </c>
      <c r="D1559" s="232">
        <v>25.820895522388</v>
      </c>
      <c r="E1559" s="225" t="s">
        <v>260</v>
      </c>
      <c r="F1559" s="228">
        <v>8.1716417910448307</v>
      </c>
      <c r="G1559" s="228">
        <v>8.1716417910448307</v>
      </c>
      <c r="H1559" s="225" t="s">
        <v>269</v>
      </c>
      <c r="I1559" s="225" t="s">
        <v>94</v>
      </c>
      <c r="J1559" s="225" t="s">
        <v>257</v>
      </c>
      <c r="P1559" s="225" t="s">
        <v>483</v>
      </c>
    </row>
    <row r="1560" spans="1:16" s="225" customFormat="1">
      <c r="A1560" s="225" t="str">
        <f>Arms!$C$56</f>
        <v>CART_030_1</v>
      </c>
      <c r="B1560" s="225">
        <v>10</v>
      </c>
      <c r="C1560" s="225" t="str">
        <f t="shared" si="38"/>
        <v>CART_030_1_10</v>
      </c>
      <c r="D1560" s="232">
        <v>-0.149253731343268</v>
      </c>
      <c r="E1560" s="225" t="s">
        <v>260</v>
      </c>
      <c r="F1560" s="228">
        <v>11.9776119402985</v>
      </c>
      <c r="G1560" s="228">
        <v>11.9776119402985</v>
      </c>
      <c r="H1560" s="225" t="s">
        <v>269</v>
      </c>
      <c r="I1560" s="225" t="s">
        <v>94</v>
      </c>
      <c r="J1560" s="225" t="s">
        <v>257</v>
      </c>
      <c r="P1560" s="225" t="s">
        <v>483</v>
      </c>
    </row>
    <row r="1561" spans="1:16" s="225" customFormat="1">
      <c r="A1561" s="225" t="str">
        <f>Arms!$C$56</f>
        <v>CART_030_1</v>
      </c>
      <c r="B1561" s="225">
        <v>10</v>
      </c>
      <c r="C1561" s="225" t="str">
        <f t="shared" si="38"/>
        <v>CART_030_1_10</v>
      </c>
      <c r="D1561" s="232">
        <v>3.8805970149253799</v>
      </c>
      <c r="E1561" s="225" t="s">
        <v>260</v>
      </c>
      <c r="F1561" s="228">
        <v>8.1716417910448307</v>
      </c>
      <c r="G1561" s="228">
        <v>8.1716417910448307</v>
      </c>
      <c r="H1561" s="225" t="s">
        <v>269</v>
      </c>
      <c r="I1561" s="225" t="s">
        <v>94</v>
      </c>
      <c r="J1561" s="225" t="s">
        <v>257</v>
      </c>
      <c r="P1561" s="225" t="s">
        <v>483</v>
      </c>
    </row>
    <row r="1562" spans="1:16" s="225" customFormat="1">
      <c r="A1562" s="225" t="str">
        <f>Arms!$C$56</f>
        <v>CART_030_1</v>
      </c>
      <c r="B1562" s="225">
        <v>10</v>
      </c>
      <c r="C1562" s="225" t="str">
        <f t="shared" si="38"/>
        <v>CART_030_1_10</v>
      </c>
      <c r="D1562" s="232">
        <v>6.8656716417910504</v>
      </c>
      <c r="E1562" s="225" t="s">
        <v>260</v>
      </c>
      <c r="F1562" s="228">
        <v>7.0522388059701999</v>
      </c>
      <c r="G1562" s="228">
        <v>7.0522388059701999</v>
      </c>
      <c r="H1562" s="225" t="s">
        <v>269</v>
      </c>
      <c r="I1562" s="225" t="s">
        <v>94</v>
      </c>
      <c r="J1562" s="225" t="s">
        <v>257</v>
      </c>
      <c r="P1562" s="225" t="s">
        <v>483</v>
      </c>
    </row>
    <row r="1563" spans="1:16" s="225" customFormat="1">
      <c r="A1563" s="225" t="str">
        <f>Arms!$C$56</f>
        <v>CART_030_1</v>
      </c>
      <c r="B1563" s="225">
        <v>10</v>
      </c>
      <c r="C1563" s="225" t="str">
        <f t="shared" si="38"/>
        <v>CART_030_1_10</v>
      </c>
      <c r="D1563" s="232">
        <v>10</v>
      </c>
      <c r="E1563" s="225" t="s">
        <v>260</v>
      </c>
      <c r="F1563" s="228">
        <v>5.2611940298507802</v>
      </c>
      <c r="G1563" s="228">
        <v>5.2611940298507802</v>
      </c>
      <c r="H1563" s="225" t="s">
        <v>269</v>
      </c>
      <c r="I1563" s="225" t="s">
        <v>94</v>
      </c>
      <c r="J1563" s="225" t="s">
        <v>257</v>
      </c>
      <c r="P1563" s="225" t="s">
        <v>483</v>
      </c>
    </row>
    <row r="1564" spans="1:16" s="225" customFormat="1">
      <c r="A1564" s="225" t="str">
        <f>Arms!$C$56</f>
        <v>CART_030_1</v>
      </c>
      <c r="B1564" s="225">
        <v>10</v>
      </c>
      <c r="C1564" s="225" t="str">
        <f t="shared" si="38"/>
        <v>CART_030_1_10</v>
      </c>
      <c r="D1564" s="232">
        <v>14.0298507462686</v>
      </c>
      <c r="E1564" s="225" t="s">
        <v>260</v>
      </c>
      <c r="F1564" s="228">
        <v>3.4701492537313698</v>
      </c>
      <c r="G1564" s="228">
        <v>3.4701492537313698</v>
      </c>
      <c r="H1564" s="225" t="s">
        <v>269</v>
      </c>
      <c r="I1564" s="225" t="s">
        <v>94</v>
      </c>
      <c r="J1564" s="225" t="s">
        <v>257</v>
      </c>
      <c r="P1564" s="225" t="s">
        <v>483</v>
      </c>
    </row>
    <row r="1565" spans="1:16" s="225" customFormat="1">
      <c r="A1565" s="225" t="str">
        <f>Arms!$C$56</f>
        <v>CART_030_1</v>
      </c>
      <c r="B1565" s="225">
        <v>10</v>
      </c>
      <c r="C1565" s="225" t="str">
        <f t="shared" si="38"/>
        <v>CART_030_1_10</v>
      </c>
      <c r="D1565" s="232">
        <v>16.865671641791</v>
      </c>
      <c r="E1565" s="225" t="s">
        <v>260</v>
      </c>
      <c r="F1565" s="228">
        <v>2.57462686567166</v>
      </c>
      <c r="G1565" s="228">
        <v>2.57462686567166</v>
      </c>
      <c r="H1565" s="225" t="s">
        <v>269</v>
      </c>
      <c r="I1565" s="225" t="s">
        <v>94</v>
      </c>
      <c r="J1565" s="225" t="s">
        <v>257</v>
      </c>
      <c r="P1565" s="225" t="s">
        <v>483</v>
      </c>
    </row>
    <row r="1566" spans="1:16" s="225" customFormat="1">
      <c r="A1566" s="225" t="str">
        <f>Arms!$C$56</f>
        <v>CART_030_1</v>
      </c>
      <c r="B1566" s="225">
        <v>10</v>
      </c>
      <c r="C1566" s="225" t="str">
        <f t="shared" si="38"/>
        <v>CART_030_1_10</v>
      </c>
      <c r="D1566" s="232">
        <v>26.716417910447699</v>
      </c>
      <c r="E1566" s="225" t="s">
        <v>260</v>
      </c>
      <c r="F1566" s="228">
        <v>2.57462686567166</v>
      </c>
      <c r="G1566" s="228">
        <v>2.57462686567166</v>
      </c>
      <c r="H1566" s="225" t="s">
        <v>269</v>
      </c>
      <c r="I1566" s="225" t="s">
        <v>94</v>
      </c>
      <c r="J1566" s="225" t="s">
        <v>257</v>
      </c>
      <c r="P1566" s="225" t="s">
        <v>483</v>
      </c>
    </row>
    <row r="1567" spans="1:16" s="225" customFormat="1">
      <c r="A1567" s="225" t="str">
        <f>Arms!$C$56</f>
        <v>CART_030_1</v>
      </c>
      <c r="B1567" s="225">
        <v>10</v>
      </c>
      <c r="C1567" s="225" t="str">
        <f t="shared" si="38"/>
        <v>CART_030_1_10</v>
      </c>
      <c r="D1567" s="232">
        <v>26.865671641791</v>
      </c>
      <c r="E1567" s="225" t="s">
        <v>260</v>
      </c>
      <c r="F1567" s="228">
        <v>5.4850746268657202</v>
      </c>
      <c r="G1567" s="228">
        <v>5.4850746268657202</v>
      </c>
      <c r="H1567" s="225" t="s">
        <v>269</v>
      </c>
      <c r="I1567" s="225" t="s">
        <v>94</v>
      </c>
      <c r="J1567" s="225" t="s">
        <v>257</v>
      </c>
      <c r="P1567" s="225" t="s">
        <v>483</v>
      </c>
    </row>
    <row r="1568" spans="1:16" s="225" customFormat="1">
      <c r="A1568" s="225" t="str">
        <f>Arms!$C$56</f>
        <v>CART_030_1</v>
      </c>
      <c r="B1568" s="225">
        <v>1</v>
      </c>
      <c r="C1568" s="225" t="str">
        <f t="shared" si="38"/>
        <v>CART_030_1_1</v>
      </c>
      <c r="D1568" s="232">
        <v>11.1747851002847</v>
      </c>
      <c r="E1568" s="225" t="s">
        <v>260</v>
      </c>
      <c r="F1568" s="228">
        <v>1.2313432835821201</v>
      </c>
      <c r="G1568" s="228">
        <v>1.2313432835821201</v>
      </c>
      <c r="H1568" s="225" t="s">
        <v>269</v>
      </c>
      <c r="I1568" s="225" t="s">
        <v>94</v>
      </c>
      <c r="J1568" s="225" t="s">
        <v>257</v>
      </c>
      <c r="P1568" s="225" t="s">
        <v>483</v>
      </c>
    </row>
    <row r="1569" spans="1:16" s="225" customFormat="1">
      <c r="A1569" s="225" t="str">
        <f>Arms!$C$56</f>
        <v>CART_030_1</v>
      </c>
      <c r="B1569" s="225">
        <v>1</v>
      </c>
      <c r="C1569" s="225" t="str">
        <f t="shared" ref="C1569:C1672" si="39">CONCATENATE(A1569, "_", B1569)</f>
        <v>CART_030_1_1</v>
      </c>
      <c r="D1569" s="232">
        <v>15.1862464183363</v>
      </c>
      <c r="E1569" s="225" t="s">
        <v>260</v>
      </c>
      <c r="F1569" s="228">
        <v>0.78358208955226805</v>
      </c>
      <c r="G1569" s="228">
        <v>0.78358208955226805</v>
      </c>
      <c r="H1569" s="225" t="s">
        <v>269</v>
      </c>
      <c r="I1569" s="225" t="s">
        <v>94</v>
      </c>
      <c r="J1569" s="225" t="s">
        <v>257</v>
      </c>
      <c r="P1569" s="225" t="s">
        <v>483</v>
      </c>
    </row>
    <row r="1570" spans="1:16" s="225" customFormat="1">
      <c r="A1570" s="225" t="str">
        <f>Arms!$C$56</f>
        <v>CART_030_1</v>
      </c>
      <c r="B1570" s="225">
        <v>1</v>
      </c>
      <c r="C1570" s="225" t="str">
        <f t="shared" si="39"/>
        <v>CART_030_1_1</v>
      </c>
      <c r="D1570" s="232">
        <v>32.951289398279101</v>
      </c>
      <c r="E1570" s="225" t="s">
        <v>260</v>
      </c>
      <c r="F1570" s="228">
        <v>0.55970149253734203</v>
      </c>
      <c r="G1570" s="228">
        <v>0.55970149253734203</v>
      </c>
      <c r="H1570" s="225" t="s">
        <v>269</v>
      </c>
      <c r="I1570" s="225" t="s">
        <v>94</v>
      </c>
      <c r="J1570" s="225" t="s">
        <v>257</v>
      </c>
      <c r="P1570" s="225" t="s">
        <v>483</v>
      </c>
    </row>
    <row r="1571" spans="1:16" s="225" customFormat="1">
      <c r="A1571" s="225" t="str">
        <f>Arms!$C$56</f>
        <v>CART_030_1</v>
      </c>
      <c r="B1571" s="225">
        <v>1</v>
      </c>
      <c r="C1571" s="225" t="str">
        <f t="shared" si="39"/>
        <v>CART_030_1_1</v>
      </c>
      <c r="D1571" s="232">
        <v>39.255014326645899</v>
      </c>
      <c r="E1571" s="225" t="s">
        <v>260</v>
      </c>
      <c r="F1571" s="228">
        <v>0.78358208955226805</v>
      </c>
      <c r="G1571" s="228">
        <v>0.78358208955226805</v>
      </c>
      <c r="H1571" s="225" t="s">
        <v>269</v>
      </c>
      <c r="I1571" s="225" t="s">
        <v>94</v>
      </c>
      <c r="J1571" s="225" t="s">
        <v>257</v>
      </c>
      <c r="P1571" s="225" t="s">
        <v>483</v>
      </c>
    </row>
    <row r="1572" spans="1:16" s="225" customFormat="1">
      <c r="A1572" s="225" t="str">
        <f>Arms!$C$56</f>
        <v>CART_030_1</v>
      </c>
      <c r="B1572" s="225">
        <v>1</v>
      </c>
      <c r="C1572" s="225" t="str">
        <f t="shared" si="39"/>
        <v>CART_030_1_1</v>
      </c>
      <c r="D1572" s="232">
        <v>48.997134670485501</v>
      </c>
      <c r="E1572" s="225" t="s">
        <v>260</v>
      </c>
      <c r="F1572" s="228">
        <v>0.33582089552241701</v>
      </c>
      <c r="G1572" s="228">
        <v>0.33582089552241701</v>
      </c>
      <c r="H1572" s="225" t="s">
        <v>269</v>
      </c>
      <c r="I1572" s="225" t="s">
        <v>94</v>
      </c>
      <c r="J1572" s="225" t="s">
        <v>257</v>
      </c>
      <c r="P1572" s="225" t="s">
        <v>483</v>
      </c>
    </row>
    <row r="1573" spans="1:16" s="225" customFormat="1">
      <c r="A1573" s="225" t="str">
        <f>Arms!$C$56</f>
        <v>CART_030_1</v>
      </c>
      <c r="B1573" s="225">
        <v>1</v>
      </c>
      <c r="C1573" s="225" t="str">
        <f t="shared" si="39"/>
        <v>CART_030_1_1</v>
      </c>
      <c r="D1573" s="232">
        <v>58.739255014325103</v>
      </c>
      <c r="E1573" s="225" t="s">
        <v>260</v>
      </c>
      <c r="F1573" s="228">
        <v>0.33582089552241701</v>
      </c>
      <c r="G1573" s="228">
        <v>0.33582089552241701</v>
      </c>
      <c r="H1573" s="225" t="s">
        <v>269</v>
      </c>
      <c r="I1573" s="225" t="s">
        <v>94</v>
      </c>
      <c r="J1573" s="225" t="s">
        <v>257</v>
      </c>
      <c r="P1573" s="225" t="s">
        <v>483</v>
      </c>
    </row>
    <row r="1574" spans="1:16" s="225" customFormat="1">
      <c r="A1574" s="225" t="str">
        <f>Arms!$C$56</f>
        <v>CART_030_1</v>
      </c>
      <c r="B1574" s="225">
        <v>1</v>
      </c>
      <c r="C1574" s="225" t="str">
        <f t="shared" si="39"/>
        <v>CART_030_1_1</v>
      </c>
      <c r="D1574" s="232">
        <v>66.762177650428299</v>
      </c>
      <c r="E1574" s="225" t="s">
        <v>260</v>
      </c>
      <c r="F1574" s="228">
        <v>0.33582089552241701</v>
      </c>
      <c r="G1574" s="228">
        <v>0.33582089552241701</v>
      </c>
      <c r="H1574" s="225" t="s">
        <v>269</v>
      </c>
      <c r="I1574" s="225" t="s">
        <v>94</v>
      </c>
      <c r="J1574" s="225" t="s">
        <v>257</v>
      </c>
      <c r="P1574" s="225" t="s">
        <v>483</v>
      </c>
    </row>
    <row r="1575" spans="1:16" s="225" customFormat="1">
      <c r="A1575" s="225" t="str">
        <f>Arms!$C$56</f>
        <v>CART_030_1</v>
      </c>
      <c r="B1575" s="225">
        <v>1</v>
      </c>
      <c r="C1575" s="225" t="str">
        <f t="shared" si="39"/>
        <v>CART_030_1_1</v>
      </c>
      <c r="D1575" s="232">
        <v>125.214899713466</v>
      </c>
      <c r="E1575" s="225" t="s">
        <v>260</v>
      </c>
      <c r="F1575" s="228">
        <v>0.33582089552241701</v>
      </c>
      <c r="G1575" s="228">
        <v>0.33582089552241701</v>
      </c>
      <c r="H1575" s="225" t="s">
        <v>269</v>
      </c>
      <c r="I1575" s="225" t="s">
        <v>94</v>
      </c>
      <c r="J1575" s="225" t="s">
        <v>257</v>
      </c>
      <c r="P1575" s="225" t="s">
        <v>483</v>
      </c>
    </row>
    <row r="1576" spans="1:16" s="225" customFormat="1">
      <c r="A1576" s="225" t="str">
        <f>Arms!$C$56</f>
        <v>CART_030_1</v>
      </c>
      <c r="B1576" s="225">
        <v>1</v>
      </c>
      <c r="C1576" s="225" t="str">
        <f t="shared" si="39"/>
        <v>CART_030_1_1</v>
      </c>
      <c r="D1576" s="232">
        <v>185.38681948423999</v>
      </c>
      <c r="E1576" s="225" t="s">
        <v>260</v>
      </c>
      <c r="F1576" s="228">
        <v>0.33582089552241701</v>
      </c>
      <c r="G1576" s="228">
        <v>0.33582089552241701</v>
      </c>
      <c r="H1576" s="225" t="s">
        <v>269</v>
      </c>
      <c r="I1576" s="225" t="s">
        <v>94</v>
      </c>
      <c r="J1576" s="225" t="s">
        <v>257</v>
      </c>
      <c r="P1576" s="225" t="s">
        <v>483</v>
      </c>
    </row>
    <row r="1577" spans="1:16" s="225" customFormat="1">
      <c r="A1577" s="225" t="str">
        <f>Arms!$C$56</f>
        <v>CART_030_1</v>
      </c>
      <c r="B1577" s="225">
        <v>1</v>
      </c>
      <c r="C1577" s="225" t="str">
        <f t="shared" si="39"/>
        <v>CART_030_1_1</v>
      </c>
      <c r="D1577" s="232">
        <v>273.638968481375</v>
      </c>
      <c r="E1577" s="225" t="s">
        <v>260</v>
      </c>
      <c r="F1577" s="228">
        <v>-0.11194029850744799</v>
      </c>
      <c r="G1577" s="228">
        <v>-0.11194029850744799</v>
      </c>
      <c r="H1577" s="225" t="s">
        <v>269</v>
      </c>
      <c r="I1577" s="225" t="s">
        <v>94</v>
      </c>
      <c r="J1577" s="225" t="s">
        <v>257</v>
      </c>
      <c r="P1577" s="225" t="s">
        <v>483</v>
      </c>
    </row>
    <row r="1578" spans="1:16" s="225" customFormat="1">
      <c r="A1578" s="225" t="str">
        <f>Arms!$C$56</f>
        <v>CART_030_1</v>
      </c>
      <c r="B1578" s="225">
        <v>2</v>
      </c>
      <c r="C1578" s="225" t="str">
        <f t="shared" si="39"/>
        <v>CART_030_1_2</v>
      </c>
      <c r="D1578" s="232">
        <v>31.8051575931215</v>
      </c>
      <c r="E1578" s="225" t="s">
        <v>260</v>
      </c>
      <c r="F1578" s="228">
        <v>1.6791044776119699</v>
      </c>
      <c r="G1578" s="228">
        <v>1.6791044776119699</v>
      </c>
      <c r="H1578" s="225" t="s">
        <v>269</v>
      </c>
      <c r="I1578" s="225" t="s">
        <v>94</v>
      </c>
      <c r="J1578" s="225" t="s">
        <v>257</v>
      </c>
      <c r="P1578" s="225" t="s">
        <v>483</v>
      </c>
    </row>
    <row r="1579" spans="1:16" s="225" customFormat="1">
      <c r="A1579" s="225" t="str">
        <f>Arms!$C$56</f>
        <v>CART_030_1</v>
      </c>
      <c r="B1579" s="225">
        <v>2</v>
      </c>
      <c r="C1579" s="225" t="str">
        <f t="shared" si="39"/>
        <v>CART_030_1_2</v>
      </c>
      <c r="D1579" s="232">
        <v>62.177650429798</v>
      </c>
      <c r="E1579" s="225" t="s">
        <v>260</v>
      </c>
      <c r="F1579" s="228">
        <v>1.6791044776119699</v>
      </c>
      <c r="G1579" s="228">
        <v>1.6791044776119699</v>
      </c>
      <c r="H1579" s="225" t="s">
        <v>269</v>
      </c>
      <c r="I1579" s="225" t="s">
        <v>94</v>
      </c>
      <c r="J1579" s="225" t="s">
        <v>257</v>
      </c>
      <c r="P1579" s="225" t="s">
        <v>483</v>
      </c>
    </row>
    <row r="1580" spans="1:16" s="225" customFormat="1">
      <c r="A1580" s="225" t="str">
        <f>Arms!$C$56</f>
        <v>CART_030_1</v>
      </c>
      <c r="B1580" s="225">
        <v>3</v>
      </c>
      <c r="C1580" s="225" t="str">
        <f t="shared" si="39"/>
        <v>CART_030_1_3</v>
      </c>
      <c r="D1580" s="232">
        <v>11.1747851002847</v>
      </c>
      <c r="E1580" s="225" t="s">
        <v>260</v>
      </c>
      <c r="F1580" s="228">
        <v>3.2462686567164498</v>
      </c>
      <c r="G1580" s="228">
        <v>3.2462686567164498</v>
      </c>
      <c r="H1580" s="225" t="s">
        <v>269</v>
      </c>
      <c r="I1580" s="225" t="s">
        <v>94</v>
      </c>
      <c r="J1580" s="225" t="s">
        <v>257</v>
      </c>
      <c r="P1580" s="225" t="s">
        <v>483</v>
      </c>
    </row>
    <row r="1581" spans="1:16" s="225" customFormat="1">
      <c r="A1581" s="225" t="str">
        <f>Arms!$C$56</f>
        <v>CART_030_1</v>
      </c>
      <c r="B1581" s="225">
        <v>3</v>
      </c>
      <c r="C1581" s="225" t="str">
        <f t="shared" si="39"/>
        <v>CART_030_1_3</v>
      </c>
      <c r="D1581" s="232">
        <v>33.524355300857898</v>
      </c>
      <c r="E1581" s="225" t="s">
        <v>260</v>
      </c>
      <c r="F1581" s="228">
        <v>1.4552238805970601</v>
      </c>
      <c r="G1581" s="228">
        <v>1.4552238805970601</v>
      </c>
      <c r="H1581" s="225" t="s">
        <v>269</v>
      </c>
      <c r="I1581" s="225" t="s">
        <v>94</v>
      </c>
      <c r="J1581" s="225" t="s">
        <v>257</v>
      </c>
      <c r="P1581" s="225" t="s">
        <v>483</v>
      </c>
    </row>
    <row r="1582" spans="1:16" s="225" customFormat="1">
      <c r="A1582" s="225" t="str">
        <f>Arms!$C$56</f>
        <v>CART_030_1</v>
      </c>
      <c r="B1582" s="225">
        <v>3</v>
      </c>
      <c r="C1582" s="225" t="str">
        <f t="shared" si="39"/>
        <v>CART_030_1_3</v>
      </c>
      <c r="D1582" s="232">
        <v>53.5816618911159</v>
      </c>
      <c r="E1582" s="225" t="s">
        <v>260</v>
      </c>
      <c r="F1582" s="228">
        <v>0.111940298507477</v>
      </c>
      <c r="G1582" s="228">
        <v>0.111940298507477</v>
      </c>
      <c r="H1582" s="225" t="s">
        <v>269</v>
      </c>
      <c r="I1582" s="225" t="s">
        <v>94</v>
      </c>
      <c r="J1582" s="225" t="s">
        <v>257</v>
      </c>
      <c r="P1582" s="225" t="s">
        <v>483</v>
      </c>
    </row>
    <row r="1583" spans="1:16" s="225" customFormat="1">
      <c r="A1583" s="225" t="str">
        <f>Arms!$C$56</f>
        <v>CART_030_1</v>
      </c>
      <c r="B1583" s="225">
        <v>3</v>
      </c>
      <c r="C1583" s="225" t="str">
        <f t="shared" si="39"/>
        <v>CART_030_1_3</v>
      </c>
      <c r="D1583" s="232">
        <v>63.323782234955502</v>
      </c>
      <c r="E1583" s="225" t="s">
        <v>260</v>
      </c>
      <c r="F1583" s="228">
        <v>0.55970149253734203</v>
      </c>
      <c r="G1583" s="228">
        <v>0.55970149253734203</v>
      </c>
      <c r="H1583" s="225" t="s">
        <v>269</v>
      </c>
      <c r="I1583" s="225" t="s">
        <v>94</v>
      </c>
      <c r="J1583" s="225" t="s">
        <v>257</v>
      </c>
      <c r="P1583" s="225" t="s">
        <v>483</v>
      </c>
    </row>
    <row r="1584" spans="1:16" s="225" customFormat="1">
      <c r="A1584" s="225" t="str">
        <f>Arms!$C$56</f>
        <v>CART_030_1</v>
      </c>
      <c r="B1584" s="225">
        <v>4</v>
      </c>
      <c r="C1584" s="225" t="str">
        <f t="shared" si="39"/>
        <v>CART_030_1_4</v>
      </c>
      <c r="D1584" s="232">
        <v>65.616045845270804</v>
      </c>
      <c r="E1584" s="225" t="s">
        <v>260</v>
      </c>
      <c r="F1584" s="228">
        <v>1.0074626865671901</v>
      </c>
      <c r="G1584" s="228">
        <v>1.0074626865671901</v>
      </c>
      <c r="H1584" s="225" t="s">
        <v>269</v>
      </c>
      <c r="I1584" s="225" t="s">
        <v>94</v>
      </c>
      <c r="J1584" s="225" t="s">
        <v>257</v>
      </c>
      <c r="P1584" s="225" t="s">
        <v>483</v>
      </c>
    </row>
    <row r="1585" spans="1:16" s="225" customFormat="1">
      <c r="A1585" s="225" t="str">
        <f>Arms!$C$56</f>
        <v>CART_030_1</v>
      </c>
      <c r="B1585" s="225">
        <v>4</v>
      </c>
      <c r="C1585" s="225" t="str">
        <f t="shared" si="39"/>
        <v>CART_030_1_4</v>
      </c>
      <c r="D1585" s="232">
        <v>80.515759312319602</v>
      </c>
      <c r="E1585" s="225" t="s">
        <v>260</v>
      </c>
      <c r="F1585" s="228">
        <v>0.33582089552241701</v>
      </c>
      <c r="G1585" s="228">
        <v>0.33582089552241701</v>
      </c>
      <c r="H1585" s="225" t="s">
        <v>269</v>
      </c>
      <c r="I1585" s="225" t="s">
        <v>94</v>
      </c>
      <c r="J1585" s="225" t="s">
        <v>257</v>
      </c>
      <c r="P1585" s="225" t="s">
        <v>483</v>
      </c>
    </row>
    <row r="1586" spans="1:16" s="225" customFormat="1">
      <c r="A1586" s="225" t="str">
        <f>Arms!$C$56</f>
        <v>CART_030_1</v>
      </c>
      <c r="B1586" s="225">
        <v>4</v>
      </c>
      <c r="C1586" s="225" t="str">
        <f t="shared" si="39"/>
        <v>CART_030_1_4</v>
      </c>
      <c r="D1586" s="232">
        <v>166.475644699139</v>
      </c>
      <c r="E1586" s="225" t="s">
        <v>260</v>
      </c>
      <c r="F1586" s="228">
        <v>-0.11194029850744799</v>
      </c>
      <c r="G1586" s="228">
        <v>-0.11194029850744799</v>
      </c>
      <c r="H1586" s="225" t="s">
        <v>269</v>
      </c>
      <c r="I1586" s="225" t="s">
        <v>94</v>
      </c>
      <c r="J1586" s="225" t="s">
        <v>257</v>
      </c>
      <c r="P1586" s="225" t="s">
        <v>483</v>
      </c>
    </row>
    <row r="1587" spans="1:16" s="225" customFormat="1">
      <c r="A1587" s="225" t="str">
        <f>Arms!$C$56</f>
        <v>CART_030_1</v>
      </c>
      <c r="B1587" s="225">
        <v>5</v>
      </c>
      <c r="C1587" s="225" t="str">
        <f t="shared" si="39"/>
        <v>CART_030_1_5</v>
      </c>
      <c r="D1587" s="232">
        <v>10.601719197705901</v>
      </c>
      <c r="E1587" s="225" t="s">
        <v>260</v>
      </c>
      <c r="F1587" s="228">
        <v>4.8134328358209304</v>
      </c>
      <c r="G1587" s="228">
        <v>4.8134328358209304</v>
      </c>
      <c r="H1587" s="225" t="s">
        <v>269</v>
      </c>
      <c r="I1587" s="225" t="s">
        <v>94</v>
      </c>
      <c r="J1587" s="225" t="s">
        <v>257</v>
      </c>
      <c r="P1587" s="225" t="s">
        <v>483</v>
      </c>
    </row>
    <row r="1588" spans="1:16" s="225" customFormat="1">
      <c r="A1588" s="225" t="str">
        <f>Arms!$C$56</f>
        <v>CART_030_1</v>
      </c>
      <c r="B1588" s="225">
        <v>5</v>
      </c>
      <c r="C1588" s="225" t="str">
        <f t="shared" si="39"/>
        <v>CART_030_1_5</v>
      </c>
      <c r="D1588" s="232">
        <v>32.951289398279101</v>
      </c>
      <c r="E1588" s="225" t="s">
        <v>260</v>
      </c>
      <c r="F1588" s="228">
        <v>3.6940298507463001</v>
      </c>
      <c r="G1588" s="228">
        <v>3.6940298507463001</v>
      </c>
      <c r="H1588" s="225" t="s">
        <v>269</v>
      </c>
      <c r="I1588" s="225" t="s">
        <v>94</v>
      </c>
      <c r="J1588" s="225" t="s">
        <v>257</v>
      </c>
      <c r="P1588" s="225" t="s">
        <v>483</v>
      </c>
    </row>
    <row r="1589" spans="1:16" s="225" customFormat="1">
      <c r="A1589" s="225" t="str">
        <f>Arms!$C$56</f>
        <v>CART_030_1</v>
      </c>
      <c r="B1589" s="225">
        <v>5</v>
      </c>
      <c r="C1589" s="225" t="str">
        <f t="shared" si="39"/>
        <v>CART_030_1_5</v>
      </c>
      <c r="D1589" s="232">
        <v>62.177650429798</v>
      </c>
      <c r="E1589" s="225" t="s">
        <v>260</v>
      </c>
      <c r="F1589" s="228">
        <v>0.55970149253734203</v>
      </c>
      <c r="G1589" s="228">
        <v>0.55970149253734203</v>
      </c>
      <c r="H1589" s="225" t="s">
        <v>269</v>
      </c>
      <c r="I1589" s="225" t="s">
        <v>94</v>
      </c>
      <c r="J1589" s="225" t="s">
        <v>257</v>
      </c>
      <c r="P1589" s="225" t="s">
        <v>483</v>
      </c>
    </row>
    <row r="1590" spans="1:16" s="225" customFormat="1">
      <c r="A1590" s="225" t="str">
        <f>Arms!$C$56</f>
        <v>CART_030_1</v>
      </c>
      <c r="B1590" s="225">
        <v>5</v>
      </c>
      <c r="C1590" s="225" t="str">
        <f t="shared" si="39"/>
        <v>CART_030_1_5</v>
      </c>
      <c r="D1590" s="232">
        <v>90.257879656159204</v>
      </c>
      <c r="E1590" s="225" t="s">
        <v>260</v>
      </c>
      <c r="F1590" s="228">
        <v>2.1268656716418199</v>
      </c>
      <c r="G1590" s="228">
        <v>2.1268656716418199</v>
      </c>
      <c r="H1590" s="225" t="s">
        <v>269</v>
      </c>
      <c r="I1590" s="225" t="s">
        <v>94</v>
      </c>
      <c r="J1590" s="225" t="s">
        <v>257</v>
      </c>
      <c r="P1590" s="225" t="s">
        <v>483</v>
      </c>
    </row>
    <row r="1591" spans="1:16" s="225" customFormat="1">
      <c r="A1591" s="225" t="str">
        <f>Arms!$C$56</f>
        <v>CART_030_1</v>
      </c>
      <c r="B1591" s="225">
        <v>5</v>
      </c>
      <c r="C1591" s="225" t="str">
        <f t="shared" si="39"/>
        <v>CART_030_1_5</v>
      </c>
      <c r="D1591" s="232">
        <v>183.094555873925</v>
      </c>
      <c r="E1591" s="225" t="s">
        <v>260</v>
      </c>
      <c r="F1591" s="228">
        <v>6.8283582089552697</v>
      </c>
      <c r="G1591" s="228">
        <v>6.8283582089552697</v>
      </c>
      <c r="H1591" s="225" t="s">
        <v>269</v>
      </c>
      <c r="I1591" s="225" t="s">
        <v>94</v>
      </c>
      <c r="J1591" s="225" t="s">
        <v>257</v>
      </c>
      <c r="P1591" s="225" t="s">
        <v>483</v>
      </c>
    </row>
    <row r="1592" spans="1:16" s="225" customFormat="1">
      <c r="A1592" s="225" t="str">
        <f>Arms!$C$56</f>
        <v>CART_030_1</v>
      </c>
      <c r="B1592" s="225">
        <v>5</v>
      </c>
      <c r="C1592" s="225" t="str">
        <f t="shared" si="39"/>
        <v>CART_030_1_5</v>
      </c>
      <c r="D1592" s="232">
        <v>269.627507163323</v>
      </c>
      <c r="E1592" s="225" t="s">
        <v>260</v>
      </c>
      <c r="F1592" s="228">
        <v>0.111940298507477</v>
      </c>
      <c r="G1592" s="228">
        <v>0.111940298507477</v>
      </c>
      <c r="H1592" s="225" t="s">
        <v>269</v>
      </c>
      <c r="I1592" s="225" t="s">
        <v>94</v>
      </c>
      <c r="J1592" s="225" t="s">
        <v>257</v>
      </c>
      <c r="P1592" s="225" t="s">
        <v>483</v>
      </c>
    </row>
    <row r="1593" spans="1:16" s="225" customFormat="1">
      <c r="A1593" s="225" t="str">
        <f>Arms!$C$56</f>
        <v>CART_030_1</v>
      </c>
      <c r="B1593" s="225">
        <v>6</v>
      </c>
      <c r="C1593" s="225" t="str">
        <f t="shared" si="39"/>
        <v>CART_030_1_6</v>
      </c>
      <c r="D1593" s="232">
        <v>35.816618911173101</v>
      </c>
      <c r="E1593" s="225" t="s">
        <v>260</v>
      </c>
      <c r="F1593" s="228">
        <v>1.0074626865671901</v>
      </c>
      <c r="G1593" s="228">
        <v>1.0074626865671901</v>
      </c>
      <c r="H1593" s="225" t="s">
        <v>269</v>
      </c>
      <c r="I1593" s="225" t="s">
        <v>94</v>
      </c>
      <c r="J1593" s="225" t="s">
        <v>257</v>
      </c>
      <c r="P1593" s="225" t="s">
        <v>483</v>
      </c>
    </row>
    <row r="1594" spans="1:16" s="225" customFormat="1">
      <c r="A1594" s="225" t="str">
        <f>Arms!$C$56</f>
        <v>CART_030_1</v>
      </c>
      <c r="B1594" s="225">
        <v>6</v>
      </c>
      <c r="C1594" s="225" t="str">
        <f t="shared" si="39"/>
        <v>CART_030_1_6</v>
      </c>
      <c r="D1594" s="232">
        <v>44.412607449855102</v>
      </c>
      <c r="E1594" s="225" t="s">
        <v>260</v>
      </c>
      <c r="F1594" s="228">
        <v>0.33582089552241701</v>
      </c>
      <c r="G1594" s="228">
        <v>0.33582089552241701</v>
      </c>
      <c r="H1594" s="225" t="s">
        <v>269</v>
      </c>
      <c r="I1594" s="225" t="s">
        <v>94</v>
      </c>
      <c r="J1594" s="225" t="s">
        <v>257</v>
      </c>
      <c r="P1594" s="225" t="s">
        <v>483</v>
      </c>
    </row>
    <row r="1595" spans="1:16" s="225" customFormat="1">
      <c r="A1595" s="225" t="str">
        <f>Arms!$C$56</f>
        <v>CART_030_1</v>
      </c>
      <c r="B1595" s="225">
        <v>6</v>
      </c>
      <c r="C1595" s="225" t="str">
        <f t="shared" si="39"/>
        <v>CART_030_1_6</v>
      </c>
      <c r="D1595" s="232">
        <v>61.031518624640299</v>
      </c>
      <c r="E1595" s="225" t="s">
        <v>260</v>
      </c>
      <c r="F1595" s="228">
        <v>3.02238805970152</v>
      </c>
      <c r="G1595" s="228">
        <v>3.02238805970152</v>
      </c>
      <c r="H1595" s="225" t="s">
        <v>269</v>
      </c>
      <c r="I1595" s="225" t="s">
        <v>94</v>
      </c>
      <c r="J1595" s="225" t="s">
        <v>257</v>
      </c>
      <c r="P1595" s="225" t="s">
        <v>483</v>
      </c>
    </row>
    <row r="1596" spans="1:16" s="225" customFormat="1">
      <c r="A1596" s="225" t="str">
        <f>Arms!$C$56</f>
        <v>CART_030_1</v>
      </c>
      <c r="B1596" s="225">
        <v>6</v>
      </c>
      <c r="C1596" s="225" t="str">
        <f t="shared" si="39"/>
        <v>CART_030_1_6</v>
      </c>
      <c r="D1596" s="232">
        <v>81.661891117477097</v>
      </c>
      <c r="E1596" s="225" t="s">
        <v>260</v>
      </c>
      <c r="F1596" s="228">
        <v>2.1268656716418199</v>
      </c>
      <c r="G1596" s="228">
        <v>2.1268656716418199</v>
      </c>
      <c r="H1596" s="225" t="s">
        <v>269</v>
      </c>
      <c r="I1596" s="225" t="s">
        <v>94</v>
      </c>
      <c r="J1596" s="225" t="s">
        <v>257</v>
      </c>
      <c r="P1596" s="225" t="s">
        <v>483</v>
      </c>
    </row>
    <row r="1597" spans="1:16" s="225" customFormat="1">
      <c r="A1597" s="225" t="str">
        <f>Arms!$C$56</f>
        <v>CART_030_1</v>
      </c>
      <c r="B1597" s="225">
        <v>6</v>
      </c>
      <c r="C1597" s="225" t="str">
        <f t="shared" si="39"/>
        <v>CART_030_1_6</v>
      </c>
      <c r="D1597" s="232">
        <v>181.948424068767</v>
      </c>
      <c r="E1597" s="225" t="s">
        <v>260</v>
      </c>
      <c r="F1597" s="228">
        <v>12.2014925373135</v>
      </c>
      <c r="G1597" s="228">
        <v>12.2014925373135</v>
      </c>
      <c r="H1597" s="225" t="s">
        <v>269</v>
      </c>
      <c r="I1597" s="225" t="s">
        <v>94</v>
      </c>
      <c r="J1597" s="225" t="s">
        <v>257</v>
      </c>
      <c r="P1597" s="225" t="s">
        <v>483</v>
      </c>
    </row>
    <row r="1598" spans="1:16" s="225" customFormat="1">
      <c r="A1598" s="225" t="str">
        <f>Arms!$C$56</f>
        <v>CART_030_1</v>
      </c>
      <c r="B1598" s="225">
        <v>6</v>
      </c>
      <c r="C1598" s="225" t="str">
        <f t="shared" si="39"/>
        <v>CART_030_1_6</v>
      </c>
      <c r="D1598" s="232">
        <v>273.065902578796</v>
      </c>
      <c r="E1598" s="225" t="s">
        <v>260</v>
      </c>
      <c r="F1598" s="228">
        <v>8.8432835820896099</v>
      </c>
      <c r="G1598" s="228">
        <v>8.8432835820896099</v>
      </c>
      <c r="H1598" s="225" t="s">
        <v>269</v>
      </c>
      <c r="I1598" s="225" t="s">
        <v>94</v>
      </c>
      <c r="J1598" s="225" t="s">
        <v>257</v>
      </c>
      <c r="P1598" s="225" t="s">
        <v>483</v>
      </c>
    </row>
    <row r="1599" spans="1:16" s="225" customFormat="1">
      <c r="A1599" s="225" t="str">
        <f>Arms!$C$56</f>
        <v>CART_030_1</v>
      </c>
      <c r="B1599" s="225">
        <v>7</v>
      </c>
      <c r="C1599" s="225" t="str">
        <f t="shared" si="39"/>
        <v>CART_030_1_7</v>
      </c>
      <c r="D1599" s="232">
        <v>90.830945558737994</v>
      </c>
      <c r="E1599" s="225" t="s">
        <v>260</v>
      </c>
      <c r="F1599" s="228">
        <v>1.2313432835821201</v>
      </c>
      <c r="G1599" s="228">
        <v>1.2313432835821201</v>
      </c>
      <c r="H1599" s="225" t="s">
        <v>269</v>
      </c>
      <c r="I1599" s="225" t="s">
        <v>94</v>
      </c>
      <c r="J1599" s="225" t="s">
        <v>257</v>
      </c>
      <c r="P1599" s="225" t="s">
        <v>483</v>
      </c>
    </row>
    <row r="1600" spans="1:16" s="225" customFormat="1">
      <c r="A1600" s="225" t="str">
        <f>Arms!$C$56</f>
        <v>CART_030_1</v>
      </c>
      <c r="B1600" s="225">
        <v>7</v>
      </c>
      <c r="C1600" s="225" t="str">
        <f t="shared" si="39"/>
        <v>CART_030_1_7</v>
      </c>
      <c r="D1600" s="232">
        <v>125.214899713466</v>
      </c>
      <c r="E1600" s="225" t="s">
        <v>260</v>
      </c>
      <c r="F1600" s="228">
        <v>0.33582089552241701</v>
      </c>
      <c r="G1600" s="228">
        <v>0.33582089552241701</v>
      </c>
      <c r="H1600" s="225" t="s">
        <v>269</v>
      </c>
      <c r="I1600" s="225" t="s">
        <v>94</v>
      </c>
      <c r="J1600" s="225" t="s">
        <v>257</v>
      </c>
      <c r="P1600" s="225" t="s">
        <v>483</v>
      </c>
    </row>
    <row r="1601" spans="1:16" s="225" customFormat="1">
      <c r="A1601" s="225" t="str">
        <f>Arms!$C$56</f>
        <v>CART_030_1</v>
      </c>
      <c r="B1601" s="225">
        <v>7</v>
      </c>
      <c r="C1601" s="225" t="str">
        <f t="shared" si="39"/>
        <v>CART_030_1_7</v>
      </c>
      <c r="D1601" s="232">
        <v>262.75071633237798</v>
      </c>
      <c r="E1601" s="225" t="s">
        <v>260</v>
      </c>
      <c r="F1601" s="228">
        <v>8.39552238805976</v>
      </c>
      <c r="G1601" s="228">
        <v>8.39552238805976</v>
      </c>
      <c r="H1601" s="225" t="s">
        <v>269</v>
      </c>
      <c r="I1601" s="225" t="s">
        <v>94</v>
      </c>
      <c r="J1601" s="225" t="s">
        <v>257</v>
      </c>
      <c r="P1601" s="225" t="s">
        <v>483</v>
      </c>
    </row>
    <row r="1602" spans="1:16" s="225" customFormat="1">
      <c r="A1602" s="225" t="str">
        <f>Arms!$C$56</f>
        <v>CART_030_1</v>
      </c>
      <c r="B1602" s="225">
        <v>8</v>
      </c>
      <c r="C1602" s="225" t="str">
        <f t="shared" si="39"/>
        <v>CART_030_1_8</v>
      </c>
      <c r="D1602" s="232">
        <v>66.762177650428299</v>
      </c>
      <c r="E1602" s="225" t="s">
        <v>260</v>
      </c>
      <c r="F1602" s="228">
        <v>0.111940298507477</v>
      </c>
      <c r="G1602" s="228">
        <v>0.111940298507477</v>
      </c>
      <c r="H1602" s="225" t="s">
        <v>269</v>
      </c>
      <c r="I1602" s="225" t="s">
        <v>94</v>
      </c>
      <c r="J1602" s="225" t="s">
        <v>257</v>
      </c>
      <c r="P1602" s="225" t="s">
        <v>483</v>
      </c>
    </row>
    <row r="1603" spans="1:16" s="225" customFormat="1">
      <c r="A1603" s="225" t="str">
        <f>Arms!$C$56</f>
        <v>CART_030_1</v>
      </c>
      <c r="B1603" s="225">
        <v>8</v>
      </c>
      <c r="C1603" s="225" t="str">
        <f t="shared" si="39"/>
        <v>CART_030_1_8</v>
      </c>
      <c r="D1603" s="232">
        <v>91.404011461316799</v>
      </c>
      <c r="E1603" s="225" t="s">
        <v>260</v>
      </c>
      <c r="F1603" s="228">
        <v>1.0074626865671901</v>
      </c>
      <c r="G1603" s="228">
        <v>1.0074626865671901</v>
      </c>
      <c r="H1603" s="225" t="s">
        <v>269</v>
      </c>
      <c r="I1603" s="225" t="s">
        <v>94</v>
      </c>
      <c r="J1603" s="225" t="s">
        <v>257</v>
      </c>
      <c r="P1603" s="225" t="s">
        <v>483</v>
      </c>
    </row>
    <row r="1604" spans="1:16" s="225" customFormat="1">
      <c r="A1604" s="225" t="str">
        <f>Arms!$C$56</f>
        <v>CART_030_1</v>
      </c>
      <c r="B1604" s="225">
        <v>9</v>
      </c>
      <c r="C1604" s="225" t="str">
        <f t="shared" si="39"/>
        <v>CART_030_1_9</v>
      </c>
      <c r="D1604" s="232">
        <v>61.604584527219203</v>
      </c>
      <c r="E1604" s="225" t="s">
        <v>260</v>
      </c>
      <c r="F1604" s="228">
        <v>1.4552238805970601</v>
      </c>
      <c r="G1604" s="228">
        <v>1.4552238805970601</v>
      </c>
      <c r="H1604" s="225" t="s">
        <v>269</v>
      </c>
      <c r="I1604" s="225" t="s">
        <v>94</v>
      </c>
      <c r="J1604" s="225" t="s">
        <v>257</v>
      </c>
      <c r="P1604" s="225" t="s">
        <v>483</v>
      </c>
    </row>
    <row r="1605" spans="1:16" s="225" customFormat="1">
      <c r="A1605" s="225" t="str">
        <f>Arms!$C$56</f>
        <v>CART_030_1</v>
      </c>
      <c r="B1605" s="225">
        <v>9</v>
      </c>
      <c r="C1605" s="225" t="str">
        <f t="shared" si="39"/>
        <v>CART_030_1_9</v>
      </c>
      <c r="D1605" s="232">
        <v>86.246418338107503</v>
      </c>
      <c r="E1605" s="225" t="s">
        <v>260</v>
      </c>
      <c r="F1605" s="228">
        <v>2.1268656716418199</v>
      </c>
      <c r="G1605" s="228">
        <v>2.1268656716418199</v>
      </c>
      <c r="H1605" s="225" t="s">
        <v>269</v>
      </c>
      <c r="I1605" s="225" t="s">
        <v>94</v>
      </c>
      <c r="J1605" s="225" t="s">
        <v>257</v>
      </c>
      <c r="P1605" s="225" t="s">
        <v>483</v>
      </c>
    </row>
    <row r="1606" spans="1:16" s="225" customFormat="1">
      <c r="A1606" s="225" t="str">
        <f>Arms!$C$56</f>
        <v>CART_030_1</v>
      </c>
      <c r="B1606" s="225">
        <v>10</v>
      </c>
      <c r="C1606" s="225" t="str">
        <f t="shared" si="39"/>
        <v>CART_030_1_10</v>
      </c>
      <c r="D1606" s="232">
        <v>30.659025787963898</v>
      </c>
      <c r="E1606" s="225" t="s">
        <v>260</v>
      </c>
      <c r="F1606" s="228">
        <v>10.634328358209</v>
      </c>
      <c r="G1606" s="228">
        <v>10.634328358209</v>
      </c>
      <c r="H1606" s="225" t="s">
        <v>269</v>
      </c>
      <c r="I1606" s="225" t="s">
        <v>94</v>
      </c>
      <c r="J1606" s="225" t="s">
        <v>257</v>
      </c>
      <c r="P1606" s="225" t="s">
        <v>483</v>
      </c>
    </row>
    <row r="1607" spans="1:16" s="225" customFormat="1">
      <c r="A1607" s="225" t="str">
        <f>Arms!$C$56</f>
        <v>CART_030_1</v>
      </c>
      <c r="B1607" s="225">
        <v>10</v>
      </c>
      <c r="C1607" s="225" t="str">
        <f t="shared" si="39"/>
        <v>CART_030_1_10</v>
      </c>
      <c r="D1607" s="232">
        <v>62.177650429798</v>
      </c>
      <c r="E1607" s="225" t="s">
        <v>260</v>
      </c>
      <c r="F1607" s="228">
        <v>3.2462686567164498</v>
      </c>
      <c r="G1607" s="228">
        <v>3.2462686567164498</v>
      </c>
      <c r="H1607" s="225" t="s">
        <v>269</v>
      </c>
      <c r="I1607" s="225" t="s">
        <v>94</v>
      </c>
      <c r="J1607" s="225" t="s">
        <v>257</v>
      </c>
      <c r="P1607" s="225" t="s">
        <v>483</v>
      </c>
    </row>
    <row r="1608" spans="1:16" s="225" customFormat="1">
      <c r="A1608" s="225" t="str">
        <f>Arms!$C$56</f>
        <v>CART_030_1</v>
      </c>
      <c r="B1608" s="225">
        <v>10</v>
      </c>
      <c r="C1608" s="225" t="str">
        <f t="shared" si="39"/>
        <v>CART_030_1_10</v>
      </c>
      <c r="D1608" s="232">
        <v>122.92263610315</v>
      </c>
      <c r="E1608" s="225" t="s">
        <v>260</v>
      </c>
      <c r="F1608" s="228">
        <v>0.33582089552241701</v>
      </c>
      <c r="G1608" s="228">
        <v>0.33582089552241701</v>
      </c>
      <c r="H1608" s="225" t="s">
        <v>269</v>
      </c>
      <c r="I1608" s="225" t="s">
        <v>94</v>
      </c>
      <c r="J1608" s="225" t="s">
        <v>257</v>
      </c>
      <c r="P1608" s="225" t="s">
        <v>483</v>
      </c>
    </row>
    <row r="1609" spans="1:16" s="225" customFormat="1">
      <c r="A1609" s="225" t="str">
        <f>Arms!$C$56</f>
        <v>CART_030_1</v>
      </c>
      <c r="B1609" s="225">
        <v>10</v>
      </c>
      <c r="C1609" s="225" t="str">
        <f t="shared" si="39"/>
        <v>CART_030_1_10</v>
      </c>
      <c r="D1609" s="232">
        <v>179.65616045845201</v>
      </c>
      <c r="E1609" s="225" t="s">
        <v>260</v>
      </c>
      <c r="F1609" s="228">
        <v>0.111940298507477</v>
      </c>
      <c r="G1609" s="228">
        <v>0.111940298507477</v>
      </c>
      <c r="H1609" s="225" t="s">
        <v>269</v>
      </c>
      <c r="I1609" s="225" t="s">
        <v>94</v>
      </c>
      <c r="J1609" s="225" t="s">
        <v>257</v>
      </c>
      <c r="P1609" s="225" t="s">
        <v>483</v>
      </c>
    </row>
    <row r="1610" spans="1:16" s="225" customFormat="1">
      <c r="A1610" s="225" t="str">
        <f>Arms!$C$56</f>
        <v>CART_030_1</v>
      </c>
      <c r="B1610" s="225">
        <v>10</v>
      </c>
      <c r="C1610" s="225" t="str">
        <f t="shared" si="39"/>
        <v>CART_030_1_10</v>
      </c>
      <c r="D1610" s="232">
        <v>257.02005730658999</v>
      </c>
      <c r="E1610" s="225" t="s">
        <v>260</v>
      </c>
      <c r="F1610" s="228">
        <v>0.111940298507477</v>
      </c>
      <c r="G1610" s="228">
        <v>0.111940298507477</v>
      </c>
      <c r="H1610" s="225" t="s">
        <v>269</v>
      </c>
      <c r="I1610" s="225" t="s">
        <v>94</v>
      </c>
      <c r="J1610" s="225" t="s">
        <v>257</v>
      </c>
      <c r="P1610" s="225" t="s">
        <v>483</v>
      </c>
    </row>
    <row r="1611" spans="1:16" s="225" customFormat="1">
      <c r="A1611" s="225" t="str">
        <f>Arms!$C$56</f>
        <v>CART_030_1</v>
      </c>
      <c r="B1611" s="225">
        <v>11</v>
      </c>
      <c r="C1611" s="225" t="str">
        <f t="shared" si="39"/>
        <v>CART_030_1_11</v>
      </c>
      <c r="D1611" s="232">
        <v>31.805157593121599</v>
      </c>
      <c r="E1611" s="225" t="s">
        <v>260</v>
      </c>
      <c r="F1611" s="228">
        <v>9.0671641791045303</v>
      </c>
      <c r="G1611" s="228">
        <v>9.0671641791045303</v>
      </c>
      <c r="H1611" s="225" t="s">
        <v>269</v>
      </c>
      <c r="I1611" s="225" t="s">
        <v>94</v>
      </c>
      <c r="J1611" s="225" t="s">
        <v>257</v>
      </c>
      <c r="P1611" s="225" t="s">
        <v>483</v>
      </c>
    </row>
    <row r="1612" spans="1:16" s="225" customFormat="1">
      <c r="A1612" s="225" t="str">
        <f>Arms!$C$56</f>
        <v>CART_030_1</v>
      </c>
      <c r="B1612" s="225">
        <v>11</v>
      </c>
      <c r="C1612" s="225" t="str">
        <f t="shared" si="39"/>
        <v>CART_030_1_11</v>
      </c>
      <c r="D1612" s="232">
        <v>48.997134670485501</v>
      </c>
      <c r="E1612" s="225" t="s">
        <v>260</v>
      </c>
      <c r="F1612" s="228">
        <v>7.0522388059701999</v>
      </c>
      <c r="G1612" s="228">
        <v>7.0522388059701999</v>
      </c>
      <c r="H1612" s="225" t="s">
        <v>269</v>
      </c>
      <c r="I1612" s="225" t="s">
        <v>94</v>
      </c>
      <c r="J1612" s="225" t="s">
        <v>257</v>
      </c>
      <c r="P1612" s="225" t="s">
        <v>483</v>
      </c>
    </row>
    <row r="1613" spans="1:16" s="225" customFormat="1">
      <c r="A1613" s="225" t="str">
        <f>Arms!$C$56</f>
        <v>CART_030_1</v>
      </c>
      <c r="B1613" s="225">
        <v>11</v>
      </c>
      <c r="C1613" s="225" t="str">
        <f t="shared" si="39"/>
        <v>CART_030_1_11</v>
      </c>
      <c r="D1613" s="232">
        <v>61.604584527219203</v>
      </c>
      <c r="E1613" s="225" t="s">
        <v>260</v>
      </c>
      <c r="F1613" s="228">
        <v>2.7985074626866102</v>
      </c>
      <c r="G1613" s="228">
        <v>2.7985074626866102</v>
      </c>
      <c r="H1613" s="225" t="s">
        <v>269</v>
      </c>
      <c r="I1613" s="225" t="s">
        <v>94</v>
      </c>
      <c r="J1613" s="225" t="s">
        <v>257</v>
      </c>
      <c r="P1613" s="225" t="s">
        <v>483</v>
      </c>
    </row>
    <row r="1614" spans="1:16" s="225" customFormat="1">
      <c r="A1614" s="225" t="str">
        <f>Arms!$C$56</f>
        <v>CART_030_1</v>
      </c>
      <c r="B1614" s="225">
        <v>11</v>
      </c>
      <c r="C1614" s="225" t="str">
        <f t="shared" si="39"/>
        <v>CART_030_1_11</v>
      </c>
      <c r="D1614" s="232">
        <v>83.9541547277924</v>
      </c>
      <c r="E1614" s="225" t="s">
        <v>260</v>
      </c>
      <c r="F1614" s="228">
        <v>2.35074626865674</v>
      </c>
      <c r="G1614" s="228">
        <v>2.35074626865674</v>
      </c>
      <c r="H1614" s="225" t="s">
        <v>269</v>
      </c>
      <c r="I1614" s="225" t="s">
        <v>94</v>
      </c>
      <c r="J1614" s="225" t="s">
        <v>257</v>
      </c>
      <c r="P1614" s="225" t="s">
        <v>483</v>
      </c>
    </row>
    <row r="1615" spans="1:16" s="225" customFormat="1">
      <c r="A1615" s="225" t="str">
        <f>Arms!$C$56</f>
        <v>CART_030_1</v>
      </c>
      <c r="B1615" s="225">
        <v>12</v>
      </c>
      <c r="C1615" s="225" t="str">
        <f t="shared" si="39"/>
        <v>CART_030_1_12</v>
      </c>
      <c r="D1615" s="232">
        <v>87.392550143265197</v>
      </c>
      <c r="E1615" s="225" t="s">
        <v>260</v>
      </c>
      <c r="F1615" s="228">
        <v>4.1417910447761699</v>
      </c>
      <c r="G1615" s="228">
        <v>4.1417910447761699</v>
      </c>
      <c r="H1615" s="225" t="s">
        <v>269</v>
      </c>
      <c r="I1615" s="225" t="s">
        <v>94</v>
      </c>
      <c r="J1615" s="225" t="s">
        <v>257</v>
      </c>
      <c r="P1615" s="225" t="s">
        <v>483</v>
      </c>
    </row>
    <row r="1616" spans="1:16" s="225" customFormat="1">
      <c r="A1616" s="225" t="str">
        <f>Arms!$C$56</f>
        <v>CART_030_1</v>
      </c>
      <c r="B1616" s="225">
        <v>12</v>
      </c>
      <c r="C1616" s="225" t="str">
        <f t="shared" si="39"/>
        <v>CART_030_1_12</v>
      </c>
      <c r="D1616" s="232">
        <v>116.618911174784</v>
      </c>
      <c r="E1616" s="225" t="s">
        <v>260</v>
      </c>
      <c r="F1616" s="228">
        <v>3.6940298507463001</v>
      </c>
      <c r="G1616" s="228">
        <v>3.6940298507463001</v>
      </c>
      <c r="H1616" s="225" t="s">
        <v>269</v>
      </c>
      <c r="I1616" s="225" t="s">
        <v>94</v>
      </c>
      <c r="J1616" s="225" t="s">
        <v>257</v>
      </c>
      <c r="P1616" s="225" t="s">
        <v>483</v>
      </c>
    </row>
    <row r="1617" spans="1:16" s="225" customFormat="1">
      <c r="A1617" s="225" t="str">
        <f>Arms!$C$56</f>
        <v>CART_030_1</v>
      </c>
      <c r="B1617" s="225">
        <v>12</v>
      </c>
      <c r="C1617" s="225" t="str">
        <f t="shared" si="39"/>
        <v>CART_030_1_12</v>
      </c>
      <c r="D1617" s="232">
        <v>178.510028653294</v>
      </c>
      <c r="E1617" s="225" t="s">
        <v>260</v>
      </c>
      <c r="F1617" s="228">
        <v>10.858208955223899</v>
      </c>
      <c r="G1617" s="228">
        <v>10.858208955223899</v>
      </c>
      <c r="H1617" s="225" t="s">
        <v>269</v>
      </c>
      <c r="I1617" s="225" t="s">
        <v>94</v>
      </c>
      <c r="J1617" s="225" t="s">
        <v>257</v>
      </c>
      <c r="P1617" s="225" t="s">
        <v>483</v>
      </c>
    </row>
    <row r="1618" spans="1:16" s="225" customFormat="1">
      <c r="A1618" s="225" t="str">
        <f>Arms!$C$56</f>
        <v>CART_030_1</v>
      </c>
      <c r="B1618" s="225">
        <v>13</v>
      </c>
      <c r="C1618" s="225" t="str">
        <f t="shared" si="39"/>
        <v>CART_030_1_13</v>
      </c>
      <c r="D1618" s="232">
        <v>31.232091690542799</v>
      </c>
      <c r="E1618" s="225" t="s">
        <v>260</v>
      </c>
      <c r="F1618" s="228">
        <v>12.8731343283582</v>
      </c>
      <c r="G1618" s="228">
        <v>12.8731343283582</v>
      </c>
      <c r="H1618" s="225" t="s">
        <v>269</v>
      </c>
      <c r="I1618" s="225" t="s">
        <v>94</v>
      </c>
      <c r="J1618" s="225" t="s">
        <v>257</v>
      </c>
      <c r="P1618" s="225" t="s">
        <v>483</v>
      </c>
    </row>
    <row r="1619" spans="1:16" s="225" customFormat="1">
      <c r="A1619" s="225" t="str">
        <f>Arms!$C$56</f>
        <v>CART_030_1</v>
      </c>
      <c r="B1619" s="225">
        <v>13</v>
      </c>
      <c r="C1619" s="225" t="str">
        <f t="shared" si="39"/>
        <v>CART_030_1_13</v>
      </c>
      <c r="D1619" s="232">
        <v>60.458452722061601</v>
      </c>
      <c r="E1619" s="225" t="s">
        <v>260</v>
      </c>
      <c r="F1619" s="228">
        <v>9.7388059701493095</v>
      </c>
      <c r="G1619" s="228">
        <v>9.7388059701493095</v>
      </c>
      <c r="H1619" s="225" t="s">
        <v>269</v>
      </c>
      <c r="I1619" s="225" t="s">
        <v>94</v>
      </c>
      <c r="J1619" s="225" t="s">
        <v>257</v>
      </c>
      <c r="P1619" s="225" t="s">
        <v>483</v>
      </c>
    </row>
    <row r="1620" spans="1:16" s="225" customFormat="1">
      <c r="A1620" s="225" t="str">
        <f>Arms!$C$56</f>
        <v>CART_030_1</v>
      </c>
      <c r="B1620" s="225">
        <v>13</v>
      </c>
      <c r="C1620" s="225" t="str">
        <f t="shared" si="39"/>
        <v>CART_030_1_13</v>
      </c>
      <c r="D1620" s="232">
        <v>88.538681948422706</v>
      </c>
      <c r="E1620" s="225" t="s">
        <v>260</v>
      </c>
      <c r="F1620" s="228">
        <v>0.111940298507477</v>
      </c>
      <c r="G1620" s="228">
        <v>0.111940298507477</v>
      </c>
      <c r="H1620" s="225" t="s">
        <v>269</v>
      </c>
      <c r="I1620" s="225" t="s">
        <v>94</v>
      </c>
      <c r="J1620" s="225" t="s">
        <v>257</v>
      </c>
      <c r="P1620" s="225" t="s">
        <v>483</v>
      </c>
    </row>
    <row r="1621" spans="1:16" s="225" customFormat="1">
      <c r="A1621" s="225" t="str">
        <f>Arms!$C$56</f>
        <v>CART_030_1</v>
      </c>
      <c r="B1621" s="225">
        <v>13</v>
      </c>
      <c r="C1621" s="225" t="str">
        <f t="shared" si="39"/>
        <v>CART_030_1_13</v>
      </c>
      <c r="D1621" s="232">
        <v>119.484240687678</v>
      </c>
      <c r="E1621" s="225" t="s">
        <v>260</v>
      </c>
      <c r="F1621" s="228">
        <v>0.111940298507477</v>
      </c>
      <c r="G1621" s="228">
        <v>0.111940298507477</v>
      </c>
      <c r="H1621" s="225" t="s">
        <v>269</v>
      </c>
      <c r="I1621" s="225" t="s">
        <v>94</v>
      </c>
      <c r="J1621" s="225" t="s">
        <v>257</v>
      </c>
      <c r="P1621" s="225" t="s">
        <v>483</v>
      </c>
    </row>
    <row r="1622" spans="1:16" s="225" customFormat="1">
      <c r="A1622" s="225" t="str">
        <f>Arms!$C$56</f>
        <v>CART_030_1</v>
      </c>
      <c r="B1622" s="225">
        <v>13</v>
      </c>
      <c r="C1622" s="225" t="str">
        <f t="shared" si="39"/>
        <v>CART_030_1_13</v>
      </c>
      <c r="D1622" s="232">
        <v>270.77363896848101</v>
      </c>
      <c r="E1622" s="225" t="s">
        <v>260</v>
      </c>
      <c r="F1622" s="228">
        <v>6.8283582089552697</v>
      </c>
      <c r="G1622" s="228">
        <v>6.8283582089552697</v>
      </c>
      <c r="H1622" s="225" t="s">
        <v>269</v>
      </c>
      <c r="I1622" s="225" t="s">
        <v>94</v>
      </c>
      <c r="J1622" s="225" t="s">
        <v>257</v>
      </c>
      <c r="P1622" s="225" t="s">
        <v>483</v>
      </c>
    </row>
    <row r="1623" spans="1:16" s="225" customFormat="1">
      <c r="A1623" s="225" t="str">
        <f>Arms!$C$56</f>
        <v>CART_030_1</v>
      </c>
      <c r="B1623" s="225">
        <v>13</v>
      </c>
      <c r="C1623" s="225" t="str">
        <f t="shared" si="39"/>
        <v>CART_030_1_13</v>
      </c>
      <c r="D1623" s="232">
        <v>360.17191977077402</v>
      </c>
      <c r="E1623" s="225" t="s">
        <v>260</v>
      </c>
      <c r="F1623" s="228">
        <v>7.2761194029851302</v>
      </c>
      <c r="G1623" s="228">
        <v>7.2761194029851302</v>
      </c>
      <c r="H1623" s="225" t="s">
        <v>269</v>
      </c>
      <c r="I1623" s="225" t="s">
        <v>94</v>
      </c>
      <c r="J1623" s="225" t="s">
        <v>257</v>
      </c>
      <c r="P1623" s="225" t="s">
        <v>483</v>
      </c>
    </row>
    <row r="1624" spans="1:16" s="245" customFormat="1">
      <c r="A1624" s="245" t="str">
        <f>Arms!$C$61</f>
        <v>CART_031_1</v>
      </c>
      <c r="B1624" s="245">
        <v>1</v>
      </c>
      <c r="C1624" s="245" t="str">
        <f t="shared" si="39"/>
        <v>CART_031_1_1</v>
      </c>
      <c r="D1624" s="249">
        <v>1.92307692307691E-2</v>
      </c>
      <c r="E1624" s="245" t="s">
        <v>256</v>
      </c>
      <c r="F1624" s="248">
        <v>2967.1772428884001</v>
      </c>
      <c r="G1624" s="248"/>
      <c r="H1624" s="245" t="s">
        <v>261</v>
      </c>
      <c r="I1624" s="245" t="s">
        <v>94</v>
      </c>
      <c r="J1624" s="245" t="s">
        <v>257</v>
      </c>
      <c r="P1624" s="245" t="s">
        <v>496</v>
      </c>
    </row>
    <row r="1625" spans="1:16" s="245" customFormat="1">
      <c r="A1625" s="245" t="str">
        <f>Arms!$C$61</f>
        <v>CART_031_1</v>
      </c>
      <c r="B1625" s="245">
        <v>1</v>
      </c>
      <c r="C1625" s="245" t="str">
        <f t="shared" si="39"/>
        <v>CART_031_1_1</v>
      </c>
      <c r="D1625" s="249">
        <v>1</v>
      </c>
      <c r="E1625" s="245" t="s">
        <v>256</v>
      </c>
      <c r="F1625" s="248">
        <v>124.726477024069</v>
      </c>
      <c r="G1625" s="248"/>
      <c r="H1625" s="245" t="s">
        <v>261</v>
      </c>
      <c r="I1625" s="245" t="s">
        <v>94</v>
      </c>
      <c r="J1625" s="245" t="s">
        <v>257</v>
      </c>
      <c r="P1625" s="245" t="s">
        <v>496</v>
      </c>
    </row>
    <row r="1626" spans="1:16" s="245" customFormat="1">
      <c r="A1626" s="245" t="str">
        <f>Arms!$C$61</f>
        <v>CART_031_1</v>
      </c>
      <c r="B1626" s="245">
        <v>2</v>
      </c>
      <c r="C1626" s="245" t="str">
        <f t="shared" si="39"/>
        <v>CART_031_1_2</v>
      </c>
      <c r="D1626" s="249">
        <v>0</v>
      </c>
      <c r="E1626" s="245" t="s">
        <v>256</v>
      </c>
      <c r="F1626" s="248">
        <v>2638.9496717724201</v>
      </c>
      <c r="G1626" s="248"/>
      <c r="H1626" s="245" t="s">
        <v>261</v>
      </c>
      <c r="I1626" s="245" t="s">
        <v>94</v>
      </c>
      <c r="J1626" s="245" t="s">
        <v>257</v>
      </c>
      <c r="P1626" s="245" t="s">
        <v>496</v>
      </c>
    </row>
    <row r="1627" spans="1:16" s="245" customFormat="1">
      <c r="A1627" s="245" t="str">
        <f>Arms!$C$61</f>
        <v>CART_031_1</v>
      </c>
      <c r="B1627" s="245">
        <v>2</v>
      </c>
      <c r="C1627" s="245" t="str">
        <f t="shared" si="39"/>
        <v>CART_031_1_2</v>
      </c>
      <c r="D1627" s="249">
        <v>1.0192307692307601</v>
      </c>
      <c r="E1627" s="245" t="s">
        <v>256</v>
      </c>
      <c r="F1627" s="248">
        <v>2730.8533916849001</v>
      </c>
      <c r="G1627" s="248"/>
      <c r="H1627" s="245" t="s">
        <v>261</v>
      </c>
      <c r="I1627" s="245" t="s">
        <v>94</v>
      </c>
      <c r="J1627" s="245" t="s">
        <v>257</v>
      </c>
      <c r="P1627" s="245" t="s">
        <v>496</v>
      </c>
    </row>
    <row r="1628" spans="1:16" s="245" customFormat="1">
      <c r="A1628" s="245" t="str">
        <f>Arms!$C$61</f>
        <v>CART_031_1</v>
      </c>
      <c r="B1628" s="245">
        <v>3</v>
      </c>
      <c r="C1628" s="245" t="str">
        <f t="shared" si="39"/>
        <v>CART_031_1_3</v>
      </c>
      <c r="D1628" s="249">
        <v>0</v>
      </c>
      <c r="E1628" s="245" t="s">
        <v>256</v>
      </c>
      <c r="F1628" s="248">
        <v>2501.0940919037198</v>
      </c>
      <c r="H1628" s="245" t="s">
        <v>261</v>
      </c>
      <c r="I1628" s="245" t="s">
        <v>94</v>
      </c>
      <c r="J1628" s="245" t="s">
        <v>257</v>
      </c>
      <c r="P1628" s="245" t="s">
        <v>496</v>
      </c>
    </row>
    <row r="1629" spans="1:16" s="245" customFormat="1">
      <c r="A1629" s="245" t="str">
        <f>Arms!$C$61</f>
        <v>CART_031_1</v>
      </c>
      <c r="B1629" s="245">
        <v>3</v>
      </c>
      <c r="C1629" s="245" t="str">
        <f t="shared" si="39"/>
        <v>CART_031_1_3</v>
      </c>
      <c r="D1629" s="249">
        <v>1</v>
      </c>
      <c r="E1629" s="245" t="s">
        <v>256</v>
      </c>
      <c r="F1629" s="248">
        <v>2126.9146608315</v>
      </c>
      <c r="H1629" s="245" t="s">
        <v>261</v>
      </c>
      <c r="I1629" s="245" t="s">
        <v>94</v>
      </c>
      <c r="J1629" s="245" t="s">
        <v>257</v>
      </c>
      <c r="P1629" s="245" t="s">
        <v>496</v>
      </c>
    </row>
    <row r="1630" spans="1:16" s="245" customFormat="1">
      <c r="A1630" s="245" t="str">
        <f>Arms!$C$61</f>
        <v>CART_031_1</v>
      </c>
      <c r="B1630" s="245">
        <v>4</v>
      </c>
      <c r="C1630" s="245" t="str">
        <f t="shared" si="39"/>
        <v>CART_031_1_4</v>
      </c>
      <c r="D1630" s="249">
        <v>0</v>
      </c>
      <c r="E1630" s="245" t="s">
        <v>256</v>
      </c>
      <c r="F1630" s="248">
        <v>2336.9803063457298</v>
      </c>
      <c r="H1630" s="245" t="s">
        <v>261</v>
      </c>
      <c r="I1630" s="245" t="s">
        <v>94</v>
      </c>
      <c r="J1630" s="245" t="s">
        <v>257</v>
      </c>
      <c r="P1630" s="245" t="s">
        <v>496</v>
      </c>
    </row>
    <row r="1631" spans="1:16" s="245" customFormat="1">
      <c r="A1631" s="245" t="str">
        <f>Arms!$C$61</f>
        <v>CART_031_1</v>
      </c>
      <c r="B1631" s="245">
        <v>4</v>
      </c>
      <c r="C1631" s="245" t="str">
        <f t="shared" si="39"/>
        <v>CART_031_1_4</v>
      </c>
      <c r="D1631" s="249">
        <v>1</v>
      </c>
      <c r="E1631" s="245" t="s">
        <v>256</v>
      </c>
      <c r="F1631" s="248">
        <v>603.93873085339101</v>
      </c>
      <c r="H1631" s="245" t="s">
        <v>261</v>
      </c>
      <c r="I1631" s="245" t="s">
        <v>94</v>
      </c>
      <c r="J1631" s="245" t="s">
        <v>257</v>
      </c>
      <c r="P1631" s="245" t="s">
        <v>496</v>
      </c>
    </row>
    <row r="1632" spans="1:16" s="245" customFormat="1">
      <c r="A1632" s="245" t="str">
        <f>Arms!$C$61</f>
        <v>CART_031_1</v>
      </c>
      <c r="B1632" s="245">
        <v>5</v>
      </c>
      <c r="C1632" s="245" t="str">
        <f t="shared" si="39"/>
        <v>CART_031_1_5</v>
      </c>
      <c r="D1632" s="249">
        <v>0</v>
      </c>
      <c r="E1632" s="245" t="s">
        <v>256</v>
      </c>
      <c r="F1632" s="248">
        <v>2310.72210065645</v>
      </c>
      <c r="H1632" s="245" t="s">
        <v>261</v>
      </c>
      <c r="I1632" s="245" t="s">
        <v>94</v>
      </c>
      <c r="J1632" s="245" t="s">
        <v>257</v>
      </c>
      <c r="P1632" s="245" t="s">
        <v>496</v>
      </c>
    </row>
    <row r="1633" spans="1:16" s="245" customFormat="1">
      <c r="A1633" s="245" t="str">
        <f>Arms!$C$61</f>
        <v>CART_031_1</v>
      </c>
      <c r="B1633" s="245">
        <v>5</v>
      </c>
      <c r="C1633" s="245" t="str">
        <f t="shared" si="39"/>
        <v>CART_031_1_5</v>
      </c>
      <c r="D1633" s="249">
        <v>1</v>
      </c>
      <c r="E1633" s="245" t="s">
        <v>256</v>
      </c>
      <c r="F1633" s="248">
        <v>3006.5645514223102</v>
      </c>
      <c r="H1633" s="245" t="s">
        <v>261</v>
      </c>
      <c r="I1633" s="245" t="s">
        <v>94</v>
      </c>
      <c r="J1633" s="245" t="s">
        <v>257</v>
      </c>
      <c r="P1633" s="245" t="s">
        <v>496</v>
      </c>
    </row>
    <row r="1634" spans="1:16" s="245" customFormat="1">
      <c r="A1634" s="245" t="str">
        <f>Arms!$C$61</f>
        <v>CART_031_1</v>
      </c>
      <c r="B1634" s="245">
        <v>6</v>
      </c>
      <c r="C1634" s="245" t="str">
        <f t="shared" si="39"/>
        <v>CART_031_1_6</v>
      </c>
      <c r="D1634" s="249">
        <v>0</v>
      </c>
      <c r="E1634" s="245" t="s">
        <v>256</v>
      </c>
      <c r="F1634" s="248">
        <v>2291.02844638949</v>
      </c>
      <c r="H1634" s="245" t="s">
        <v>261</v>
      </c>
      <c r="I1634" s="245" t="s">
        <v>94</v>
      </c>
      <c r="J1634" s="245" t="s">
        <v>257</v>
      </c>
      <c r="P1634" s="245" t="s">
        <v>496</v>
      </c>
    </row>
    <row r="1635" spans="1:16" s="245" customFormat="1">
      <c r="A1635" s="245" t="str">
        <f>Arms!$C$61</f>
        <v>CART_031_1</v>
      </c>
      <c r="B1635" s="245">
        <v>6</v>
      </c>
      <c r="C1635" s="245" t="str">
        <f t="shared" si="39"/>
        <v>CART_031_1_6</v>
      </c>
      <c r="D1635" s="249">
        <v>1</v>
      </c>
      <c r="E1635" s="245" t="s">
        <v>256</v>
      </c>
      <c r="F1635" s="248">
        <v>708.97155361050295</v>
      </c>
      <c r="H1635" s="245" t="s">
        <v>261</v>
      </c>
      <c r="I1635" s="245" t="s">
        <v>94</v>
      </c>
      <c r="J1635" s="245" t="s">
        <v>257</v>
      </c>
      <c r="P1635" s="245" t="s">
        <v>496</v>
      </c>
    </row>
    <row r="1636" spans="1:16" s="245" customFormat="1">
      <c r="A1636" s="245" t="str">
        <f>Arms!$C$61</f>
        <v>CART_031_1</v>
      </c>
      <c r="B1636" s="245">
        <v>7</v>
      </c>
      <c r="C1636" s="245" t="str">
        <f t="shared" si="39"/>
        <v>CART_031_1_7</v>
      </c>
      <c r="D1636" s="249">
        <v>0</v>
      </c>
      <c r="E1636" s="245" t="s">
        <v>256</v>
      </c>
      <c r="F1636" s="248">
        <v>2212.2538293216599</v>
      </c>
      <c r="H1636" s="245" t="s">
        <v>261</v>
      </c>
      <c r="I1636" s="245" t="s">
        <v>94</v>
      </c>
      <c r="J1636" s="245" t="s">
        <v>257</v>
      </c>
      <c r="P1636" s="245" t="s">
        <v>496</v>
      </c>
    </row>
    <row r="1637" spans="1:16" s="245" customFormat="1">
      <c r="A1637" s="245" t="str">
        <f>Arms!$C$61</f>
        <v>CART_031_1</v>
      </c>
      <c r="B1637" s="245">
        <v>7</v>
      </c>
      <c r="C1637" s="245" t="str">
        <f t="shared" si="39"/>
        <v>CART_031_1_7</v>
      </c>
      <c r="D1637" s="249">
        <v>1</v>
      </c>
      <c r="E1637" s="245" t="s">
        <v>256</v>
      </c>
      <c r="F1637" s="248">
        <v>262.58205689277798</v>
      </c>
      <c r="H1637" s="245" t="s">
        <v>261</v>
      </c>
      <c r="I1637" s="245" t="s">
        <v>94</v>
      </c>
      <c r="J1637" s="245" t="s">
        <v>257</v>
      </c>
      <c r="P1637" s="245" t="s">
        <v>496</v>
      </c>
    </row>
    <row r="1638" spans="1:16" s="245" customFormat="1">
      <c r="A1638" s="245" t="str">
        <f>Arms!$C$61</f>
        <v>CART_031_1</v>
      </c>
      <c r="B1638" s="245">
        <v>8</v>
      </c>
      <c r="C1638" s="245" t="str">
        <f t="shared" si="39"/>
        <v>CART_031_1_8</v>
      </c>
      <c r="D1638" s="249">
        <v>0</v>
      </c>
      <c r="E1638" s="245" t="s">
        <v>256</v>
      </c>
      <c r="F1638" s="248">
        <v>2192.5601750546998</v>
      </c>
      <c r="H1638" s="245" t="s">
        <v>261</v>
      </c>
      <c r="I1638" s="245" t="s">
        <v>94</v>
      </c>
      <c r="J1638" s="245" t="s">
        <v>257</v>
      </c>
      <c r="P1638" s="245" t="s">
        <v>496</v>
      </c>
    </row>
    <row r="1639" spans="1:16" s="245" customFormat="1">
      <c r="A1639" s="245" t="str">
        <f>Arms!$C$61</f>
        <v>CART_031_1</v>
      </c>
      <c r="B1639" s="245">
        <v>8</v>
      </c>
      <c r="C1639" s="245" t="str">
        <f t="shared" si="39"/>
        <v>CART_031_1_8</v>
      </c>
      <c r="D1639" s="249">
        <v>1</v>
      </c>
      <c r="E1639" s="245" t="s">
        <v>256</v>
      </c>
      <c r="F1639" s="248">
        <v>315.09846827133401</v>
      </c>
      <c r="H1639" s="245" t="s">
        <v>261</v>
      </c>
      <c r="I1639" s="245" t="s">
        <v>94</v>
      </c>
      <c r="J1639" s="245" t="s">
        <v>257</v>
      </c>
      <c r="P1639" s="245" t="s">
        <v>496</v>
      </c>
    </row>
    <row r="1640" spans="1:16" s="245" customFormat="1">
      <c r="A1640" s="245" t="str">
        <f>Arms!$C$61</f>
        <v>CART_031_1</v>
      </c>
      <c r="B1640" s="245">
        <v>9</v>
      </c>
      <c r="C1640" s="245" t="str">
        <f t="shared" si="39"/>
        <v>CART_031_1_9</v>
      </c>
      <c r="D1640" s="249">
        <v>0</v>
      </c>
      <c r="E1640" s="245" t="s">
        <v>256</v>
      </c>
      <c r="F1640" s="248">
        <v>2120.3501094091898</v>
      </c>
      <c r="H1640" s="245" t="s">
        <v>261</v>
      </c>
      <c r="I1640" s="245" t="s">
        <v>94</v>
      </c>
      <c r="J1640" s="245" t="s">
        <v>257</v>
      </c>
      <c r="P1640" s="245" t="s">
        <v>496</v>
      </c>
    </row>
    <row r="1641" spans="1:16" s="245" customFormat="1">
      <c r="A1641" s="245" t="str">
        <f>Arms!$C$61</f>
        <v>CART_031_1</v>
      </c>
      <c r="B1641" s="245">
        <v>9</v>
      </c>
      <c r="C1641" s="245" t="str">
        <f t="shared" si="39"/>
        <v>CART_031_1_9</v>
      </c>
      <c r="D1641" s="249">
        <v>1.0192307692307601</v>
      </c>
      <c r="E1641" s="245" t="s">
        <v>256</v>
      </c>
      <c r="F1641" s="248">
        <v>59.080962800875497</v>
      </c>
      <c r="H1641" s="245" t="s">
        <v>261</v>
      </c>
      <c r="I1641" s="245" t="s">
        <v>94</v>
      </c>
      <c r="J1641" s="245" t="s">
        <v>257</v>
      </c>
      <c r="P1641" s="245" t="s">
        <v>496</v>
      </c>
    </row>
    <row r="1642" spans="1:16" s="245" customFormat="1">
      <c r="A1642" s="245" t="str">
        <f>Arms!$C$61</f>
        <v>CART_031_1</v>
      </c>
      <c r="B1642" s="245">
        <v>10</v>
      </c>
      <c r="C1642" s="245" t="str">
        <f t="shared" si="39"/>
        <v>CART_031_1_10</v>
      </c>
      <c r="D1642" s="249">
        <v>0</v>
      </c>
      <c r="E1642" s="245" t="s">
        <v>256</v>
      </c>
      <c r="F1642" s="248">
        <v>2054.70459518599</v>
      </c>
      <c r="H1642" s="245" t="s">
        <v>261</v>
      </c>
      <c r="I1642" s="245" t="s">
        <v>94</v>
      </c>
      <c r="J1642" s="245" t="s">
        <v>257</v>
      </c>
      <c r="P1642" s="245" t="s">
        <v>496</v>
      </c>
    </row>
    <row r="1643" spans="1:16" s="245" customFormat="1">
      <c r="A1643" s="245" t="str">
        <f>Arms!$C$61</f>
        <v>CART_031_1</v>
      </c>
      <c r="B1643" s="245">
        <v>10</v>
      </c>
      <c r="C1643" s="245" t="str">
        <f t="shared" si="39"/>
        <v>CART_031_1_10</v>
      </c>
      <c r="D1643" s="249">
        <v>1</v>
      </c>
      <c r="E1643" s="245" t="s">
        <v>256</v>
      </c>
      <c r="F1643" s="248">
        <v>544.85776805251601</v>
      </c>
      <c r="H1643" s="245" t="s">
        <v>261</v>
      </c>
      <c r="I1643" s="245" t="s">
        <v>94</v>
      </c>
      <c r="J1643" s="245" t="s">
        <v>257</v>
      </c>
      <c r="P1643" s="245" t="s">
        <v>496</v>
      </c>
    </row>
    <row r="1644" spans="1:16" s="245" customFormat="1">
      <c r="A1644" s="245" t="str">
        <f>Arms!$C$61</f>
        <v>CART_031_1</v>
      </c>
      <c r="B1644" s="245">
        <v>11</v>
      </c>
      <c r="C1644" s="245" t="str">
        <f t="shared" si="39"/>
        <v>CART_031_1_11</v>
      </c>
      <c r="D1644" s="249">
        <v>0</v>
      </c>
      <c r="E1644" s="245" t="s">
        <v>256</v>
      </c>
      <c r="F1644" s="248">
        <v>1969.3654266958399</v>
      </c>
      <c r="H1644" s="245" t="s">
        <v>261</v>
      </c>
      <c r="I1644" s="245" t="s">
        <v>94</v>
      </c>
      <c r="J1644" s="245" t="s">
        <v>257</v>
      </c>
      <c r="P1644" s="245" t="s">
        <v>496</v>
      </c>
    </row>
    <row r="1645" spans="1:16" s="245" customFormat="1">
      <c r="A1645" s="245" t="str">
        <f>Arms!$C$61</f>
        <v>CART_031_1</v>
      </c>
      <c r="B1645" s="245">
        <v>11</v>
      </c>
      <c r="C1645" s="245" t="str">
        <f t="shared" si="39"/>
        <v>CART_031_1_11</v>
      </c>
      <c r="D1645" s="249">
        <v>1</v>
      </c>
      <c r="E1645" s="245" t="s">
        <v>256</v>
      </c>
      <c r="F1645" s="248">
        <v>1293.2166301969301</v>
      </c>
      <c r="H1645" s="245" t="s">
        <v>261</v>
      </c>
      <c r="I1645" s="245" t="s">
        <v>94</v>
      </c>
      <c r="J1645" s="245" t="s">
        <v>257</v>
      </c>
      <c r="P1645" s="245" t="s">
        <v>496</v>
      </c>
    </row>
    <row r="1646" spans="1:16" s="245" customFormat="1">
      <c r="A1646" s="245" t="str">
        <f>Arms!$C$61</f>
        <v>CART_031_1</v>
      </c>
      <c r="B1646" s="245">
        <v>12</v>
      </c>
      <c r="C1646" s="245" t="str">
        <f t="shared" si="39"/>
        <v>CART_031_1_12</v>
      </c>
      <c r="D1646" s="249">
        <v>1.92307692307691E-2</v>
      </c>
      <c r="E1646" s="245" t="s">
        <v>256</v>
      </c>
      <c r="F1646" s="248">
        <v>1890.590809628</v>
      </c>
      <c r="H1646" s="245" t="s">
        <v>261</v>
      </c>
      <c r="I1646" s="245" t="s">
        <v>94</v>
      </c>
      <c r="J1646" s="245" t="s">
        <v>257</v>
      </c>
      <c r="P1646" s="245" t="s">
        <v>496</v>
      </c>
    </row>
    <row r="1647" spans="1:16" s="245" customFormat="1">
      <c r="A1647" s="245" t="str">
        <f>Arms!$C$61</f>
        <v>CART_031_1</v>
      </c>
      <c r="B1647" s="245">
        <v>12</v>
      </c>
      <c r="C1647" s="245" t="str">
        <f t="shared" si="39"/>
        <v>CART_031_1_12</v>
      </c>
      <c r="D1647" s="249">
        <v>1</v>
      </c>
      <c r="E1647" s="245" t="s">
        <v>256</v>
      </c>
      <c r="F1647" s="248">
        <v>1319.47483588621</v>
      </c>
      <c r="H1647" s="245" t="s">
        <v>261</v>
      </c>
      <c r="I1647" s="245" t="s">
        <v>94</v>
      </c>
      <c r="J1647" s="245" t="s">
        <v>257</v>
      </c>
      <c r="P1647" s="245" t="s">
        <v>496</v>
      </c>
    </row>
    <row r="1648" spans="1:16" s="245" customFormat="1">
      <c r="A1648" s="245" t="str">
        <f>Arms!$C$61</f>
        <v>CART_031_1</v>
      </c>
      <c r="B1648" s="245">
        <v>13</v>
      </c>
      <c r="C1648" s="245" t="str">
        <f t="shared" si="39"/>
        <v>CART_031_1_13</v>
      </c>
      <c r="D1648" s="249">
        <v>0</v>
      </c>
      <c r="E1648" s="245" t="s">
        <v>256</v>
      </c>
      <c r="F1648" s="248">
        <v>1857.7680525164101</v>
      </c>
      <c r="H1648" s="245" t="s">
        <v>261</v>
      </c>
      <c r="I1648" s="245" t="s">
        <v>94</v>
      </c>
      <c r="J1648" s="245" t="s">
        <v>257</v>
      </c>
      <c r="P1648" s="245" t="s">
        <v>496</v>
      </c>
    </row>
    <row r="1649" spans="1:16" s="245" customFormat="1">
      <c r="A1649" s="245" t="str">
        <f>Arms!$C$61</f>
        <v>CART_031_1</v>
      </c>
      <c r="B1649" s="245">
        <v>13</v>
      </c>
      <c r="C1649" s="245" t="str">
        <f t="shared" si="39"/>
        <v>CART_031_1_13</v>
      </c>
      <c r="D1649" s="249">
        <v>1</v>
      </c>
      <c r="E1649" s="245" t="s">
        <v>256</v>
      </c>
      <c r="F1649" s="248">
        <v>2028.44638949671</v>
      </c>
      <c r="H1649" s="245" t="s">
        <v>261</v>
      </c>
      <c r="I1649" s="245" t="s">
        <v>94</v>
      </c>
      <c r="J1649" s="245" t="s">
        <v>257</v>
      </c>
      <c r="P1649" s="245" t="s">
        <v>496</v>
      </c>
    </row>
    <row r="1650" spans="1:16" s="245" customFormat="1">
      <c r="A1650" s="245" t="str">
        <f>Arms!$C$61</f>
        <v>CART_031_1</v>
      </c>
      <c r="B1650" s="245">
        <v>14</v>
      </c>
      <c r="C1650" s="245" t="str">
        <f t="shared" si="39"/>
        <v>CART_031_1_14</v>
      </c>
      <c r="D1650" s="249">
        <v>0</v>
      </c>
      <c r="E1650" s="245" t="s">
        <v>256</v>
      </c>
      <c r="F1650" s="248">
        <v>1818.38074398249</v>
      </c>
      <c r="H1650" s="245" t="s">
        <v>261</v>
      </c>
      <c r="I1650" s="245" t="s">
        <v>94</v>
      </c>
      <c r="J1650" s="245" t="s">
        <v>257</v>
      </c>
      <c r="P1650" s="245" t="s">
        <v>496</v>
      </c>
    </row>
    <row r="1651" spans="1:16" s="245" customFormat="1">
      <c r="A1651" s="245" t="str">
        <f>Arms!$C$61</f>
        <v>CART_031_1</v>
      </c>
      <c r="B1651" s="245">
        <v>14</v>
      </c>
      <c r="C1651" s="245" t="str">
        <f t="shared" si="39"/>
        <v>CART_031_1_14</v>
      </c>
      <c r="D1651" s="249">
        <v>1</v>
      </c>
      <c r="E1651" s="245" t="s">
        <v>256</v>
      </c>
      <c r="F1651" s="248">
        <v>157.54923413566701</v>
      </c>
      <c r="H1651" s="245" t="s">
        <v>261</v>
      </c>
      <c r="I1651" s="245" t="s">
        <v>94</v>
      </c>
      <c r="J1651" s="245" t="s">
        <v>257</v>
      </c>
      <c r="P1651" s="245" t="s">
        <v>496</v>
      </c>
    </row>
    <row r="1652" spans="1:16" s="245" customFormat="1">
      <c r="A1652" s="245" t="str">
        <f>Arms!$C$61</f>
        <v>CART_031_1</v>
      </c>
      <c r="B1652" s="245">
        <v>15</v>
      </c>
      <c r="C1652" s="245" t="str">
        <f t="shared" si="39"/>
        <v>CART_031_1_15</v>
      </c>
      <c r="D1652" s="249">
        <v>0</v>
      </c>
      <c r="E1652" s="245" t="s">
        <v>256</v>
      </c>
      <c r="F1652" s="248">
        <v>1752.7352297593</v>
      </c>
      <c r="H1652" s="245" t="s">
        <v>261</v>
      </c>
      <c r="I1652" s="245" t="s">
        <v>94</v>
      </c>
      <c r="J1652" s="245" t="s">
        <v>257</v>
      </c>
      <c r="P1652" s="245" t="s">
        <v>496</v>
      </c>
    </row>
    <row r="1653" spans="1:16" s="245" customFormat="1">
      <c r="A1653" s="245" t="str">
        <f>Arms!$C$61</f>
        <v>CART_031_1</v>
      </c>
      <c r="B1653" s="245">
        <v>15</v>
      </c>
      <c r="C1653" s="245" t="str">
        <f t="shared" si="39"/>
        <v>CART_031_1_15</v>
      </c>
      <c r="D1653" s="249">
        <v>1</v>
      </c>
      <c r="E1653" s="245" t="s">
        <v>256</v>
      </c>
      <c r="F1653" s="248">
        <v>328.227571115974</v>
      </c>
      <c r="H1653" s="245" t="s">
        <v>261</v>
      </c>
      <c r="I1653" s="245" t="s">
        <v>94</v>
      </c>
      <c r="J1653" s="245" t="s">
        <v>257</v>
      </c>
      <c r="P1653" s="245" t="s">
        <v>496</v>
      </c>
    </row>
    <row r="1654" spans="1:16" s="245" customFormat="1">
      <c r="A1654" s="245" t="str">
        <f>Arms!$C$61</f>
        <v>CART_031_1</v>
      </c>
      <c r="B1654" s="245">
        <v>16</v>
      </c>
      <c r="C1654" s="245" t="str">
        <f t="shared" si="39"/>
        <v>CART_031_1_16</v>
      </c>
      <c r="D1654" s="249">
        <v>1.92307692307691E-2</v>
      </c>
      <c r="E1654" s="245" t="s">
        <v>256</v>
      </c>
      <c r="F1654" s="248">
        <v>1680.52516411378</v>
      </c>
      <c r="H1654" s="245" t="s">
        <v>261</v>
      </c>
      <c r="I1654" s="245" t="s">
        <v>94</v>
      </c>
      <c r="J1654" s="245" t="s">
        <v>257</v>
      </c>
      <c r="P1654" s="245" t="s">
        <v>496</v>
      </c>
    </row>
    <row r="1655" spans="1:16" s="245" customFormat="1">
      <c r="A1655" s="245" t="str">
        <f>Arms!$C$61</f>
        <v>CART_031_1</v>
      </c>
      <c r="B1655" s="245">
        <v>16</v>
      </c>
      <c r="C1655" s="245" t="str">
        <f t="shared" si="39"/>
        <v>CART_031_1_16</v>
      </c>
      <c r="D1655" s="249">
        <v>1.0192307692307601</v>
      </c>
      <c r="E1655" s="245" t="s">
        <v>256</v>
      </c>
      <c r="F1655" s="248">
        <v>1785.5579868708901</v>
      </c>
      <c r="H1655" s="245" t="s">
        <v>261</v>
      </c>
      <c r="I1655" s="245" t="s">
        <v>94</v>
      </c>
      <c r="J1655" s="245" t="s">
        <v>257</v>
      </c>
      <c r="P1655" s="245" t="s">
        <v>496</v>
      </c>
    </row>
    <row r="1656" spans="1:16" s="245" customFormat="1">
      <c r="A1656" s="245" t="str">
        <f>Arms!$C$61</f>
        <v>CART_031_1</v>
      </c>
      <c r="B1656" s="245">
        <v>17</v>
      </c>
      <c r="C1656" s="245" t="str">
        <f t="shared" si="39"/>
        <v>CART_031_1_17</v>
      </c>
      <c r="D1656" s="249">
        <v>1.92307692307691E-2</v>
      </c>
      <c r="E1656" s="245" t="s">
        <v>256</v>
      </c>
      <c r="F1656" s="248">
        <v>1660.8315098468199</v>
      </c>
      <c r="H1656" s="245" t="s">
        <v>261</v>
      </c>
      <c r="I1656" s="245" t="s">
        <v>94</v>
      </c>
      <c r="J1656" s="245" t="s">
        <v>257</v>
      </c>
      <c r="P1656" s="245" t="s">
        <v>496</v>
      </c>
    </row>
    <row r="1657" spans="1:16" s="245" customFormat="1">
      <c r="A1657" s="245" t="str">
        <f>Arms!$C$61</f>
        <v>CART_031_1</v>
      </c>
      <c r="B1657" s="245">
        <v>17</v>
      </c>
      <c r="C1657" s="245" t="str">
        <f t="shared" si="39"/>
        <v>CART_031_1_17</v>
      </c>
      <c r="D1657" s="249">
        <v>1</v>
      </c>
      <c r="E1657" s="245" t="s">
        <v>256</v>
      </c>
      <c r="F1657" s="248">
        <v>288.84026258205603</v>
      </c>
      <c r="H1657" s="245" t="s">
        <v>261</v>
      </c>
      <c r="I1657" s="245" t="s">
        <v>94</v>
      </c>
      <c r="J1657" s="245" t="s">
        <v>257</v>
      </c>
      <c r="P1657" s="245" t="s">
        <v>496</v>
      </c>
    </row>
    <row r="1658" spans="1:16" s="245" customFormat="1">
      <c r="A1658" s="245" t="str">
        <f>Arms!$C$61</f>
        <v>CART_031_1</v>
      </c>
      <c r="B1658" s="245">
        <v>18</v>
      </c>
      <c r="C1658" s="245" t="str">
        <f t="shared" si="39"/>
        <v>CART_031_1_18</v>
      </c>
      <c r="D1658" s="249">
        <v>1.92307692307691E-2</v>
      </c>
      <c r="E1658" s="245" t="s">
        <v>256</v>
      </c>
      <c r="F1658" s="248">
        <v>1529.5404814004301</v>
      </c>
      <c r="H1658" s="245" t="s">
        <v>261</v>
      </c>
      <c r="I1658" s="245" t="s">
        <v>94</v>
      </c>
      <c r="J1658" s="245" t="s">
        <v>257</v>
      </c>
      <c r="P1658" s="245" t="s">
        <v>496</v>
      </c>
    </row>
    <row r="1659" spans="1:16" s="245" customFormat="1">
      <c r="A1659" s="245" t="str">
        <f>Arms!$C$61</f>
        <v>CART_031_1</v>
      </c>
      <c r="B1659" s="245">
        <v>18</v>
      </c>
      <c r="C1659" s="245" t="str">
        <f t="shared" si="39"/>
        <v>CART_031_1_18</v>
      </c>
      <c r="D1659" s="249">
        <v>1.0192307692307601</v>
      </c>
      <c r="E1659" s="245" t="s">
        <v>256</v>
      </c>
      <c r="F1659" s="248">
        <v>958.42450765864305</v>
      </c>
      <c r="H1659" s="245" t="s">
        <v>261</v>
      </c>
      <c r="I1659" s="245" t="s">
        <v>94</v>
      </c>
      <c r="J1659" s="245" t="s">
        <v>257</v>
      </c>
      <c r="P1659" s="245" t="s">
        <v>496</v>
      </c>
    </row>
    <row r="1660" spans="1:16" s="245" customFormat="1">
      <c r="A1660" s="245" t="str">
        <f>Arms!$C$61</f>
        <v>CART_031_1</v>
      </c>
      <c r="B1660" s="245">
        <v>19</v>
      </c>
      <c r="C1660" s="245" t="str">
        <f t="shared" si="39"/>
        <v>CART_031_1_19</v>
      </c>
      <c r="D1660" s="249">
        <v>0</v>
      </c>
      <c r="E1660" s="245" t="s">
        <v>256</v>
      </c>
      <c r="F1660" s="248">
        <v>1371.99124726477</v>
      </c>
      <c r="H1660" s="245" t="s">
        <v>261</v>
      </c>
      <c r="I1660" s="245" t="s">
        <v>94</v>
      </c>
      <c r="J1660" s="245" t="s">
        <v>257</v>
      </c>
      <c r="P1660" s="245" t="s">
        <v>496</v>
      </c>
    </row>
    <row r="1661" spans="1:16" s="245" customFormat="1">
      <c r="A1661" s="245" t="str">
        <f>Arms!$C$61</f>
        <v>CART_031_1</v>
      </c>
      <c r="B1661" s="245">
        <v>19</v>
      </c>
      <c r="C1661" s="245" t="str">
        <f t="shared" si="39"/>
        <v>CART_031_1_19</v>
      </c>
      <c r="D1661" s="249">
        <v>1</v>
      </c>
      <c r="E1661" s="245" t="s">
        <v>256</v>
      </c>
      <c r="F1661" s="248">
        <v>85.339168490153</v>
      </c>
      <c r="H1661" s="245" t="s">
        <v>261</v>
      </c>
      <c r="I1661" s="245" t="s">
        <v>94</v>
      </c>
      <c r="J1661" s="245" t="s">
        <v>257</v>
      </c>
      <c r="P1661" s="245" t="s">
        <v>496</v>
      </c>
    </row>
    <row r="1662" spans="1:16" s="245" customFormat="1">
      <c r="A1662" s="245" t="str">
        <f>Arms!$C$61</f>
        <v>CART_031_1</v>
      </c>
      <c r="B1662" s="245">
        <v>20</v>
      </c>
      <c r="C1662" s="245" t="str">
        <f t="shared" si="39"/>
        <v>CART_031_1_20</v>
      </c>
      <c r="D1662" s="249">
        <v>0</v>
      </c>
      <c r="E1662" s="245" t="s">
        <v>256</v>
      </c>
      <c r="F1662" s="248">
        <v>1273.52297592997</v>
      </c>
      <c r="H1662" s="245" t="s">
        <v>261</v>
      </c>
      <c r="I1662" s="245" t="s">
        <v>94</v>
      </c>
      <c r="J1662" s="245" t="s">
        <v>257</v>
      </c>
      <c r="P1662" s="245" t="s">
        <v>496</v>
      </c>
    </row>
    <row r="1663" spans="1:16" s="245" customFormat="1">
      <c r="A1663" s="245" t="str">
        <f>Arms!$C$61</f>
        <v>CART_031_1</v>
      </c>
      <c r="B1663" s="245">
        <v>20</v>
      </c>
      <c r="C1663" s="245" t="str">
        <f t="shared" si="39"/>
        <v>CART_031_1_20</v>
      </c>
      <c r="D1663" s="249">
        <v>1</v>
      </c>
      <c r="E1663" s="245" t="s">
        <v>256</v>
      </c>
      <c r="F1663" s="248">
        <v>229.759299781181</v>
      </c>
      <c r="H1663" s="245" t="s">
        <v>261</v>
      </c>
      <c r="I1663" s="245" t="s">
        <v>94</v>
      </c>
      <c r="J1663" s="245" t="s">
        <v>257</v>
      </c>
      <c r="P1663" s="245" t="s">
        <v>496</v>
      </c>
    </row>
    <row r="1664" spans="1:16" s="245" customFormat="1">
      <c r="A1664" s="245" t="str">
        <f>Arms!$C$61</f>
        <v>CART_031_1</v>
      </c>
      <c r="B1664" s="245">
        <v>21</v>
      </c>
      <c r="C1664" s="245" t="str">
        <f t="shared" si="39"/>
        <v>CART_031_1_21</v>
      </c>
      <c r="D1664" s="249">
        <v>0</v>
      </c>
      <c r="E1664" s="245" t="s">
        <v>256</v>
      </c>
      <c r="F1664" s="248">
        <v>951.859956236323</v>
      </c>
      <c r="H1664" s="245" t="s">
        <v>261</v>
      </c>
      <c r="I1664" s="245" t="s">
        <v>94</v>
      </c>
      <c r="J1664" s="245" t="s">
        <v>257</v>
      </c>
      <c r="P1664" s="245" t="s">
        <v>496</v>
      </c>
    </row>
    <row r="1665" spans="1:16" s="245" customFormat="1">
      <c r="A1665" s="245" t="str">
        <f>Arms!$C$61</f>
        <v>CART_031_1</v>
      </c>
      <c r="B1665" s="245">
        <v>21</v>
      </c>
      <c r="C1665" s="245" t="str">
        <f t="shared" si="39"/>
        <v>CART_031_1_21</v>
      </c>
      <c r="D1665" s="249">
        <v>1</v>
      </c>
      <c r="E1665" s="245" t="s">
        <v>256</v>
      </c>
      <c r="F1665" s="248">
        <v>78.774617067833702</v>
      </c>
      <c r="H1665" s="245" t="s">
        <v>261</v>
      </c>
      <c r="I1665" s="245" t="s">
        <v>94</v>
      </c>
      <c r="J1665" s="245" t="s">
        <v>257</v>
      </c>
      <c r="P1665" s="245" t="s">
        <v>496</v>
      </c>
    </row>
    <row r="1666" spans="1:16" s="245" customFormat="1">
      <c r="A1666" s="245" t="str">
        <f>Arms!$C$61</f>
        <v>CART_031_1</v>
      </c>
      <c r="B1666" s="245">
        <v>22</v>
      </c>
      <c r="C1666" s="245" t="str">
        <f t="shared" si="39"/>
        <v>CART_031_1_22</v>
      </c>
      <c r="D1666" s="249">
        <v>0</v>
      </c>
      <c r="E1666" s="245" t="s">
        <v>256</v>
      </c>
      <c r="F1666" s="248">
        <v>518.59956236323796</v>
      </c>
      <c r="H1666" s="245" t="s">
        <v>261</v>
      </c>
      <c r="I1666" s="245" t="s">
        <v>94</v>
      </c>
      <c r="J1666" s="245" t="s">
        <v>257</v>
      </c>
      <c r="P1666" s="245" t="s">
        <v>496</v>
      </c>
    </row>
    <row r="1667" spans="1:16" s="245" customFormat="1">
      <c r="A1667" s="245" t="str">
        <f>Arms!$C$61</f>
        <v>CART_031_1</v>
      </c>
      <c r="B1667" s="245">
        <v>22</v>
      </c>
      <c r="C1667" s="245" t="str">
        <f t="shared" si="39"/>
        <v>CART_031_1_22</v>
      </c>
      <c r="D1667" s="249">
        <v>1</v>
      </c>
      <c r="E1667" s="245" t="s">
        <v>256</v>
      </c>
      <c r="F1667" s="248">
        <v>13.129102844638901</v>
      </c>
      <c r="H1667" s="245" t="s">
        <v>261</v>
      </c>
      <c r="I1667" s="245" t="s">
        <v>94</v>
      </c>
      <c r="J1667" s="245" t="s">
        <v>257</v>
      </c>
      <c r="P1667" s="245" t="s">
        <v>496</v>
      </c>
    </row>
    <row r="1668" spans="1:16" s="245" customFormat="1">
      <c r="A1668" s="245" t="str">
        <f>Arms!$C$61</f>
        <v>CART_031_1</v>
      </c>
      <c r="B1668" s="245">
        <v>23</v>
      </c>
      <c r="C1668" s="245" t="str">
        <f t="shared" si="39"/>
        <v>CART_031_1_23</v>
      </c>
      <c r="D1668" s="249">
        <v>0</v>
      </c>
      <c r="E1668" s="245" t="s">
        <v>256</v>
      </c>
      <c r="F1668" s="248">
        <v>2310.72210065645</v>
      </c>
      <c r="H1668" s="245" t="s">
        <v>261</v>
      </c>
      <c r="I1668" s="245" t="s">
        <v>94</v>
      </c>
      <c r="J1668" s="245" t="s">
        <v>257</v>
      </c>
      <c r="P1668" s="245" t="s">
        <v>496</v>
      </c>
    </row>
    <row r="1669" spans="1:16" s="245" customFormat="1">
      <c r="A1669" s="245" t="str">
        <f>Arms!$C$61</f>
        <v>CART_031_1</v>
      </c>
      <c r="B1669" s="245">
        <v>23</v>
      </c>
      <c r="C1669" s="245" t="str">
        <f t="shared" si="39"/>
        <v>CART_031_1_23</v>
      </c>
      <c r="D1669" s="249">
        <v>1</v>
      </c>
      <c r="E1669" s="245" t="s">
        <v>256</v>
      </c>
      <c r="F1669" s="248">
        <v>761.48796498905904</v>
      </c>
      <c r="H1669" s="245" t="s">
        <v>261</v>
      </c>
      <c r="I1669" s="245" t="s">
        <v>94</v>
      </c>
      <c r="J1669" s="245" t="s">
        <v>257</v>
      </c>
      <c r="P1669" s="245" t="s">
        <v>496</v>
      </c>
    </row>
    <row r="1670" spans="1:16" s="245" customFormat="1">
      <c r="A1670" s="245" t="str">
        <f>Arms!$C$61</f>
        <v>CART_031_1</v>
      </c>
      <c r="B1670" s="245">
        <v>24</v>
      </c>
      <c r="C1670" s="245" t="str">
        <f t="shared" si="39"/>
        <v>CART_031_1_24</v>
      </c>
      <c r="D1670" s="249">
        <v>1.92307692307691E-2</v>
      </c>
      <c r="E1670" s="245" t="s">
        <v>256</v>
      </c>
      <c r="F1670" s="248">
        <v>1851.2035010940899</v>
      </c>
      <c r="H1670" s="245" t="s">
        <v>261</v>
      </c>
      <c r="I1670" s="245" t="s">
        <v>94</v>
      </c>
      <c r="J1670" s="245" t="s">
        <v>257</v>
      </c>
      <c r="P1670" s="245" t="s">
        <v>496</v>
      </c>
    </row>
    <row r="1671" spans="1:16" s="245" customFormat="1">
      <c r="A1671" s="245" t="str">
        <f>Arms!$C$61</f>
        <v>CART_031_1</v>
      </c>
      <c r="B1671" s="245">
        <v>24</v>
      </c>
      <c r="C1671" s="245" t="str">
        <f t="shared" si="39"/>
        <v>CART_031_1_24</v>
      </c>
      <c r="D1671" s="249">
        <v>1</v>
      </c>
      <c r="E1671" s="245" t="s">
        <v>256</v>
      </c>
      <c r="F1671" s="248">
        <v>735.22975929978099</v>
      </c>
      <c r="H1671" s="245" t="s">
        <v>261</v>
      </c>
      <c r="I1671" s="245" t="s">
        <v>94</v>
      </c>
      <c r="J1671" s="245" t="s">
        <v>257</v>
      </c>
      <c r="P1671" s="245" t="s">
        <v>496</v>
      </c>
    </row>
    <row r="1672" spans="1:16" s="245" customFormat="1">
      <c r="A1672" s="245" t="str">
        <f>Arms!$C$61</f>
        <v>CART_031_1</v>
      </c>
      <c r="B1672" s="245">
        <v>1</v>
      </c>
      <c r="C1672" s="245" t="str">
        <f t="shared" si="39"/>
        <v>CART_031_1_1</v>
      </c>
      <c r="D1672" s="248">
        <v>1.6973746783889301</v>
      </c>
      <c r="E1672" s="245" t="s">
        <v>260</v>
      </c>
      <c r="F1672" s="248">
        <v>63</v>
      </c>
      <c r="H1672" s="245" t="s">
        <v>402</v>
      </c>
      <c r="I1672" s="245" t="s">
        <v>94</v>
      </c>
      <c r="J1672" s="245" t="s">
        <v>264</v>
      </c>
      <c r="P1672" s="245" t="s">
        <v>287</v>
      </c>
    </row>
    <row r="1673" spans="1:16" s="245" customFormat="1">
      <c r="A1673" s="245" t="str">
        <f>Arms!$C$61</f>
        <v>CART_031_1</v>
      </c>
      <c r="B1673" s="245">
        <v>1</v>
      </c>
      <c r="C1673" s="245" t="str">
        <f t="shared" ref="C1673:C1679" si="40">CONCATENATE(A1673, "_", B1673)</f>
        <v>CART_031_1_1</v>
      </c>
      <c r="D1673" s="248">
        <v>15.1715055664622</v>
      </c>
      <c r="E1673" s="245" t="s">
        <v>260</v>
      </c>
      <c r="F1673" s="248">
        <v>25.669133875550202</v>
      </c>
      <c r="H1673" s="245" t="s">
        <v>402</v>
      </c>
      <c r="I1673" s="245" t="s">
        <v>94</v>
      </c>
      <c r="J1673" s="245" t="s">
        <v>264</v>
      </c>
      <c r="P1673" s="245" t="s">
        <v>287</v>
      </c>
    </row>
    <row r="1674" spans="1:16" s="245" customFormat="1">
      <c r="A1674" s="245" t="str">
        <f>Arms!$C$61</f>
        <v>CART_031_1</v>
      </c>
      <c r="B1674" s="245">
        <v>1</v>
      </c>
      <c r="C1674" s="245" t="str">
        <f t="shared" si="40"/>
        <v>CART_031_1_1</v>
      </c>
      <c r="D1674" s="248">
        <v>30.313746052262498</v>
      </c>
      <c r="E1674" s="245" t="s">
        <v>260</v>
      </c>
      <c r="F1674" s="248">
        <v>14.3872014047238</v>
      </c>
      <c r="H1674" s="245" t="s">
        <v>402</v>
      </c>
      <c r="I1674" s="245" t="s">
        <v>94</v>
      </c>
      <c r="J1674" s="245" t="s">
        <v>264</v>
      </c>
      <c r="P1674" s="245" t="s">
        <v>287</v>
      </c>
    </row>
    <row r="1675" spans="1:16" s="245" customFormat="1">
      <c r="A1675" s="245" t="str">
        <f>Arms!$C$61</f>
        <v>CART_031_1</v>
      </c>
      <c r="B1675" s="245">
        <v>1</v>
      </c>
      <c r="C1675" s="245" t="str">
        <f t="shared" si="40"/>
        <v>CART_031_1_1</v>
      </c>
      <c r="D1675" s="248">
        <v>90.851004158080201</v>
      </c>
      <c r="E1675" s="245" t="s">
        <v>260</v>
      </c>
      <c r="F1675" s="248">
        <v>7.9849772585935703</v>
      </c>
      <c r="H1675" s="245" t="s">
        <v>402</v>
      </c>
      <c r="I1675" s="245" t="s">
        <v>94</v>
      </c>
      <c r="J1675" s="245" t="s">
        <v>264</v>
      </c>
      <c r="P1675" s="245" t="s">
        <v>287</v>
      </c>
    </row>
    <row r="1676" spans="1:16" s="245" customFormat="1">
      <c r="A1676" s="245" t="str">
        <f>Arms!$C$61</f>
        <v>CART_031_1</v>
      </c>
      <c r="B1676" s="245">
        <v>1</v>
      </c>
      <c r="C1676" s="245" t="str">
        <f t="shared" si="40"/>
        <v>CART_031_1_1</v>
      </c>
      <c r="D1676" s="248">
        <v>180.19973417551699</v>
      </c>
      <c r="E1676" s="245" t="s">
        <v>260</v>
      </c>
      <c r="F1676" s="248">
        <v>-0.19607604043458299</v>
      </c>
      <c r="H1676" s="245" t="s">
        <v>402</v>
      </c>
      <c r="I1676" s="245" t="s">
        <v>94</v>
      </c>
      <c r="J1676" s="245" t="s">
        <v>264</v>
      </c>
      <c r="P1676" s="245" t="s">
        <v>287</v>
      </c>
    </row>
    <row r="1677" spans="1:16" s="245" customFormat="1">
      <c r="A1677" s="245" t="str">
        <f>Arms!$C$61</f>
        <v>CART_031_1</v>
      </c>
      <c r="B1677" s="245">
        <v>1</v>
      </c>
      <c r="C1677" s="245" t="str">
        <f t="shared" si="40"/>
        <v>CART_031_1_1</v>
      </c>
      <c r="D1677" s="248">
        <v>240.400443853723</v>
      </c>
      <c r="E1677" s="245" t="s">
        <v>260</v>
      </c>
      <c r="F1677" s="248">
        <v>-0.12754697655135</v>
      </c>
      <c r="H1677" s="245" t="s">
        <v>402</v>
      </c>
      <c r="I1677" s="245" t="s">
        <v>94</v>
      </c>
      <c r="J1677" s="245" t="s">
        <v>264</v>
      </c>
      <c r="P1677" s="245" t="s">
        <v>287</v>
      </c>
    </row>
    <row r="1678" spans="1:16" s="245" customFormat="1">
      <c r="A1678" s="245" t="str">
        <f>Arms!$C$61</f>
        <v>CART_031_1</v>
      </c>
      <c r="B1678" s="245">
        <v>1</v>
      </c>
      <c r="C1678" s="245" t="str">
        <f t="shared" si="40"/>
        <v>CART_031_1_1</v>
      </c>
      <c r="D1678" s="248">
        <v>300.59871477520699</v>
      </c>
      <c r="E1678" s="245" t="s">
        <v>260</v>
      </c>
      <c r="F1678" s="248">
        <v>-0.157055932885413</v>
      </c>
      <c r="H1678" s="245" t="s">
        <v>402</v>
      </c>
      <c r="I1678" s="245" t="s">
        <v>94</v>
      </c>
      <c r="J1678" s="245" t="s">
        <v>264</v>
      </c>
      <c r="P1678" s="245" t="s">
        <v>287</v>
      </c>
    </row>
    <row r="1679" spans="1:16" s="245" customFormat="1">
      <c r="A1679" s="245" t="str">
        <f>Arms!$C$61</f>
        <v>CART_031_1</v>
      </c>
      <c r="B1679" s="245">
        <v>1</v>
      </c>
      <c r="C1679" s="245" t="str">
        <f t="shared" si="40"/>
        <v>CART_031_1_1</v>
      </c>
      <c r="D1679" s="248">
        <v>360.29947932543899</v>
      </c>
      <c r="E1679" s="245" t="s">
        <v>260</v>
      </c>
      <c r="F1679" s="248">
        <v>-0.186321013547292</v>
      </c>
      <c r="H1679" s="245" t="s">
        <v>402</v>
      </c>
      <c r="I1679" s="245" t="s">
        <v>94</v>
      </c>
      <c r="J1679" s="245" t="s">
        <v>264</v>
      </c>
      <c r="P1679" s="245" t="s">
        <v>287</v>
      </c>
    </row>
  </sheetData>
  <phoneticPr fontId="9" type="noConversion"/>
  <dataValidations count="1">
    <dataValidation type="list" allowBlank="1" showInputMessage="1" showErrorMessage="1" sqref="E2:E1679" xr:uid="{D70FA3C7-967F-AC4C-96C8-0CAFD2F53493}">
      <formula1>"h, d, w, m, y"</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
  <sheetViews>
    <sheetView workbookViewId="0">
      <selection activeCell="C51" sqref="C51"/>
    </sheetView>
  </sheetViews>
  <sheetFormatPr baseColWidth="10" defaultColWidth="8.83203125" defaultRowHeight="15"/>
  <cols>
    <col min="1" max="1" width="13.33203125" bestFit="1" customWidth="1"/>
    <col min="2" max="2" width="43.5" bestFit="1" customWidth="1"/>
    <col min="3" max="3" width="36.33203125" customWidth="1"/>
    <col min="4" max="4" width="40.83203125" customWidth="1"/>
    <col min="5" max="5" width="52.1640625" customWidth="1"/>
  </cols>
  <sheetData>
    <row r="1" spans="1:8">
      <c r="A1" s="6" t="s">
        <v>46</v>
      </c>
      <c r="B1" s="6" t="s">
        <v>47</v>
      </c>
    </row>
    <row r="2" spans="1:8">
      <c r="A2" s="4" t="s">
        <v>0</v>
      </c>
      <c r="B2" s="5" t="s">
        <v>48</v>
      </c>
      <c r="C2" s="4"/>
      <c r="D2" s="4"/>
      <c r="E2" s="4"/>
      <c r="F2" s="4"/>
      <c r="G2" s="2"/>
      <c r="H2" s="4"/>
    </row>
    <row r="3" spans="1:8">
      <c r="A3" s="4" t="s">
        <v>1</v>
      </c>
      <c r="B3" t="s">
        <v>49</v>
      </c>
    </row>
    <row r="4" spans="1:8">
      <c r="A4" s="4" t="s">
        <v>2</v>
      </c>
      <c r="B4" t="s">
        <v>2</v>
      </c>
    </row>
    <row r="5" spans="1:8">
      <c r="A5" s="4" t="s">
        <v>3</v>
      </c>
      <c r="B5" t="s">
        <v>50</v>
      </c>
    </row>
    <row r="6" spans="1:8">
      <c r="A6" s="4" t="s">
        <v>4</v>
      </c>
      <c r="B6" t="s">
        <v>51</v>
      </c>
    </row>
    <row r="7" spans="1:8">
      <c r="A7" s="4" t="s">
        <v>5</v>
      </c>
      <c r="B7" t="s">
        <v>52</v>
      </c>
    </row>
    <row r="8" spans="1:8">
      <c r="A8" s="2" t="s">
        <v>6</v>
      </c>
      <c r="B8" t="s">
        <v>53</v>
      </c>
    </row>
    <row r="9" spans="1:8" ht="131" customHeight="1">
      <c r="A9" s="13" t="s">
        <v>7</v>
      </c>
      <c r="B9" s="14" t="s">
        <v>7</v>
      </c>
      <c r="C9" s="8" t="s">
        <v>209</v>
      </c>
      <c r="D9" s="8" t="s">
        <v>210</v>
      </c>
      <c r="E9" s="8" t="s">
        <v>211</v>
      </c>
    </row>
    <row r="10" spans="1:8" ht="112">
      <c r="A10" s="11" t="s">
        <v>8</v>
      </c>
      <c r="B10" s="12" t="s">
        <v>8</v>
      </c>
      <c r="C10" s="8" t="s">
        <v>212</v>
      </c>
      <c r="D10" s="8" t="s">
        <v>213</v>
      </c>
      <c r="E10" s="9"/>
    </row>
    <row r="11" spans="1:8" ht="21">
      <c r="A11" s="4" t="s">
        <v>9</v>
      </c>
      <c r="B11" t="s">
        <v>54</v>
      </c>
      <c r="E11" s="10"/>
    </row>
    <row r="12" spans="1:8" ht="42">
      <c r="A12" s="2" t="s">
        <v>10</v>
      </c>
      <c r="B12" t="s">
        <v>55</v>
      </c>
      <c r="C12" s="8" t="s">
        <v>357</v>
      </c>
      <c r="E12" s="10"/>
    </row>
    <row r="13" spans="1:8">
      <c r="A13" s="4" t="s">
        <v>11</v>
      </c>
      <c r="B13" t="s">
        <v>56</v>
      </c>
    </row>
    <row r="14" spans="1:8">
      <c r="A14" s="2" t="s">
        <v>12</v>
      </c>
      <c r="B14" t="s">
        <v>57</v>
      </c>
    </row>
    <row r="15" spans="1:8">
      <c r="A15" s="2" t="s">
        <v>13</v>
      </c>
      <c r="B15" t="s">
        <v>58</v>
      </c>
    </row>
    <row r="16" spans="1:8">
      <c r="A16" s="2" t="s">
        <v>14</v>
      </c>
      <c r="B16" t="s">
        <v>59</v>
      </c>
    </row>
    <row r="18" spans="1:2">
      <c r="A18" s="3" t="s">
        <v>16</v>
      </c>
      <c r="B18" t="s">
        <v>60</v>
      </c>
    </row>
    <row r="19" spans="1:2">
      <c r="A19" s="4" t="s">
        <v>17</v>
      </c>
      <c r="B19" t="s">
        <v>61</v>
      </c>
    </row>
    <row r="20" spans="1:2">
      <c r="A20" s="4" t="s">
        <v>18</v>
      </c>
      <c r="B20" t="s">
        <v>62</v>
      </c>
    </row>
    <row r="21" spans="1:2">
      <c r="A21" s="4" t="s">
        <v>246</v>
      </c>
      <c r="B21" t="s">
        <v>247</v>
      </c>
    </row>
    <row r="22" spans="1:2">
      <c r="A22" s="4" t="s">
        <v>20</v>
      </c>
      <c r="B22" t="s">
        <v>63</v>
      </c>
    </row>
    <row r="23" spans="1:2">
      <c r="A23" s="4" t="s">
        <v>21</v>
      </c>
      <c r="B23" t="s">
        <v>64</v>
      </c>
    </row>
    <row r="24" spans="1:2">
      <c r="A24" s="4" t="s">
        <v>22</v>
      </c>
      <c r="B24" t="s">
        <v>65</v>
      </c>
    </row>
    <row r="25" spans="1:2">
      <c r="A25" s="4" t="s">
        <v>23</v>
      </c>
      <c r="B25" t="s">
        <v>66</v>
      </c>
    </row>
    <row r="27" spans="1:2">
      <c r="A27" s="4" t="s">
        <v>25</v>
      </c>
      <c r="B27" t="s">
        <v>67</v>
      </c>
    </row>
    <row r="28" spans="1:2">
      <c r="A28" s="4" t="s">
        <v>26</v>
      </c>
      <c r="B28" t="s">
        <v>68</v>
      </c>
    </row>
    <row r="29" spans="1:2">
      <c r="A29" s="4" t="s">
        <v>27</v>
      </c>
      <c r="B29" t="s">
        <v>69</v>
      </c>
    </row>
    <row r="30" spans="1:2">
      <c r="A30" s="4" t="s">
        <v>28</v>
      </c>
      <c r="B30" t="s">
        <v>70</v>
      </c>
    </row>
    <row r="31" spans="1:2">
      <c r="A31" s="4" t="s">
        <v>29</v>
      </c>
      <c r="B31" t="s">
        <v>71</v>
      </c>
    </row>
    <row r="32" spans="1:2">
      <c r="A32" s="4" t="s">
        <v>30</v>
      </c>
      <c r="B32" t="s">
        <v>72</v>
      </c>
    </row>
    <row r="33" spans="1:2">
      <c r="A33" s="4" t="s">
        <v>31</v>
      </c>
      <c r="B33" t="s">
        <v>73</v>
      </c>
    </row>
    <row r="34" spans="1:2">
      <c r="A34" s="4" t="s">
        <v>32</v>
      </c>
      <c r="B34" t="s">
        <v>74</v>
      </c>
    </row>
    <row r="35" spans="1:2">
      <c r="A35" s="4" t="s">
        <v>33</v>
      </c>
      <c r="B35" t="s">
        <v>75</v>
      </c>
    </row>
    <row r="36" spans="1:2">
      <c r="A36" s="4" t="s">
        <v>34</v>
      </c>
      <c r="B36" t="s">
        <v>76</v>
      </c>
    </row>
    <row r="38" spans="1:2">
      <c r="A38" s="4" t="s">
        <v>43</v>
      </c>
      <c r="B38" t="s">
        <v>77</v>
      </c>
    </row>
    <row r="39" spans="1:2">
      <c r="A39" s="4" t="s">
        <v>44</v>
      </c>
      <c r="B39" t="s">
        <v>78</v>
      </c>
    </row>
    <row r="40" spans="1:2">
      <c r="A40" s="4" t="s">
        <v>39</v>
      </c>
      <c r="B40" t="s">
        <v>79</v>
      </c>
    </row>
    <row r="41" spans="1:2">
      <c r="A41" s="3" t="s">
        <v>45</v>
      </c>
      <c r="B41" t="s">
        <v>80</v>
      </c>
    </row>
    <row r="42" spans="1:2">
      <c r="A42" s="4" t="s">
        <v>26</v>
      </c>
      <c r="B42" t="s">
        <v>81</v>
      </c>
    </row>
    <row r="43" spans="1:2">
      <c r="A43" s="4" t="s">
        <v>29</v>
      </c>
      <c r="B43" t="s">
        <v>82</v>
      </c>
    </row>
    <row r="44" spans="1:2">
      <c r="A44" s="4" t="s">
        <v>34</v>
      </c>
      <c r="B44" t="s">
        <v>83</v>
      </c>
    </row>
    <row r="47" spans="1:2">
      <c r="A47" s="4" t="s">
        <v>93</v>
      </c>
      <c r="B47" t="s">
        <v>265</v>
      </c>
    </row>
    <row r="49" spans="3:4">
      <c r="D49" t="s">
        <v>90</v>
      </c>
    </row>
    <row r="50" spans="3:4">
      <c r="D50" t="s">
        <v>91</v>
      </c>
    </row>
    <row r="51" spans="3:4" ht="85">
      <c r="C51" s="42" t="s">
        <v>325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6</vt:i4>
      </vt:variant>
      <vt:variant>
        <vt:lpstr>Именованные диапазоны</vt:lpstr>
      </vt:variant>
      <vt:variant>
        <vt:i4>131</vt:i4>
      </vt:variant>
    </vt:vector>
  </HeadingPairs>
  <TitlesOfParts>
    <vt:vector size="137" baseType="lpstr">
      <vt:lpstr>Main</vt:lpstr>
      <vt:lpstr>Arms</vt:lpstr>
      <vt:lpstr>BL</vt:lpstr>
      <vt:lpstr>PK Individual</vt:lpstr>
      <vt:lpstr>PD Individual</vt:lpstr>
      <vt:lpstr>Annotation</vt:lpstr>
      <vt:lpstr>'PK Individual'!_150</vt:lpstr>
      <vt:lpstr>'PK Individual'!_26</vt:lpstr>
      <vt:lpstr>'PK Individual'!_450</vt:lpstr>
      <vt:lpstr>'PK Individual'!_50</vt:lpstr>
      <vt:lpstr>'PD Individual'!BCMA_0_15_0_30</vt:lpstr>
      <vt:lpstr>'PD Individual'!BCMA_0_15_0_30_2</vt:lpstr>
      <vt:lpstr>'PD Individual'!BCMA_0_15_0_30_3</vt:lpstr>
      <vt:lpstr>'PD Individual'!BCMA_0_15_200_300</vt:lpstr>
      <vt:lpstr>'PD Individual'!BCMA_0_15_200_300_2</vt:lpstr>
      <vt:lpstr>'PD Individual'!BCMA_0_15_200_300_3</vt:lpstr>
      <vt:lpstr>'PD Individual'!BCMA_0_30_50_200</vt:lpstr>
      <vt:lpstr>'PD Individual'!BCMA_101</vt:lpstr>
      <vt:lpstr>'PD Individual'!BCMA_102</vt:lpstr>
      <vt:lpstr>'PD Individual'!BCMA_102_2</vt:lpstr>
      <vt:lpstr>'PD Individual'!BCMA_103</vt:lpstr>
      <vt:lpstr>'PD Individual'!BCMA_103_2</vt:lpstr>
      <vt:lpstr>'PD Individual'!BCMA_104</vt:lpstr>
      <vt:lpstr>'PD Individual'!BCMA_104_2</vt:lpstr>
      <vt:lpstr>'PD Individual'!BCMA_106</vt:lpstr>
      <vt:lpstr>'PD Individual'!BCMA_106_2</vt:lpstr>
      <vt:lpstr>'PD Individual'!BCMA_107</vt:lpstr>
      <vt:lpstr>'PD Individual'!BCMA_108</vt:lpstr>
      <vt:lpstr>'PD Individual'!BCMA_108_2</vt:lpstr>
      <vt:lpstr>'PD Individual'!BCMA_109</vt:lpstr>
      <vt:lpstr>'PD Individual'!BCMA_109_2</vt:lpstr>
      <vt:lpstr>'PD Individual'!BCMA_110</vt:lpstr>
      <vt:lpstr>'PD Individual'!BCMA_110_2</vt:lpstr>
      <vt:lpstr>'PD Individual'!BCMA_111</vt:lpstr>
      <vt:lpstr>'PD Individual'!BCMA_8</vt:lpstr>
      <vt:lpstr>'PK Individual'!BM_0_120</vt:lpstr>
      <vt:lpstr>'PK Individual'!BM_150_200</vt:lpstr>
      <vt:lpstr>'PD Individual'!Default_Dataset</vt:lpstr>
      <vt:lpstr>'PK Individual'!ExternalData_1</vt:lpstr>
      <vt:lpstr>'PK Individual'!ExternalData_10</vt:lpstr>
      <vt:lpstr>'PK Individual'!ExternalData_11</vt:lpstr>
      <vt:lpstr>'PK Individual'!ExternalData_12</vt:lpstr>
      <vt:lpstr>'PK Individual'!ExternalData_13</vt:lpstr>
      <vt:lpstr>'PK Individual'!ExternalData_14</vt:lpstr>
      <vt:lpstr>'PK Individual'!ExternalData_2</vt:lpstr>
      <vt:lpstr>'PK Individual'!ExternalData_3</vt:lpstr>
      <vt:lpstr>'PK Individual'!ExternalData_4</vt:lpstr>
      <vt:lpstr>'PK Individual'!ExternalData_5</vt:lpstr>
      <vt:lpstr>'PK Individual'!ExternalData_6</vt:lpstr>
      <vt:lpstr>'PK Individual'!ExternalData_7</vt:lpstr>
      <vt:lpstr>'PK Individual'!ExternalData_8</vt:lpstr>
      <vt:lpstr>'PK Individual'!ExternalData_9</vt:lpstr>
      <vt:lpstr>'PD Individual'!IFN_1</vt:lpstr>
      <vt:lpstr>'PD Individual'!IL_2</vt:lpstr>
      <vt:lpstr>'PD Individual'!IL_3</vt:lpstr>
      <vt:lpstr>'PD Individual'!IL6_</vt:lpstr>
      <vt:lpstr>'PD Individual'!IL6__1</vt:lpstr>
      <vt:lpstr>'PD Individual'!M_protein</vt:lpstr>
      <vt:lpstr>'PD Individual'!M_spike</vt:lpstr>
      <vt:lpstr>'PD Individual'!Mprotein_11</vt:lpstr>
      <vt:lpstr>'PD Individual'!Mspike_1</vt:lpstr>
      <vt:lpstr>'PD Individual'!Mspike_5</vt:lpstr>
      <vt:lpstr>'PK Individual'!PB_0_40</vt:lpstr>
      <vt:lpstr>'PK Individual'!PB_60_180</vt:lpstr>
      <vt:lpstr>'PD Individual'!sBCMA</vt:lpstr>
      <vt:lpstr>'PD Individual'!sBCMA_DL2_1</vt:lpstr>
      <vt:lpstr>'PD Individual'!sBCMA_DL2_2</vt:lpstr>
      <vt:lpstr>'PD Individual'!sBCMA_DL2_3</vt:lpstr>
      <vt:lpstr>'PD Individual'!sBCMA_DL2_4</vt:lpstr>
      <vt:lpstr>'PD Individual'!sBCMA_DL2_5</vt:lpstr>
      <vt:lpstr>'PD Individual'!sBCMA_DL2_6</vt:lpstr>
      <vt:lpstr>'PK Individual'!transgene</vt:lpstr>
      <vt:lpstr>'PK Individual'!transgene_0_30d</vt:lpstr>
      <vt:lpstr>'PK Individual'!transgene_0_30d_1</vt:lpstr>
      <vt:lpstr>'PK Individual'!transgene_0_30d_3</vt:lpstr>
      <vt:lpstr>'PK Individual'!transgene_0_30d_6</vt:lpstr>
      <vt:lpstr>'PK Individual'!transgene_0_40_35_49</vt:lpstr>
      <vt:lpstr>'PK Individual'!transgene_0_40d_1_34p</vt:lpstr>
      <vt:lpstr>'PK Individual'!transgene_0_40d_3_48p</vt:lpstr>
      <vt:lpstr>'PK Individual'!transgene_1</vt:lpstr>
      <vt:lpstr>'PK Individual'!transgene_10</vt:lpstr>
      <vt:lpstr>'PK Individual'!transgene_10_2</vt:lpstr>
      <vt:lpstr>'PK Individual'!transgene_100_300</vt:lpstr>
      <vt:lpstr>'PK Individual'!transgene_101</vt:lpstr>
      <vt:lpstr>'PK Individual'!transgene_102</vt:lpstr>
      <vt:lpstr>'PK Individual'!transgene_102_2</vt:lpstr>
      <vt:lpstr>'PK Individual'!transgene_103</vt:lpstr>
      <vt:lpstr>'PK Individual'!transgene_103_2</vt:lpstr>
      <vt:lpstr>'PK Individual'!transgene_104</vt:lpstr>
      <vt:lpstr>'PK Individual'!transgene_104_2</vt:lpstr>
      <vt:lpstr>'PK Individual'!transgene_106</vt:lpstr>
      <vt:lpstr>'PK Individual'!transgene_106_2</vt:lpstr>
      <vt:lpstr>'PK Individual'!transgene_107</vt:lpstr>
      <vt:lpstr>'PK Individual'!transgene_107_2</vt:lpstr>
      <vt:lpstr>'PK Individual'!transgene_108</vt:lpstr>
      <vt:lpstr>'PK Individual'!transgene_108_2</vt:lpstr>
      <vt:lpstr>'PK Individual'!transgene_109</vt:lpstr>
      <vt:lpstr>'PK Individual'!transgene_109_2</vt:lpstr>
      <vt:lpstr>'PK Individual'!transgene_11</vt:lpstr>
      <vt:lpstr>'PK Individual'!transgene_110</vt:lpstr>
      <vt:lpstr>'PK Individual'!transgene_110_2</vt:lpstr>
      <vt:lpstr>'PK Individual'!transgene_111</vt:lpstr>
      <vt:lpstr>'PK Individual'!transgene_111_2</vt:lpstr>
      <vt:lpstr>'PK Individual'!transgene_12</vt:lpstr>
      <vt:lpstr>'PK Individual'!transgene_13</vt:lpstr>
      <vt:lpstr>'PK Individual'!transgene_14</vt:lpstr>
      <vt:lpstr>'PK Individual'!transgene_15</vt:lpstr>
      <vt:lpstr>'PK Individual'!transgene_16</vt:lpstr>
      <vt:lpstr>'PK Individual'!transgene_17</vt:lpstr>
      <vt:lpstr>'PK Individual'!transgene_18</vt:lpstr>
      <vt:lpstr>'PK Individual'!transgene_19</vt:lpstr>
      <vt:lpstr>'PK Individual'!transgene_2</vt:lpstr>
      <vt:lpstr>'PK Individual'!transgene_20</vt:lpstr>
      <vt:lpstr>'PK Individual'!transgene_200_600d_1</vt:lpstr>
      <vt:lpstr>'PK Individual'!transgene_200_600d_3</vt:lpstr>
      <vt:lpstr>'PK Individual'!transgene_200_600d_6</vt:lpstr>
      <vt:lpstr>'PK Individual'!transgene_200_800_1_49</vt:lpstr>
      <vt:lpstr>'PK Individual'!transgene_200_800_3_48</vt:lpstr>
      <vt:lpstr>'PK Individual'!transgene_3</vt:lpstr>
      <vt:lpstr>'PK Individual'!transgene_4</vt:lpstr>
      <vt:lpstr>'PK Individual'!transgene_5</vt:lpstr>
      <vt:lpstr>'PK Individual'!transgene_5_2</vt:lpstr>
      <vt:lpstr>'PK Individual'!transgene_6</vt:lpstr>
      <vt:lpstr>'PK Individual'!transgene_7</vt:lpstr>
      <vt:lpstr>'PK Individual'!transgene_8</vt:lpstr>
      <vt:lpstr>'PK Individual'!transgene_9</vt:lpstr>
      <vt:lpstr>'PK Individual'!transgene_B</vt:lpstr>
      <vt:lpstr>'PK Individual'!transgene_C</vt:lpstr>
      <vt:lpstr>'PK Individual'!transgene_coh1_0_40d</vt:lpstr>
      <vt:lpstr>'PK Individual'!transgene_coh1_250_859d</vt:lpstr>
      <vt:lpstr>'PK Individual'!transgene_coh1_50_200</vt:lpstr>
      <vt:lpstr>'PK Individual'!transgene_coh2_0_40d</vt:lpstr>
      <vt:lpstr>'PK Individual'!transgene_coh2_250_650</vt:lpstr>
      <vt:lpstr>'PK Individual'!transgene_coh2_50_200</vt:lpstr>
      <vt:lpstr>'PK Individual'!transgene_coh3_0_40d</vt:lpstr>
      <vt:lpstr>'PK Individual'!transgene_coh3_250_650</vt:lpstr>
      <vt:lpstr>'PK Individual'!transgene_coh3_50_200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Varvara Ustinova</dc:creator>
  <cp:keywords/>
  <dc:description/>
  <cp:lastModifiedBy>Anastasiya Punko</cp:lastModifiedBy>
  <cp:revision/>
  <dcterms:created xsi:type="dcterms:W3CDTF">2018-12-25T11:06:20Z</dcterms:created>
  <dcterms:modified xsi:type="dcterms:W3CDTF">2023-12-13T13:59:52Z</dcterms:modified>
  <cp:category/>
  <cp:contentStatus/>
</cp:coreProperties>
</file>