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f96f50cf7f041/Рабочий стол/itmo/Физика/1.2 sem/ЛР2.04_гр.2М_N3149_СинютаА.А/"/>
    </mc:Choice>
  </mc:AlternateContent>
  <xr:revisionPtr revIDLastSave="262" documentId="8_{10347CB4-E2F4-4F95-939D-85469FD7C06E}" xr6:coauthVersionLast="47" xr6:coauthVersionMax="47" xr10:uidLastSave="{D26F8CCE-855F-4A8D-970F-3C9A87302317}"/>
  <bookViews>
    <workbookView xWindow="4880" yWindow="2420" windowWidth="8540" windowHeight="7270" xr2:uid="{6CCC1F76-1278-4997-A10D-D849B9ADA9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1" l="1"/>
  <c r="B44" i="1"/>
  <c r="E44" i="1" s="1"/>
  <c r="B31" i="1"/>
  <c r="B18" i="1"/>
  <c r="E18" i="1" s="1"/>
  <c r="D40" i="1"/>
  <c r="E40" i="1"/>
  <c r="F40" i="1"/>
  <c r="C40" i="1"/>
  <c r="B40" i="1"/>
  <c r="C27" i="1"/>
  <c r="D27" i="1"/>
  <c r="E27" i="1"/>
  <c r="F27" i="1"/>
  <c r="B27" i="1"/>
  <c r="F14" i="1"/>
  <c r="C14" i="1"/>
  <c r="D14" i="1"/>
  <c r="E14" i="1"/>
  <c r="B14" i="1"/>
  <c r="B15" i="1" l="1"/>
  <c r="B16" i="1" s="1"/>
  <c r="B28" i="1"/>
  <c r="B29" i="1" s="1"/>
  <c r="B41" i="1"/>
  <c r="B42" i="1" s="1"/>
  <c r="E42" i="1" l="1"/>
  <c r="E46" i="1" s="1"/>
  <c r="B45" i="1"/>
  <c r="B46" i="1"/>
  <c r="E29" i="1"/>
  <c r="E33" i="1" s="1"/>
  <c r="B32" i="1"/>
  <c r="B33" i="1" s="1"/>
  <c r="E16" i="1"/>
  <c r="E20" i="1" s="1"/>
  <c r="B19" i="1"/>
  <c r="B20" i="1" s="1"/>
</calcChain>
</file>

<file path=xl/sharedStrings.xml><?xml version="1.0" encoding="utf-8"?>
<sst xmlns="http://schemas.openxmlformats.org/spreadsheetml/2006/main" count="64" uniqueCount="24">
  <si>
    <t>Таблица 1</t>
  </si>
  <si>
    <t>±</t>
  </si>
  <si>
    <t>(R ± ∆R) см</t>
  </si>
  <si>
    <t>(l ± ∆l) см</t>
  </si>
  <si>
    <t>(α ± ∆α) мм/дел</t>
  </si>
  <si>
    <t>Таблица 2</t>
  </si>
  <si>
    <t>Первый шарик</t>
  </si>
  <si>
    <t>N опыта</t>
  </si>
  <si>
    <t>x1 дел</t>
  </si>
  <si>
    <t>x2 дел</t>
  </si>
  <si>
    <t>d дел</t>
  </si>
  <si>
    <t>(d ̅ ± ∆d ̅ ) дел</t>
  </si>
  <si>
    <t>(r ± ∆r) мм</t>
  </si>
  <si>
    <t>(t ± ∆t) с</t>
  </si>
  <si>
    <t>(v ± ∆v) м/с</t>
  </si>
  <si>
    <t>(η ± ∆η) Па∙с</t>
  </si>
  <si>
    <t>Таблица 3</t>
  </si>
  <si>
    <t>Второй шарик</t>
  </si>
  <si>
    <t>Таблица 4</t>
  </si>
  <si>
    <t>Третий шарик</t>
  </si>
  <si>
    <t>(ρ ± ∆ρ) г/см^3</t>
  </si>
  <si>
    <r>
      <t>(ρ</t>
    </r>
    <r>
      <rPr>
        <i/>
        <sz val="8"/>
        <color theme="1"/>
        <rFont val="Times New Roman"/>
        <family val="1"/>
        <charset val="204"/>
      </rPr>
      <t>0</t>
    </r>
    <r>
      <rPr>
        <i/>
        <sz val="11"/>
        <color theme="1"/>
        <rFont val="Times New Roman"/>
        <family val="1"/>
        <charset val="204"/>
      </rPr>
      <t xml:space="preserve"> ± ∆ρ</t>
    </r>
    <r>
      <rPr>
        <i/>
        <sz val="8"/>
        <color theme="1"/>
        <rFont val="Times New Roman"/>
        <family val="1"/>
        <charset val="204"/>
      </rPr>
      <t>0</t>
    </r>
    <r>
      <rPr>
        <i/>
        <sz val="11"/>
        <color theme="1"/>
        <rFont val="Times New Roman"/>
        <family val="1"/>
        <charset val="204"/>
      </rPr>
      <t>) г/см^3</t>
    </r>
  </si>
  <si>
    <t>(g ± ∆g) м/с^2</t>
  </si>
  <si>
    <t>(k ± ∆k)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</si>
</sst>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10" xfId="0" applyNumberFormat="1" applyBorder="1"/>
    <xf numFmtId="2" fontId="0" fillId="0" borderId="18" xfId="0" applyNumberFormat="1" applyBorder="1"/>
    <xf numFmtId="2" fontId="0" fillId="0" borderId="11" xfId="0" applyNumberFormat="1" applyBorder="1"/>
    <xf numFmtId="2" fontId="0" fillId="0" borderId="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2" fontId="0" fillId="0" borderId="28" xfId="0" applyNumberFormat="1" applyBorder="1"/>
    <xf numFmtId="2" fontId="0" fillId="0" borderId="29" xfId="0" applyNumberFormat="1" applyBorder="1"/>
    <xf numFmtId="2" fontId="0" fillId="0" borderId="0" xfId="0" applyNumberFormat="1" applyBorder="1" applyAlignment="1">
      <alignment horizontal="center"/>
    </xf>
    <xf numFmtId="2" fontId="0" fillId="0" borderId="30" xfId="0" applyNumberFormat="1" applyBorder="1"/>
    <xf numFmtId="2" fontId="0" fillId="0" borderId="16" xfId="0" applyNumberFormat="1" applyBorder="1"/>
    <xf numFmtId="165" fontId="0" fillId="0" borderId="16" xfId="0" applyNumberFormat="1" applyBorder="1"/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31" xfId="0" applyNumberFormat="1" applyBorder="1"/>
    <xf numFmtId="2" fontId="0" fillId="0" borderId="21" xfId="0" applyNumberFormat="1" applyBorder="1"/>
    <xf numFmtId="165" fontId="0" fillId="0" borderId="21" xfId="0" applyNumberFormat="1" applyBorder="1"/>
    <xf numFmtId="1" fontId="0" fillId="0" borderId="21" xfId="0" applyNumberFormat="1" applyBorder="1"/>
    <xf numFmtId="0" fontId="1" fillId="0" borderId="23" xfId="0" applyFont="1" applyBorder="1"/>
    <xf numFmtId="0" fontId="1" fillId="0" borderId="24" xfId="0" applyFont="1" applyBorder="1"/>
    <xf numFmtId="0" fontId="2" fillId="0" borderId="33" xfId="0" applyFont="1" applyFill="1" applyBorder="1"/>
    <xf numFmtId="0" fontId="1" fillId="0" borderId="32" xfId="0" applyFont="1" applyFill="1" applyBorder="1"/>
    <xf numFmtId="0" fontId="1" fillId="0" borderId="34" xfId="0" applyFont="1" applyFill="1" applyBorder="1"/>
    <xf numFmtId="2" fontId="0" fillId="0" borderId="35" xfId="0" applyNumberFormat="1" applyBorder="1"/>
    <xf numFmtId="0" fontId="1" fillId="0" borderId="25" xfId="0" applyFont="1" applyBorder="1"/>
    <xf numFmtId="164" fontId="0" fillId="0" borderId="22" xfId="0" applyNumberFormat="1" applyBorder="1"/>
    <xf numFmtId="165" fontId="0" fillId="0" borderId="19" xfId="0" applyNumberFormat="1" applyBorder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3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DD3-449D-48F4-AE03-F997820FD98D}">
  <dimension ref="A1:H46"/>
  <sheetViews>
    <sheetView tabSelected="1" zoomScale="85" zoomScaleNormal="85" workbookViewId="0"/>
  </sheetViews>
  <sheetFormatPr defaultRowHeight="14.5" x14ac:dyDescent="0.35"/>
  <cols>
    <col min="1" max="1" width="16.54296875" customWidth="1"/>
    <col min="2" max="6" width="10.08984375" customWidth="1"/>
  </cols>
  <sheetData>
    <row r="1" spans="1:8" ht="15" thickBot="1" x14ac:dyDescent="0.4">
      <c r="A1" s="2" t="s">
        <v>0</v>
      </c>
    </row>
    <row r="2" spans="1:8" x14ac:dyDescent="0.35">
      <c r="A2" s="33" t="s">
        <v>2</v>
      </c>
      <c r="B2" s="29">
        <v>2.95</v>
      </c>
      <c r="C2" s="26" t="s">
        <v>1</v>
      </c>
      <c r="D2" s="23">
        <v>0.05</v>
      </c>
    </row>
    <row r="3" spans="1:8" x14ac:dyDescent="0.35">
      <c r="A3" s="34" t="s">
        <v>20</v>
      </c>
      <c r="B3" s="30">
        <v>7.8</v>
      </c>
      <c r="C3" s="27" t="s">
        <v>1</v>
      </c>
      <c r="D3" s="24">
        <v>0.1</v>
      </c>
      <c r="H3" s="1"/>
    </row>
    <row r="4" spans="1:8" x14ac:dyDescent="0.35">
      <c r="A4" s="34" t="s">
        <v>21</v>
      </c>
      <c r="B4" s="30">
        <v>0.96</v>
      </c>
      <c r="C4" s="27" t="s">
        <v>1</v>
      </c>
      <c r="D4" s="24">
        <v>0.04</v>
      </c>
    </row>
    <row r="5" spans="1:8" x14ac:dyDescent="0.35">
      <c r="A5" s="34" t="s">
        <v>4</v>
      </c>
      <c r="B5" s="31">
        <v>0.26600000000000001</v>
      </c>
      <c r="C5" s="27" t="s">
        <v>1</v>
      </c>
      <c r="D5" s="25">
        <v>1E-3</v>
      </c>
    </row>
    <row r="6" spans="1:8" x14ac:dyDescent="0.35">
      <c r="A6" s="34" t="s">
        <v>3</v>
      </c>
      <c r="B6" s="32">
        <v>15</v>
      </c>
      <c r="C6" s="27" t="s">
        <v>1</v>
      </c>
      <c r="D6" s="24">
        <v>0.1</v>
      </c>
    </row>
    <row r="7" spans="1:8" ht="15" thickBot="1" x14ac:dyDescent="0.4">
      <c r="A7" s="39" t="s">
        <v>22</v>
      </c>
      <c r="B7" s="40">
        <v>9.8000000000000007</v>
      </c>
      <c r="C7" s="28" t="s">
        <v>1</v>
      </c>
      <c r="D7" s="41">
        <v>2.9000000000000001E-2</v>
      </c>
    </row>
    <row r="8" spans="1:8" x14ac:dyDescent="0.35">
      <c r="C8" s="22"/>
    </row>
    <row r="9" spans="1:8" ht="15" thickBot="1" x14ac:dyDescent="0.4">
      <c r="A9" s="3" t="s">
        <v>5</v>
      </c>
    </row>
    <row r="10" spans="1:8" ht="15" thickBot="1" x14ac:dyDescent="0.4">
      <c r="A10" s="42" t="s">
        <v>6</v>
      </c>
      <c r="B10" s="43"/>
      <c r="C10" s="43"/>
      <c r="D10" s="43"/>
      <c r="E10" s="43"/>
      <c r="F10" s="44"/>
    </row>
    <row r="11" spans="1:8" x14ac:dyDescent="0.35">
      <c r="A11" s="35" t="s">
        <v>7</v>
      </c>
      <c r="B11" s="19">
        <v>1</v>
      </c>
      <c r="C11" s="17">
        <v>2</v>
      </c>
      <c r="D11" s="17">
        <v>3</v>
      </c>
      <c r="E11" s="17">
        <v>4</v>
      </c>
      <c r="F11" s="18">
        <v>5</v>
      </c>
    </row>
    <row r="12" spans="1:8" x14ac:dyDescent="0.35">
      <c r="A12" s="36" t="s">
        <v>9</v>
      </c>
      <c r="B12" s="20">
        <v>7.57</v>
      </c>
      <c r="C12" s="9">
        <v>7.37</v>
      </c>
      <c r="D12" s="9">
        <v>7.48</v>
      </c>
      <c r="E12" s="9">
        <v>7.33</v>
      </c>
      <c r="F12" s="10">
        <v>7.34</v>
      </c>
    </row>
    <row r="13" spans="1:8" x14ac:dyDescent="0.35">
      <c r="A13" s="36" t="s">
        <v>8</v>
      </c>
      <c r="B13" s="20">
        <v>0.13</v>
      </c>
      <c r="C13" s="9">
        <v>0.08</v>
      </c>
      <c r="D13" s="9">
        <v>7.0000000000000007E-2</v>
      </c>
      <c r="E13" s="9">
        <v>0.05</v>
      </c>
      <c r="F13" s="10">
        <v>0.06</v>
      </c>
    </row>
    <row r="14" spans="1:8" ht="15" thickBot="1" x14ac:dyDescent="0.4">
      <c r="A14" s="37" t="s">
        <v>10</v>
      </c>
      <c r="B14" s="21">
        <f>B12-B13</f>
        <v>7.44</v>
      </c>
      <c r="C14" s="12">
        <f t="shared" ref="C14:F14" si="0">C12-C13</f>
        <v>7.29</v>
      </c>
      <c r="D14" s="12">
        <f t="shared" si="0"/>
        <v>7.41</v>
      </c>
      <c r="E14" s="12">
        <f t="shared" si="0"/>
        <v>7.28</v>
      </c>
      <c r="F14" s="38">
        <f t="shared" si="0"/>
        <v>7.28</v>
      </c>
    </row>
    <row r="15" spans="1:8" x14ac:dyDescent="0.35">
      <c r="A15" s="7" t="s">
        <v>11</v>
      </c>
      <c r="B15" s="45">
        <f>AVERAGE(B14:F14)</f>
        <v>7.3400000000000007</v>
      </c>
      <c r="C15" s="46"/>
      <c r="D15" s="15" t="s">
        <v>1</v>
      </c>
      <c r="E15" s="52">
        <v>2.6599999999999999E-2</v>
      </c>
      <c r="F15" s="53"/>
    </row>
    <row r="16" spans="1:8" x14ac:dyDescent="0.35">
      <c r="A16" s="5" t="s">
        <v>12</v>
      </c>
      <c r="B16" s="47">
        <f>$B$5*B15/2</f>
        <v>0.9762200000000002</v>
      </c>
      <c r="C16" s="48"/>
      <c r="D16" s="13" t="s">
        <v>1</v>
      </c>
      <c r="E16" s="54">
        <f>B16*E15/B15</f>
        <v>3.5378000000000002E-3</v>
      </c>
      <c r="F16" s="55"/>
    </row>
    <row r="17" spans="1:6" x14ac:dyDescent="0.35">
      <c r="A17" s="5" t="s">
        <v>13</v>
      </c>
      <c r="B17" s="49">
        <v>11.6</v>
      </c>
      <c r="C17" s="50"/>
      <c r="D17" s="13" t="s">
        <v>1</v>
      </c>
      <c r="E17" s="58">
        <v>0.1</v>
      </c>
      <c r="F17" s="59"/>
    </row>
    <row r="18" spans="1:6" x14ac:dyDescent="0.35">
      <c r="A18" s="5" t="s">
        <v>14</v>
      </c>
      <c r="B18" s="51">
        <f>$B$6/100/B17</f>
        <v>1.2931034482758621E-2</v>
      </c>
      <c r="C18" s="48"/>
      <c r="D18" s="13" t="s">
        <v>1</v>
      </c>
      <c r="E18" s="60">
        <f>B18*SQRT(($D$6/$B$6)^2+(E17/B17)^2)</f>
        <v>1.4091905022171539E-4</v>
      </c>
      <c r="F18" s="61"/>
    </row>
    <row r="19" spans="1:6" x14ac:dyDescent="0.35">
      <c r="A19" s="5" t="s">
        <v>23</v>
      </c>
      <c r="B19" s="47">
        <f>1/(1+2.4*(B16/1000)/($B$2/100))</f>
        <v>0.92642234407589663</v>
      </c>
      <c r="C19" s="51"/>
      <c r="D19" s="51"/>
      <c r="E19" s="51"/>
      <c r="F19" s="64"/>
    </row>
    <row r="20" spans="1:6" ht="15" thickBot="1" x14ac:dyDescent="0.4">
      <c r="A20" s="6" t="s">
        <v>15</v>
      </c>
      <c r="B20" s="56">
        <f>(2/9)*(B16/1000)^2*(($B$3*1000-$B$4*1000)/B18)*$B$7*B19</f>
        <v>1.017046516625111</v>
      </c>
      <c r="C20" s="57"/>
      <c r="D20" s="14" t="s">
        <v>1</v>
      </c>
      <c r="E20" s="62">
        <f>SQRT((2*E16/B16)^2+(E18/B18)^2+($D$7/$B$7)^2+($D$3^2+$D$4^2)/(($B$3-$B$4)^2))</f>
        <v>2.068791704265581E-2</v>
      </c>
      <c r="F20" s="63"/>
    </row>
    <row r="22" spans="1:6" ht="15" thickBot="1" x14ac:dyDescent="0.4">
      <c r="A22" s="3" t="s">
        <v>16</v>
      </c>
    </row>
    <row r="23" spans="1:6" ht="15" thickBot="1" x14ac:dyDescent="0.4">
      <c r="A23" s="42" t="s">
        <v>17</v>
      </c>
      <c r="B23" s="43"/>
      <c r="C23" s="43"/>
      <c r="D23" s="43"/>
      <c r="E23" s="43"/>
      <c r="F23" s="44"/>
    </row>
    <row r="24" spans="1:6" x14ac:dyDescent="0.35">
      <c r="A24" s="4" t="s">
        <v>7</v>
      </c>
      <c r="B24" s="16">
        <v>1</v>
      </c>
      <c r="C24" s="17">
        <v>2</v>
      </c>
      <c r="D24" s="17">
        <v>3</v>
      </c>
      <c r="E24" s="17">
        <v>4</v>
      </c>
      <c r="F24" s="18">
        <v>5</v>
      </c>
    </row>
    <row r="25" spans="1:6" x14ac:dyDescent="0.35">
      <c r="A25" s="5" t="s">
        <v>9</v>
      </c>
      <c r="B25" s="8">
        <v>6.64</v>
      </c>
      <c r="C25" s="9">
        <v>6.74</v>
      </c>
      <c r="D25" s="9">
        <v>6.75</v>
      </c>
      <c r="E25" s="9">
        <v>6.71</v>
      </c>
      <c r="F25" s="10">
        <v>6.63</v>
      </c>
    </row>
    <row r="26" spans="1:6" x14ac:dyDescent="0.35">
      <c r="A26" s="5" t="s">
        <v>8</v>
      </c>
      <c r="B26" s="8">
        <v>0.7</v>
      </c>
      <c r="C26" s="9">
        <v>0.8</v>
      </c>
      <c r="D26" s="9">
        <v>0.83</v>
      </c>
      <c r="E26" s="9">
        <v>0.77</v>
      </c>
      <c r="F26" s="10">
        <v>0.69</v>
      </c>
    </row>
    <row r="27" spans="1:6" ht="15" thickBot="1" x14ac:dyDescent="0.4">
      <c r="A27" s="6" t="s">
        <v>10</v>
      </c>
      <c r="B27" s="11">
        <f>B25-B26</f>
        <v>5.9399999999999995</v>
      </c>
      <c r="C27" s="11">
        <f t="shared" ref="C27:F27" si="1">C25-C26</f>
        <v>5.94</v>
      </c>
      <c r="D27" s="11">
        <f t="shared" si="1"/>
        <v>5.92</v>
      </c>
      <c r="E27" s="11">
        <f t="shared" si="1"/>
        <v>5.9399999999999995</v>
      </c>
      <c r="F27" s="11">
        <f t="shared" si="1"/>
        <v>5.9399999999999995</v>
      </c>
    </row>
    <row r="28" spans="1:6" x14ac:dyDescent="0.35">
      <c r="A28" s="7" t="s">
        <v>11</v>
      </c>
      <c r="B28" s="45">
        <f>AVERAGE(B27:F27)</f>
        <v>5.9359999999999982</v>
      </c>
      <c r="C28" s="46"/>
      <c r="D28" s="15" t="s">
        <v>1</v>
      </c>
      <c r="E28" s="52">
        <v>2.6599999999999999E-2</v>
      </c>
      <c r="F28" s="53"/>
    </row>
    <row r="29" spans="1:6" x14ac:dyDescent="0.35">
      <c r="A29" s="5" t="s">
        <v>12</v>
      </c>
      <c r="B29" s="47">
        <f>$B$5*B28/2</f>
        <v>0.78948799999999975</v>
      </c>
      <c r="C29" s="48"/>
      <c r="D29" s="13" t="s">
        <v>1</v>
      </c>
      <c r="E29" s="54">
        <f>B29*E28/B28</f>
        <v>3.5377999999999998E-3</v>
      </c>
      <c r="F29" s="55"/>
    </row>
    <row r="30" spans="1:6" x14ac:dyDescent="0.35">
      <c r="A30" s="5" t="s">
        <v>13</v>
      </c>
      <c r="B30" s="65">
        <v>18.37</v>
      </c>
      <c r="C30" s="66"/>
      <c r="D30" s="13" t="s">
        <v>1</v>
      </c>
      <c r="E30" s="58">
        <v>0.1</v>
      </c>
      <c r="F30" s="59"/>
    </row>
    <row r="31" spans="1:6" x14ac:dyDescent="0.35">
      <c r="A31" s="5" t="s">
        <v>14</v>
      </c>
      <c r="B31" s="51">
        <f>$B$6/100/B30</f>
        <v>8.1654872074033748E-3</v>
      </c>
      <c r="C31" s="48"/>
      <c r="D31" s="13" t="s">
        <v>1</v>
      </c>
      <c r="E31" s="60">
        <f>B31*SQRT(($D$6/$B$6)^2+(E30/B30)^2)</f>
        <v>7.0279119514450239E-5</v>
      </c>
      <c r="F31" s="61"/>
    </row>
    <row r="32" spans="1:6" x14ac:dyDescent="0.35">
      <c r="A32" s="5" t="s">
        <v>23</v>
      </c>
      <c r="B32" s="47">
        <f>1/(1+2.4*(B29/1000)/($B$2/100))</f>
        <v>0.93964691801926548</v>
      </c>
      <c r="C32" s="51"/>
      <c r="D32" s="51"/>
      <c r="E32" s="51"/>
      <c r="F32" s="64"/>
    </row>
    <row r="33" spans="1:6" ht="15" thickBot="1" x14ac:dyDescent="0.4">
      <c r="A33" s="6" t="s">
        <v>15</v>
      </c>
      <c r="B33" s="56">
        <f>(2/9)*(B29/1000)^2*(($B$3*1000-$B$4*1000)/B31)*$B$7*B32</f>
        <v>1.0684232274951444</v>
      </c>
      <c r="C33" s="57"/>
      <c r="D33" s="14" t="s">
        <v>1</v>
      </c>
      <c r="E33" s="62">
        <f>SQRT((2*E29/B29)^2+(E31/B31)^2+($D$7/$B$7)^2+($D$3^2+$D$4^2)/(($B$3-$B$4)^2))</f>
        <v>2.0275510894844043E-2</v>
      </c>
      <c r="F33" s="63"/>
    </row>
    <row r="35" spans="1:6" ht="15" thickBot="1" x14ac:dyDescent="0.4">
      <c r="A35" s="3" t="s">
        <v>18</v>
      </c>
    </row>
    <row r="36" spans="1:6" ht="15" thickBot="1" x14ac:dyDescent="0.4">
      <c r="A36" s="42" t="s">
        <v>19</v>
      </c>
      <c r="B36" s="43"/>
      <c r="C36" s="43"/>
      <c r="D36" s="43"/>
      <c r="E36" s="43"/>
      <c r="F36" s="44"/>
    </row>
    <row r="37" spans="1:6" x14ac:dyDescent="0.35">
      <c r="A37" s="4" t="s">
        <v>7</v>
      </c>
      <c r="B37" s="16">
        <v>1</v>
      </c>
      <c r="C37" s="17">
        <v>2</v>
      </c>
      <c r="D37" s="17">
        <v>3</v>
      </c>
      <c r="E37" s="17">
        <v>4</v>
      </c>
      <c r="F37" s="18">
        <v>5</v>
      </c>
    </row>
    <row r="38" spans="1:6" x14ac:dyDescent="0.35">
      <c r="A38" s="5" t="s">
        <v>9</v>
      </c>
      <c r="B38" s="8">
        <v>5.58</v>
      </c>
      <c r="C38" s="9">
        <v>5.68</v>
      </c>
      <c r="D38" s="9">
        <v>5.48</v>
      </c>
      <c r="E38" s="9">
        <v>5.52</v>
      </c>
      <c r="F38" s="10">
        <v>5.57</v>
      </c>
    </row>
    <row r="39" spans="1:6" x14ac:dyDescent="0.35">
      <c r="A39" s="5" t="s">
        <v>8</v>
      </c>
      <c r="B39" s="8">
        <v>1.94</v>
      </c>
      <c r="C39" s="9">
        <v>2.02</v>
      </c>
      <c r="D39" s="9">
        <v>1.76</v>
      </c>
      <c r="E39" s="9">
        <v>1.81</v>
      </c>
      <c r="F39" s="10">
        <v>1.93</v>
      </c>
    </row>
    <row r="40" spans="1:6" ht="15" thickBot="1" x14ac:dyDescent="0.4">
      <c r="A40" s="6" t="s">
        <v>10</v>
      </c>
      <c r="B40" s="11">
        <f>B38-B39</f>
        <v>3.64</v>
      </c>
      <c r="C40" s="12">
        <f>C38-C39</f>
        <v>3.6599999999999997</v>
      </c>
      <c r="D40" s="12">
        <f t="shared" ref="D40:F40" si="2">D38-D39</f>
        <v>3.7200000000000006</v>
      </c>
      <c r="E40" s="12">
        <f t="shared" si="2"/>
        <v>3.7099999999999995</v>
      </c>
      <c r="F40" s="12">
        <f t="shared" si="2"/>
        <v>3.6400000000000006</v>
      </c>
    </row>
    <row r="41" spans="1:6" x14ac:dyDescent="0.35">
      <c r="A41" s="7" t="s">
        <v>11</v>
      </c>
      <c r="B41" s="45">
        <f>AVERAGE(B40:F40)</f>
        <v>3.6739999999999995</v>
      </c>
      <c r="C41" s="46"/>
      <c r="D41" s="15" t="s">
        <v>1</v>
      </c>
      <c r="E41" s="52">
        <v>2.6599999999999999E-2</v>
      </c>
      <c r="F41" s="53"/>
    </row>
    <row r="42" spans="1:6" x14ac:dyDescent="0.35">
      <c r="A42" s="5" t="s">
        <v>12</v>
      </c>
      <c r="B42" s="47">
        <f>$B$5*B41/2</f>
        <v>0.48864199999999997</v>
      </c>
      <c r="C42" s="48"/>
      <c r="D42" s="13" t="s">
        <v>1</v>
      </c>
      <c r="E42" s="54">
        <f>B42*E41/B41</f>
        <v>3.5378000000000002E-3</v>
      </c>
      <c r="F42" s="55"/>
    </row>
    <row r="43" spans="1:6" x14ac:dyDescent="0.35">
      <c r="A43" s="5" t="s">
        <v>13</v>
      </c>
      <c r="B43" s="65">
        <v>45.72</v>
      </c>
      <c r="C43" s="66"/>
      <c r="D43" s="13" t="s">
        <v>1</v>
      </c>
      <c r="E43" s="58">
        <v>0.1</v>
      </c>
      <c r="F43" s="59"/>
    </row>
    <row r="44" spans="1:6" x14ac:dyDescent="0.35">
      <c r="A44" s="5" t="s">
        <v>14</v>
      </c>
      <c r="B44" s="51">
        <f>$B$6/100/B43</f>
        <v>3.2808398950131233E-3</v>
      </c>
      <c r="C44" s="48"/>
      <c r="D44" s="13" t="s">
        <v>1</v>
      </c>
      <c r="E44" s="60">
        <f>B44*SQRT(($D$6/$B$6)^2+(E43/B43)^2)</f>
        <v>2.3019342679387644E-5</v>
      </c>
      <c r="F44" s="61"/>
    </row>
    <row r="45" spans="1:6" x14ac:dyDescent="0.35">
      <c r="A45" s="5" t="s">
        <v>23</v>
      </c>
      <c r="B45" s="47">
        <f>1/(1+2.4*(B42/1000)/($B$2/100))</f>
        <v>0.96176602516068588</v>
      </c>
      <c r="C45" s="51"/>
      <c r="D45" s="51"/>
      <c r="E45" s="51"/>
      <c r="F45" s="64"/>
    </row>
    <row r="46" spans="1:6" ht="15" thickBot="1" x14ac:dyDescent="0.4">
      <c r="A46" s="6" t="s">
        <v>15</v>
      </c>
      <c r="B46" s="56">
        <f>(2/9)*(B42/1000)^2*(($B$3*1000-$B$4*1000)/B44)*$B$7*B45</f>
        <v>1.0426430280422501</v>
      </c>
      <c r="C46" s="57"/>
      <c r="D46" s="14" t="s">
        <v>1</v>
      </c>
      <c r="E46" s="62">
        <f>SQRT((2*E42/B42)^2+(E44/B44)^2+($D$7/$B$7)^2+($D$3^2+$D$4^2)/(($B$3-$B$4)^2))</f>
        <v>2.2706802795015826E-2</v>
      </c>
      <c r="F46" s="63"/>
    </row>
  </sheetData>
  <mergeCells count="36">
    <mergeCell ref="B43:C43"/>
    <mergeCell ref="E43:F43"/>
    <mergeCell ref="B44:C44"/>
    <mergeCell ref="E44:F44"/>
    <mergeCell ref="B46:C46"/>
    <mergeCell ref="E46:F46"/>
    <mergeCell ref="B45:F45"/>
    <mergeCell ref="B30:C30"/>
    <mergeCell ref="E30:F30"/>
    <mergeCell ref="B31:C31"/>
    <mergeCell ref="E31:F31"/>
    <mergeCell ref="B33:C33"/>
    <mergeCell ref="E33:F33"/>
    <mergeCell ref="B32:F32"/>
    <mergeCell ref="B20:C20"/>
    <mergeCell ref="E15:F15"/>
    <mergeCell ref="E16:F16"/>
    <mergeCell ref="E17:F17"/>
    <mergeCell ref="E18:F18"/>
    <mergeCell ref="E20:F20"/>
    <mergeCell ref="B19:F19"/>
    <mergeCell ref="A36:F36"/>
    <mergeCell ref="B41:C41"/>
    <mergeCell ref="E41:F41"/>
    <mergeCell ref="B42:C42"/>
    <mergeCell ref="E42:F42"/>
    <mergeCell ref="A23:F23"/>
    <mergeCell ref="B28:C28"/>
    <mergeCell ref="E28:F28"/>
    <mergeCell ref="B29:C29"/>
    <mergeCell ref="E29:F29"/>
    <mergeCell ref="A10:F10"/>
    <mergeCell ref="B15:C15"/>
    <mergeCell ref="B16:C16"/>
    <mergeCell ref="B17:C17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Синюта</dc:creator>
  <cp:lastModifiedBy>Анастасия Синюта</cp:lastModifiedBy>
  <dcterms:created xsi:type="dcterms:W3CDTF">2022-04-27T22:06:34Z</dcterms:created>
  <dcterms:modified xsi:type="dcterms:W3CDTF">2022-05-04T15:17:44Z</dcterms:modified>
</cp:coreProperties>
</file>