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5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Y20" i="1" l="1"/>
  <c r="Y19" i="1"/>
  <c r="Y18" i="1"/>
  <c r="B38" i="1" l="1"/>
  <c r="W29" i="1" l="1"/>
  <c r="U29" i="1"/>
  <c r="S29" i="1"/>
  <c r="W37" i="1"/>
  <c r="U37" i="1"/>
  <c r="S37" i="1"/>
  <c r="S22" i="1"/>
  <c r="U14" i="1"/>
  <c r="U22" i="1"/>
  <c r="W14" i="1"/>
  <c r="W22" i="1"/>
  <c r="S14" i="1"/>
  <c r="F38" i="1"/>
  <c r="D38" i="1"/>
  <c r="D21" i="1"/>
  <c r="F21" i="1"/>
  <c r="B29" i="1"/>
  <c r="B21" i="1"/>
  <c r="F13" i="1"/>
  <c r="D13" i="1"/>
  <c r="B13" i="1"/>
  <c r="F29" i="1" l="1"/>
  <c r="D29" i="1"/>
</calcChain>
</file>

<file path=xl/sharedStrings.xml><?xml version="1.0" encoding="utf-8"?>
<sst xmlns="http://schemas.openxmlformats.org/spreadsheetml/2006/main" count="123" uniqueCount="41">
  <si>
    <t>n</t>
  </si>
  <si>
    <t>p</t>
  </si>
  <si>
    <t>a</t>
  </si>
  <si>
    <t>b</t>
  </si>
  <si>
    <t>c</t>
  </si>
  <si>
    <t xml:space="preserve">𝝀 </t>
  </si>
  <si>
    <t>P(X&gt;2)</t>
  </si>
  <si>
    <t>P(𝑿 ≤ 𝟓)</t>
  </si>
  <si>
    <t>P(X=6)</t>
  </si>
  <si>
    <t>NAMA: ANASTHASHYA RACHMAN</t>
  </si>
  <si>
    <t>NIM : 121450013</t>
  </si>
  <si>
    <t xml:space="preserve">KELAS: RB </t>
  </si>
  <si>
    <t>𝝁</t>
  </si>
  <si>
    <t>𝝈</t>
  </si>
  <si>
    <t>P(778&lt;X&lt;834)</t>
  </si>
  <si>
    <t>P(𝑿≤𝟗𝟎𝟎)</t>
  </si>
  <si>
    <t>P(X≥𝟖𝟓𝟎)</t>
  </si>
  <si>
    <t>𝝀</t>
  </si>
  <si>
    <t>X</t>
  </si>
  <si>
    <t>X1</t>
  </si>
  <si>
    <t>X2</t>
  </si>
  <si>
    <t>P(𝑿&lt;20)</t>
  </si>
  <si>
    <t>P(𝑿&gt;𝟏𝟎)</t>
  </si>
  <si>
    <t>P(10&lt; X&lt;20)</t>
  </si>
  <si>
    <t>P(X=3)</t>
  </si>
  <si>
    <t xml:space="preserve"> P(𝟑≤ X ≤ 𝟖)</t>
  </si>
  <si>
    <t>P(X&gt;10)</t>
  </si>
  <si>
    <t>P(X&lt;2)</t>
  </si>
  <si>
    <t>P(X=0)</t>
  </si>
  <si>
    <t>P(X&gt;3)</t>
  </si>
  <si>
    <t>d</t>
  </si>
  <si>
    <t>P</t>
  </si>
  <si>
    <t>P(𝑿≤35)</t>
  </si>
  <si>
    <t>P(X≥25)</t>
  </si>
  <si>
    <t>P(25&lt;X&lt;35)</t>
  </si>
  <si>
    <t>P(X&lt;7)</t>
  </si>
  <si>
    <t>P(X=5)</t>
  </si>
  <si>
    <t>P(𝑿≤3)</t>
  </si>
  <si>
    <t>P(X&gt;30)</t>
  </si>
  <si>
    <t>P(X≥5)</t>
  </si>
  <si>
    <t>P(30&lt; X&lt;60)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</si>
</sst>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6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7</xdr:row>
      <xdr:rowOff>19051</xdr:rowOff>
    </xdr:from>
    <xdr:to>
      <xdr:col>14</xdr:col>
      <xdr:colOff>228981</xdr:colOff>
      <xdr:row>12</xdr:row>
      <xdr:rowOff>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4825" y="1352551"/>
          <a:ext cx="4448556" cy="933450"/>
        </a:xfrm>
        <a:prstGeom prst="rect">
          <a:avLst/>
        </a:prstGeom>
      </xdr:spPr>
    </xdr:pic>
    <xdr:clientData/>
  </xdr:twoCellAnchor>
  <xdr:twoCellAnchor editAs="oneCell">
    <xdr:from>
      <xdr:col>6</xdr:col>
      <xdr:colOff>600075</xdr:colOff>
      <xdr:row>14</xdr:row>
      <xdr:rowOff>180974</xdr:rowOff>
    </xdr:from>
    <xdr:to>
      <xdr:col>14</xdr:col>
      <xdr:colOff>342900</xdr:colOff>
      <xdr:row>19</xdr:row>
      <xdr:rowOff>138151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8650" y="2847974"/>
          <a:ext cx="4619625" cy="909677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24</xdr:row>
      <xdr:rowOff>18929</xdr:rowOff>
    </xdr:from>
    <xdr:to>
      <xdr:col>14</xdr:col>
      <xdr:colOff>390525</xdr:colOff>
      <xdr:row>28</xdr:row>
      <xdr:rowOff>123824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8176" y="4590929"/>
          <a:ext cx="4657724" cy="866895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571500</xdr:colOff>
      <xdr:row>32</xdr:row>
      <xdr:rowOff>0</xdr:rowOff>
    </xdr:from>
    <xdr:to>
      <xdr:col>14</xdr:col>
      <xdr:colOff>333375</xdr:colOff>
      <xdr:row>37</xdr:row>
      <xdr:rowOff>114300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0075" y="6124575"/>
          <a:ext cx="4638675" cy="1066800"/>
        </a:xfrm>
        <a:prstGeom prst="rect">
          <a:avLst/>
        </a:prstGeom>
      </xdr:spPr>
    </xdr:pic>
    <xdr:clientData/>
  </xdr:twoCellAnchor>
  <xdr:twoCellAnchor editAs="oneCell">
    <xdr:from>
      <xdr:col>24</xdr:col>
      <xdr:colOff>597676</xdr:colOff>
      <xdr:row>6</xdr:row>
      <xdr:rowOff>177187</xdr:rowOff>
    </xdr:from>
    <xdr:to>
      <xdr:col>33</xdr:col>
      <xdr:colOff>28576</xdr:colOff>
      <xdr:row>11</xdr:row>
      <xdr:rowOff>57150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024" b="25363"/>
        <a:stretch/>
      </xdr:blipFill>
      <xdr:spPr>
        <a:xfrm>
          <a:off x="15409051" y="1348762"/>
          <a:ext cx="4917300" cy="832463"/>
        </a:xfrm>
        <a:prstGeom prst="rect">
          <a:avLst/>
        </a:prstGeom>
      </xdr:spPr>
    </xdr:pic>
    <xdr:clientData/>
  </xdr:twoCellAnchor>
  <xdr:twoCellAnchor editAs="oneCell">
    <xdr:from>
      <xdr:col>25</xdr:col>
      <xdr:colOff>14250</xdr:colOff>
      <xdr:row>15</xdr:row>
      <xdr:rowOff>25010</xdr:rowOff>
    </xdr:from>
    <xdr:to>
      <xdr:col>32</xdr:col>
      <xdr:colOff>581025</xdr:colOff>
      <xdr:row>21</xdr:row>
      <xdr:rowOff>185699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3900" y="2911085"/>
          <a:ext cx="4833975" cy="1303689"/>
        </a:xfrm>
        <a:prstGeom prst="rect">
          <a:avLst/>
        </a:prstGeom>
      </xdr:spPr>
    </xdr:pic>
    <xdr:clientData/>
  </xdr:twoCellAnchor>
  <xdr:twoCellAnchor editAs="oneCell">
    <xdr:from>
      <xdr:col>24</xdr:col>
      <xdr:colOff>602401</xdr:colOff>
      <xdr:row>23</xdr:row>
      <xdr:rowOff>13053</xdr:rowOff>
    </xdr:from>
    <xdr:to>
      <xdr:col>34</xdr:col>
      <xdr:colOff>514351</xdr:colOff>
      <xdr:row>29</xdr:row>
      <xdr:rowOff>21374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13776" y="4423128"/>
          <a:ext cx="6007950" cy="1151321"/>
        </a:xfrm>
        <a:prstGeom prst="rect">
          <a:avLst/>
        </a:prstGeom>
      </xdr:spPr>
    </xdr:pic>
    <xdr:clientData/>
  </xdr:twoCellAnchor>
  <xdr:twoCellAnchor editAs="oneCell">
    <xdr:from>
      <xdr:col>25</xdr:col>
      <xdr:colOff>28576</xdr:colOff>
      <xdr:row>31</xdr:row>
      <xdr:rowOff>7030</xdr:rowOff>
    </xdr:from>
    <xdr:to>
      <xdr:col>32</xdr:col>
      <xdr:colOff>152400</xdr:colOff>
      <xdr:row>37</xdr:row>
      <xdr:rowOff>152400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78226" y="5941105"/>
          <a:ext cx="4391024" cy="1288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abSelected="1" topLeftCell="L16" workbookViewId="0">
      <selection activeCell="Y13" sqref="Y13"/>
    </sheetView>
  </sheetViews>
  <sheetFormatPr defaultRowHeight="15" x14ac:dyDescent="0.25"/>
  <cols>
    <col min="1" max="1" width="14.42578125" customWidth="1"/>
    <col min="3" max="3" width="11.85546875" customWidth="1"/>
    <col min="17" max="17" width="9.140625" customWidth="1"/>
    <col min="18" max="18" width="14" customWidth="1"/>
    <col min="22" max="22" width="11.42578125" customWidth="1"/>
    <col min="24" max="24" width="12.140625" customWidth="1"/>
  </cols>
  <sheetData>
    <row r="1" spans="1:25" ht="15.75" x14ac:dyDescent="0.25">
      <c r="A1" s="8" t="s">
        <v>9</v>
      </c>
      <c r="B1" s="9"/>
      <c r="C1" s="9"/>
      <c r="D1" s="10"/>
    </row>
    <row r="2" spans="1:25" ht="15.75" x14ac:dyDescent="0.25">
      <c r="A2" s="8" t="s">
        <v>10</v>
      </c>
      <c r="B2" s="9"/>
      <c r="C2" s="9"/>
      <c r="D2" s="10"/>
    </row>
    <row r="3" spans="1:25" ht="15.75" x14ac:dyDescent="0.25">
      <c r="A3" s="8" t="s">
        <v>11</v>
      </c>
      <c r="B3" s="9"/>
      <c r="C3" s="9"/>
      <c r="D3" s="10"/>
    </row>
    <row r="7" spans="1:25" x14ac:dyDescent="0.25">
      <c r="A7" s="15">
        <v>1</v>
      </c>
      <c r="B7" s="16"/>
      <c r="C7" s="16"/>
      <c r="D7" s="16"/>
      <c r="E7" s="16"/>
      <c r="F7" s="17"/>
    </row>
    <row r="8" spans="1:25" x14ac:dyDescent="0.25">
      <c r="A8" s="15" t="s">
        <v>2</v>
      </c>
      <c r="B8" s="17"/>
      <c r="C8" s="15" t="s">
        <v>3</v>
      </c>
      <c r="D8" s="17"/>
      <c r="E8" s="15" t="s">
        <v>4</v>
      </c>
      <c r="F8" s="17"/>
      <c r="R8" s="23">
        <v>5</v>
      </c>
      <c r="S8" s="24"/>
      <c r="T8" s="24"/>
      <c r="U8" s="24"/>
      <c r="V8" s="24"/>
      <c r="W8" s="25"/>
    </row>
    <row r="9" spans="1:25" x14ac:dyDescent="0.25">
      <c r="A9" s="1" t="s">
        <v>31</v>
      </c>
      <c r="B9" s="1">
        <v>0.4</v>
      </c>
      <c r="C9" s="1" t="s">
        <v>0</v>
      </c>
      <c r="D9" s="1">
        <v>0.4</v>
      </c>
      <c r="E9" s="1" t="s">
        <v>0</v>
      </c>
      <c r="F9" s="1">
        <v>0.4</v>
      </c>
      <c r="R9" s="23" t="s">
        <v>2</v>
      </c>
      <c r="S9" s="25"/>
      <c r="T9" s="23" t="s">
        <v>3</v>
      </c>
      <c r="U9" s="25"/>
      <c r="V9" s="23" t="s">
        <v>4</v>
      </c>
      <c r="W9" s="25"/>
    </row>
    <row r="10" spans="1:25" x14ac:dyDescent="0.25">
      <c r="A10" s="1" t="s">
        <v>0</v>
      </c>
      <c r="B10" s="1">
        <v>15</v>
      </c>
      <c r="C10" s="1" t="s">
        <v>1</v>
      </c>
      <c r="D10" s="1">
        <v>15</v>
      </c>
      <c r="E10" s="1" t="s">
        <v>1</v>
      </c>
      <c r="F10" s="1">
        <v>15</v>
      </c>
      <c r="R10" s="1" t="s">
        <v>12</v>
      </c>
      <c r="S10" s="1">
        <v>800</v>
      </c>
      <c r="T10" s="1" t="s">
        <v>12</v>
      </c>
      <c r="U10" s="1">
        <v>800</v>
      </c>
      <c r="V10" s="1" t="s">
        <v>12</v>
      </c>
      <c r="W10" s="1">
        <v>800</v>
      </c>
    </row>
    <row r="11" spans="1:25" x14ac:dyDescent="0.25">
      <c r="A11" s="1" t="s">
        <v>18</v>
      </c>
      <c r="B11" s="1">
        <v>10</v>
      </c>
      <c r="C11" s="1" t="s">
        <v>19</v>
      </c>
      <c r="D11" s="1">
        <v>3</v>
      </c>
      <c r="E11" s="1" t="s">
        <v>19</v>
      </c>
      <c r="F11" s="1">
        <v>3</v>
      </c>
      <c r="R11" s="1" t="s">
        <v>13</v>
      </c>
      <c r="S11" s="1">
        <v>40</v>
      </c>
      <c r="T11" s="1" t="s">
        <v>13</v>
      </c>
      <c r="U11" s="1">
        <v>40</v>
      </c>
      <c r="V11" s="1" t="s">
        <v>13</v>
      </c>
      <c r="W11" s="1">
        <v>40</v>
      </c>
    </row>
    <row r="12" spans="1:25" x14ac:dyDescent="0.25">
      <c r="A12" s="1"/>
      <c r="B12" s="1"/>
      <c r="C12" s="1" t="s">
        <v>20</v>
      </c>
      <c r="D12" s="1">
        <v>8</v>
      </c>
      <c r="E12" s="1"/>
      <c r="F12" s="1"/>
      <c r="R12" s="1" t="s">
        <v>19</v>
      </c>
      <c r="S12" s="1">
        <v>778</v>
      </c>
      <c r="T12" s="1" t="s">
        <v>19</v>
      </c>
      <c r="U12" s="1">
        <v>900</v>
      </c>
      <c r="V12" s="1" t="s">
        <v>19</v>
      </c>
      <c r="W12" s="1">
        <v>850</v>
      </c>
    </row>
    <row r="13" spans="1:25" x14ac:dyDescent="0.25">
      <c r="A13" s="5" t="s">
        <v>26</v>
      </c>
      <c r="B13" s="5">
        <f>1 -(_xlfn.BINOM.DIST(B11,B10,B9,TRUE))</f>
        <v>9.3476607754240382E-3</v>
      </c>
      <c r="C13" s="5" t="s">
        <v>25</v>
      </c>
      <c r="D13" s="5">
        <f>(_xlfn.BINOM.DIST(D12,D10,D9,TRUE))-(_xlfn.BINOM.DIST(D11,D10,D9,TRUE))</f>
        <v>0.81445068944179189</v>
      </c>
      <c r="E13" s="5" t="s">
        <v>24</v>
      </c>
      <c r="F13" s="5">
        <f>_xlfn.BINOM.DIST(F11,F10,F9,TRUE)</f>
        <v>9.0501902401535952E-2</v>
      </c>
      <c r="R13" s="1" t="s">
        <v>20</v>
      </c>
      <c r="S13" s="1">
        <v>834</v>
      </c>
      <c r="T13" s="1"/>
      <c r="U13" s="1"/>
      <c r="V13" s="1"/>
      <c r="W13" s="1"/>
    </row>
    <row r="14" spans="1:25" x14ac:dyDescent="0.25">
      <c r="R14" s="5" t="s">
        <v>14</v>
      </c>
      <c r="S14" s="5">
        <f>(_xlfn.NORM.DIST(834,800,40,TRUE))*(_xlfn.NORM.DIST(778,800,40,TRUE))</f>
        <v>0.23360832264295525</v>
      </c>
      <c r="T14" s="5" t="s">
        <v>15</v>
      </c>
      <c r="U14" s="5">
        <f>_xlfn.NORM.DIST(900,800,40,TRUE)</f>
        <v>0.99379033467422384</v>
      </c>
      <c r="V14" s="5" t="s">
        <v>16</v>
      </c>
      <c r="W14" s="5">
        <f>1-_xlfn.NORM.DIST(850,800,40,TRUE)</f>
        <v>0.10564977366685524</v>
      </c>
    </row>
    <row r="16" spans="1:25" x14ac:dyDescent="0.25">
      <c r="A16" s="18">
        <v>2</v>
      </c>
      <c r="B16" s="19"/>
      <c r="C16" s="19"/>
      <c r="D16" s="19"/>
      <c r="E16" s="19"/>
      <c r="F16" s="20"/>
      <c r="R16" s="18">
        <v>6</v>
      </c>
      <c r="S16" s="19"/>
      <c r="T16" s="19"/>
      <c r="U16" s="19"/>
      <c r="V16" s="19"/>
      <c r="W16" s="19"/>
      <c r="X16" s="19"/>
      <c r="Y16" s="20"/>
    </row>
    <row r="17" spans="1:27" x14ac:dyDescent="0.25">
      <c r="A17" s="18" t="s">
        <v>2</v>
      </c>
      <c r="B17" s="20"/>
      <c r="C17" s="18" t="s">
        <v>3</v>
      </c>
      <c r="D17" s="20"/>
      <c r="E17" s="18" t="s">
        <v>4</v>
      </c>
      <c r="F17" s="20"/>
      <c r="R17" s="18" t="s">
        <v>2</v>
      </c>
      <c r="S17" s="20"/>
      <c r="T17" s="18" t="s">
        <v>3</v>
      </c>
      <c r="U17" s="20"/>
      <c r="V17" s="18" t="s">
        <v>4</v>
      </c>
      <c r="W17" s="20"/>
      <c r="X17" s="18" t="s">
        <v>30</v>
      </c>
      <c r="Y17" s="20"/>
    </row>
    <row r="18" spans="1:27" x14ac:dyDescent="0.25">
      <c r="A18" s="1" t="s">
        <v>1</v>
      </c>
      <c r="B18" s="1">
        <v>0.4</v>
      </c>
      <c r="C18" s="1" t="s">
        <v>1</v>
      </c>
      <c r="D18" s="1">
        <v>0.4</v>
      </c>
      <c r="E18" s="1" t="s">
        <v>1</v>
      </c>
      <c r="F18" s="1">
        <v>0.4</v>
      </c>
      <c r="R18" s="2" t="s">
        <v>12</v>
      </c>
      <c r="S18" s="1">
        <v>30</v>
      </c>
      <c r="T18" s="2" t="s">
        <v>12</v>
      </c>
      <c r="U18" s="1">
        <v>30</v>
      </c>
      <c r="V18" s="2" t="s">
        <v>12</v>
      </c>
      <c r="W18" s="1">
        <v>30</v>
      </c>
      <c r="X18" s="5" t="s">
        <v>32</v>
      </c>
      <c r="Y18" s="3">
        <f>_xlfn.NORM.S.DIST(S22,TRUE)</f>
        <v>0.83983752369193421</v>
      </c>
    </row>
    <row r="19" spans="1:27" x14ac:dyDescent="0.25">
      <c r="A19" s="1" t="s">
        <v>0</v>
      </c>
      <c r="B19" s="1">
        <v>5</v>
      </c>
      <c r="C19" s="1" t="s">
        <v>0</v>
      </c>
      <c r="D19" s="1">
        <v>5</v>
      </c>
      <c r="E19" s="1" t="s">
        <v>0</v>
      </c>
      <c r="F19" s="1">
        <v>5</v>
      </c>
      <c r="R19" s="2" t="s">
        <v>13</v>
      </c>
      <c r="S19" s="1">
        <v>2</v>
      </c>
      <c r="T19" s="2" t="s">
        <v>13</v>
      </c>
      <c r="U19" s="1">
        <v>2</v>
      </c>
      <c r="V19" s="2" t="s">
        <v>13</v>
      </c>
      <c r="W19" s="1">
        <v>2</v>
      </c>
      <c r="X19" s="5" t="s">
        <v>33</v>
      </c>
      <c r="Y19" s="3">
        <f>_xlfn.NORM.S.DIST(U22,TRUE)</f>
        <v>0.83983752369193421</v>
      </c>
      <c r="Z19" s="5"/>
      <c r="AA19" s="27"/>
    </row>
    <row r="20" spans="1:27" x14ac:dyDescent="0.25">
      <c r="A20" s="1" t="s">
        <v>18</v>
      </c>
      <c r="B20" s="1">
        <v>0</v>
      </c>
      <c r="C20" s="1" t="s">
        <v>18</v>
      </c>
      <c r="D20" s="1">
        <v>2</v>
      </c>
      <c r="E20" s="1" t="s">
        <v>18</v>
      </c>
      <c r="F20" s="1">
        <v>3</v>
      </c>
      <c r="R20" s="1" t="s">
        <v>19</v>
      </c>
      <c r="S20" s="1">
        <v>35</v>
      </c>
      <c r="T20" s="1" t="s">
        <v>19</v>
      </c>
      <c r="U20" s="1">
        <v>25</v>
      </c>
      <c r="V20" s="1" t="s">
        <v>19</v>
      </c>
      <c r="W20" s="1">
        <v>25</v>
      </c>
      <c r="X20" s="5" t="s">
        <v>34</v>
      </c>
      <c r="Y20" s="3">
        <f>_xlfn.NORM.S.DIST(W22,TRUE)</f>
        <v>0.50246189922791296</v>
      </c>
      <c r="Z20" s="5"/>
    </row>
    <row r="21" spans="1:27" x14ac:dyDescent="0.25">
      <c r="A21" s="6" t="s">
        <v>28</v>
      </c>
      <c r="B21" s="6">
        <f>_xlfn.BINOM.DIST(B20,B19,B18,TRUE)</f>
        <v>7.7759999999999996E-2</v>
      </c>
      <c r="C21" s="6" t="s">
        <v>27</v>
      </c>
      <c r="D21" s="6">
        <f>_xlfn.BINOM.DIST(1,D19,D18,TRUE)</f>
        <v>0.33695999999999993</v>
      </c>
      <c r="E21" s="6" t="s">
        <v>29</v>
      </c>
      <c r="F21" s="6">
        <f>1-_xlfn.BINOM.DIST(F20,F19,F18,TRUE)</f>
        <v>8.7040000000000006E-2</v>
      </c>
      <c r="R21" s="1"/>
      <c r="S21" s="1"/>
      <c r="T21" s="1"/>
      <c r="U21" s="1"/>
      <c r="V21" s="1" t="s">
        <v>20</v>
      </c>
      <c r="W21" s="1">
        <v>35</v>
      </c>
      <c r="X21" s="2"/>
      <c r="Y21" s="3"/>
      <c r="Z21" s="5"/>
    </row>
    <row r="22" spans="1:27" x14ac:dyDescent="0.25">
      <c r="A22" s="4"/>
      <c r="B22" s="4"/>
      <c r="C22" s="4"/>
      <c r="D22" s="4"/>
      <c r="E22" s="4"/>
      <c r="F22" s="4"/>
      <c r="R22" s="5" t="s">
        <v>32</v>
      </c>
      <c r="S22" s="5">
        <f>_xlfn.NORM.DIST(S20,S18,S19,TRUE)</f>
        <v>0.99379033467422384</v>
      </c>
      <c r="T22" s="5" t="s">
        <v>33</v>
      </c>
      <c r="U22" s="5">
        <f>1-_xlfn.NORM.DIST(U20,U18,U19,TRUE)</f>
        <v>0.99379033467422384</v>
      </c>
      <c r="V22" s="5" t="s">
        <v>34</v>
      </c>
      <c r="W22" s="5">
        <f>(_xlfn.NORM.DIST(W21,W18,W19,TRUE))*(_xlfn.NORM.DIST(W20,W18,W19,TRUE))</f>
        <v>6.1711053823179868E-3</v>
      </c>
      <c r="X22" s="7"/>
      <c r="Y22" s="7"/>
    </row>
    <row r="24" spans="1:27" x14ac:dyDescent="0.25">
      <c r="R24" s="11">
        <v>7</v>
      </c>
      <c r="S24" s="12"/>
      <c r="T24" s="12"/>
      <c r="U24" s="12"/>
      <c r="V24" s="12"/>
      <c r="W24" s="13"/>
    </row>
    <row r="25" spans="1:27" x14ac:dyDescent="0.25">
      <c r="A25" s="11">
        <v>3</v>
      </c>
      <c r="B25" s="12"/>
      <c r="C25" s="12"/>
      <c r="D25" s="12"/>
      <c r="E25" s="12"/>
      <c r="F25" s="13"/>
      <c r="R25" s="11" t="s">
        <v>2</v>
      </c>
      <c r="S25" s="13"/>
      <c r="T25" s="11" t="s">
        <v>3</v>
      </c>
      <c r="U25" s="13"/>
      <c r="V25" s="11" t="s">
        <v>4</v>
      </c>
      <c r="W25" s="13"/>
    </row>
    <row r="26" spans="1:27" x14ac:dyDescent="0.25">
      <c r="A26" s="14" t="s">
        <v>2</v>
      </c>
      <c r="B26" s="14"/>
      <c r="C26" s="14" t="s">
        <v>3</v>
      </c>
      <c r="D26" s="14"/>
      <c r="E26" s="11" t="s">
        <v>4</v>
      </c>
      <c r="F26" s="13"/>
      <c r="R26" s="2" t="s">
        <v>17</v>
      </c>
      <c r="S26" s="2">
        <v>10</v>
      </c>
      <c r="T26" s="2" t="s">
        <v>17</v>
      </c>
      <c r="U26" s="2">
        <v>10</v>
      </c>
      <c r="V26" s="2" t="s">
        <v>17</v>
      </c>
      <c r="W26" s="2">
        <v>10</v>
      </c>
    </row>
    <row r="27" spans="1:27" x14ac:dyDescent="0.25">
      <c r="A27" s="1" t="s">
        <v>5</v>
      </c>
      <c r="B27" s="1">
        <v>7</v>
      </c>
      <c r="C27" s="1" t="s">
        <v>5</v>
      </c>
      <c r="D27" s="1">
        <v>7</v>
      </c>
      <c r="E27" s="1" t="s">
        <v>5</v>
      </c>
      <c r="F27" s="1">
        <v>7</v>
      </c>
      <c r="R27" s="2" t="s">
        <v>18</v>
      </c>
      <c r="S27" s="2">
        <v>20</v>
      </c>
      <c r="T27" s="2" t="s">
        <v>18</v>
      </c>
      <c r="U27" s="2">
        <v>10</v>
      </c>
      <c r="V27" s="2" t="s">
        <v>19</v>
      </c>
      <c r="W27" s="2">
        <v>10</v>
      </c>
    </row>
    <row r="28" spans="1:27" x14ac:dyDescent="0.25">
      <c r="A28" s="1" t="s">
        <v>18</v>
      </c>
      <c r="B28" s="1">
        <v>2</v>
      </c>
      <c r="C28" s="1" t="s">
        <v>18</v>
      </c>
      <c r="D28" s="1">
        <v>5</v>
      </c>
      <c r="E28" s="1" t="s">
        <v>18</v>
      </c>
      <c r="F28" s="1">
        <v>6</v>
      </c>
      <c r="R28" s="2"/>
      <c r="S28" s="2"/>
      <c r="T28" s="2"/>
      <c r="U28" s="2"/>
      <c r="V28" s="2" t="s">
        <v>20</v>
      </c>
      <c r="W28" s="2">
        <v>20</v>
      </c>
    </row>
    <row r="29" spans="1:27" x14ac:dyDescent="0.25">
      <c r="A29" s="5" t="s">
        <v>6</v>
      </c>
      <c r="B29" s="5">
        <f>1-(_xlfn.POISSON.DIST(2,7,TRUE))</f>
        <v>0.97036383611947818</v>
      </c>
      <c r="C29" s="5" t="s">
        <v>7</v>
      </c>
      <c r="D29" s="5">
        <f>_xlfn.POISSON.DIST(5,7,TRUE)</f>
        <v>0.30070827617436097</v>
      </c>
      <c r="E29" s="5" t="s">
        <v>8</v>
      </c>
      <c r="F29" s="5">
        <f>_xlfn.POISSON.DIST(6,7,TRUE)</f>
        <v>0.44971105584869897</v>
      </c>
      <c r="R29" s="6" t="s">
        <v>21</v>
      </c>
      <c r="S29" s="6">
        <f>_xlfn.EXPON.DIST(20,(1/10),TRUE)</f>
        <v>0.8646647167633873</v>
      </c>
      <c r="T29" s="6" t="s">
        <v>22</v>
      </c>
      <c r="U29" s="6">
        <f>1-(_xlfn.EXPON.DIST(10,(1/10),TRUE))</f>
        <v>0.36787944117144233</v>
      </c>
      <c r="V29" s="6" t="s">
        <v>23</v>
      </c>
      <c r="W29" s="6">
        <f>(_xlfn.EXPON.DIST(20,(1/10),TRUE))-(_xlfn.EXPON.DIST(10,(1/10),TRUE))</f>
        <v>0.23254415793482963</v>
      </c>
    </row>
    <row r="30" spans="1:27" x14ac:dyDescent="0.25">
      <c r="R30" s="4"/>
      <c r="S30" s="4"/>
      <c r="T30" s="4"/>
      <c r="U30" s="4"/>
      <c r="V30" s="4"/>
      <c r="W30" s="4"/>
    </row>
    <row r="32" spans="1:27" x14ac:dyDescent="0.25">
      <c r="R32" s="21">
        <v>8</v>
      </c>
      <c r="S32" s="26"/>
      <c r="T32" s="26"/>
      <c r="U32" s="26"/>
      <c r="V32" s="26"/>
      <c r="W32" s="22"/>
    </row>
    <row r="33" spans="1:23" x14ac:dyDescent="0.25">
      <c r="A33" s="21">
        <v>4</v>
      </c>
      <c r="B33" s="26"/>
      <c r="C33" s="26"/>
      <c r="D33" s="26"/>
      <c r="E33" s="26"/>
      <c r="F33" s="22"/>
      <c r="R33" s="21" t="s">
        <v>2</v>
      </c>
      <c r="S33" s="22"/>
      <c r="T33" s="21" t="s">
        <v>3</v>
      </c>
      <c r="U33" s="22"/>
      <c r="V33" s="21" t="s">
        <v>4</v>
      </c>
      <c r="W33" s="22"/>
    </row>
    <row r="34" spans="1:23" x14ac:dyDescent="0.25">
      <c r="A34" s="21" t="s">
        <v>2</v>
      </c>
      <c r="B34" s="22"/>
      <c r="C34" s="21" t="s">
        <v>3</v>
      </c>
      <c r="D34" s="22"/>
      <c r="E34" s="21" t="s">
        <v>4</v>
      </c>
      <c r="F34" s="22"/>
      <c r="R34" s="2" t="s">
        <v>17</v>
      </c>
      <c r="S34" s="1">
        <v>15</v>
      </c>
      <c r="T34" s="2" t="s">
        <v>17</v>
      </c>
      <c r="U34" s="1">
        <v>15</v>
      </c>
      <c r="V34" s="2" t="s">
        <v>17</v>
      </c>
      <c r="W34" s="1">
        <v>15</v>
      </c>
    </row>
    <row r="35" spans="1:23" x14ac:dyDescent="0.25">
      <c r="A35" s="1" t="s">
        <v>1</v>
      </c>
      <c r="B35" s="1">
        <v>1E-3</v>
      </c>
      <c r="C35" s="1" t="s">
        <v>1</v>
      </c>
      <c r="D35" s="2">
        <v>1E-3</v>
      </c>
      <c r="E35" s="1" t="s">
        <v>1</v>
      </c>
      <c r="F35" s="2">
        <v>1E-3</v>
      </c>
      <c r="R35" s="1" t="s">
        <v>18</v>
      </c>
      <c r="S35" s="1">
        <v>30</v>
      </c>
      <c r="T35" s="1" t="s">
        <v>18</v>
      </c>
      <c r="U35" s="1">
        <v>5</v>
      </c>
      <c r="V35" s="1" t="s">
        <v>19</v>
      </c>
      <c r="W35" s="1">
        <v>30</v>
      </c>
    </row>
    <row r="36" spans="1:23" x14ac:dyDescent="0.25">
      <c r="A36" s="1" t="s">
        <v>0</v>
      </c>
      <c r="B36" s="1">
        <v>8000</v>
      </c>
      <c r="C36" s="1" t="s">
        <v>0</v>
      </c>
      <c r="D36" s="2">
        <v>8000</v>
      </c>
      <c r="E36" s="1" t="s">
        <v>0</v>
      </c>
      <c r="F36" s="2">
        <v>8000</v>
      </c>
      <c r="R36" s="1"/>
      <c r="S36" s="1"/>
      <c r="T36" s="1"/>
      <c r="U36" s="1"/>
      <c r="V36" s="1" t="s">
        <v>20</v>
      </c>
      <c r="W36" s="1">
        <v>60</v>
      </c>
    </row>
    <row r="37" spans="1:23" x14ac:dyDescent="0.25">
      <c r="A37" s="1" t="s">
        <v>18</v>
      </c>
      <c r="B37" s="1">
        <v>7</v>
      </c>
      <c r="C37" s="1" t="s">
        <v>18</v>
      </c>
      <c r="D37" s="1">
        <v>5</v>
      </c>
      <c r="E37" s="1" t="s">
        <v>18</v>
      </c>
      <c r="F37" s="1">
        <v>3</v>
      </c>
      <c r="R37" s="6" t="s">
        <v>38</v>
      </c>
      <c r="S37" s="6">
        <f>1-(_xlfn.EXPON.DIST(S35,(1/S34),TRUE))</f>
        <v>0.1353352832366127</v>
      </c>
      <c r="T37" s="6" t="s">
        <v>39</v>
      </c>
      <c r="U37" s="6">
        <f>1-(_xlfn.EXPON.DIST(U35,(1/U34),TRUE))</f>
        <v>0.71653131057378927</v>
      </c>
      <c r="V37" s="6" t="s">
        <v>40</v>
      </c>
      <c r="W37" s="6">
        <f>(_xlfn.EXPON.DIST(W36,(1/W34),TRUE))-(_xlfn.EXPON.DIST(W35,(1/W34),TRUE))</f>
        <v>0.11701964434787848</v>
      </c>
    </row>
    <row r="38" spans="1:23" x14ac:dyDescent="0.25">
      <c r="A38" s="6" t="s">
        <v>35</v>
      </c>
      <c r="B38" s="6">
        <f>_xlfn.POISSON.DIST(6,8,TRUE)</f>
        <v>0.31337427753639757</v>
      </c>
      <c r="C38" s="6" t="s">
        <v>36</v>
      </c>
      <c r="D38" s="6">
        <f>_xlfn.POISSON.DIST(D37,8,TRUE)</f>
        <v>0.19123606207962526</v>
      </c>
      <c r="E38" s="6" t="s">
        <v>37</v>
      </c>
      <c r="F38" s="6">
        <f>1-_xlfn.POISSON.DIST(F37,8,TRUE)</f>
        <v>0.95761988800831599</v>
      </c>
      <c r="R38" s="4"/>
      <c r="S38" s="4"/>
      <c r="T38" s="4"/>
      <c r="U38" s="4"/>
      <c r="V38" s="4"/>
      <c r="W38" s="4"/>
    </row>
    <row r="39" spans="1:23" x14ac:dyDescent="0.25">
      <c r="A39" s="4"/>
      <c r="B39" s="4"/>
      <c r="C39" s="4"/>
      <c r="D39" s="4"/>
      <c r="E39" s="4"/>
      <c r="F39" s="4"/>
    </row>
  </sheetData>
  <mergeCells count="36">
    <mergeCell ref="R32:W32"/>
    <mergeCell ref="R33:S33"/>
    <mergeCell ref="T33:U33"/>
    <mergeCell ref="V33:W33"/>
    <mergeCell ref="E17:F17"/>
    <mergeCell ref="A33:F33"/>
    <mergeCell ref="A34:B34"/>
    <mergeCell ref="C34:D34"/>
    <mergeCell ref="E34:F34"/>
    <mergeCell ref="R8:W8"/>
    <mergeCell ref="R9:S9"/>
    <mergeCell ref="T9:U9"/>
    <mergeCell ref="V9:W9"/>
    <mergeCell ref="R17:S17"/>
    <mergeCell ref="T17:U17"/>
    <mergeCell ref="V17:W17"/>
    <mergeCell ref="R24:W24"/>
    <mergeCell ref="R25:S25"/>
    <mergeCell ref="T25:U25"/>
    <mergeCell ref="V25:W25"/>
    <mergeCell ref="R16:Y16"/>
    <mergeCell ref="X17:Y17"/>
    <mergeCell ref="A3:D3"/>
    <mergeCell ref="A2:D2"/>
    <mergeCell ref="A1:D1"/>
    <mergeCell ref="A25:F25"/>
    <mergeCell ref="A26:B26"/>
    <mergeCell ref="C26:D26"/>
    <mergeCell ref="E26:F26"/>
    <mergeCell ref="A7:F7"/>
    <mergeCell ref="A8:B8"/>
    <mergeCell ref="C8:D8"/>
    <mergeCell ref="E8:F8"/>
    <mergeCell ref="A16:F16"/>
    <mergeCell ref="A17:B17"/>
    <mergeCell ref="C17:D17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2022-11-08T08:46:37Z</dcterms:created>
  <dcterms:modified xsi:type="dcterms:W3CDTF">2022-11-13T10:07:41Z</dcterms:modified>
</cp:coreProperties>
</file>