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<sst xmlns="http://schemas.openxmlformats.org/spreadsheetml/2006/main" count="67" uniqueCount="57">
  <si>
    <t>Aster-15</t>
  </si>
  <si>
    <t>Aster-30</t>
  </si>
  <si>
    <t>Dart length</t>
  </si>
  <si>
    <t>ASTER-30</t>
  </si>
  <si>
    <t>Dart diameter</t>
  </si>
  <si>
    <t>Dart wingspan</t>
  </si>
  <si>
    <t>0,49/0,62</t>
  </si>
  <si>
    <t>dl = </t>
  </si>
  <si>
    <t>Dart mass</t>
  </si>
  <si>
    <t>Overall mass</t>
  </si>
  <si>
    <t>Overall length</t>
  </si>
  <si>
    <t>Booster diameter</t>
  </si>
  <si>
    <t>Booster wingspan</t>
  </si>
  <si>
    <t>0,42/0,93</t>
  </si>
  <si>
    <t>Terminal speed</t>
  </si>
  <si>
    <t>M3</t>
  </si>
  <si>
    <t>M4,5</t>
  </si>
  <si>
    <t>Manoeuvrability</t>
  </si>
  <si>
    <t>&gt;60g</t>
  </si>
  <si>
    <t>Intercept altitude</t>
  </si>
  <si>
    <t>km</t>
  </si>
  <si>
    <t>Range</t>
  </si>
  <si>
    <t>1,7-30</t>
  </si>
  <si>
    <t>3-100</t>
  </si>
  <si>
    <t>Booster length</t>
  </si>
  <si>
    <t>m</t>
  </si>
  <si>
    <t>Booster mass</t>
  </si>
  <si>
    <t>kg</t>
  </si>
  <si>
    <t>Dart internal diam.</t>
  </si>
  <si>
    <t>Boost internal diam.</t>
  </si>
  <si>
    <t>E</t>
  </si>
  <si>
    <t>Gpa</t>
  </si>
  <si>
    <t>cg =</t>
  </si>
  <si>
    <t>I dart</t>
  </si>
  <si>
    <t>m^4</t>
  </si>
  <si>
    <t>I booster</t>
  </si>
  <si>
    <t>I(cg)</t>
  </si>
  <si>
    <t>kg.m²</t>
  </si>
  <si>
    <t>ASTER Lat_Thrust</t>
  </si>
  <si>
    <t>N</t>
  </si>
  <si>
    <t>Mfz_max</t>
  </si>
  <si>
    <t>Nm</t>
  </si>
  <si>
    <t>masseAlu</t>
  </si>
  <si>
    <t>Aluminiium</t>
  </si>
  <si>
    <t>Carbon fiber</t>
  </si>
  <si>
    <t>Structural mode n°</t>
  </si>
  <si>
    <t>Hz</t>
  </si>
  <si>
    <t>rad/s</t>
  </si>
  <si>
    <t>…</t>
  </si>
  <si>
    <t>AoA (°)</t>
  </si>
  <si>
    <t>AoA (rad)</t>
  </si>
  <si>
    <t>CL</t>
  </si>
  <si>
    <t>CmN</t>
  </si>
  <si>
    <t>Clalpha</t>
  </si>
  <si>
    <t>CL0</t>
  </si>
  <si>
    <t>Cnalpha</t>
  </si>
  <si>
    <t>CN0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</si>
</sst>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E+00"/>
    <numFmt numFmtId="167" formatCode="0"/>
    <numFmt numFmtId="168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Feuil1!$C$42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Feuil1!$B$43:$B$48</c:f>
              <c:numCache>
                <c:formatCode>General</c:formatCode>
                <c:ptCount val="6"/>
                <c:pt idx="0">
                  <c:v>-0.0331612557878923</c:v>
                </c:pt>
                <c:pt idx="1">
                  <c:v>-0.015707963267949</c:v>
                </c:pt>
                <c:pt idx="2">
                  <c:v>0.00349065850398866</c:v>
                </c:pt>
                <c:pt idx="3">
                  <c:v>0.020943951023932</c:v>
                </c:pt>
                <c:pt idx="4">
                  <c:v>0.0383972435438753</c:v>
                </c:pt>
                <c:pt idx="5">
                  <c:v>0.0750491578357562</c:v>
                </c:pt>
              </c:numCache>
            </c:numRef>
          </c:xVal>
          <c:yVal>
            <c:numRef>
              <c:f>Feuil1!$C$43:$C$48</c:f>
              <c:numCache>
                <c:formatCode>General</c:formatCode>
                <c:ptCount val="6"/>
                <c:pt idx="0">
                  <c:v>-0.8</c:v>
                </c:pt>
                <c:pt idx="1">
                  <c:v>-0.4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Feuil1!$D$42</c:f>
              <c:strCache>
                <c:ptCount val="1"/>
                <c:pt idx="0">
                  <c:v>CmN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Feuil1!$B$43:$B$48</c:f>
              <c:numCache>
                <c:formatCode>General</c:formatCode>
                <c:ptCount val="6"/>
                <c:pt idx="0">
                  <c:v>-0.0331612557878923</c:v>
                </c:pt>
                <c:pt idx="1">
                  <c:v>-0.015707963267949</c:v>
                </c:pt>
                <c:pt idx="2">
                  <c:v>0.00349065850398866</c:v>
                </c:pt>
                <c:pt idx="3">
                  <c:v>0.020943951023932</c:v>
                </c:pt>
                <c:pt idx="4">
                  <c:v>0.0383972435438753</c:v>
                </c:pt>
                <c:pt idx="5">
                  <c:v>0.0750491578357562</c:v>
                </c:pt>
              </c:numCache>
            </c:numRef>
          </c:xVal>
          <c:yVal>
            <c:numRef>
              <c:f>Feuil1!$D$43:$D$48</c:f>
              <c:numCache>
                <c:formatCode>General</c:formatCode>
                <c:ptCount val="6"/>
                <c:pt idx="0">
                  <c:v>-1.2</c:v>
                </c:pt>
                <c:pt idx="1">
                  <c:v>-0.5</c:v>
                </c:pt>
                <c:pt idx="2">
                  <c:v>0.2</c:v>
                </c:pt>
                <c:pt idx="3">
                  <c:v>1.1</c:v>
                </c:pt>
                <c:pt idx="4">
                  <c:v>2</c:v>
                </c:pt>
                <c:pt idx="5">
                  <c:v>3.8</c:v>
                </c:pt>
              </c:numCache>
            </c:numRef>
          </c:yVal>
          <c:smooth val="0"/>
        </c:ser>
        <c:axId val="74686989"/>
        <c:axId val="32767812"/>
      </c:scatterChart>
      <c:valAx>
        <c:axId val="746869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767812"/>
        <c:crosses val="autoZero"/>
      </c:valAx>
      <c:valAx>
        <c:axId val="32767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6869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398520</xdr:colOff>
      <xdr:row>0</xdr:row>
      <xdr:rowOff>0</xdr:rowOff>
    </xdr:from>
    <xdr:to>
      <xdr:col>7</xdr:col>
      <xdr:colOff>493560</xdr:colOff>
      <xdr:row>31</xdr:row>
      <xdr:rowOff>78840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561080" y="0"/>
          <a:ext cx="1110960" cy="5953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208440</xdr:colOff>
      <xdr:row>35</xdr:row>
      <xdr:rowOff>11160</xdr:rowOff>
    </xdr:from>
    <xdr:to>
      <xdr:col>9</xdr:col>
      <xdr:colOff>42120</xdr:colOff>
      <xdr:row>64</xdr:row>
      <xdr:rowOff>65880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355080" y="6648120"/>
          <a:ext cx="4177080" cy="547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20160</xdr:rowOff>
    </xdr:from>
    <xdr:to>
      <xdr:col>4</xdr:col>
      <xdr:colOff>628920</xdr:colOff>
      <xdr:row>65</xdr:row>
      <xdr:rowOff>21600</xdr:rowOff>
    </xdr:to>
    <xdr:graphicFrame>
      <xdr:nvGraphicFramePr>
        <xdr:cNvPr id="2" name=""/>
        <xdr:cNvGraphicFramePr/>
      </xdr:nvGraphicFramePr>
      <xdr:xfrm>
        <a:off x="0" y="9027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D43" activeCellId="0" sqref="D43"/>
    </sheetView>
  </sheetViews>
  <sheetFormatPr defaultRowHeight="15"/>
  <cols>
    <col collapsed="false" hidden="false" max="1" min="1" style="1" width="18.4251012145749"/>
    <col collapsed="false" hidden="false" max="2" min="2" style="1" width="14.5668016194332"/>
    <col collapsed="false" hidden="false" max="3" min="3" style="1" width="11.4251012145749"/>
    <col collapsed="false" hidden="false" max="4" min="4" style="1" width="13.2834008097166"/>
    <col collapsed="false" hidden="false" max="8" min="5" style="1" width="11.4251012145749"/>
    <col collapsed="false" hidden="false" max="9" min="9" style="1" width="14.5668016194332"/>
    <col collapsed="false" hidden="false" max="1025" min="10" style="1" width="11.4251012145749"/>
  </cols>
  <sheetData>
    <row r="1" customFormat="false" ht="15" hidden="false" customHeight="false" outlineLevel="0" collapsed="false">
      <c r="A1" s="0"/>
      <c r="B1" s="2" t="s">
        <v>0</v>
      </c>
      <c r="C1" s="2" t="s">
        <v>1</v>
      </c>
      <c r="D1" s="0"/>
      <c r="E1" s="0"/>
      <c r="F1" s="0"/>
      <c r="I1" s="3" t="n">
        <f aca="false">I2+$F$4</f>
        <v>4.82096774193549</v>
      </c>
      <c r="J1" s="2" t="n">
        <f aca="false">I1/4.9*100</f>
        <v>98.3870967741936</v>
      </c>
      <c r="K1" s="0"/>
      <c r="L1" s="0"/>
    </row>
    <row r="2" customFormat="false" ht="15" hidden="false" customHeight="false" outlineLevel="0" collapsed="false">
      <c r="A2" s="2" t="s">
        <v>2</v>
      </c>
      <c r="B2" s="2" t="n">
        <v>2.7</v>
      </c>
      <c r="C2" s="2" t="n">
        <v>2.7</v>
      </c>
      <c r="D2" s="0"/>
      <c r="E2" s="0"/>
      <c r="F2" s="2" t="s">
        <v>3</v>
      </c>
      <c r="I2" s="3" t="n">
        <f aca="false">I3+$F$4</f>
        <v>4.66290322580645</v>
      </c>
      <c r="J2" s="2" t="n">
        <f aca="false">I2/4.9*100</f>
        <v>95.1612903225807</v>
      </c>
      <c r="K2" s="0"/>
      <c r="L2" s="0"/>
    </row>
    <row r="3" customFormat="false" ht="15" hidden="false" customHeight="false" outlineLevel="0" collapsed="false">
      <c r="A3" s="2" t="s">
        <v>4</v>
      </c>
      <c r="B3" s="2" t="n">
        <v>0.18</v>
      </c>
      <c r="C3" s="2" t="n">
        <v>0.18</v>
      </c>
      <c r="D3" s="0"/>
      <c r="E3" s="0"/>
      <c r="F3" s="0"/>
      <c r="I3" s="3" t="n">
        <f aca="false">I4+$F$4</f>
        <v>4.50483870967742</v>
      </c>
      <c r="J3" s="2" t="n">
        <f aca="false">I3/4.9*100</f>
        <v>91.9354838709678</v>
      </c>
      <c r="K3" s="0"/>
      <c r="L3" s="0"/>
    </row>
    <row r="4" customFormat="false" ht="15" hidden="false" customHeight="false" outlineLevel="0" collapsed="false">
      <c r="A4" s="2" t="s">
        <v>5</v>
      </c>
      <c r="B4" s="2" t="s">
        <v>6</v>
      </c>
      <c r="C4" s="2" t="s">
        <v>6</v>
      </c>
      <c r="D4" s="0"/>
      <c r="E4" s="2" t="s">
        <v>7</v>
      </c>
      <c r="F4" s="2" t="n">
        <f aca="false">$C$7/31</f>
        <v>0.158064516129032</v>
      </c>
      <c r="I4" s="3" t="n">
        <f aca="false">I5+$F$4</f>
        <v>4.34677419354839</v>
      </c>
      <c r="J4" s="2" t="n">
        <f aca="false">I4/4.9*100</f>
        <v>88.7096774193549</v>
      </c>
      <c r="K4" s="0"/>
      <c r="L4" s="0"/>
    </row>
    <row r="5" customFormat="false" ht="15" hidden="false" customHeight="false" outlineLevel="0" collapsed="false">
      <c r="A5" s="2" t="s">
        <v>8</v>
      </c>
      <c r="B5" s="2" t="n">
        <v>140</v>
      </c>
      <c r="C5" s="2" t="n">
        <v>140</v>
      </c>
      <c r="D5" s="0"/>
      <c r="E5" s="0"/>
      <c r="I5" s="3" t="n">
        <f aca="false">I6+$F$4</f>
        <v>4.18870967741936</v>
      </c>
      <c r="J5" s="2" t="n">
        <f aca="false">I5/4.9*100</f>
        <v>85.483870967742</v>
      </c>
      <c r="K5" s="2" t="n">
        <f aca="false">3/4.82*100</f>
        <v>62.2406639004149</v>
      </c>
      <c r="L5" s="0"/>
    </row>
    <row r="6" customFormat="false" ht="15" hidden="false" customHeight="false" outlineLevel="0" collapsed="false">
      <c r="A6" s="2" t="s">
        <v>9</v>
      </c>
      <c r="B6" s="2" t="n">
        <v>310</v>
      </c>
      <c r="C6" s="2" t="n">
        <v>350</v>
      </c>
      <c r="D6" s="0"/>
      <c r="E6" s="0"/>
      <c r="I6" s="3" t="n">
        <f aca="false">I7+$F$4</f>
        <v>4.03064516129033</v>
      </c>
      <c r="J6" s="2" t="n">
        <f aca="false">I6/4.9*100</f>
        <v>82.2580645161291</v>
      </c>
      <c r="K6" s="0"/>
      <c r="L6" s="0"/>
    </row>
    <row r="7" customFormat="false" ht="15" hidden="false" customHeight="false" outlineLevel="0" collapsed="false">
      <c r="A7" s="2" t="s">
        <v>10</v>
      </c>
      <c r="B7" s="2" t="n">
        <v>4.2</v>
      </c>
      <c r="C7" s="2" t="n">
        <v>4.9</v>
      </c>
      <c r="D7" s="0"/>
      <c r="E7" s="0"/>
      <c r="I7" s="3" t="n">
        <f aca="false">I8+$F$4</f>
        <v>3.87258064516129</v>
      </c>
      <c r="J7" s="2" t="n">
        <f aca="false">I7/4.9*100</f>
        <v>79.0322580645162</v>
      </c>
      <c r="K7" s="0"/>
      <c r="L7" s="0"/>
    </row>
    <row r="8" customFormat="false" ht="15" hidden="false" customHeight="false" outlineLevel="0" collapsed="false">
      <c r="A8" s="2" t="s">
        <v>11</v>
      </c>
      <c r="B8" s="2" t="n">
        <v>0.36</v>
      </c>
      <c r="C8" s="2" t="n">
        <v>0.36</v>
      </c>
      <c r="D8" s="0"/>
      <c r="E8" s="0"/>
      <c r="I8" s="3" t="n">
        <f aca="false">I9+$F$4</f>
        <v>3.71451612903226</v>
      </c>
      <c r="J8" s="2" t="n">
        <f aca="false">I8/4.9*100</f>
        <v>75.8064516129033</v>
      </c>
      <c r="K8" s="0"/>
      <c r="L8" s="0"/>
    </row>
    <row r="9" customFormat="false" ht="15" hidden="false" customHeight="false" outlineLevel="0" collapsed="false">
      <c r="A9" s="2" t="s">
        <v>12</v>
      </c>
      <c r="B9" s="2" t="s">
        <v>13</v>
      </c>
      <c r="C9" s="2" t="s">
        <v>13</v>
      </c>
      <c r="D9" s="0"/>
      <c r="E9" s="0"/>
      <c r="I9" s="3" t="n">
        <f aca="false">I10+$F$4</f>
        <v>3.55645161290323</v>
      </c>
      <c r="J9" s="2" t="n">
        <f aca="false">I9/4.9*100</f>
        <v>72.5806451612904</v>
      </c>
      <c r="K9" s="0"/>
      <c r="L9" s="0"/>
    </row>
    <row r="10" customFormat="false" ht="15" hidden="false" customHeight="false" outlineLevel="0" collapsed="false">
      <c r="A10" s="2" t="s">
        <v>14</v>
      </c>
      <c r="B10" s="2" t="s">
        <v>15</v>
      </c>
      <c r="C10" s="2" t="s">
        <v>16</v>
      </c>
      <c r="D10" s="0"/>
      <c r="E10" s="0"/>
      <c r="I10" s="3" t="n">
        <f aca="false">I11+$F$4</f>
        <v>3.3983870967742</v>
      </c>
      <c r="J10" s="2" t="n">
        <f aca="false">I10/4.9*100</f>
        <v>69.3548387096775</v>
      </c>
      <c r="K10" s="0"/>
      <c r="L10" s="0"/>
    </row>
    <row r="11" customFormat="false" ht="15" hidden="false" customHeight="false" outlineLevel="0" collapsed="false">
      <c r="A11" s="2" t="s">
        <v>17</v>
      </c>
      <c r="B11" s="2" t="s">
        <v>18</v>
      </c>
      <c r="C11" s="2" t="s">
        <v>18</v>
      </c>
      <c r="D11" s="0"/>
      <c r="E11" s="0"/>
      <c r="I11" s="3" t="n">
        <f aca="false">I12+$F$4</f>
        <v>3.24032258064516</v>
      </c>
      <c r="J11" s="2" t="n">
        <f aca="false">I11/4.9*100</f>
        <v>66.1290322580645</v>
      </c>
      <c r="K11" s="0"/>
      <c r="L11" s="0"/>
    </row>
    <row r="12" customFormat="false" ht="15" hidden="false" customHeight="false" outlineLevel="0" collapsed="false">
      <c r="A12" s="2" t="s">
        <v>19</v>
      </c>
      <c r="B12" s="2" t="n">
        <v>13</v>
      </c>
      <c r="C12" s="2" t="n">
        <v>20</v>
      </c>
      <c r="D12" s="2" t="s">
        <v>20</v>
      </c>
      <c r="E12" s="0"/>
      <c r="I12" s="3" t="n">
        <f aca="false">I13+$F$4</f>
        <v>3.08225806451613</v>
      </c>
      <c r="J12" s="2" t="n">
        <f aca="false">I12/4.9*100</f>
        <v>62.9032258064516</v>
      </c>
      <c r="K12" s="0"/>
      <c r="L12" s="0"/>
    </row>
    <row r="13" customFormat="false" ht="15" hidden="false" customHeight="false" outlineLevel="0" collapsed="false">
      <c r="A13" s="2" t="s">
        <v>21</v>
      </c>
      <c r="B13" s="2" t="s">
        <v>22</v>
      </c>
      <c r="C13" s="2" t="s">
        <v>23</v>
      </c>
      <c r="D13" s="2" t="s">
        <v>20</v>
      </c>
      <c r="E13" s="0"/>
      <c r="I13" s="3" t="n">
        <f aca="false">I14+$F$4</f>
        <v>2.9241935483871</v>
      </c>
      <c r="J13" s="2" t="n">
        <f aca="false">I13/4.9*100</f>
        <v>59.6774193548387</v>
      </c>
      <c r="K13" s="0"/>
      <c r="L13" s="0"/>
    </row>
    <row r="14" customFormat="false" ht="15" hidden="false" customHeight="false" outlineLevel="0" collapsed="false">
      <c r="A14" s="4" t="s">
        <v>24</v>
      </c>
      <c r="B14" s="4" t="n">
        <f aca="false">B7-B2</f>
        <v>1.5</v>
      </c>
      <c r="C14" s="4" t="n">
        <f aca="false">C7-C2</f>
        <v>2.2</v>
      </c>
      <c r="D14" s="2" t="s">
        <v>25</v>
      </c>
      <c r="E14" s="0"/>
      <c r="I14" s="3" t="n">
        <f aca="false">I15+$F$4</f>
        <v>2.76612903225807</v>
      </c>
      <c r="J14" s="2" t="n">
        <f aca="false">I14/4.9*100</f>
        <v>56.4516129032258</v>
      </c>
      <c r="K14" s="0"/>
      <c r="L14" s="0"/>
    </row>
    <row r="15" customFormat="false" ht="15" hidden="false" customHeight="false" outlineLevel="0" collapsed="false">
      <c r="A15" s="4" t="s">
        <v>26</v>
      </c>
      <c r="B15" s="4" t="n">
        <f aca="false">B6-B5</f>
        <v>170</v>
      </c>
      <c r="C15" s="4" t="n">
        <f aca="false">C6-C5</f>
        <v>210</v>
      </c>
      <c r="D15" s="2" t="s">
        <v>27</v>
      </c>
      <c r="E15" s="0"/>
      <c r="I15" s="3" t="n">
        <f aca="false">I16+$F$4</f>
        <v>2.60806451612903</v>
      </c>
      <c r="J15" s="2" t="n">
        <f aca="false">I15/4.9*100</f>
        <v>53.2258064516129</v>
      </c>
      <c r="K15" s="0"/>
      <c r="L15" s="0"/>
    </row>
    <row r="16" customFormat="false" ht="15" hidden="false" customHeight="false" outlineLevel="0" collapsed="false">
      <c r="A16" s="4" t="s">
        <v>28</v>
      </c>
      <c r="B16" s="4" t="n">
        <v>0.16</v>
      </c>
      <c r="C16" s="4" t="n">
        <v>0.16</v>
      </c>
      <c r="D16" s="2" t="s">
        <v>25</v>
      </c>
      <c r="E16" s="0"/>
      <c r="I16" s="3" t="n">
        <f aca="false">I17+$F$4</f>
        <v>2.45</v>
      </c>
      <c r="J16" s="2" t="n">
        <f aca="false">I16/4.9*100</f>
        <v>50</v>
      </c>
      <c r="K16" s="0"/>
      <c r="L16" s="0"/>
    </row>
    <row r="17" customFormat="false" ht="15" hidden="false" customHeight="false" outlineLevel="0" collapsed="false">
      <c r="A17" s="4" t="s">
        <v>29</v>
      </c>
      <c r="B17" s="4" t="n">
        <v>0.34</v>
      </c>
      <c r="C17" s="4" t="n">
        <v>0.34</v>
      </c>
      <c r="D17" s="2" t="s">
        <v>25</v>
      </c>
      <c r="E17" s="0"/>
      <c r="I17" s="3" t="n">
        <f aca="false">I18+$F$4</f>
        <v>2.29193548387097</v>
      </c>
      <c r="J17" s="2" t="n">
        <f aca="false">I17/4.9*100</f>
        <v>46.7741935483871</v>
      </c>
      <c r="K17" s="0"/>
      <c r="L17" s="0"/>
    </row>
    <row r="18" customFormat="false" ht="15" hidden="false" customHeight="false" outlineLevel="0" collapsed="false">
      <c r="A18" s="4" t="s">
        <v>30</v>
      </c>
      <c r="B18" s="4" t="n">
        <v>70</v>
      </c>
      <c r="C18" s="4" t="n">
        <v>70</v>
      </c>
      <c r="D18" s="2" t="s">
        <v>31</v>
      </c>
      <c r="E18" s="0"/>
      <c r="I18" s="3" t="n">
        <f aca="false">I19+$F$4</f>
        <v>2.13387096774194</v>
      </c>
      <c r="J18" s="2" t="n">
        <f aca="false">I18/4.9*100</f>
        <v>43.5483870967742</v>
      </c>
      <c r="K18" s="2" t="s">
        <v>32</v>
      </c>
      <c r="L18" s="2" t="n">
        <v>2.07</v>
      </c>
    </row>
    <row r="19" customFormat="false" ht="15" hidden="false" customHeight="false" outlineLevel="0" collapsed="false">
      <c r="A19" s="2" t="s">
        <v>33</v>
      </c>
      <c r="B19" s="5" t="n">
        <f aca="false">PI()*(B3^4-B16^4)/64</f>
        <v>1.93600647277471E-005</v>
      </c>
      <c r="C19" s="5" t="n">
        <f aca="false">PI()*(C3^4-C16^4)/64</f>
        <v>1.93600647277471E-005</v>
      </c>
      <c r="D19" s="2" t="s">
        <v>34</v>
      </c>
      <c r="E19" s="0"/>
      <c r="I19" s="3" t="n">
        <f aca="false">I20+$F$4</f>
        <v>1.9758064516129</v>
      </c>
      <c r="J19" s="2" t="n">
        <f aca="false">I19/4.9*100</f>
        <v>40.3225806451613</v>
      </c>
    </row>
    <row r="20" customFormat="false" ht="15" hidden="false" customHeight="false" outlineLevel="0" collapsed="false">
      <c r="A20" s="2" t="s">
        <v>35</v>
      </c>
      <c r="B20" s="5" t="n">
        <f aca="false">PI()*(B8^4-B17^4)/64</f>
        <v>0.000168507175956922</v>
      </c>
      <c r="C20" s="5" t="n">
        <f aca="false">PI()*(C8^4-C17^4)/64</f>
        <v>0.000168507175956922</v>
      </c>
      <c r="D20" s="2" t="s">
        <v>34</v>
      </c>
      <c r="E20" s="0"/>
      <c r="I20" s="3" t="n">
        <f aca="false">I21+$F$4</f>
        <v>1.81774193548387</v>
      </c>
      <c r="J20" s="2" t="n">
        <f aca="false">I20/4.9*100</f>
        <v>37.0967741935484</v>
      </c>
    </row>
    <row r="21" customFormat="false" ht="15" hidden="false" customHeight="false" outlineLevel="0" collapsed="false">
      <c r="A21" s="2" t="s">
        <v>36</v>
      </c>
      <c r="B21" s="0"/>
      <c r="C21" s="2" t="n">
        <v>687</v>
      </c>
      <c r="D21" s="2" t="s">
        <v>37</v>
      </c>
      <c r="E21" s="0"/>
      <c r="I21" s="3" t="n">
        <f aca="false">I22+$F$4</f>
        <v>1.65967741935484</v>
      </c>
      <c r="J21" s="2" t="n">
        <f aca="false">I21/4.9*100</f>
        <v>33.8709677419355</v>
      </c>
    </row>
    <row r="22" customFormat="false" ht="15" hidden="false" customHeight="false" outlineLevel="0" collapsed="false">
      <c r="A22" s="2" t="s">
        <v>38</v>
      </c>
      <c r="B22" s="0"/>
      <c r="C22" s="2" t="n">
        <v>26000</v>
      </c>
      <c r="D22" s="2" t="s">
        <v>39</v>
      </c>
      <c r="E22" s="0"/>
      <c r="I22" s="3" t="n">
        <f aca="false">I23+$F$4</f>
        <v>1.50161290322581</v>
      </c>
      <c r="J22" s="2" t="n">
        <f aca="false">I22/4.9*100</f>
        <v>30.6451612903226</v>
      </c>
    </row>
    <row r="23" customFormat="false" ht="15" hidden="false" customHeight="false" outlineLevel="0" collapsed="false">
      <c r="A23" s="2" t="s">
        <v>40</v>
      </c>
      <c r="B23" s="0"/>
      <c r="C23" s="2" t="n">
        <v>16350</v>
      </c>
      <c r="D23" s="2" t="s">
        <v>41</v>
      </c>
      <c r="E23" s="0"/>
      <c r="I23" s="3" t="n">
        <f aca="false">I24+$F$4</f>
        <v>1.34354838709677</v>
      </c>
      <c r="J23" s="2" t="n">
        <f aca="false">I23/4.9*100</f>
        <v>27.4193548387097</v>
      </c>
    </row>
    <row r="24" customFormat="false" ht="15" hidden="false" customHeight="false" outlineLevel="0" collapsed="false">
      <c r="A24" s="2" t="s">
        <v>42</v>
      </c>
      <c r="B24" s="0"/>
      <c r="C24" s="2" t="n">
        <f aca="false">2700*(C14*PI()*(C8^2-C17^2)/4+C2*PI()*(C3^2-C16^2)/4)</f>
        <v>104.24746902407</v>
      </c>
      <c r="D24" s="2" t="s">
        <v>27</v>
      </c>
      <c r="E24" s="0"/>
      <c r="I24" s="3" t="n">
        <f aca="false">I25+$F$4</f>
        <v>1.18548387096774</v>
      </c>
      <c r="J24" s="2" t="n">
        <f aca="false">I24/4.9*100</f>
        <v>24.1935483870968</v>
      </c>
    </row>
    <row r="25" customFormat="false" ht="13.8" hidden="false" customHeight="false" outlineLevel="0" collapsed="false">
      <c r="A25" s="0"/>
      <c r="B25" s="0"/>
      <c r="C25" s="0"/>
      <c r="D25" s="0"/>
      <c r="E25" s="0"/>
      <c r="I25" s="3" t="n">
        <f aca="false">I26+$F$4</f>
        <v>1.02741935483871</v>
      </c>
      <c r="J25" s="2" t="n">
        <f aca="false">I25/4.9*100</f>
        <v>20.9677419354839</v>
      </c>
    </row>
    <row r="26" customFormat="false" ht="13.8" hidden="false" customHeight="false" outlineLevel="0" collapsed="false">
      <c r="A26" s="0"/>
      <c r="B26" s="0"/>
      <c r="C26" s="0"/>
      <c r="D26" s="0"/>
      <c r="E26" s="0"/>
      <c r="I26" s="3" t="n">
        <f aca="false">I27+$F$4</f>
        <v>0.869354838709678</v>
      </c>
      <c r="J26" s="2" t="n">
        <f aca="false">I26/4.9*100</f>
        <v>17.741935483871</v>
      </c>
    </row>
    <row r="27" customFormat="false" ht="15" hidden="false" customHeight="false" outlineLevel="0" collapsed="false">
      <c r="A27" s="0"/>
      <c r="B27" s="6" t="s">
        <v>43</v>
      </c>
      <c r="C27" s="6"/>
      <c r="D27" s="6" t="s">
        <v>44</v>
      </c>
      <c r="E27" s="6"/>
      <c r="I27" s="3" t="n">
        <f aca="false">I28+$F$4</f>
        <v>0.711290322580645</v>
      </c>
      <c r="J27" s="2" t="n">
        <f aca="false">I27/4.9*100</f>
        <v>14.5161290322581</v>
      </c>
    </row>
    <row r="28" customFormat="false" ht="15" hidden="false" customHeight="false" outlineLevel="0" collapsed="false">
      <c r="A28" s="2" t="s">
        <v>45</v>
      </c>
      <c r="B28" s="2" t="s">
        <v>46</v>
      </c>
      <c r="C28" s="2" t="s">
        <v>47</v>
      </c>
      <c r="D28" s="2" t="s">
        <v>46</v>
      </c>
      <c r="E28" s="2" t="s">
        <v>47</v>
      </c>
      <c r="I28" s="3" t="n">
        <f aca="false">I29+$F$4</f>
        <v>0.553225806451613</v>
      </c>
      <c r="J28" s="2" t="n">
        <f aca="false">I28/4.9*100</f>
        <v>11.2903225806452</v>
      </c>
    </row>
    <row r="29" customFormat="false" ht="15" hidden="false" customHeight="false" outlineLevel="0" collapsed="false">
      <c r="A29" s="2" t="n">
        <v>1</v>
      </c>
      <c r="B29" s="7" t="n">
        <f aca="false">C29/(2*PI())</f>
        <v>26.1014106670708</v>
      </c>
      <c r="C29" s="2" t="n">
        <v>164</v>
      </c>
      <c r="D29" s="7" t="n">
        <f aca="false">E29/(2*PI())</f>
        <v>41.061975317709</v>
      </c>
      <c r="E29" s="2" t="n">
        <v>258</v>
      </c>
      <c r="I29" s="3" t="n">
        <f aca="false">I30+$F$4</f>
        <v>0.395161290322581</v>
      </c>
      <c r="J29" s="2" t="n">
        <f aca="false">I29/4.9*100</f>
        <v>8.06451612903226</v>
      </c>
    </row>
    <row r="30" customFormat="false" ht="15" hidden="false" customHeight="false" outlineLevel="0" collapsed="false">
      <c r="A30" s="2" t="n">
        <v>2</v>
      </c>
      <c r="B30" s="7" t="n">
        <f aca="false">C30/(2*PI())</f>
        <v>88.8084582452776</v>
      </c>
      <c r="C30" s="2" t="n">
        <v>558</v>
      </c>
      <c r="D30" s="7" t="n">
        <f aca="false">E30/(2*PI())</f>
        <v>139.578885091592</v>
      </c>
      <c r="E30" s="2" t="n">
        <v>877</v>
      </c>
      <c r="I30" s="3" t="n">
        <f aca="false">I31+$F$4</f>
        <v>0.237096774193548</v>
      </c>
      <c r="J30" s="2" t="n">
        <f aca="false">I30/4.9*100</f>
        <v>4.83870967741936</v>
      </c>
    </row>
    <row r="31" customFormat="false" ht="15" hidden="false" customHeight="false" outlineLevel="0" collapsed="false">
      <c r="A31" s="2" t="n">
        <v>3</v>
      </c>
      <c r="B31" s="7" t="n">
        <f aca="false">C31/(2*PI())</f>
        <v>184.460579043507</v>
      </c>
      <c r="C31" s="2" t="n">
        <v>1159</v>
      </c>
      <c r="D31" s="7" t="n">
        <f aca="false">E31/(2*PI())</f>
        <v>292.049320573628</v>
      </c>
      <c r="E31" s="2" t="n">
        <v>1835</v>
      </c>
      <c r="I31" s="3" t="n">
        <f aca="false">1/2*F4</f>
        <v>0.0790322580645161</v>
      </c>
      <c r="J31" s="2" t="n">
        <f aca="false">I31/4.9*100</f>
        <v>1.61290322580645</v>
      </c>
    </row>
    <row r="32" customFormat="false" ht="15" hidden="false" customHeight="false" outlineLevel="0" collapsed="false">
      <c r="A32" s="2" t="n">
        <v>4</v>
      </c>
      <c r="B32" s="7" t="n">
        <f aca="false">C32/(2*PI())</f>
        <v>281.545094329563</v>
      </c>
      <c r="C32" s="2" t="n">
        <v>1769</v>
      </c>
      <c r="D32" s="7" t="n">
        <f aca="false">E32/(2*PI())</f>
        <v>444.360601112572</v>
      </c>
      <c r="E32" s="2" t="n">
        <v>2792</v>
      </c>
    </row>
    <row r="33" customFormat="false" ht="15" hidden="false" customHeight="false" outlineLevel="0" collapsed="false">
      <c r="A33" s="2" t="n">
        <v>5</v>
      </c>
      <c r="B33" s="7" t="n">
        <f aca="false">C33/(2*PI())</f>
        <v>440.063417649091</v>
      </c>
      <c r="C33" s="2" t="n">
        <v>2765</v>
      </c>
      <c r="D33" s="7" t="n">
        <f aca="false">E33/(2*PI())</f>
        <v>692.642312335929</v>
      </c>
      <c r="E33" s="2" t="n">
        <v>4352</v>
      </c>
    </row>
    <row r="34" customFormat="false" ht="15" hidden="false" customHeight="false" outlineLevel="0" collapsed="false">
      <c r="A34" s="2" t="n">
        <v>6</v>
      </c>
      <c r="B34" s="7" t="n">
        <f aca="false">C34/(2*PI())</f>
        <v>617.521179196554</v>
      </c>
      <c r="C34" s="2" t="n">
        <v>3880</v>
      </c>
      <c r="D34" s="7" t="n">
        <f aca="false">E34/(2*PI())</f>
        <v>978.962054958248</v>
      </c>
      <c r="E34" s="2" t="n">
        <v>6151</v>
      </c>
    </row>
    <row r="35" customFormat="false" ht="15" hidden="false" customHeight="false" outlineLevel="0" collapsed="false">
      <c r="A35" s="2" t="n">
        <v>7</v>
      </c>
      <c r="B35" s="7" t="n">
        <f aca="false">C35/(2*PI())</f>
        <v>792.432461654547</v>
      </c>
      <c r="C35" s="2" t="n">
        <v>4979</v>
      </c>
      <c r="D35" s="7" t="n">
        <f aca="false">E35/(2*PI())</f>
        <v>1248.8888384421</v>
      </c>
      <c r="E35" s="2" t="n">
        <v>7847</v>
      </c>
    </row>
    <row r="36" customFormat="false" ht="15" hidden="false" customHeight="false" outlineLevel="0" collapsed="false">
      <c r="A36" s="2" t="n">
        <v>8</v>
      </c>
      <c r="B36" s="7" t="n">
        <f aca="false">C36/(2*PI())</f>
        <v>1054.87896281308</v>
      </c>
      <c r="C36" s="2" t="n">
        <v>6628</v>
      </c>
      <c r="D36" s="7" t="n">
        <f aca="false">E36/(2*PI())</f>
        <v>1661.73676082248</v>
      </c>
      <c r="E36" s="2" t="n">
        <v>10441</v>
      </c>
    </row>
    <row r="37" customFormat="false" ht="15" hidden="false" customHeight="false" outlineLevel="0" collapsed="false">
      <c r="A37" s="2" t="n">
        <v>9</v>
      </c>
      <c r="B37" s="7" t="n">
        <f aca="false">C37/(2*PI())</f>
        <v>1303.47898392262</v>
      </c>
      <c r="C37" s="2" t="n">
        <v>8190</v>
      </c>
      <c r="D37" s="7" t="n">
        <f aca="false">E37/(2*PI())</f>
        <v>2067.42271076372</v>
      </c>
      <c r="E37" s="2" t="n">
        <v>12990</v>
      </c>
    </row>
    <row r="38" customFormat="false" ht="15" hidden="false" customHeight="false" outlineLevel="0" collapsed="false">
      <c r="A38" s="2" t="n">
        <v>10</v>
      </c>
      <c r="B38" s="7" t="n">
        <f aca="false">C38/(2*PI())</f>
        <v>1567.19872462589</v>
      </c>
      <c r="C38" s="2" t="n">
        <v>9847</v>
      </c>
      <c r="D38" s="7" t="n">
        <f aca="false">E38/(2*PI())</f>
        <v>2467.69739263984</v>
      </c>
      <c r="E38" s="2" t="n">
        <v>15505</v>
      </c>
    </row>
    <row r="39" customFormat="false" ht="15" hidden="false" customHeight="false" outlineLevel="0" collapsed="false">
      <c r="A39" s="2" t="s">
        <v>48</v>
      </c>
    </row>
    <row r="42" customFormat="false" ht="13.8" hidden="false" customHeight="false" outlineLevel="0" collapsed="false">
      <c r="A42" s="1" t="s">
        <v>49</v>
      </c>
      <c r="B42" s="0" t="s">
        <v>50</v>
      </c>
      <c r="C42" s="1" t="s">
        <v>51</v>
      </c>
      <c r="D42" s="1" t="s">
        <v>52</v>
      </c>
    </row>
    <row r="43" customFormat="false" ht="13.8" hidden="false" customHeight="false" outlineLevel="0" collapsed="false">
      <c r="A43" s="0" t="n">
        <v>-1.9</v>
      </c>
      <c r="B43" s="0" t="n">
        <f aca="false">A43*PI()/180</f>
        <v>-0.0331612557878923</v>
      </c>
      <c r="C43" s="1" t="n">
        <v>-0.8</v>
      </c>
      <c r="D43" s="1" t="n">
        <v>-1.2</v>
      </c>
      <c r="E43" s="1" t="n">
        <f aca="false">2*PI()*B43</f>
        <v>-0.208358315134109</v>
      </c>
    </row>
    <row r="44" customFormat="false" ht="13.8" hidden="false" customHeight="false" outlineLevel="0" collapsed="false">
      <c r="A44" s="0" t="n">
        <v>-0.9</v>
      </c>
      <c r="B44" s="0" t="n">
        <f aca="false">A44*PI()/180</f>
        <v>-0.015707963267949</v>
      </c>
      <c r="C44" s="1" t="n">
        <v>-0.4</v>
      </c>
      <c r="D44" s="1" t="n">
        <v>-0.5</v>
      </c>
      <c r="E44" s="1" t="n">
        <f aca="false">2*PI()*B44</f>
        <v>-0.0986960440108936</v>
      </c>
    </row>
    <row r="45" customFormat="false" ht="13.8" hidden="false" customHeight="false" outlineLevel="0" collapsed="false">
      <c r="A45" s="0" t="n">
        <v>0.2</v>
      </c>
      <c r="B45" s="0" t="n">
        <f aca="false">A45*PI()/180</f>
        <v>0.00349065850398866</v>
      </c>
      <c r="C45" s="1" t="n">
        <v>0</v>
      </c>
      <c r="D45" s="1" t="n">
        <v>0.2</v>
      </c>
      <c r="E45" s="1" t="n">
        <f aca="false">2*PI()*B45</f>
        <v>0.021932454224643</v>
      </c>
    </row>
    <row r="46" customFormat="false" ht="13.8" hidden="false" customHeight="false" outlineLevel="0" collapsed="false">
      <c r="A46" s="0" t="n">
        <v>1.2</v>
      </c>
      <c r="B46" s="0" t="n">
        <f aca="false">A46*PI()/180</f>
        <v>0.020943951023932</v>
      </c>
      <c r="C46" s="1" t="n">
        <v>0.4</v>
      </c>
      <c r="D46" s="1" t="n">
        <v>1.1</v>
      </c>
      <c r="E46" s="1" t="n">
        <f aca="false">2*PI()*B46</f>
        <v>0.131594725347858</v>
      </c>
    </row>
    <row r="47" customFormat="false" ht="13.8" hidden="false" customHeight="false" outlineLevel="0" collapsed="false">
      <c r="A47" s="0" t="n">
        <v>2.2</v>
      </c>
      <c r="B47" s="0" t="n">
        <f aca="false">A47*PI()/180</f>
        <v>0.0383972435438753</v>
      </c>
      <c r="C47" s="1" t="n">
        <v>0.8</v>
      </c>
      <c r="D47" s="1" t="n">
        <v>2</v>
      </c>
      <c r="E47" s="1" t="n">
        <f aca="false">2*PI()*B47</f>
        <v>0.241256996471073</v>
      </c>
    </row>
    <row r="48" customFormat="false" ht="13.8" hidden="false" customHeight="false" outlineLevel="0" collapsed="false">
      <c r="A48" s="1" t="n">
        <v>4.3</v>
      </c>
      <c r="B48" s="0" t="n">
        <f aca="false">A48*PI()/180</f>
        <v>0.0750491578357562</v>
      </c>
      <c r="C48" s="1" t="n">
        <v>1.6</v>
      </c>
      <c r="D48" s="1" t="n">
        <v>3.8</v>
      </c>
      <c r="E48" s="1" t="n">
        <f aca="false">2*PI()*B48</f>
        <v>0.471547765829825</v>
      </c>
    </row>
    <row r="68" customFormat="false" ht="15" hidden="false" customHeight="false" outlineLevel="0" collapsed="false">
      <c r="A68" s="1" t="s">
        <v>53</v>
      </c>
      <c r="B68" s="1" t="n">
        <v>22.2</v>
      </c>
    </row>
    <row r="69" customFormat="false" ht="15" hidden="false" customHeight="false" outlineLevel="0" collapsed="false">
      <c r="A69" s="1" t="s">
        <v>54</v>
      </c>
    </row>
    <row r="70" customFormat="false" ht="15" hidden="false" customHeight="false" outlineLevel="0" collapsed="false">
      <c r="A70" s="1" t="s">
        <v>55</v>
      </c>
    </row>
    <row r="71" customFormat="false" ht="15" hidden="false" customHeight="false" outlineLevel="0" collapsed="false">
      <c r="A71" s="1" t="s">
        <v>56</v>
      </c>
    </row>
  </sheetData>
  <mergeCells count="2">
    <mergeCell ref="B27:C27"/>
    <mergeCell ref="D27:E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2015-05-12T17:11:14Z</dcterms:created>
  <dc:creator>Anatole</dc:creator>
  <dc:language>fr-FR</dc:language>
  <dcterms:modified xsi:type="dcterms:W3CDTF">2015-06-03T16:50:22Z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