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<sst xmlns="http://schemas.openxmlformats.org/spreadsheetml/2006/main" count="67" uniqueCount="57">
  <si>
    <t>Aster-15</t>
  </si>
  <si>
    <t>Aster-30</t>
  </si>
  <si>
    <t>Dart length</t>
  </si>
  <si>
    <t>ASTER-30</t>
  </si>
  <si>
    <t>Dart diameter</t>
  </si>
  <si>
    <t>Dart wingspan</t>
  </si>
  <si>
    <t>0,49/0,62</t>
  </si>
  <si>
    <t>dl = </t>
  </si>
  <si>
    <t>Dart mass</t>
  </si>
  <si>
    <t>Overall mass</t>
  </si>
  <si>
    <t>Overall length</t>
  </si>
  <si>
    <t>Booster diameter</t>
  </si>
  <si>
    <t>Booster wingspan</t>
  </si>
  <si>
    <t>0,42/0,93</t>
  </si>
  <si>
    <t>Terminal speed</t>
  </si>
  <si>
    <t>M3</t>
  </si>
  <si>
    <t>M4,5</t>
  </si>
  <si>
    <t>Manoeuvrability</t>
  </si>
  <si>
    <t>&gt;60g</t>
  </si>
  <si>
    <t>Intercept altitude</t>
  </si>
  <si>
    <t>km</t>
  </si>
  <si>
    <t>Range</t>
  </si>
  <si>
    <t>1,7-30</t>
  </si>
  <si>
    <t>3-100</t>
  </si>
  <si>
    <t>Booster length</t>
  </si>
  <si>
    <t>m</t>
  </si>
  <si>
    <t>Booster mass</t>
  </si>
  <si>
    <t>kg</t>
  </si>
  <si>
    <t>Dart internal diam.</t>
  </si>
  <si>
    <t>Boost internal diam.</t>
  </si>
  <si>
    <t>E</t>
  </si>
  <si>
    <t>Gpa</t>
  </si>
  <si>
    <t>cg =</t>
  </si>
  <si>
    <t>I dart</t>
  </si>
  <si>
    <t>m^4</t>
  </si>
  <si>
    <t>I booster</t>
  </si>
  <si>
    <t>I(cg)</t>
  </si>
  <si>
    <t>kg.m²</t>
  </si>
  <si>
    <t>ASTER Lat_Thrust</t>
  </si>
  <si>
    <t>N</t>
  </si>
  <si>
    <t>Mfz_max</t>
  </si>
  <si>
    <t>Nm</t>
  </si>
  <si>
    <t>masseAlu</t>
  </si>
  <si>
    <t>Aluminiium</t>
  </si>
  <si>
    <t>Carbon fiber</t>
  </si>
  <si>
    <t>Structural mode n°</t>
  </si>
  <si>
    <t>Hz</t>
  </si>
  <si>
    <t>rad/s</t>
  </si>
  <si>
    <t>…</t>
  </si>
  <si>
    <t>AoA (°)</t>
  </si>
  <si>
    <t>AoA (rad)</t>
  </si>
  <si>
    <t>CL</t>
  </si>
  <si>
    <t>CmN</t>
  </si>
  <si>
    <t>Clalpha</t>
  </si>
  <si>
    <t>CL0</t>
  </si>
  <si>
    <t>Cnalpha</t>
  </si>
  <si>
    <t>CN0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</si>
</sst>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E+00"/>
    <numFmt numFmtId="166" formatCode="0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Feuil1!$C$42</c:f>
              <c:strCache>
                <c:ptCount val="1"/>
                <c:pt idx="0">
                  <c:v>CL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Feuil1!$B$43:$B$48</c:f>
              <c:numCache>
                <c:formatCode>General</c:formatCode>
                <c:ptCount val="6"/>
                <c:pt idx="0">
                  <c:v>-0.0331612557878923</c:v>
                </c:pt>
                <c:pt idx="1">
                  <c:v>-0.015707963267949</c:v>
                </c:pt>
                <c:pt idx="2">
                  <c:v>0.00349065850398866</c:v>
                </c:pt>
                <c:pt idx="3">
                  <c:v>0.020943951023932</c:v>
                </c:pt>
                <c:pt idx="4">
                  <c:v>0.0383972435438753</c:v>
                </c:pt>
                <c:pt idx="5">
                  <c:v>0.0750491578357562</c:v>
                </c:pt>
              </c:numCache>
            </c:numRef>
          </c:xVal>
          <c:yVal>
            <c:numRef>
              <c:f>Feuil1!$C$43:$C$48</c:f>
              <c:numCache>
                <c:formatCode>General</c:formatCode>
                <c:ptCount val="6"/>
                <c:pt idx="0">
                  <c:v>-0.8</c:v>
                </c:pt>
                <c:pt idx="1">
                  <c:v>-0.4</c:v>
                </c:pt>
                <c:pt idx="2">
                  <c:v>0</c:v>
                </c:pt>
                <c:pt idx="3">
                  <c:v>0.4</c:v>
                </c:pt>
                <c:pt idx="4">
                  <c:v>0.8</c:v>
                </c:pt>
                <c:pt idx="5">
                  <c:v>1.6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Feuil1!$D$42</c:f>
              <c:strCache>
                <c:ptCount val="1"/>
                <c:pt idx="0">
                  <c:v>CmN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trendline>
            <c:spPr>
              <a:ln>
                <a:solidFill>
                  <a:srgbClr val="ff420e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Feuil1!$B$43:$B$48</c:f>
              <c:numCache>
                <c:formatCode>General</c:formatCode>
                <c:ptCount val="6"/>
                <c:pt idx="0">
                  <c:v>-0.0331612557878923</c:v>
                </c:pt>
                <c:pt idx="1">
                  <c:v>-0.015707963267949</c:v>
                </c:pt>
                <c:pt idx="2">
                  <c:v>0.00349065850398866</c:v>
                </c:pt>
                <c:pt idx="3">
                  <c:v>0.020943951023932</c:v>
                </c:pt>
                <c:pt idx="4">
                  <c:v>0.0383972435438753</c:v>
                </c:pt>
                <c:pt idx="5">
                  <c:v>0.0750491578357562</c:v>
                </c:pt>
              </c:numCache>
            </c:numRef>
          </c:xVal>
          <c:yVal>
            <c:numRef>
              <c:f>Feuil1!$D$43:$D$48</c:f>
              <c:numCache>
                <c:formatCode>General</c:formatCode>
                <c:ptCount val="6"/>
                <c:pt idx="0">
                  <c:v>-1.2</c:v>
                </c:pt>
                <c:pt idx="1">
                  <c:v>-0.5</c:v>
                </c:pt>
                <c:pt idx="2">
                  <c:v>0.2</c:v>
                </c:pt>
                <c:pt idx="3">
                  <c:v>1.1</c:v>
                </c:pt>
                <c:pt idx="4">
                  <c:v>2</c:v>
                </c:pt>
                <c:pt idx="5">
                  <c:v>3.8</c:v>
                </c:pt>
              </c:numCache>
            </c:numRef>
          </c:yVal>
          <c:smooth val="0"/>
        </c:ser>
        <c:axId val="41302744"/>
        <c:axId val="33755764"/>
      </c:scatterChart>
      <c:valAx>
        <c:axId val="41302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755764"/>
        <c:crosses val="autoZero"/>
      </c:valAx>
      <c:valAx>
        <c:axId val="337557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130274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326160</xdr:colOff>
      <xdr:row>41</xdr:row>
      <xdr:rowOff>168120</xdr:rowOff>
    </xdr:from>
    <xdr:to>
      <xdr:col>9</xdr:col>
      <xdr:colOff>158400</xdr:colOff>
      <xdr:row>71</xdr:row>
      <xdr:rowOff>30600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6472800" y="7414560"/>
          <a:ext cx="4175640" cy="5470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108000</xdr:colOff>
      <xdr:row>50</xdr:row>
      <xdr:rowOff>136800</xdr:rowOff>
    </xdr:from>
    <xdr:to>
      <xdr:col>4</xdr:col>
      <xdr:colOff>735480</xdr:colOff>
      <xdr:row>67</xdr:row>
      <xdr:rowOff>136440</xdr:rowOff>
    </xdr:to>
    <xdr:graphicFrame>
      <xdr:nvGraphicFramePr>
        <xdr:cNvPr id="1" name=""/>
        <xdr:cNvGraphicFramePr/>
      </xdr:nvGraphicFramePr>
      <xdr:xfrm>
        <a:off x="108000" y="8991000"/>
        <a:ext cx="575820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281160</xdr:colOff>
      <xdr:row>0</xdr:row>
      <xdr:rowOff>0</xdr:rowOff>
    </xdr:from>
    <xdr:to>
      <xdr:col>7</xdr:col>
      <xdr:colOff>834120</xdr:colOff>
      <xdr:row>36</xdr:row>
      <xdr:rowOff>143640</xdr:rowOff>
    </xdr:to>
    <xdr:pic>
      <xdr:nvPicPr>
        <xdr:cNvPr id="2" name="Image 1" descr=""/>
        <xdr:cNvPicPr/>
      </xdr:nvPicPr>
      <xdr:blipFill>
        <a:blip r:embed="rId3"/>
        <a:stretch/>
      </xdr:blipFill>
      <xdr:spPr>
        <a:xfrm>
          <a:off x="7443720" y="0"/>
          <a:ext cx="1568880" cy="6453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1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19" activeCellId="0" sqref="I19"/>
    </sheetView>
  </sheetViews>
  <sheetFormatPr defaultRowHeight="15"/>
  <cols>
    <col collapsed="false" hidden="false" max="1" min="1" style="1" width="18.4251012145749"/>
    <col collapsed="false" hidden="false" max="2" min="2" style="1" width="14.5668016194332"/>
    <col collapsed="false" hidden="false" max="3" min="3" style="1" width="11.4251012145749"/>
    <col collapsed="false" hidden="false" max="4" min="4" style="1" width="13.2834008097166"/>
    <col collapsed="false" hidden="false" max="8" min="5" style="1" width="11.4251012145749"/>
    <col collapsed="false" hidden="false" max="9" min="9" style="1" width="14.5668016194332"/>
    <col collapsed="false" hidden="false" max="1025" min="10" style="1" width="11.4251012145749"/>
  </cols>
  <sheetData>
    <row r="1" customFormat="false" ht="13.8" hidden="false" customHeight="false" outlineLevel="0" collapsed="false">
      <c r="A1" s="0"/>
      <c r="B1" s="2" t="s">
        <v>0</v>
      </c>
      <c r="C1" s="2" t="s">
        <v>1</v>
      </c>
      <c r="D1" s="0"/>
      <c r="E1" s="0"/>
      <c r="F1" s="0"/>
      <c r="I1" s="1" t="n">
        <f aca="false">I2+$F$4</f>
        <v>4.83378378378379</v>
      </c>
      <c r="J1" s="2" t="n">
        <f aca="false">I1/$C$7*99+1</f>
        <v>98.6621621621622</v>
      </c>
      <c r="K1" s="0"/>
      <c r="L1" s="0"/>
    </row>
    <row r="2" customFormat="false" ht="13.8" hidden="false" customHeight="false" outlineLevel="0" collapsed="false">
      <c r="A2" s="2" t="s">
        <v>2</v>
      </c>
      <c r="B2" s="2" t="n">
        <v>2.7</v>
      </c>
      <c r="C2" s="2" t="n">
        <v>2.7</v>
      </c>
      <c r="D2" s="0"/>
      <c r="E2" s="0"/>
      <c r="F2" s="2" t="s">
        <v>3</v>
      </c>
      <c r="I2" s="1" t="n">
        <f aca="false">I3+$F$4</f>
        <v>4.70135135135136</v>
      </c>
      <c r="J2" s="2" t="n">
        <f aca="false">I2/$C$7*99+1</f>
        <v>95.9864864864866</v>
      </c>
      <c r="K2" s="0"/>
      <c r="L2" s="0"/>
    </row>
    <row r="3" customFormat="false" ht="13.8" hidden="false" customHeight="false" outlineLevel="0" collapsed="false">
      <c r="A3" s="2" t="s">
        <v>4</v>
      </c>
      <c r="B3" s="2" t="n">
        <v>0.18</v>
      </c>
      <c r="C3" s="2" t="n">
        <v>0.18</v>
      </c>
      <c r="D3" s="0"/>
      <c r="E3" s="0"/>
      <c r="F3" s="0"/>
      <c r="I3" s="1" t="n">
        <f aca="false">I4+$F$4</f>
        <v>4.56891891891892</v>
      </c>
      <c r="J3" s="2" t="n">
        <f aca="false">I3/$C$7*99+1</f>
        <v>93.3108108108109</v>
      </c>
      <c r="K3" s="0"/>
      <c r="L3" s="0"/>
    </row>
    <row r="4" customFormat="false" ht="13.8" hidden="false" customHeight="false" outlineLevel="0" collapsed="false">
      <c r="A4" s="2" t="s">
        <v>5</v>
      </c>
      <c r="B4" s="2" t="s">
        <v>6</v>
      </c>
      <c r="C4" s="2" t="s">
        <v>6</v>
      </c>
      <c r="D4" s="0"/>
      <c r="E4" s="2" t="s">
        <v>7</v>
      </c>
      <c r="F4" s="2" t="n">
        <f aca="false">$C$7/37</f>
        <v>0.132432432432432</v>
      </c>
      <c r="I4" s="1" t="n">
        <f aca="false">I5+$F$4</f>
        <v>4.43648648648649</v>
      </c>
      <c r="J4" s="2" t="n">
        <f aca="false">I4/$C$7*99+1</f>
        <v>90.6351351351352</v>
      </c>
      <c r="K4" s="0"/>
      <c r="L4" s="0"/>
    </row>
    <row r="5" customFormat="false" ht="13.8" hidden="false" customHeight="false" outlineLevel="0" collapsed="false">
      <c r="A5" s="2" t="s">
        <v>8</v>
      </c>
      <c r="B5" s="2" t="n">
        <v>140</v>
      </c>
      <c r="C5" s="2" t="n">
        <v>140</v>
      </c>
      <c r="D5" s="0"/>
      <c r="E5" s="0"/>
      <c r="I5" s="1" t="n">
        <f aca="false">I6+$F$4</f>
        <v>4.30405405405406</v>
      </c>
      <c r="J5" s="2" t="n">
        <f aca="false">I5/$C$7*99+1</f>
        <v>87.9594594594595</v>
      </c>
      <c r="K5" s="2" t="n">
        <f aca="false">3/4.82*100</f>
        <v>62.2406639004149</v>
      </c>
      <c r="L5" s="0"/>
    </row>
    <row r="6" customFormat="false" ht="13.8" hidden="false" customHeight="false" outlineLevel="0" collapsed="false">
      <c r="A6" s="2" t="s">
        <v>9</v>
      </c>
      <c r="B6" s="2" t="n">
        <v>310</v>
      </c>
      <c r="C6" s="2" t="n">
        <v>350</v>
      </c>
      <c r="D6" s="0"/>
      <c r="E6" s="0"/>
      <c r="I6" s="1" t="n">
        <f aca="false">I7+$F$4</f>
        <v>4.17162162162162</v>
      </c>
      <c r="J6" s="2" t="n">
        <f aca="false">I6/$C$7*99+1</f>
        <v>85.2837837837838</v>
      </c>
      <c r="K6" s="0"/>
      <c r="L6" s="0"/>
    </row>
    <row r="7" customFormat="false" ht="13.8" hidden="false" customHeight="false" outlineLevel="0" collapsed="false">
      <c r="A7" s="2" t="s">
        <v>10</v>
      </c>
      <c r="B7" s="2" t="n">
        <v>4.2</v>
      </c>
      <c r="C7" s="2" t="n">
        <v>4.9</v>
      </c>
      <c r="D7" s="0"/>
      <c r="E7" s="0"/>
      <c r="I7" s="1" t="n">
        <f aca="false">I8+$F$4</f>
        <v>4.03918918918919</v>
      </c>
      <c r="J7" s="2" t="n">
        <f aca="false">I7/$C$7*99+1</f>
        <v>82.6081081081082</v>
      </c>
      <c r="K7" s="0"/>
      <c r="L7" s="0"/>
    </row>
    <row r="8" customFormat="false" ht="13.8" hidden="false" customHeight="false" outlineLevel="0" collapsed="false">
      <c r="A8" s="2" t="s">
        <v>11</v>
      </c>
      <c r="B8" s="2" t="n">
        <v>0.36</v>
      </c>
      <c r="C8" s="2" t="n">
        <v>0.36</v>
      </c>
      <c r="D8" s="0"/>
      <c r="E8" s="0"/>
      <c r="I8" s="1" t="n">
        <f aca="false">I9+$F$4</f>
        <v>3.90675675675676</v>
      </c>
      <c r="J8" s="2" t="n">
        <f aca="false">I8/$C$7*99+1</f>
        <v>79.9324324324325</v>
      </c>
      <c r="K8" s="0"/>
      <c r="L8" s="0"/>
    </row>
    <row r="9" customFormat="false" ht="13.8" hidden="false" customHeight="false" outlineLevel="0" collapsed="false">
      <c r="A9" s="2" t="s">
        <v>12</v>
      </c>
      <c r="B9" s="2" t="s">
        <v>13</v>
      </c>
      <c r="C9" s="2" t="s">
        <v>13</v>
      </c>
      <c r="D9" s="0"/>
      <c r="E9" s="0"/>
      <c r="I9" s="1" t="n">
        <f aca="false">I10+$F$4</f>
        <v>3.77432432432433</v>
      </c>
      <c r="J9" s="2" t="n">
        <f aca="false">I9/$C$7*99+1</f>
        <v>77.2567567567568</v>
      </c>
      <c r="K9" s="0"/>
      <c r="L9" s="0"/>
    </row>
    <row r="10" customFormat="false" ht="13.8" hidden="false" customHeight="false" outlineLevel="0" collapsed="false">
      <c r="A10" s="2" t="s">
        <v>14</v>
      </c>
      <c r="B10" s="2" t="s">
        <v>15</v>
      </c>
      <c r="C10" s="2" t="s">
        <v>16</v>
      </c>
      <c r="D10" s="0"/>
      <c r="E10" s="0"/>
      <c r="I10" s="1" t="n">
        <f aca="false">I11+$F$4</f>
        <v>3.64189189189189</v>
      </c>
      <c r="J10" s="2" t="n">
        <f aca="false">I10/$C$7*99+1</f>
        <v>74.5810810810811</v>
      </c>
      <c r="K10" s="0"/>
      <c r="L10" s="0"/>
    </row>
    <row r="11" customFormat="false" ht="13.8" hidden="false" customHeight="false" outlineLevel="0" collapsed="false">
      <c r="A11" s="2" t="s">
        <v>17</v>
      </c>
      <c r="B11" s="2" t="s">
        <v>18</v>
      </c>
      <c r="C11" s="2" t="s">
        <v>18</v>
      </c>
      <c r="D11" s="0"/>
      <c r="E11" s="0"/>
      <c r="I11" s="1" t="n">
        <f aca="false">I12+$F$4</f>
        <v>3.50945945945946</v>
      </c>
      <c r="J11" s="2" t="n">
        <f aca="false">I11/$C$7*99+1</f>
        <v>71.9054054054054</v>
      </c>
      <c r="K11" s="0"/>
      <c r="L11" s="0"/>
    </row>
    <row r="12" customFormat="false" ht="13.8" hidden="false" customHeight="false" outlineLevel="0" collapsed="false">
      <c r="A12" s="2" t="s">
        <v>19</v>
      </c>
      <c r="B12" s="2" t="n">
        <v>13</v>
      </c>
      <c r="C12" s="2" t="n">
        <v>20</v>
      </c>
      <c r="D12" s="2" t="s">
        <v>20</v>
      </c>
      <c r="E12" s="0"/>
      <c r="I12" s="1" t="n">
        <f aca="false">I13+$F$4</f>
        <v>3.37702702702703</v>
      </c>
      <c r="J12" s="2" t="n">
        <f aca="false">I12/$C$7*99+1</f>
        <v>69.2297297297298</v>
      </c>
      <c r="K12" s="0"/>
      <c r="L12" s="0"/>
    </row>
    <row r="13" customFormat="false" ht="13.8" hidden="false" customHeight="false" outlineLevel="0" collapsed="false">
      <c r="A13" s="2" t="s">
        <v>21</v>
      </c>
      <c r="B13" s="2" t="s">
        <v>22</v>
      </c>
      <c r="C13" s="2" t="s">
        <v>23</v>
      </c>
      <c r="D13" s="2" t="s">
        <v>20</v>
      </c>
      <c r="E13" s="0"/>
      <c r="I13" s="1" t="n">
        <f aca="false">I14+$F$4</f>
        <v>3.2445945945946</v>
      </c>
      <c r="J13" s="2" t="n">
        <f aca="false">I13/$C$7*99+1</f>
        <v>66.5540540540541</v>
      </c>
      <c r="K13" s="0"/>
      <c r="L13" s="0"/>
    </row>
    <row r="14" customFormat="false" ht="13.8" hidden="false" customHeight="false" outlineLevel="0" collapsed="false">
      <c r="A14" s="3" t="s">
        <v>24</v>
      </c>
      <c r="B14" s="3" t="n">
        <f aca="false">B7-B2</f>
        <v>1.5</v>
      </c>
      <c r="C14" s="3" t="n">
        <f aca="false">C7-C2</f>
        <v>2.2</v>
      </c>
      <c r="D14" s="2" t="s">
        <v>25</v>
      </c>
      <c r="E14" s="0"/>
      <c r="I14" s="1" t="n">
        <f aca="false">I15+$F$4</f>
        <v>3.11216216216216</v>
      </c>
      <c r="J14" s="2" t="n">
        <f aca="false">I14/$C$7*99+1</f>
        <v>63.8783783783784</v>
      </c>
      <c r="K14" s="0"/>
      <c r="L14" s="0"/>
    </row>
    <row r="15" customFormat="false" ht="13.8" hidden="false" customHeight="false" outlineLevel="0" collapsed="false">
      <c r="A15" s="3" t="s">
        <v>26</v>
      </c>
      <c r="B15" s="3" t="n">
        <f aca="false">B6-B5</f>
        <v>170</v>
      </c>
      <c r="C15" s="3" t="n">
        <f aca="false">C6-C5</f>
        <v>210</v>
      </c>
      <c r="D15" s="2" t="s">
        <v>27</v>
      </c>
      <c r="E15" s="0"/>
      <c r="I15" s="1" t="n">
        <f aca="false">I16+$F$4</f>
        <v>2.97972972972973</v>
      </c>
      <c r="J15" s="2" t="n">
        <f aca="false">I15/$C$7*99+1</f>
        <v>61.2027027027027</v>
      </c>
      <c r="K15" s="0"/>
      <c r="L15" s="0"/>
    </row>
    <row r="16" customFormat="false" ht="13.8" hidden="false" customHeight="false" outlineLevel="0" collapsed="false">
      <c r="A16" s="3" t="s">
        <v>28</v>
      </c>
      <c r="B16" s="3" t="n">
        <v>0.16</v>
      </c>
      <c r="C16" s="3" t="n">
        <v>0.16</v>
      </c>
      <c r="D16" s="2" t="s">
        <v>25</v>
      </c>
      <c r="E16" s="0"/>
      <c r="I16" s="1" t="n">
        <f aca="false">I17+$F$4</f>
        <v>2.8472972972973</v>
      </c>
      <c r="J16" s="2" t="n">
        <f aca="false">I16/$C$7*99+1</f>
        <v>58.5270270270271</v>
      </c>
      <c r="K16" s="0"/>
      <c r="L16" s="0"/>
    </row>
    <row r="17" customFormat="false" ht="13.8" hidden="false" customHeight="false" outlineLevel="0" collapsed="false">
      <c r="A17" s="3" t="s">
        <v>29</v>
      </c>
      <c r="B17" s="3" t="n">
        <v>0.34</v>
      </c>
      <c r="C17" s="3" t="n">
        <v>0.34</v>
      </c>
      <c r="D17" s="2" t="s">
        <v>25</v>
      </c>
      <c r="E17" s="0"/>
      <c r="I17" s="1" t="n">
        <f aca="false">I18+$F$4</f>
        <v>2.71486486486487</v>
      </c>
      <c r="J17" s="2" t="n">
        <f aca="false">I17/$C$7*99+1</f>
        <v>55.8513513513514</v>
      </c>
      <c r="K17" s="0"/>
      <c r="L17" s="0"/>
    </row>
    <row r="18" customFormat="false" ht="13.8" hidden="false" customHeight="false" outlineLevel="0" collapsed="false">
      <c r="A18" s="3" t="s">
        <v>30</v>
      </c>
      <c r="B18" s="3" t="n">
        <v>70</v>
      </c>
      <c r="C18" s="3" t="n">
        <v>70</v>
      </c>
      <c r="D18" s="2" t="s">
        <v>31</v>
      </c>
      <c r="E18" s="0"/>
      <c r="I18" s="1" t="n">
        <f aca="false">I19+$F$4</f>
        <v>2.58243243243243</v>
      </c>
      <c r="J18" s="2" t="n">
        <f aca="false">I18/$C$7*99+1</f>
        <v>53.1756756756757</v>
      </c>
      <c r="K18" s="2" t="s">
        <v>32</v>
      </c>
      <c r="L18" s="2" t="n">
        <v>2.07</v>
      </c>
    </row>
    <row r="19" customFormat="false" ht="13.8" hidden="false" customHeight="false" outlineLevel="0" collapsed="false">
      <c r="A19" s="2" t="s">
        <v>33</v>
      </c>
      <c r="B19" s="4" t="n">
        <f aca="false">PI()*(B3^4-B16^4)/64</f>
        <v>1.93600647277471E-005</v>
      </c>
      <c r="C19" s="4" t="n">
        <f aca="false">PI()*(C3^4-C16^4)/64</f>
        <v>1.93600647277471E-005</v>
      </c>
      <c r="D19" s="2" t="s">
        <v>34</v>
      </c>
      <c r="E19" s="0"/>
      <c r="I19" s="1" t="n">
        <f aca="false">I20+$F$4</f>
        <v>2.45</v>
      </c>
      <c r="J19" s="2" t="n">
        <f aca="false">I19/$C$7*99+1</f>
        <v>50.5</v>
      </c>
    </row>
    <row r="20" customFormat="false" ht="13.8" hidden="false" customHeight="false" outlineLevel="0" collapsed="false">
      <c r="A20" s="2" t="s">
        <v>35</v>
      </c>
      <c r="B20" s="4" t="n">
        <f aca="false">PI()*(B8^4-B17^4)/64</f>
        <v>0.000168507175956922</v>
      </c>
      <c r="C20" s="4" t="n">
        <f aca="false">PI()*(C8^4-C17^4)/64</f>
        <v>0.000168507175956922</v>
      </c>
      <c r="D20" s="2" t="s">
        <v>34</v>
      </c>
      <c r="E20" s="0"/>
      <c r="I20" s="1" t="n">
        <f aca="false">I21+$F$4</f>
        <v>2.31756756756757</v>
      </c>
      <c r="J20" s="2" t="n">
        <f aca="false">I20/$C$7*99+1</f>
        <v>47.8243243243243</v>
      </c>
    </row>
    <row r="21" customFormat="false" ht="13.8" hidden="false" customHeight="false" outlineLevel="0" collapsed="false">
      <c r="A21" s="2" t="s">
        <v>36</v>
      </c>
      <c r="B21" s="0"/>
      <c r="C21" s="2" t="n">
        <v>687</v>
      </c>
      <c r="D21" s="2" t="s">
        <v>37</v>
      </c>
      <c r="E21" s="0"/>
      <c r="I21" s="1" t="n">
        <f aca="false">I22+$F$4</f>
        <v>2.18513513513514</v>
      </c>
      <c r="J21" s="2" t="n">
        <f aca="false">I21/$C$7*99+1</f>
        <v>45.1486486486486</v>
      </c>
    </row>
    <row r="22" customFormat="false" ht="13.8" hidden="false" customHeight="false" outlineLevel="0" collapsed="false">
      <c r="A22" s="2" t="s">
        <v>38</v>
      </c>
      <c r="B22" s="0"/>
      <c r="C22" s="2" t="n">
        <v>26000</v>
      </c>
      <c r="D22" s="2" t="s">
        <v>39</v>
      </c>
      <c r="E22" s="0"/>
      <c r="I22" s="1" t="n">
        <f aca="false">I23+$F$4</f>
        <v>2.0527027027027</v>
      </c>
      <c r="J22" s="2" t="n">
        <f aca="false">I22/$C$7*99+1</f>
        <v>42.472972972973</v>
      </c>
    </row>
    <row r="23" customFormat="false" ht="13.8" hidden="false" customHeight="false" outlineLevel="0" collapsed="false">
      <c r="A23" s="2" t="s">
        <v>40</v>
      </c>
      <c r="B23" s="0"/>
      <c r="C23" s="2" t="n">
        <v>16350</v>
      </c>
      <c r="D23" s="2" t="s">
        <v>41</v>
      </c>
      <c r="E23" s="0"/>
      <c r="I23" s="1" t="n">
        <f aca="false">I24+$F$4</f>
        <v>1.92027027027027</v>
      </c>
      <c r="J23" s="2" t="n">
        <f aca="false">I23/$C$7*99+1</f>
        <v>39.7972972972973</v>
      </c>
    </row>
    <row r="24" customFormat="false" ht="13.8" hidden="false" customHeight="false" outlineLevel="0" collapsed="false">
      <c r="A24" s="2" t="s">
        <v>42</v>
      </c>
      <c r="B24" s="0"/>
      <c r="C24" s="2" t="n">
        <f aca="false">2700*(C14*PI()*(C8^2-C17^2)/4+C2*PI()*(C3^2-C16^2)/4)</f>
        <v>104.24746902407</v>
      </c>
      <c r="D24" s="2" t="s">
        <v>27</v>
      </c>
      <c r="E24" s="0"/>
      <c r="I24" s="1" t="n">
        <f aca="false">I25+$F$4</f>
        <v>1.78783783783784</v>
      </c>
      <c r="J24" s="2" t="n">
        <f aca="false">I24/$C$7*99+1</f>
        <v>37.1216216216216</v>
      </c>
    </row>
    <row r="25" customFormat="false" ht="13.8" hidden="false" customHeight="false" outlineLevel="0" collapsed="false">
      <c r="A25" s="0"/>
      <c r="B25" s="0"/>
      <c r="C25" s="0"/>
      <c r="D25" s="0"/>
      <c r="E25" s="0"/>
      <c r="I25" s="1" t="n">
        <f aca="false">I26+$F$4</f>
        <v>1.65540540540541</v>
      </c>
      <c r="J25" s="2" t="n">
        <f aca="false">I25/$C$7*99+1</f>
        <v>34.4459459459459</v>
      </c>
    </row>
    <row r="26" customFormat="false" ht="13.8" hidden="false" customHeight="false" outlineLevel="0" collapsed="false">
      <c r="A26" s="0"/>
      <c r="B26" s="0"/>
      <c r="C26" s="0"/>
      <c r="D26" s="0"/>
      <c r="E26" s="0"/>
      <c r="I26" s="1" t="n">
        <f aca="false">I27+$F$4</f>
        <v>1.52297297297297</v>
      </c>
      <c r="J26" s="2" t="n">
        <f aca="false">I26/$C$7*99+1</f>
        <v>31.7702702702703</v>
      </c>
    </row>
    <row r="27" customFormat="false" ht="13.8" hidden="false" customHeight="false" outlineLevel="0" collapsed="false">
      <c r="A27" s="0"/>
      <c r="B27" s="5" t="s">
        <v>43</v>
      </c>
      <c r="C27" s="5"/>
      <c r="D27" s="5" t="s">
        <v>44</v>
      </c>
      <c r="E27" s="5"/>
      <c r="I27" s="1" t="n">
        <f aca="false">I28+$F$4</f>
        <v>1.39054054054054</v>
      </c>
      <c r="J27" s="2" t="n">
        <f aca="false">I27/$C$7*99+1</f>
        <v>29.0945945945946</v>
      </c>
    </row>
    <row r="28" customFormat="false" ht="13.8" hidden="false" customHeight="false" outlineLevel="0" collapsed="false">
      <c r="A28" s="2" t="s">
        <v>45</v>
      </c>
      <c r="B28" s="2" t="s">
        <v>46</v>
      </c>
      <c r="C28" s="2" t="s">
        <v>47</v>
      </c>
      <c r="D28" s="2" t="s">
        <v>46</v>
      </c>
      <c r="E28" s="2" t="s">
        <v>47</v>
      </c>
      <c r="I28" s="1" t="n">
        <f aca="false">I29+$F$4</f>
        <v>1.25810810810811</v>
      </c>
      <c r="J28" s="2" t="n">
        <f aca="false">I28/$C$7*99+1</f>
        <v>26.4189189189189</v>
      </c>
    </row>
    <row r="29" customFormat="false" ht="13.8" hidden="false" customHeight="false" outlineLevel="0" collapsed="false">
      <c r="A29" s="2" t="n">
        <v>1</v>
      </c>
      <c r="B29" s="6" t="n">
        <f aca="false">C29/(2*PI())</f>
        <v>26.1014106670708</v>
      </c>
      <c r="C29" s="2" t="n">
        <v>164</v>
      </c>
      <c r="D29" s="6" t="n">
        <f aca="false">E29/(2*PI())</f>
        <v>41.061975317709</v>
      </c>
      <c r="E29" s="2" t="n">
        <v>258</v>
      </c>
      <c r="I29" s="1" t="n">
        <f aca="false">I30+$F$4</f>
        <v>1.12567567567568</v>
      </c>
      <c r="J29" s="2" t="n">
        <f aca="false">I29/$C$7*99+1</f>
        <v>23.7432432432432</v>
      </c>
    </row>
    <row r="30" customFormat="false" ht="13.8" hidden="false" customHeight="false" outlineLevel="0" collapsed="false">
      <c r="A30" s="2" t="n">
        <v>2</v>
      </c>
      <c r="B30" s="6" t="n">
        <f aca="false">C30/(2*PI())</f>
        <v>88.8084582452776</v>
      </c>
      <c r="C30" s="2" t="n">
        <v>558</v>
      </c>
      <c r="D30" s="6" t="n">
        <f aca="false">E30/(2*PI())</f>
        <v>139.578885091592</v>
      </c>
      <c r="E30" s="2" t="n">
        <v>877</v>
      </c>
      <c r="I30" s="1" t="n">
        <f aca="false">I31+$F$4</f>
        <v>0.993243243243243</v>
      </c>
      <c r="J30" s="2" t="n">
        <f aca="false">I30/$C$7*99+1</f>
        <v>21.0675675675676</v>
      </c>
    </row>
    <row r="31" customFormat="false" ht="13.8" hidden="false" customHeight="false" outlineLevel="0" collapsed="false">
      <c r="A31" s="2" t="n">
        <v>3</v>
      </c>
      <c r="B31" s="6" t="n">
        <f aca="false">C31/(2*PI())</f>
        <v>184.460579043507</v>
      </c>
      <c r="C31" s="2" t="n">
        <v>1159</v>
      </c>
      <c r="D31" s="6" t="n">
        <f aca="false">E31/(2*PI())</f>
        <v>292.049320573628</v>
      </c>
      <c r="E31" s="2" t="n">
        <v>1835</v>
      </c>
      <c r="I31" s="1" t="n">
        <f aca="false">I32+$F$4</f>
        <v>0.860810810810811</v>
      </c>
      <c r="J31" s="2" t="n">
        <f aca="false">I31/$C$7*99+1</f>
        <v>18.3918918918919</v>
      </c>
    </row>
    <row r="32" customFormat="false" ht="13.8" hidden="false" customHeight="false" outlineLevel="0" collapsed="false">
      <c r="A32" s="2" t="n">
        <v>4</v>
      </c>
      <c r="B32" s="6" t="n">
        <f aca="false">C32/(2*PI())</f>
        <v>281.545094329563</v>
      </c>
      <c r="C32" s="2" t="n">
        <v>1769</v>
      </c>
      <c r="D32" s="6" t="n">
        <f aca="false">E32/(2*PI())</f>
        <v>444.360601112572</v>
      </c>
      <c r="E32" s="2" t="n">
        <v>2792</v>
      </c>
      <c r="I32" s="1" t="n">
        <f aca="false">I33+$F$4</f>
        <v>0.728378378378378</v>
      </c>
      <c r="J32" s="2" t="n">
        <f aca="false">I32/$C$7*99+1</f>
        <v>15.7162162162162</v>
      </c>
    </row>
    <row r="33" customFormat="false" ht="13.8" hidden="false" customHeight="false" outlineLevel="0" collapsed="false">
      <c r="A33" s="2" t="n">
        <v>5</v>
      </c>
      <c r="B33" s="6" t="n">
        <f aca="false">C33/(2*PI())</f>
        <v>440.063417649091</v>
      </c>
      <c r="C33" s="2" t="n">
        <v>2765</v>
      </c>
      <c r="D33" s="6" t="n">
        <f aca="false">E33/(2*PI())</f>
        <v>692.642312335929</v>
      </c>
      <c r="E33" s="2" t="n">
        <v>4352</v>
      </c>
      <c r="I33" s="1" t="n">
        <f aca="false">I34+$F$4</f>
        <v>0.595945945945946</v>
      </c>
      <c r="J33" s="2" t="n">
        <f aca="false">I33/$C$7*99+1</f>
        <v>13.0405405405405</v>
      </c>
    </row>
    <row r="34" customFormat="false" ht="13.8" hidden="false" customHeight="false" outlineLevel="0" collapsed="false">
      <c r="A34" s="2" t="n">
        <v>6</v>
      </c>
      <c r="B34" s="6" t="n">
        <f aca="false">C34/(2*PI())</f>
        <v>617.521179196554</v>
      </c>
      <c r="C34" s="2" t="n">
        <v>3880</v>
      </c>
      <c r="D34" s="6" t="n">
        <f aca="false">E34/(2*PI())</f>
        <v>978.962054958248</v>
      </c>
      <c r="E34" s="2" t="n">
        <v>6151</v>
      </c>
      <c r="I34" s="1" t="n">
        <f aca="false">I35+$F$4</f>
        <v>0.463513513513514</v>
      </c>
      <c r="J34" s="2" t="n">
        <f aca="false">I34/$C$7*99+1</f>
        <v>10.3648648648649</v>
      </c>
    </row>
    <row r="35" customFormat="false" ht="13.8" hidden="false" customHeight="false" outlineLevel="0" collapsed="false">
      <c r="A35" s="2" t="n">
        <v>7</v>
      </c>
      <c r="B35" s="6" t="n">
        <f aca="false">C35/(2*PI())</f>
        <v>792.432461654547</v>
      </c>
      <c r="C35" s="2" t="n">
        <v>4979</v>
      </c>
      <c r="D35" s="6" t="n">
        <f aca="false">E35/(2*PI())</f>
        <v>1248.8888384421</v>
      </c>
      <c r="E35" s="2" t="n">
        <v>7847</v>
      </c>
      <c r="I35" s="1" t="n">
        <f aca="false">I36+$F$4</f>
        <v>0.331081081081081</v>
      </c>
      <c r="J35" s="2" t="n">
        <f aca="false">I35/$C$7*99+1</f>
        <v>7.68918918918919</v>
      </c>
    </row>
    <row r="36" customFormat="false" ht="13.8" hidden="false" customHeight="false" outlineLevel="0" collapsed="false">
      <c r="A36" s="2" t="n">
        <v>8</v>
      </c>
      <c r="B36" s="6" t="n">
        <f aca="false">C36/(2*PI())</f>
        <v>1054.87896281308</v>
      </c>
      <c r="C36" s="2" t="n">
        <v>6628</v>
      </c>
      <c r="D36" s="6" t="n">
        <f aca="false">E36/(2*PI())</f>
        <v>1661.73676082248</v>
      </c>
      <c r="E36" s="2" t="n">
        <v>10441</v>
      </c>
      <c r="I36" s="1" t="n">
        <f aca="false">I37+$F$4</f>
        <v>0.198648648648649</v>
      </c>
      <c r="J36" s="2" t="n">
        <f aca="false">I36/$C$7*99+1</f>
        <v>5.01351351351351</v>
      </c>
    </row>
    <row r="37" customFormat="false" ht="13.8" hidden="false" customHeight="false" outlineLevel="0" collapsed="false">
      <c r="A37" s="2" t="n">
        <v>9</v>
      </c>
      <c r="B37" s="6" t="n">
        <f aca="false">C37/(2*PI())</f>
        <v>1303.47898392262</v>
      </c>
      <c r="C37" s="2" t="n">
        <v>8190</v>
      </c>
      <c r="D37" s="6" t="n">
        <f aca="false">E37/(2*PI())</f>
        <v>2067.42271076372</v>
      </c>
      <c r="E37" s="2" t="n">
        <v>12990</v>
      </c>
      <c r="I37" s="7" t="n">
        <f aca="false">1/2*$F$4</f>
        <v>0.0662162162162162</v>
      </c>
      <c r="J37" s="2" t="n">
        <f aca="false">I37/$C$7*99+1</f>
        <v>2.33783783783784</v>
      </c>
    </row>
    <row r="38" customFormat="false" ht="15" hidden="false" customHeight="false" outlineLevel="0" collapsed="false">
      <c r="A38" s="2" t="n">
        <v>10</v>
      </c>
      <c r="B38" s="6" t="n">
        <f aca="false">C38/(2*PI())</f>
        <v>1567.19872462589</v>
      </c>
      <c r="C38" s="2" t="n">
        <v>9847</v>
      </c>
      <c r="D38" s="6" t="n">
        <f aca="false">E38/(2*PI())</f>
        <v>2467.69739263984</v>
      </c>
      <c r="E38" s="2" t="n">
        <v>15505</v>
      </c>
    </row>
    <row r="39" customFormat="false" ht="15" hidden="false" customHeight="false" outlineLevel="0" collapsed="false">
      <c r="A39" s="2" t="s">
        <v>48</v>
      </c>
      <c r="B39" s="0"/>
      <c r="C39" s="0"/>
      <c r="D39" s="0"/>
      <c r="E39" s="0"/>
    </row>
    <row r="40" customFormat="false" ht="15" hidden="false" customHeight="false" outlineLevel="0" collapsed="false">
      <c r="A40" s="0"/>
      <c r="B40" s="0"/>
      <c r="C40" s="0"/>
      <c r="D40" s="0"/>
      <c r="E40" s="0"/>
    </row>
    <row r="41" customFormat="false" ht="15" hidden="false" customHeight="false" outlineLevel="0" collapsed="false">
      <c r="A41" s="0"/>
      <c r="B41" s="0"/>
      <c r="C41" s="0"/>
      <c r="D41" s="0"/>
      <c r="E41" s="0"/>
    </row>
    <row r="42" customFormat="false" ht="13.8" hidden="false" customHeight="false" outlineLevel="0" collapsed="false">
      <c r="A42" s="8" t="s">
        <v>49</v>
      </c>
      <c r="B42" s="0" t="s">
        <v>50</v>
      </c>
      <c r="C42" s="8" t="s">
        <v>51</v>
      </c>
      <c r="D42" s="8" t="s">
        <v>52</v>
      </c>
      <c r="E42" s="0"/>
    </row>
    <row r="43" customFormat="false" ht="13.8" hidden="false" customHeight="false" outlineLevel="0" collapsed="false">
      <c r="A43" s="0" t="n">
        <v>-1.9</v>
      </c>
      <c r="B43" s="0" t="n">
        <f aca="false">A43*PI()/180</f>
        <v>-0.0331612557878923</v>
      </c>
      <c r="C43" s="8" t="n">
        <v>-0.8</v>
      </c>
      <c r="D43" s="8" t="n">
        <v>-1.2</v>
      </c>
      <c r="E43" s="8" t="n">
        <f aca="false">2*PI()*B43</f>
        <v>-0.208358315134109</v>
      </c>
    </row>
    <row r="44" customFormat="false" ht="13.8" hidden="false" customHeight="false" outlineLevel="0" collapsed="false">
      <c r="A44" s="0" t="n">
        <v>-0.9</v>
      </c>
      <c r="B44" s="0" t="n">
        <f aca="false">A44*PI()/180</f>
        <v>-0.015707963267949</v>
      </c>
      <c r="C44" s="8" t="n">
        <v>-0.4</v>
      </c>
      <c r="D44" s="8" t="n">
        <v>-0.5</v>
      </c>
      <c r="E44" s="8" t="n">
        <f aca="false">2*PI()*B44</f>
        <v>-0.0986960440108936</v>
      </c>
    </row>
    <row r="45" customFormat="false" ht="13.8" hidden="false" customHeight="false" outlineLevel="0" collapsed="false">
      <c r="A45" s="0" t="n">
        <v>0.2</v>
      </c>
      <c r="B45" s="0" t="n">
        <f aca="false">A45*PI()/180</f>
        <v>0.00349065850398866</v>
      </c>
      <c r="C45" s="8" t="n">
        <v>0</v>
      </c>
      <c r="D45" s="8" t="n">
        <v>0.2</v>
      </c>
      <c r="E45" s="8" t="n">
        <f aca="false">2*PI()*B45</f>
        <v>0.021932454224643</v>
      </c>
    </row>
    <row r="46" customFormat="false" ht="13.8" hidden="false" customHeight="false" outlineLevel="0" collapsed="false">
      <c r="A46" s="0" t="n">
        <v>1.2</v>
      </c>
      <c r="B46" s="0" t="n">
        <f aca="false">A46*PI()/180</f>
        <v>0.020943951023932</v>
      </c>
      <c r="C46" s="8" t="n">
        <v>0.4</v>
      </c>
      <c r="D46" s="8" t="n">
        <v>1.1</v>
      </c>
      <c r="E46" s="8" t="n">
        <f aca="false">2*PI()*B46</f>
        <v>0.131594725347858</v>
      </c>
    </row>
    <row r="47" customFormat="false" ht="13.8" hidden="false" customHeight="false" outlineLevel="0" collapsed="false">
      <c r="A47" s="0" t="n">
        <v>2.2</v>
      </c>
      <c r="B47" s="0" t="n">
        <f aca="false">A47*PI()/180</f>
        <v>0.0383972435438753</v>
      </c>
      <c r="C47" s="8" t="n">
        <v>0.8</v>
      </c>
      <c r="D47" s="8" t="n">
        <v>2</v>
      </c>
      <c r="E47" s="8" t="n">
        <f aca="false">2*PI()*B47</f>
        <v>0.241256996471073</v>
      </c>
    </row>
    <row r="48" customFormat="false" ht="13.8" hidden="false" customHeight="false" outlineLevel="0" collapsed="false">
      <c r="A48" s="8" t="n">
        <v>4.3</v>
      </c>
      <c r="B48" s="0" t="n">
        <f aca="false">A48*PI()/180</f>
        <v>0.0750491578357562</v>
      </c>
      <c r="C48" s="8" t="n">
        <v>1.6</v>
      </c>
      <c r="D48" s="8" t="n">
        <v>3.8</v>
      </c>
      <c r="E48" s="8" t="n">
        <f aca="false">2*PI()*B48</f>
        <v>0.471547765829825</v>
      </c>
    </row>
    <row r="49" customFormat="false" ht="15" hidden="false" customHeight="false" outlineLevel="0" collapsed="false">
      <c r="A49" s="0"/>
      <c r="B49" s="0"/>
    </row>
    <row r="50" customFormat="false" ht="15" hidden="false" customHeight="false" outlineLevel="0" collapsed="false">
      <c r="A50" s="0"/>
      <c r="B50" s="0"/>
    </row>
    <row r="51" customFormat="false" ht="15" hidden="false" customHeight="false" outlineLevel="0" collapsed="false">
      <c r="A51" s="0"/>
      <c r="B51" s="0"/>
    </row>
    <row r="52" customFormat="false" ht="15" hidden="false" customHeight="false" outlineLevel="0" collapsed="false">
      <c r="A52" s="0"/>
      <c r="B52" s="0"/>
    </row>
    <row r="53" customFormat="false" ht="15" hidden="false" customHeight="false" outlineLevel="0" collapsed="false">
      <c r="A53" s="0"/>
      <c r="B53" s="0"/>
    </row>
    <row r="54" customFormat="false" ht="15" hidden="false" customHeight="false" outlineLevel="0" collapsed="false">
      <c r="A54" s="0"/>
      <c r="B54" s="0"/>
    </row>
    <row r="55" customFormat="false" ht="15" hidden="false" customHeight="false" outlineLevel="0" collapsed="false">
      <c r="A55" s="0"/>
      <c r="B55" s="0"/>
    </row>
    <row r="56" customFormat="false" ht="15" hidden="false" customHeight="false" outlineLevel="0" collapsed="false">
      <c r="A56" s="0"/>
      <c r="B56" s="0"/>
    </row>
    <row r="57" customFormat="false" ht="15" hidden="false" customHeight="false" outlineLevel="0" collapsed="false">
      <c r="A57" s="0"/>
      <c r="B57" s="0"/>
    </row>
    <row r="58" customFormat="false" ht="15" hidden="false" customHeight="false" outlineLevel="0" collapsed="false">
      <c r="A58" s="0"/>
      <c r="B58" s="0"/>
    </row>
    <row r="59" customFormat="false" ht="15" hidden="false" customHeight="false" outlineLevel="0" collapsed="false">
      <c r="A59" s="0"/>
      <c r="B59" s="0"/>
    </row>
    <row r="60" customFormat="false" ht="15" hidden="false" customHeight="false" outlineLevel="0" collapsed="false">
      <c r="A60" s="0"/>
      <c r="B60" s="0"/>
    </row>
    <row r="61" customFormat="false" ht="15" hidden="false" customHeight="false" outlineLevel="0" collapsed="false">
      <c r="A61" s="0"/>
      <c r="B61" s="0"/>
    </row>
    <row r="62" customFormat="false" ht="15" hidden="false" customHeight="false" outlineLevel="0" collapsed="false">
      <c r="A62" s="0"/>
      <c r="B62" s="0"/>
    </row>
    <row r="63" customFormat="false" ht="15" hidden="false" customHeight="false" outlineLevel="0" collapsed="false">
      <c r="A63" s="0"/>
      <c r="B63" s="0"/>
    </row>
    <row r="64" customFormat="false" ht="15" hidden="false" customHeight="false" outlineLevel="0" collapsed="false">
      <c r="A64" s="0"/>
      <c r="B64" s="0"/>
    </row>
    <row r="65" customFormat="false" ht="15" hidden="false" customHeight="false" outlineLevel="0" collapsed="false">
      <c r="A65" s="0"/>
      <c r="B65" s="0"/>
    </row>
    <row r="66" customFormat="false" ht="15" hidden="false" customHeight="false" outlineLevel="0" collapsed="false">
      <c r="A66" s="0"/>
      <c r="B66" s="0"/>
    </row>
    <row r="67" customFormat="false" ht="15" hidden="false" customHeight="false" outlineLevel="0" collapsed="false">
      <c r="A67" s="0"/>
      <c r="B67" s="0"/>
    </row>
    <row r="68" customFormat="false" ht="15" hidden="false" customHeight="false" outlineLevel="0" collapsed="false">
      <c r="A68" s="8" t="s">
        <v>53</v>
      </c>
      <c r="B68" s="8" t="n">
        <v>22.2</v>
      </c>
    </row>
    <row r="69" customFormat="false" ht="15" hidden="false" customHeight="false" outlineLevel="0" collapsed="false">
      <c r="A69" s="8" t="s">
        <v>54</v>
      </c>
    </row>
    <row r="70" customFormat="false" ht="15" hidden="false" customHeight="false" outlineLevel="0" collapsed="false">
      <c r="A70" s="8" t="s">
        <v>55</v>
      </c>
    </row>
    <row r="71" customFormat="false" ht="15" hidden="false" customHeight="false" outlineLevel="0" collapsed="false">
      <c r="A71" s="8" t="s">
        <v>56</v>
      </c>
    </row>
  </sheetData>
  <mergeCells count="2">
    <mergeCell ref="B27:C27"/>
    <mergeCell ref="D27:E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</TotalTime>
  <Application>LibreOffice/4.4.4.3$Linux_X86_64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2015-05-12T17:11:14Z</dcterms:created>
  <dc:creator>Anatole</dc:creator>
  <dc:language>fr-FR</dc:language>
  <dcterms:modified xsi:type="dcterms:W3CDTF">2015-07-12T23:25:37Z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