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4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T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Дата СД
</t>
        </r>
      </text>
    </comment>
    <comment ref="AT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Первая часть ТЗ</t>
        </r>
      </text>
    </comment>
    <comment ref="AT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Одобрение второго этапа
</t>
        </r>
      </text>
    </comment>
    <comment ref="AT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Подписание инвеста</t>
        </r>
      </text>
    </comment>
    <comment ref="AT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Согласование инвеста</t>
        </r>
      </text>
    </comment>
    <comment ref="AT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Подписание инвеста</t>
        </r>
      </text>
    </comment>
    <comment ref="AT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Подписание инвеста</t>
        </r>
      </text>
    </comment>
    <comment ref="AT1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Согласование на СД</t>
        </r>
      </text>
    </comment>
    <comment ref="AT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Согласование на СД</t>
        </r>
      </text>
    </comment>
    <comment ref="AU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Демонстратор</t>
        </r>
      </text>
    </comment>
    <comment ref="AU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Сдача ТЗ</t>
        </r>
      </text>
    </comment>
    <comment ref="AU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Начало закупок</t>
        </r>
      </text>
    </comment>
    <comment ref="AV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Oleg Paderin:
</t>
        </r>
        <r>
          <rPr>
            <sz val="9"/>
            <color rgb="FF000000"/>
            <rFont val="Tahoma"/>
            <family val="2"/>
            <charset val="204"/>
          </rPr>
          <t xml:space="preserve">Работающий прототип
</t>
        </r>
      </text>
    </comment>
  </commentList>
</comments>
</file>

<file path=xl/sharedStrings.xml><?xml version="1.0" encoding="utf-8"?>
<sst xmlns="http://schemas.openxmlformats.org/spreadsheetml/2006/main" count="575" uniqueCount="202">
  <si>
    <t>Проект</t>
  </si>
  <si>
    <t>Статус проекта</t>
  </si>
  <si>
    <t>Тип проекта</t>
  </si>
  <si>
    <t>Спец-ия</t>
  </si>
  <si>
    <t>ТК</t>
  </si>
  <si>
    <t>Предприниматель</t>
  </si>
  <si>
    <t>Менеджер НЦ</t>
  </si>
  <si>
    <t>Одобрение</t>
  </si>
  <si>
    <t>Этап проекта</t>
  </si>
  <si>
    <t>Инвестиции</t>
  </si>
  <si>
    <t>Финансы</t>
  </si>
  <si>
    <t>Контрольные точки</t>
  </si>
  <si>
    <t>Защита IP</t>
  </si>
  <si>
    <t>Сертификация</t>
  </si>
  <si>
    <t>Инициатор</t>
  </si>
  <si>
    <t>Партнер</t>
  </si>
  <si>
    <t>Краткая справка</t>
  </si>
  <si>
    <t>ИК-1</t>
  </si>
  <si>
    <t>ИК-2</t>
  </si>
  <si>
    <t>СД</t>
  </si>
  <si>
    <t>ИС</t>
  </si>
  <si>
    <t>план</t>
  </si>
  <si>
    <t>факт</t>
  </si>
  <si>
    <t>Доли</t>
  </si>
  <si>
    <t>Last Year</t>
  </si>
  <si>
    <t>YTD</t>
  </si>
  <si>
    <t>t1</t>
  </si>
  <si>
    <t>t2</t>
  </si>
  <si>
    <t>t3</t>
  </si>
  <si>
    <t>t4</t>
  </si>
  <si>
    <t>t5</t>
  </si>
  <si>
    <t>Необходимость</t>
  </si>
  <si>
    <t>Статус</t>
  </si>
  <si>
    <t>УЦТТ</t>
  </si>
  <si>
    <t>Рычаг</t>
  </si>
  <si>
    <t>всего</t>
  </si>
  <si>
    <t>Партнер 1</t>
  </si>
  <si>
    <t>Партнер 2</t>
  </si>
  <si>
    <t>Партнер 3</t>
  </si>
  <si>
    <t>Партнер 4</t>
  </si>
  <si>
    <t>Партнер 5</t>
  </si>
  <si>
    <t>Выручка</t>
  </si>
  <si>
    <t>FCF</t>
  </si>
  <si>
    <t>Прибыль</t>
  </si>
  <si>
    <t>capex</t>
  </si>
  <si>
    <t>opex</t>
  </si>
  <si>
    <t>ULNANOTECH</t>
  </si>
  <si>
    <t>Велотрекер</t>
  </si>
  <si>
    <t>Все ок</t>
  </si>
  <si>
    <t>Стартап</t>
  </si>
  <si>
    <t>Транспорт будущего</t>
  </si>
  <si>
    <t>РуГаджет</t>
  </si>
  <si>
    <t>Падерин</t>
  </si>
  <si>
    <t>Этап 0 (одобрение)</t>
  </si>
  <si>
    <t>Не защищен</t>
  </si>
  <si>
    <t>Не требуется</t>
  </si>
  <si>
    <t>Бронежилет</t>
  </si>
  <si>
    <t>Артек</t>
  </si>
  <si>
    <t>Нет</t>
  </si>
  <si>
    <t>Этап 1</t>
  </si>
  <si>
    <t>Требуется</t>
  </si>
  <si>
    <t>В процессе</t>
  </si>
  <si>
    <t>Персональные микроэлектронные устройства</t>
  </si>
  <si>
    <t>pos-терминал</t>
  </si>
  <si>
    <t>ЗОКР</t>
  </si>
  <si>
    <t>Лиситея Медикал</t>
  </si>
  <si>
    <t>Диагностика и биоаналитика</t>
  </si>
  <si>
    <t>Ревертаза</t>
  </si>
  <si>
    <t>Идент.личности</t>
  </si>
  <si>
    <t>Внутренний r&amp;d</t>
  </si>
  <si>
    <t>Джинэкст</t>
  </si>
  <si>
    <t>Тороповский</t>
  </si>
  <si>
    <t>Рак простаты PCA3</t>
  </si>
  <si>
    <t>Аэромонозы лососей</t>
  </si>
  <si>
    <t>Генетическая лаборатория</t>
  </si>
  <si>
    <t>Рак простаты метилирование</t>
  </si>
  <si>
    <t>Ретинопатия</t>
  </si>
  <si>
    <t>Умная лавка</t>
  </si>
  <si>
    <t>Стройлаб</t>
  </si>
  <si>
    <t>Металл Композит</t>
  </si>
  <si>
    <t>Есть проблемы</t>
  </si>
  <si>
    <t>ЛКМ-Поволжье</t>
  </si>
  <si>
    <t>Айэксперт</t>
  </si>
  <si>
    <t>Сервисная компания</t>
  </si>
  <si>
    <t>Инновации Трейд</t>
  </si>
  <si>
    <t>Прайм</t>
  </si>
  <si>
    <t>Эн-Гласс</t>
  </si>
  <si>
    <t>Поларус</t>
  </si>
  <si>
    <t>Гидросиликаты</t>
  </si>
  <si>
    <t>Крелан</t>
  </si>
  <si>
    <t>TPMS</t>
  </si>
  <si>
    <t>Композитный евроконтейнер</t>
  </si>
  <si>
    <t>Тестген</t>
  </si>
  <si>
    <t>Комбери</t>
  </si>
  <si>
    <t>Требует вмешательства</t>
  </si>
  <si>
    <t>Теплокраска</t>
  </si>
  <si>
    <t>Поддон европаллета</t>
  </si>
  <si>
    <t>Эластичная штукатурка</t>
  </si>
  <si>
    <t>Уличная мебель</t>
  </si>
  <si>
    <t>МЦБ песчаные бетоны</t>
  </si>
  <si>
    <t>Светопрозрачный бетон</t>
  </si>
  <si>
    <t>Экобайк</t>
  </si>
  <si>
    <t>Конкрит Инжиниринг</t>
  </si>
  <si>
    <t>Композитное вяжущее</t>
  </si>
  <si>
    <t>Мокрый фасад</t>
  </si>
  <si>
    <t>Сидения для стадионов</t>
  </si>
  <si>
    <t>Инновации Трейд Медицина</t>
  </si>
  <si>
    <t>Материалы бронезащиты</t>
  </si>
  <si>
    <t>Суперадгезивы</t>
  </si>
  <si>
    <t>Электрохром</t>
  </si>
  <si>
    <t>Модифицированная древесина</t>
  </si>
  <si>
    <t>Тормозной диск</t>
  </si>
  <si>
    <t>Расходомеры DIP</t>
  </si>
  <si>
    <t>Ферменты</t>
  </si>
  <si>
    <t>Сычужные ферменты</t>
  </si>
  <si>
    <t>Инжиниринговый инкубатор тонкопленочных покрытий и композитов</t>
  </si>
  <si>
    <t>Инкубатор</t>
  </si>
  <si>
    <t>Safe Food</t>
  </si>
  <si>
    <t>Электрохромные краски</t>
  </si>
  <si>
    <t>Синдром Дауна</t>
  </si>
  <si>
    <t>Солартек</t>
  </si>
  <si>
    <t>Новая энергия и нефтегаз</t>
  </si>
  <si>
    <t>Русские крылья</t>
  </si>
  <si>
    <t>TCO Оксиды</t>
  </si>
  <si>
    <t>АвиаКраски</t>
  </si>
  <si>
    <t>Нуклеоген</t>
  </si>
  <si>
    <t>ЭкоДСП</t>
  </si>
  <si>
    <t>ТвойГен</t>
  </si>
  <si>
    <t>ОнкоТест</t>
  </si>
  <si>
    <t>Алюминиевая пена</t>
  </si>
  <si>
    <t>Пирографит</t>
  </si>
  <si>
    <t>Эталон</t>
  </si>
  <si>
    <t>Аквапанели</t>
  </si>
  <si>
    <t>Бетонные бордюры</t>
  </si>
  <si>
    <t>Глубокая окраска бетонов</t>
  </si>
  <si>
    <t>Реактивные системы</t>
  </si>
  <si>
    <t>Высокопрочные бетоны</t>
  </si>
  <si>
    <t>Школьная форма</t>
  </si>
  <si>
    <t>Полка</t>
  </si>
  <si>
    <t>Умный замок</t>
  </si>
  <si>
    <t>В проработке</t>
  </si>
  <si>
    <t>Сейфы</t>
  </si>
  <si>
    <t>Пропитка для шпал</t>
  </si>
  <si>
    <t>Краска с ИК эффектом</t>
  </si>
  <si>
    <t>3Д принтер для домов</t>
  </si>
  <si>
    <t>Лаборатория ДПК</t>
  </si>
  <si>
    <t>Cozy Surface с FutureCarbon</t>
  </si>
  <si>
    <t>Комплексная защита для металла</t>
  </si>
  <si>
    <t>Гибкая древесина</t>
  </si>
  <si>
    <t>Разработка пары герметиков</t>
  </si>
  <si>
    <t>Расходомеры ЖКХ</t>
  </si>
  <si>
    <t>Тесты на антибиотики в молоке</t>
  </si>
  <si>
    <t>Применение специальной технологии для генетического определения синдрома Дауна у плода матери</t>
  </si>
  <si>
    <t>Специализации</t>
  </si>
  <si>
    <t>Менеджер</t>
  </si>
  <si>
    <t>Статус одобрения</t>
  </si>
  <si>
    <t>Технологии строительства</t>
  </si>
  <si>
    <t>Широков</t>
  </si>
  <si>
    <t>Подготовка к ИК</t>
  </si>
  <si>
    <t>Герасимов</t>
  </si>
  <si>
    <t>Прошел ИК-1</t>
  </si>
  <si>
    <t>Прошел ИК-2</t>
  </si>
  <si>
    <t>Кривко</t>
  </si>
  <si>
    <t>Одобрен на СД</t>
  </si>
  <si>
    <t>Эбралидзе</t>
  </si>
  <si>
    <t>Одобрен ИС</t>
  </si>
  <si>
    <t>Редькин</t>
  </si>
  <si>
    <t>Подписан ИС</t>
  </si>
  <si>
    <t>Салих-заде</t>
  </si>
  <si>
    <t>Беляков</t>
  </si>
  <si>
    <t>Статус ЮЛ</t>
  </si>
  <si>
    <t>Предприниматели</t>
  </si>
  <si>
    <t>Создано ЮЛ</t>
  </si>
  <si>
    <t>Оплачен УК</t>
  </si>
  <si>
    <t>Рябов</t>
  </si>
  <si>
    <t>Профинансирован НЦ</t>
  </si>
  <si>
    <t>Этап 2</t>
  </si>
  <si>
    <t>Осьмаков</t>
  </si>
  <si>
    <t>Этап 3</t>
  </si>
  <si>
    <t>Елюкин</t>
  </si>
  <si>
    <t>Этап 4</t>
  </si>
  <si>
    <t>Машин</t>
  </si>
  <si>
    <t>Этап 5</t>
  </si>
  <si>
    <t>Курков</t>
  </si>
  <si>
    <t>Статус сертификации</t>
  </si>
  <si>
    <t>Защищен</t>
  </si>
  <si>
    <t>Получено</t>
  </si>
  <si>
    <t>Не получено</t>
  </si>
  <si>
    <t>Прокофьева</t>
  </si>
  <si>
    <t>Щербина</t>
  </si>
  <si>
    <t>Арифуллин</t>
  </si>
  <si>
    <t>Гайданский</t>
  </si>
  <si>
    <t>В системе д/б</t>
  </si>
  <si>
    <t>этапность проекта (посмотреть каждый этап отдельно) - возтможность посмотреть все данные на каждом этапе (деньги/доли/и пр). Этап 0 - как был одобрен</t>
  </si>
  <si>
    <t>подсветка контрольных точек</t>
  </si>
  <si>
    <t>сделали вовремя</t>
  </si>
  <si>
    <t>сделали невовремя</t>
  </si>
  <si>
    <t>не сделали и срок прошел</t>
  </si>
  <si>
    <t>IP отдельная таблица</t>
  </si>
  <si>
    <t>оценка рынка</t>
  </si>
  <si>
    <t>отдельная таблица с оценочными параметрами проектов (рынок, конкуренты, партнеры, лидеры)</t>
  </si>
  <si>
    <t>сертификация отдельная таблица со статусами, географией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</si>
</sst>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,,"/>
    <numFmt numFmtId="166" formatCode="D\-MMM"/>
    <numFmt numFmtId="167" formatCode="0%"/>
    <numFmt numFmtId="168" formatCode="M/D/YYYY"/>
    <numFmt numFmtId="169" formatCode="#,##0_р_."/>
    <numFmt numFmtId="170" formatCode="0.00%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1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0C0C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89"/>
  <sheetViews>
    <sheetView windowProtection="false" showFormulas="false" showGridLines="true" showRowColHeaders="true" showZeros="true" rightToLeft="false" tabSelected="true" showOutlineSymbols="true" defaultGridColor="true" view="normal" topLeftCell="C64" colorId="64" zoomScale="80" zoomScaleNormal="80" zoomScalePageLayoutView="100" workbookViewId="0">
      <selection pane="topLeft" activeCell="X89" activeCellId="0" sqref="X89"/>
    </sheetView>
  </sheetViews>
  <sheetFormatPr defaultRowHeight="15"/>
  <cols>
    <col collapsed="false" hidden="false" max="1" min="1" style="0" width="33.4291497975709"/>
    <col collapsed="false" hidden="false" max="2" min="2" style="0" width="13.1417004048583"/>
    <col collapsed="false" hidden="false" max="3" min="3" style="0" width="12.995951417004"/>
    <col collapsed="false" hidden="true" max="4" min="4" style="0" width="0"/>
    <col collapsed="false" hidden="false" max="7" min="5" style="0" width="11.7125506072874"/>
    <col collapsed="false" hidden="false" max="8" min="8" style="0" width="11.8542510121458"/>
    <col collapsed="false" hidden="true" max="16" min="9" style="0" width="0"/>
    <col collapsed="false" hidden="false" max="17" min="17" style="0" width="9.1417004048583"/>
    <col collapsed="false" hidden="false" max="19" min="18" style="0" width="8"/>
    <col collapsed="false" hidden="false" max="20" min="20" style="0" width="12.1417004048583"/>
    <col collapsed="false" hidden="false" max="23" min="21" style="0" width="8"/>
    <col collapsed="false" hidden="false" max="24" min="24" style="0" width="11.4251012145749"/>
    <col collapsed="false" hidden="true" max="32" min="25" style="0" width="0"/>
    <col collapsed="false" hidden="false" max="33" min="33" style="0" width="8.1417004048583"/>
    <col collapsed="false" hidden="false" max="34" min="34" style="0" width="10.4251012145749"/>
    <col collapsed="false" hidden="false" max="38" min="35" style="0" width="11.7125506072874"/>
    <col collapsed="false" hidden="false" max="39" min="39" style="0" width="11.4251012145749"/>
    <col collapsed="false" hidden="true" max="53" min="40" style="0" width="0"/>
    <col collapsed="false" hidden="false" max="1025" min="54" style="0" width="8.53441295546559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/>
      <c r="G1" s="4"/>
      <c r="H1" s="4"/>
      <c r="I1" s="1" t="s">
        <v>5</v>
      </c>
      <c r="J1" s="3" t="s">
        <v>6</v>
      </c>
      <c r="K1" s="5"/>
      <c r="L1" s="6" t="s">
        <v>7</v>
      </c>
      <c r="M1" s="6"/>
      <c r="N1" s="6"/>
      <c r="O1" s="6"/>
      <c r="P1" s="7" t="s">
        <v>8</v>
      </c>
      <c r="Q1" s="8" t="s">
        <v>9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  <c r="AH1" s="9"/>
      <c r="AI1" s="9"/>
      <c r="AJ1" s="9"/>
      <c r="AK1" s="9"/>
      <c r="AL1" s="9"/>
      <c r="AM1" s="9"/>
      <c r="AN1" s="10" t="s">
        <v>10</v>
      </c>
      <c r="AO1" s="10"/>
      <c r="AP1" s="10"/>
      <c r="AQ1" s="10"/>
      <c r="AR1" s="10"/>
      <c r="AS1" s="10"/>
      <c r="AT1" s="7" t="s">
        <v>11</v>
      </c>
      <c r="AU1" s="7"/>
      <c r="AV1" s="7"/>
      <c r="AW1" s="7"/>
      <c r="AX1" s="7"/>
      <c r="AY1" s="7" t="s">
        <v>12</v>
      </c>
      <c r="AZ1" s="11" t="s">
        <v>13</v>
      </c>
      <c r="BA1" s="11"/>
    </row>
    <row r="2" customFormat="false" ht="15" hidden="false" customHeight="true" outlineLevel="0" collapsed="false">
      <c r="A2" s="1"/>
      <c r="B2" s="2"/>
      <c r="C2" s="2"/>
      <c r="D2" s="3"/>
      <c r="E2" s="1" t="s">
        <v>14</v>
      </c>
      <c r="F2" s="2" t="s">
        <v>15</v>
      </c>
      <c r="G2" s="2" t="s">
        <v>15</v>
      </c>
      <c r="H2" s="3" t="s">
        <v>15</v>
      </c>
      <c r="I2" s="1"/>
      <c r="J2" s="3"/>
      <c r="K2" s="12" t="s">
        <v>16</v>
      </c>
      <c r="L2" s="13" t="s">
        <v>17</v>
      </c>
      <c r="M2" s="14" t="s">
        <v>18</v>
      </c>
      <c r="N2" s="14" t="s">
        <v>19</v>
      </c>
      <c r="O2" s="15" t="s">
        <v>20</v>
      </c>
      <c r="P2" s="7"/>
      <c r="Q2" s="6" t="s">
        <v>21</v>
      </c>
      <c r="R2" s="6"/>
      <c r="S2" s="6"/>
      <c r="T2" s="6"/>
      <c r="U2" s="6"/>
      <c r="V2" s="6"/>
      <c r="W2" s="6"/>
      <c r="X2" s="6"/>
      <c r="Y2" s="6" t="s">
        <v>22</v>
      </c>
      <c r="Z2" s="6"/>
      <c r="AA2" s="6"/>
      <c r="AB2" s="6"/>
      <c r="AC2" s="6"/>
      <c r="AD2" s="6"/>
      <c r="AE2" s="6"/>
      <c r="AF2" s="6"/>
      <c r="AG2" s="6" t="s">
        <v>23</v>
      </c>
      <c r="AH2" s="6"/>
      <c r="AI2" s="6"/>
      <c r="AJ2" s="6"/>
      <c r="AK2" s="6"/>
      <c r="AL2" s="6"/>
      <c r="AM2" s="6"/>
      <c r="AN2" s="16" t="s">
        <v>24</v>
      </c>
      <c r="AO2" s="16"/>
      <c r="AP2" s="16"/>
      <c r="AQ2" s="17" t="s">
        <v>25</v>
      </c>
      <c r="AR2" s="17"/>
      <c r="AS2" s="17"/>
      <c r="AT2" s="18" t="s">
        <v>26</v>
      </c>
      <c r="AU2" s="19" t="s">
        <v>27</v>
      </c>
      <c r="AV2" s="20" t="s">
        <v>28</v>
      </c>
      <c r="AW2" s="19" t="s">
        <v>29</v>
      </c>
      <c r="AX2" s="21" t="s">
        <v>30</v>
      </c>
      <c r="AY2" s="7"/>
      <c r="AZ2" s="13" t="s">
        <v>31</v>
      </c>
      <c r="BA2" s="15" t="s">
        <v>32</v>
      </c>
    </row>
    <row r="3" customFormat="false" ht="15" hidden="false" customHeight="false" outlineLevel="0" collapsed="false">
      <c r="A3" s="1"/>
      <c r="B3" s="2"/>
      <c r="C3" s="2"/>
      <c r="D3" s="3"/>
      <c r="E3" s="1"/>
      <c r="F3" s="2"/>
      <c r="G3" s="2"/>
      <c r="H3" s="3"/>
      <c r="I3" s="1"/>
      <c r="J3" s="3"/>
      <c r="K3" s="12"/>
      <c r="L3" s="13"/>
      <c r="M3" s="14"/>
      <c r="N3" s="14"/>
      <c r="O3" s="15"/>
      <c r="P3" s="7"/>
      <c r="Q3" s="22" t="s">
        <v>33</v>
      </c>
      <c r="R3" s="22"/>
      <c r="S3" s="23" t="s">
        <v>15</v>
      </c>
      <c r="T3" s="23"/>
      <c r="U3" s="23" t="s">
        <v>34</v>
      </c>
      <c r="V3" s="23"/>
      <c r="W3" s="24" t="s">
        <v>35</v>
      </c>
      <c r="X3" s="24"/>
      <c r="Y3" s="22" t="s">
        <v>33</v>
      </c>
      <c r="Z3" s="22"/>
      <c r="AA3" s="23" t="s">
        <v>15</v>
      </c>
      <c r="AB3" s="23"/>
      <c r="AC3" s="23" t="s">
        <v>34</v>
      </c>
      <c r="AD3" s="23"/>
      <c r="AE3" s="24" t="s">
        <v>35</v>
      </c>
      <c r="AF3" s="24"/>
      <c r="AG3" s="25" t="s">
        <v>33</v>
      </c>
      <c r="AH3" s="26" t="s">
        <v>4</v>
      </c>
      <c r="AI3" s="26" t="s">
        <v>36</v>
      </c>
      <c r="AJ3" s="26" t="s">
        <v>37</v>
      </c>
      <c r="AK3" s="26" t="s">
        <v>38</v>
      </c>
      <c r="AL3" s="26" t="s">
        <v>39</v>
      </c>
      <c r="AM3" s="27" t="s">
        <v>40</v>
      </c>
      <c r="AN3" s="25" t="s">
        <v>41</v>
      </c>
      <c r="AO3" s="26" t="s">
        <v>42</v>
      </c>
      <c r="AP3" s="26" t="s">
        <v>43</v>
      </c>
      <c r="AQ3" s="26" t="s">
        <v>41</v>
      </c>
      <c r="AR3" s="14" t="s">
        <v>42</v>
      </c>
      <c r="AS3" s="15" t="s">
        <v>43</v>
      </c>
      <c r="AT3" s="18"/>
      <c r="AU3" s="19"/>
      <c r="AV3" s="20"/>
      <c r="AW3" s="19"/>
      <c r="AX3" s="21"/>
      <c r="AY3" s="7"/>
      <c r="AZ3" s="13"/>
      <c r="BA3" s="15"/>
    </row>
    <row r="4" customFormat="false" ht="15.75" hidden="false" customHeight="false" outlineLevel="0" collapsed="false">
      <c r="A4" s="1"/>
      <c r="B4" s="2"/>
      <c r="C4" s="2"/>
      <c r="D4" s="3"/>
      <c r="E4" s="1"/>
      <c r="F4" s="2"/>
      <c r="G4" s="2"/>
      <c r="H4" s="3"/>
      <c r="I4" s="1"/>
      <c r="J4" s="3"/>
      <c r="K4" s="28"/>
      <c r="L4" s="13"/>
      <c r="M4" s="14"/>
      <c r="N4" s="14"/>
      <c r="O4" s="15"/>
      <c r="P4" s="7"/>
      <c r="Q4" s="29" t="s">
        <v>44</v>
      </c>
      <c r="R4" s="30" t="s">
        <v>45</v>
      </c>
      <c r="S4" s="30" t="s">
        <v>44</v>
      </c>
      <c r="T4" s="30" t="s">
        <v>45</v>
      </c>
      <c r="U4" s="30" t="s">
        <v>44</v>
      </c>
      <c r="V4" s="30" t="s">
        <v>45</v>
      </c>
      <c r="W4" s="30" t="s">
        <v>44</v>
      </c>
      <c r="X4" s="31" t="s">
        <v>45</v>
      </c>
      <c r="Y4" s="29" t="s">
        <v>44</v>
      </c>
      <c r="Z4" s="30" t="s">
        <v>45</v>
      </c>
      <c r="AA4" s="30" t="s">
        <v>44</v>
      </c>
      <c r="AB4" s="30" t="s">
        <v>45</v>
      </c>
      <c r="AC4" s="30" t="s">
        <v>44</v>
      </c>
      <c r="AD4" s="30" t="s">
        <v>45</v>
      </c>
      <c r="AE4" s="30" t="s">
        <v>44</v>
      </c>
      <c r="AF4" s="32" t="s">
        <v>45</v>
      </c>
      <c r="AG4" s="25"/>
      <c r="AH4" s="26"/>
      <c r="AI4" s="26"/>
      <c r="AJ4" s="26"/>
      <c r="AK4" s="26"/>
      <c r="AL4" s="26"/>
      <c r="AM4" s="27"/>
      <c r="AN4" s="25"/>
      <c r="AO4" s="26"/>
      <c r="AP4" s="26"/>
      <c r="AQ4" s="26"/>
      <c r="AR4" s="14"/>
      <c r="AS4" s="15"/>
      <c r="AT4" s="18"/>
      <c r="AU4" s="19"/>
      <c r="AV4" s="20"/>
      <c r="AW4" s="19"/>
      <c r="AX4" s="21"/>
      <c r="AY4" s="7"/>
      <c r="AZ4" s="13"/>
      <c r="BA4" s="15"/>
    </row>
    <row r="5" customFormat="false" ht="15" hidden="false" customHeight="false" outlineLevel="0" collapsed="false">
      <c r="A5" s="33" t="s">
        <v>46</v>
      </c>
      <c r="K5" s="34"/>
      <c r="L5" s="35"/>
      <c r="Q5" s="33"/>
      <c r="R5" s="33"/>
      <c r="S5" s="33"/>
      <c r="T5" s="33"/>
      <c r="U5" s="33"/>
      <c r="V5" s="33"/>
      <c r="W5" s="33" t="n">
        <v>933800000</v>
      </c>
      <c r="X5" s="33"/>
      <c r="Y5" s="33"/>
      <c r="Z5" s="33"/>
      <c r="AA5" s="33"/>
      <c r="AB5" s="33"/>
      <c r="AC5" s="33"/>
      <c r="AD5" s="33"/>
      <c r="AE5" s="33"/>
      <c r="AF5" s="33"/>
      <c r="AG5" s="36" t="n">
        <v>0.42</v>
      </c>
      <c r="AH5" s="36"/>
      <c r="AI5" s="36"/>
      <c r="AJ5" s="36"/>
      <c r="AK5" s="36"/>
      <c r="AL5" s="36"/>
      <c r="AM5" s="36"/>
      <c r="AN5" s="9"/>
      <c r="AO5" s="9"/>
      <c r="AP5" s="9"/>
      <c r="AQ5" s="9"/>
      <c r="AR5" s="37"/>
      <c r="AS5" s="37"/>
      <c r="AT5" s="37"/>
      <c r="AU5" s="37"/>
      <c r="AV5" s="38"/>
      <c r="AW5" s="37"/>
      <c r="AX5" s="37"/>
      <c r="AY5" s="9"/>
      <c r="AZ5" s="37"/>
      <c r="BA5" s="37"/>
    </row>
    <row r="6" customFormat="false" ht="15" hidden="false" customHeight="true" outlineLevel="0" collapsed="false">
      <c r="A6" s="39" t="s">
        <v>47</v>
      </c>
      <c r="B6" s="0" t="s">
        <v>48</v>
      </c>
      <c r="C6" s="0" t="s">
        <v>49</v>
      </c>
      <c r="D6" s="0" t="s">
        <v>50</v>
      </c>
      <c r="E6" s="0" t="s">
        <v>51</v>
      </c>
      <c r="I6" s="0" t="s">
        <v>52</v>
      </c>
      <c r="J6" s="0" t="s">
        <v>52</v>
      </c>
      <c r="K6" s="34"/>
      <c r="L6" s="35" t="n">
        <v>42175</v>
      </c>
      <c r="P6" s="0" t="s">
        <v>53</v>
      </c>
      <c r="Q6" s="33" t="n">
        <v>0</v>
      </c>
      <c r="R6" s="33" t="n">
        <v>802500</v>
      </c>
      <c r="S6" s="33" t="n">
        <v>0</v>
      </c>
      <c r="T6" s="33" t="n">
        <v>0</v>
      </c>
      <c r="U6" s="33" t="n">
        <v>0</v>
      </c>
      <c r="V6" s="33" t="n">
        <v>0</v>
      </c>
      <c r="W6" s="33" t="n">
        <f aca="false">Q6+S6+U6</f>
        <v>0</v>
      </c>
      <c r="X6" s="33" t="n">
        <f aca="false">R6+T6+V6</f>
        <v>802500</v>
      </c>
      <c r="Y6" s="33" t="n">
        <v>0</v>
      </c>
      <c r="Z6" s="33" t="n">
        <v>0</v>
      </c>
      <c r="AA6" s="33" t="n">
        <v>0</v>
      </c>
      <c r="AB6" s="33" t="n">
        <v>0</v>
      </c>
      <c r="AC6" s="33" t="n">
        <v>0</v>
      </c>
      <c r="AD6" s="33" t="n">
        <v>0</v>
      </c>
      <c r="AE6" s="33"/>
      <c r="AF6" s="33" t="n">
        <f aca="false">Z6+AB6+AD6</f>
        <v>0</v>
      </c>
      <c r="AG6" s="36" t="n">
        <v>0</v>
      </c>
      <c r="AH6" s="36" t="n">
        <v>1</v>
      </c>
      <c r="AI6" s="36" t="n">
        <v>0</v>
      </c>
      <c r="AJ6" s="36"/>
      <c r="AK6" s="36"/>
      <c r="AL6" s="36"/>
      <c r="AM6" s="36"/>
      <c r="AN6" s="33" t="n">
        <v>0</v>
      </c>
      <c r="AO6" s="33" t="n">
        <v>0</v>
      </c>
      <c r="AP6" s="33" t="n">
        <v>0</v>
      </c>
      <c r="AQ6" s="33" t="n">
        <v>0</v>
      </c>
      <c r="AR6" s="33" t="n">
        <v>0</v>
      </c>
      <c r="AS6" s="33" t="n">
        <v>0</v>
      </c>
      <c r="AT6" s="40" t="n">
        <v>42186</v>
      </c>
      <c r="AU6" s="40" t="n">
        <v>42231</v>
      </c>
      <c r="AV6" s="40" t="n">
        <v>42262</v>
      </c>
      <c r="AW6" s="40"/>
      <c r="AX6" s="40"/>
      <c r="AY6" s="40" t="s">
        <v>54</v>
      </c>
      <c r="AZ6" s="0" t="s">
        <v>55</v>
      </c>
      <c r="BA6" s="0" t="s">
        <v>55</v>
      </c>
    </row>
    <row r="7" customFormat="false" ht="15" hidden="false" customHeight="false" outlineLevel="0" collapsed="false">
      <c r="A7" s="39" t="s">
        <v>56</v>
      </c>
      <c r="B7" s="0" t="s">
        <v>48</v>
      </c>
      <c r="C7" s="0" t="s">
        <v>49</v>
      </c>
      <c r="E7" s="0" t="s">
        <v>57</v>
      </c>
      <c r="I7" s="0" t="s">
        <v>58</v>
      </c>
      <c r="J7" s="0" t="s">
        <v>52</v>
      </c>
      <c r="O7" s="39"/>
      <c r="P7" s="0" t="s">
        <v>59</v>
      </c>
      <c r="Q7" s="33" t="n">
        <v>0</v>
      </c>
      <c r="R7" s="33" t="n">
        <v>350000</v>
      </c>
      <c r="S7" s="33" t="n">
        <v>0</v>
      </c>
      <c r="T7" s="33" t="n">
        <v>0</v>
      </c>
      <c r="U7" s="33" t="n">
        <v>0</v>
      </c>
      <c r="V7" s="33" t="n">
        <v>0</v>
      </c>
      <c r="W7" s="33" t="n">
        <f aca="false">Q7+S7+U7</f>
        <v>0</v>
      </c>
      <c r="X7" s="33" t="n">
        <f aca="false">R7+T7+V7</f>
        <v>350000</v>
      </c>
      <c r="Y7" s="33" t="n">
        <v>0</v>
      </c>
      <c r="Z7" s="33" t="n">
        <v>350000</v>
      </c>
      <c r="AA7" s="33" t="n">
        <v>0</v>
      </c>
      <c r="AB7" s="33" t="n">
        <v>0</v>
      </c>
      <c r="AC7" s="33" t="n">
        <v>0</v>
      </c>
      <c r="AD7" s="33" t="n">
        <v>0</v>
      </c>
      <c r="AE7" s="33"/>
      <c r="AF7" s="33" t="n">
        <f aca="false">Z7+AB7+AD7</f>
        <v>350000</v>
      </c>
      <c r="AG7" s="36" t="n">
        <v>1</v>
      </c>
      <c r="AH7" s="36"/>
      <c r="AI7" s="36"/>
      <c r="AJ7" s="36"/>
      <c r="AK7" s="36"/>
      <c r="AL7" s="36"/>
      <c r="AM7" s="36"/>
      <c r="AN7" s="33" t="n">
        <v>0</v>
      </c>
      <c r="AO7" s="33" t="n">
        <v>0</v>
      </c>
      <c r="AP7" s="33" t="n">
        <v>0</v>
      </c>
      <c r="AQ7" s="33" t="n">
        <v>0</v>
      </c>
      <c r="AR7" s="33" t="n">
        <v>0</v>
      </c>
      <c r="AS7" s="33" t="n">
        <v>0</v>
      </c>
      <c r="AT7" s="35" t="n">
        <v>42200</v>
      </c>
      <c r="AU7" s="35" t="n">
        <v>42248</v>
      </c>
      <c r="AY7" s="40" t="s">
        <v>54</v>
      </c>
      <c r="AZ7" s="0" t="s">
        <v>60</v>
      </c>
      <c r="BA7" s="0" t="s">
        <v>61</v>
      </c>
    </row>
    <row r="8" customFormat="false" ht="15" hidden="false" customHeight="false" outlineLevel="0" collapsed="false">
      <c r="A8" s="39" t="s">
        <v>51</v>
      </c>
      <c r="B8" s="0" t="s">
        <v>48</v>
      </c>
      <c r="C8" s="0" t="s">
        <v>4</v>
      </c>
      <c r="D8" s="0" t="s">
        <v>62</v>
      </c>
      <c r="E8" s="0" t="s">
        <v>51</v>
      </c>
      <c r="I8" s="0" t="s">
        <v>58</v>
      </c>
      <c r="J8" s="0" t="s">
        <v>52</v>
      </c>
      <c r="O8" s="39"/>
      <c r="P8" s="0" t="s">
        <v>59</v>
      </c>
      <c r="Q8" s="33" t="n">
        <v>2400000</v>
      </c>
      <c r="R8" s="33" t="n">
        <v>3610000</v>
      </c>
      <c r="S8" s="33"/>
      <c r="T8" s="33"/>
      <c r="U8" s="33"/>
      <c r="V8" s="33"/>
      <c r="W8" s="33" t="n">
        <f aca="false">Q8+S8+U8</f>
        <v>2400000</v>
      </c>
      <c r="X8" s="33" t="n">
        <f aca="false">R8+T8+V8</f>
        <v>3610000</v>
      </c>
      <c r="Y8" s="33"/>
      <c r="Z8" s="33" t="n">
        <v>3600000</v>
      </c>
      <c r="AA8" s="33"/>
      <c r="AB8" s="33"/>
      <c r="AC8" s="33"/>
      <c r="AD8" s="33"/>
      <c r="AE8" s="33" t="n">
        <f aca="false">Y8+AA8+AC8</f>
        <v>0</v>
      </c>
      <c r="AF8" s="33" t="n">
        <f aca="false">Z8+AB8+AD8</f>
        <v>3600000</v>
      </c>
      <c r="AG8" s="36" t="n">
        <v>1</v>
      </c>
      <c r="AH8" s="36" t="n">
        <v>0</v>
      </c>
      <c r="AI8" s="36" t="n">
        <v>0</v>
      </c>
      <c r="AJ8" s="36"/>
      <c r="AK8" s="36"/>
      <c r="AL8" s="36"/>
      <c r="AM8" s="36" t="n">
        <v>0</v>
      </c>
      <c r="AT8" s="35" t="n">
        <v>42185</v>
      </c>
      <c r="AY8" s="40" t="s">
        <v>54</v>
      </c>
      <c r="AZ8" s="0" t="s">
        <v>55</v>
      </c>
      <c r="BA8" s="0" t="s">
        <v>55</v>
      </c>
    </row>
    <row r="9" customFormat="false" ht="15" hidden="false" customHeight="false" outlineLevel="0" collapsed="false">
      <c r="A9" s="39" t="s">
        <v>63</v>
      </c>
      <c r="B9" s="0" t="s">
        <v>48</v>
      </c>
      <c r="C9" s="0" t="s">
        <v>64</v>
      </c>
      <c r="E9" s="0" t="s">
        <v>51</v>
      </c>
      <c r="O9" s="39"/>
      <c r="Q9" s="33"/>
      <c r="R9" s="33"/>
      <c r="S9" s="33"/>
      <c r="T9" s="33" t="n">
        <v>6504000</v>
      </c>
      <c r="U9" s="33"/>
      <c r="V9" s="33"/>
      <c r="W9" s="33"/>
      <c r="X9" s="33" t="n">
        <f aca="false">R9+T9+V9</f>
        <v>6504000</v>
      </c>
      <c r="Y9" s="33"/>
      <c r="Z9" s="33"/>
      <c r="AA9" s="33"/>
      <c r="AB9" s="33"/>
      <c r="AC9" s="33"/>
      <c r="AD9" s="33"/>
      <c r="AE9" s="33"/>
      <c r="AF9" s="33"/>
      <c r="AG9" s="36"/>
      <c r="AH9" s="36" t="n">
        <v>1</v>
      </c>
      <c r="AI9" s="36"/>
      <c r="AJ9" s="36"/>
      <c r="AK9" s="36"/>
      <c r="AL9" s="36"/>
      <c r="AM9" s="36"/>
      <c r="AT9" s="35"/>
      <c r="AY9" s="40"/>
    </row>
    <row r="10" customFormat="false" ht="15" hidden="false" customHeight="false" outlineLevel="0" collapsed="false">
      <c r="A10" s="39" t="s">
        <v>65</v>
      </c>
      <c r="B10" s="0" t="s">
        <v>48</v>
      </c>
      <c r="C10" s="0" t="s">
        <v>4</v>
      </c>
      <c r="D10" s="0" t="s">
        <v>66</v>
      </c>
      <c r="E10" s="0" t="s">
        <v>65</v>
      </c>
      <c r="I10" s="0" t="s">
        <v>58</v>
      </c>
      <c r="J10" s="0" t="s">
        <v>52</v>
      </c>
      <c r="N10" s="35" t="n">
        <v>42185</v>
      </c>
      <c r="P10" s="0" t="s">
        <v>59</v>
      </c>
      <c r="Q10" s="33" t="n">
        <v>12000000</v>
      </c>
      <c r="R10" s="33" t="n">
        <v>2007764</v>
      </c>
      <c r="S10" s="33"/>
      <c r="T10" s="33"/>
      <c r="U10" s="33"/>
      <c r="V10" s="33"/>
      <c r="W10" s="33" t="n">
        <f aca="false">Q10+S10+U10</f>
        <v>12000000</v>
      </c>
      <c r="X10" s="33" t="n">
        <f aca="false">R10+T10+V10</f>
        <v>2007764</v>
      </c>
      <c r="Y10" s="33"/>
      <c r="Z10" s="33"/>
      <c r="AA10" s="33"/>
      <c r="AB10" s="33"/>
      <c r="AC10" s="33"/>
      <c r="AD10" s="33"/>
      <c r="AE10" s="33" t="n">
        <f aca="false">Y10+AA10+AC10</f>
        <v>0</v>
      </c>
      <c r="AF10" s="33" t="n">
        <f aca="false">Z10+AB10+AD10</f>
        <v>0</v>
      </c>
      <c r="AG10" s="36" t="n">
        <v>0.66</v>
      </c>
      <c r="AH10" s="36" t="n">
        <v>0</v>
      </c>
      <c r="AI10" s="36" t="n">
        <v>0.34</v>
      </c>
      <c r="AJ10" s="36"/>
      <c r="AK10" s="36"/>
      <c r="AL10" s="36"/>
      <c r="AM10" s="36" t="n">
        <v>0</v>
      </c>
      <c r="AT10" s="35" t="n">
        <v>42185</v>
      </c>
      <c r="AU10" s="35" t="n">
        <v>42200</v>
      </c>
      <c r="AY10" s="40" t="s">
        <v>54</v>
      </c>
      <c r="AZ10" s="0" t="s">
        <v>55</v>
      </c>
      <c r="BA10" s="0" t="s">
        <v>55</v>
      </c>
    </row>
    <row r="11" customFormat="false" ht="15" hidden="false" customHeight="false" outlineLevel="0" collapsed="false">
      <c r="A11" s="39" t="s">
        <v>67</v>
      </c>
      <c r="B11" s="0" t="s">
        <v>48</v>
      </c>
      <c r="C11" s="0" t="s">
        <v>49</v>
      </c>
      <c r="D11" s="0" t="s">
        <v>66</v>
      </c>
      <c r="E11" s="0" t="s">
        <v>65</v>
      </c>
      <c r="I11" s="0" t="s">
        <v>58</v>
      </c>
      <c r="J11" s="0" t="s">
        <v>52</v>
      </c>
      <c r="N11" s="35" t="n">
        <v>42185</v>
      </c>
      <c r="P11" s="0" t="s">
        <v>53</v>
      </c>
      <c r="Q11" s="33"/>
      <c r="R11" s="33" t="n">
        <v>6000000</v>
      </c>
      <c r="S11" s="33"/>
      <c r="T11" s="33" t="n">
        <v>5000000</v>
      </c>
      <c r="U11" s="33"/>
      <c r="V11" s="33"/>
      <c r="W11" s="33" t="n">
        <f aca="false">Q11+S11+U11</f>
        <v>0</v>
      </c>
      <c r="X11" s="33" t="n">
        <f aca="false">R11+T11+V11</f>
        <v>11000000</v>
      </c>
      <c r="Y11" s="33"/>
      <c r="Z11" s="33"/>
      <c r="AA11" s="33"/>
      <c r="AB11" s="33"/>
      <c r="AC11" s="33"/>
      <c r="AD11" s="33"/>
      <c r="AE11" s="33"/>
      <c r="AF11" s="33" t="n">
        <f aca="false">Z11+AB11+AD11</f>
        <v>0</v>
      </c>
      <c r="AG11" s="36" t="n">
        <v>0.35</v>
      </c>
      <c r="AH11" s="36" t="n">
        <v>0.15</v>
      </c>
      <c r="AI11" s="36" t="n">
        <v>0.35</v>
      </c>
      <c r="AJ11" s="36"/>
      <c r="AK11" s="36"/>
      <c r="AL11" s="36"/>
      <c r="AM11" s="36" t="n">
        <v>0.15</v>
      </c>
      <c r="AT11" s="35" t="n">
        <v>42185</v>
      </c>
      <c r="AY11" s="40" t="s">
        <v>54</v>
      </c>
      <c r="AZ11" s="0" t="s">
        <v>60</v>
      </c>
      <c r="BA11" s="0" t="s">
        <v>61</v>
      </c>
    </row>
    <row r="12" customFormat="false" ht="15" hidden="false" customHeight="false" outlineLevel="0" collapsed="false">
      <c r="A12" s="39" t="s">
        <v>68</v>
      </c>
      <c r="B12" s="0" t="s">
        <v>48</v>
      </c>
      <c r="C12" s="0" t="s">
        <v>69</v>
      </c>
      <c r="D12" s="0" t="s">
        <v>66</v>
      </c>
      <c r="E12" s="0" t="s">
        <v>70</v>
      </c>
      <c r="I12" s="0" t="s">
        <v>71</v>
      </c>
      <c r="J12" s="0" t="s">
        <v>52</v>
      </c>
      <c r="O12" s="35" t="n">
        <v>42185</v>
      </c>
      <c r="P12" s="0" t="s">
        <v>53</v>
      </c>
      <c r="Q12" s="33"/>
      <c r="R12" s="33" t="n">
        <v>3700000</v>
      </c>
      <c r="S12" s="33"/>
      <c r="T12" s="33"/>
      <c r="U12" s="33"/>
      <c r="V12" s="33"/>
      <c r="W12" s="33" t="n">
        <f aca="false">Q12+S12+U12</f>
        <v>0</v>
      </c>
      <c r="X12" s="33" t="n">
        <f aca="false">R12+T12+V12</f>
        <v>3700000</v>
      </c>
      <c r="Y12" s="33"/>
      <c r="Z12" s="33"/>
      <c r="AA12" s="33"/>
      <c r="AB12" s="33"/>
      <c r="AC12" s="33"/>
      <c r="AD12" s="33"/>
      <c r="AE12" s="33"/>
      <c r="AF12" s="33" t="n">
        <f aca="false">Z12+AB12+AD12</f>
        <v>0</v>
      </c>
      <c r="AG12" s="36" t="n">
        <v>0</v>
      </c>
      <c r="AH12" s="36" t="n">
        <v>1</v>
      </c>
      <c r="AI12" s="36" t="n">
        <v>0</v>
      </c>
      <c r="AJ12" s="36"/>
      <c r="AK12" s="36"/>
      <c r="AL12" s="36"/>
      <c r="AM12" s="36" t="n">
        <v>0</v>
      </c>
      <c r="AT12" s="35" t="n">
        <v>42185</v>
      </c>
      <c r="AY12" s="40" t="s">
        <v>54</v>
      </c>
      <c r="AZ12" s="0" t="s">
        <v>60</v>
      </c>
      <c r="BA12" s="0" t="s">
        <v>61</v>
      </c>
    </row>
    <row r="13" customFormat="false" ht="15" hidden="false" customHeight="false" outlineLevel="0" collapsed="false">
      <c r="A13" s="39" t="s">
        <v>72</v>
      </c>
      <c r="B13" s="0" t="s">
        <v>48</v>
      </c>
      <c r="C13" s="0" t="s">
        <v>69</v>
      </c>
      <c r="D13" s="0" t="s">
        <v>66</v>
      </c>
      <c r="E13" s="0" t="s">
        <v>70</v>
      </c>
      <c r="I13" s="0" t="s">
        <v>71</v>
      </c>
      <c r="J13" s="0" t="s">
        <v>52</v>
      </c>
      <c r="O13" s="39"/>
      <c r="P13" s="0" t="s">
        <v>59</v>
      </c>
      <c r="Q13" s="33"/>
      <c r="R13" s="33" t="n">
        <f aca="false">6440000</f>
        <v>6440000</v>
      </c>
      <c r="S13" s="33"/>
      <c r="T13" s="33"/>
      <c r="U13" s="33"/>
      <c r="V13" s="33"/>
      <c r="W13" s="33" t="n">
        <f aca="false">Q13+S13+U13</f>
        <v>0</v>
      </c>
      <c r="X13" s="33" t="n">
        <f aca="false">R13+T13+V13</f>
        <v>6440000</v>
      </c>
      <c r="Y13" s="33"/>
      <c r="Z13" s="33" t="n">
        <v>2860000</v>
      </c>
      <c r="AA13" s="33"/>
      <c r="AB13" s="33"/>
      <c r="AC13" s="33"/>
      <c r="AD13" s="33"/>
      <c r="AE13" s="33"/>
      <c r="AF13" s="33" t="n">
        <f aca="false">Z13+AB13+AD13</f>
        <v>2860000</v>
      </c>
      <c r="AG13" s="36" t="n">
        <v>0</v>
      </c>
      <c r="AH13" s="36" t="n">
        <v>1</v>
      </c>
      <c r="AI13" s="36" t="n">
        <v>0</v>
      </c>
      <c r="AJ13" s="36"/>
      <c r="AK13" s="36"/>
      <c r="AL13" s="36"/>
      <c r="AM13" s="36" t="n">
        <v>0</v>
      </c>
      <c r="AY13" s="40" t="s">
        <v>54</v>
      </c>
      <c r="AZ13" s="0" t="s">
        <v>60</v>
      </c>
      <c r="BA13" s="0" t="s">
        <v>61</v>
      </c>
    </row>
    <row r="14" customFormat="false" ht="15" hidden="false" customHeight="false" outlineLevel="0" collapsed="false">
      <c r="A14" s="39" t="s">
        <v>73</v>
      </c>
      <c r="B14" s="0" t="s">
        <v>48</v>
      </c>
      <c r="C14" s="0" t="s">
        <v>69</v>
      </c>
      <c r="D14" s="0" t="s">
        <v>66</v>
      </c>
      <c r="E14" s="0" t="s">
        <v>70</v>
      </c>
      <c r="I14" s="0" t="s">
        <v>58</v>
      </c>
      <c r="J14" s="0" t="s">
        <v>52</v>
      </c>
      <c r="P14" s="0" t="s">
        <v>59</v>
      </c>
      <c r="Q14" s="33"/>
      <c r="R14" s="33" t="n">
        <v>100000</v>
      </c>
      <c r="S14" s="33"/>
      <c r="T14" s="33"/>
      <c r="U14" s="33"/>
      <c r="V14" s="33"/>
      <c r="W14" s="33" t="n">
        <f aca="false">Q14+S14+U14</f>
        <v>0</v>
      </c>
      <c r="X14" s="33" t="n">
        <f aca="false">R14+T14+V14</f>
        <v>100000</v>
      </c>
      <c r="Y14" s="33"/>
      <c r="Z14" s="33"/>
      <c r="AA14" s="33"/>
      <c r="AB14" s="33"/>
      <c r="AC14" s="33"/>
      <c r="AD14" s="33"/>
      <c r="AE14" s="33"/>
      <c r="AF14" s="33" t="n">
        <f aca="false">Z14+AB14+AD14</f>
        <v>0</v>
      </c>
      <c r="AG14" s="36" t="n">
        <v>0</v>
      </c>
      <c r="AH14" s="36" t="n">
        <v>1</v>
      </c>
      <c r="AI14" s="36" t="n">
        <v>0</v>
      </c>
      <c r="AJ14" s="36"/>
      <c r="AK14" s="36"/>
      <c r="AL14" s="36"/>
      <c r="AM14" s="36" t="n">
        <v>0</v>
      </c>
      <c r="AY14" s="40" t="s">
        <v>54</v>
      </c>
      <c r="AZ14" s="0" t="s">
        <v>60</v>
      </c>
      <c r="BA14" s="0" t="s">
        <v>61</v>
      </c>
    </row>
    <row r="15" customFormat="false" ht="15" hidden="false" customHeight="false" outlineLevel="0" collapsed="false">
      <c r="A15" s="39" t="s">
        <v>74</v>
      </c>
      <c r="B15" s="0" t="s">
        <v>48</v>
      </c>
      <c r="C15" s="0" t="s">
        <v>49</v>
      </c>
      <c r="D15" s="0" t="s">
        <v>66</v>
      </c>
      <c r="E15" s="0" t="s">
        <v>70</v>
      </c>
      <c r="I15" s="0" t="s">
        <v>71</v>
      </c>
      <c r="J15" s="0" t="s">
        <v>52</v>
      </c>
      <c r="O15" s="35" t="n">
        <v>42185</v>
      </c>
      <c r="P15" s="0" t="s">
        <v>59</v>
      </c>
      <c r="Q15" s="33"/>
      <c r="R15" s="33" t="n">
        <f aca="false">450000+3386869</f>
        <v>3836869</v>
      </c>
      <c r="S15" s="33"/>
      <c r="T15" s="33"/>
      <c r="U15" s="33"/>
      <c r="V15" s="33"/>
      <c r="W15" s="33" t="n">
        <f aca="false">Q15+S15+U15</f>
        <v>0</v>
      </c>
      <c r="X15" s="33" t="n">
        <f aca="false">R15+T15+V15</f>
        <v>3836869</v>
      </c>
      <c r="Y15" s="33"/>
      <c r="Z15" s="33" t="n">
        <f aca="false">450000</f>
        <v>450000</v>
      </c>
      <c r="AA15" s="33"/>
      <c r="AB15" s="33"/>
      <c r="AC15" s="33"/>
      <c r="AD15" s="33"/>
      <c r="AE15" s="33"/>
      <c r="AF15" s="33" t="n">
        <f aca="false">Z15+AB15+AD15</f>
        <v>450000</v>
      </c>
      <c r="AG15" s="36" t="n">
        <v>0</v>
      </c>
      <c r="AH15" s="36" t="n">
        <v>1</v>
      </c>
      <c r="AI15" s="36" t="n">
        <v>0</v>
      </c>
      <c r="AJ15" s="36"/>
      <c r="AK15" s="36"/>
      <c r="AL15" s="36"/>
      <c r="AM15" s="36" t="n">
        <v>0</v>
      </c>
      <c r="AT15" s="35" t="n">
        <v>42185</v>
      </c>
      <c r="AU15" s="41"/>
      <c r="AV15" s="42"/>
      <c r="AW15" s="41"/>
      <c r="AX15" s="43"/>
      <c r="AY15" s="40" t="s">
        <v>54</v>
      </c>
      <c r="AZ15" s="0" t="s">
        <v>60</v>
      </c>
      <c r="BA15" s="0" t="s">
        <v>61</v>
      </c>
    </row>
    <row r="16" customFormat="false" ht="15" hidden="false" customHeight="false" outlineLevel="0" collapsed="false">
      <c r="A16" s="39" t="s">
        <v>75</v>
      </c>
      <c r="B16" s="0" t="s">
        <v>48</v>
      </c>
      <c r="C16" s="0" t="s">
        <v>69</v>
      </c>
      <c r="D16" s="0" t="s">
        <v>66</v>
      </c>
      <c r="E16" s="0" t="s">
        <v>70</v>
      </c>
      <c r="I16" s="0" t="s">
        <v>71</v>
      </c>
      <c r="J16" s="0" t="s">
        <v>52</v>
      </c>
      <c r="N16" s="35" t="n">
        <v>42185</v>
      </c>
      <c r="P16" s="0" t="s">
        <v>53</v>
      </c>
      <c r="Q16" s="33"/>
      <c r="R16" s="33" t="n">
        <v>1500000</v>
      </c>
      <c r="S16" s="33"/>
      <c r="T16" s="33"/>
      <c r="U16" s="33"/>
      <c r="V16" s="33"/>
      <c r="W16" s="33" t="n">
        <f aca="false">Q16+S16+U16</f>
        <v>0</v>
      </c>
      <c r="X16" s="33" t="n">
        <f aca="false">R16+T16+V16</f>
        <v>1500000</v>
      </c>
      <c r="Y16" s="33"/>
      <c r="Z16" s="33"/>
      <c r="AA16" s="33"/>
      <c r="AB16" s="33"/>
      <c r="AC16" s="33"/>
      <c r="AD16" s="33"/>
      <c r="AE16" s="33"/>
      <c r="AF16" s="33" t="n">
        <f aca="false">Z16+AB16+AD16</f>
        <v>0</v>
      </c>
      <c r="AG16" s="36" t="n">
        <v>0</v>
      </c>
      <c r="AH16" s="36" t="n">
        <v>1</v>
      </c>
      <c r="AI16" s="36" t="n">
        <v>0</v>
      </c>
      <c r="AJ16" s="36"/>
      <c r="AK16" s="36"/>
      <c r="AL16" s="36"/>
      <c r="AM16" s="36" t="n">
        <v>0</v>
      </c>
      <c r="AT16" s="35" t="n">
        <v>42185</v>
      </c>
      <c r="AU16" s="41"/>
      <c r="AV16" s="42"/>
      <c r="AW16" s="41"/>
      <c r="AX16" s="43"/>
      <c r="AY16" s="40" t="s">
        <v>54</v>
      </c>
      <c r="AZ16" s="0" t="s">
        <v>60</v>
      </c>
      <c r="BA16" s="0" t="s">
        <v>61</v>
      </c>
    </row>
    <row r="17" customFormat="false" ht="15" hidden="false" customHeight="false" outlineLevel="0" collapsed="false">
      <c r="A17" s="39" t="s">
        <v>76</v>
      </c>
      <c r="B17" s="0" t="s">
        <v>48</v>
      </c>
      <c r="C17" s="0" t="s">
        <v>69</v>
      </c>
      <c r="E17" s="0" t="s">
        <v>70</v>
      </c>
      <c r="N17" s="35"/>
      <c r="Q17" s="33"/>
      <c r="R17" s="33" t="n">
        <v>1500000</v>
      </c>
      <c r="S17" s="33"/>
      <c r="T17" s="33"/>
      <c r="U17" s="33"/>
      <c r="V17" s="33"/>
      <c r="W17" s="33" t="n">
        <f aca="false">Q17+S17+U17</f>
        <v>0</v>
      </c>
      <c r="X17" s="33" t="n">
        <f aca="false">R17+T17+V17</f>
        <v>1500000</v>
      </c>
      <c r="Y17" s="33"/>
      <c r="Z17" s="33"/>
      <c r="AA17" s="33"/>
      <c r="AB17" s="33"/>
      <c r="AC17" s="33"/>
      <c r="AD17" s="33"/>
      <c r="AE17" s="33"/>
      <c r="AF17" s="33"/>
      <c r="AG17" s="36"/>
      <c r="AH17" s="36" t="n">
        <v>1</v>
      </c>
      <c r="AI17" s="36"/>
      <c r="AJ17" s="36"/>
      <c r="AK17" s="36"/>
      <c r="AL17" s="36"/>
      <c r="AM17" s="36"/>
      <c r="AT17" s="35"/>
      <c r="AU17" s="41"/>
      <c r="AV17" s="42"/>
      <c r="AW17" s="41"/>
      <c r="AX17" s="43"/>
      <c r="AY17" s="40"/>
    </row>
    <row r="18" customFormat="false" ht="15" hidden="false" customHeight="false" outlineLevel="0" collapsed="false">
      <c r="A18" s="39" t="s">
        <v>77</v>
      </c>
      <c r="B18" s="0" t="s">
        <v>48</v>
      </c>
      <c r="C18" s="0" t="s">
        <v>49</v>
      </c>
      <c r="D18" s="0" t="s">
        <v>62</v>
      </c>
      <c r="E18" s="0" t="s">
        <v>51</v>
      </c>
      <c r="F18" s="0" t="s">
        <v>78</v>
      </c>
      <c r="I18" s="0" t="s">
        <v>58</v>
      </c>
      <c r="J18" s="0" t="s">
        <v>52</v>
      </c>
      <c r="N18" s="35" t="n">
        <v>42185</v>
      </c>
      <c r="P18" s="0" t="s">
        <v>53</v>
      </c>
      <c r="Q18" s="33"/>
      <c r="R18" s="33" t="n">
        <v>600000</v>
      </c>
      <c r="S18" s="33"/>
      <c r="T18" s="33"/>
      <c r="U18" s="33"/>
      <c r="V18" s="33"/>
      <c r="W18" s="33" t="n">
        <f aca="false">Q18+S18+U18</f>
        <v>0</v>
      </c>
      <c r="X18" s="33" t="n">
        <f aca="false">R18+T18+V18</f>
        <v>600000</v>
      </c>
      <c r="Y18" s="33"/>
      <c r="Z18" s="33"/>
      <c r="AA18" s="33"/>
      <c r="AB18" s="33"/>
      <c r="AC18" s="33"/>
      <c r="AD18" s="33"/>
      <c r="AE18" s="33"/>
      <c r="AF18" s="33" t="n">
        <f aca="false">Z18+AB18+AD18</f>
        <v>0</v>
      </c>
      <c r="AG18" s="36" t="n">
        <v>1</v>
      </c>
      <c r="AH18" s="36" t="n">
        <v>0</v>
      </c>
      <c r="AI18" s="36" t="n">
        <v>0</v>
      </c>
      <c r="AJ18" s="36"/>
      <c r="AK18" s="36"/>
      <c r="AL18" s="36"/>
      <c r="AM18" s="36" t="n">
        <v>0</v>
      </c>
      <c r="AT18" s="35" t="n">
        <v>42185</v>
      </c>
      <c r="AY18" s="40" t="s">
        <v>54</v>
      </c>
      <c r="AZ18" s="0" t="s">
        <v>55</v>
      </c>
      <c r="BA18" s="0" t="s">
        <v>55</v>
      </c>
    </row>
    <row r="19" customFormat="false" ht="15" hidden="false" customHeight="false" outlineLevel="0" collapsed="false">
      <c r="A19" s="39" t="s">
        <v>70</v>
      </c>
      <c r="B19" s="0" t="s">
        <v>48</v>
      </c>
      <c r="C19" s="0" t="s">
        <v>4</v>
      </c>
      <c r="D19" s="0" t="s">
        <v>66</v>
      </c>
      <c r="I19" s="0" t="s">
        <v>71</v>
      </c>
      <c r="J19" s="0" t="s">
        <v>52</v>
      </c>
      <c r="Q19" s="33" t="n">
        <v>2902000</v>
      </c>
      <c r="R19" s="33"/>
      <c r="S19" s="33"/>
      <c r="T19" s="33"/>
      <c r="U19" s="33"/>
      <c r="V19" s="33"/>
      <c r="W19" s="33" t="n">
        <f aca="false">Q19+S19+U19</f>
        <v>2902000</v>
      </c>
      <c r="X19" s="33" t="n">
        <f aca="false">R19+T19+V19</f>
        <v>0</v>
      </c>
      <c r="Y19" s="33" t="n">
        <v>3580000</v>
      </c>
      <c r="Z19" s="33"/>
      <c r="AA19" s="33"/>
      <c r="AB19" s="33"/>
      <c r="AC19" s="33"/>
      <c r="AD19" s="33"/>
      <c r="AE19" s="33" t="n">
        <f aca="false">Y19+AA19+AC19</f>
        <v>3580000</v>
      </c>
      <c r="AF19" s="33"/>
      <c r="AG19" s="36" t="n">
        <v>0.75</v>
      </c>
      <c r="AI19" s="36" t="n">
        <v>0.25</v>
      </c>
      <c r="AJ19" s="36"/>
      <c r="AK19" s="36"/>
      <c r="AL19" s="36"/>
      <c r="AM19" s="36"/>
      <c r="AY19" s="40"/>
    </row>
    <row r="20" customFormat="false" ht="15" hidden="false" customHeight="false" outlineLevel="0" collapsed="false">
      <c r="A20" s="44" t="s">
        <v>79</v>
      </c>
      <c r="B20" s="0" t="s">
        <v>80</v>
      </c>
      <c r="C20" s="0" t="s">
        <v>4</v>
      </c>
      <c r="Q20" s="33" t="n">
        <v>148540221</v>
      </c>
      <c r="R20" s="33" t="n">
        <v>19802481</v>
      </c>
      <c r="S20" s="33"/>
      <c r="T20" s="33" t="n">
        <v>12205100</v>
      </c>
      <c r="U20" s="33"/>
      <c r="V20" s="33"/>
      <c r="W20" s="33" t="n">
        <f aca="false">Q20+S20+U20</f>
        <v>148540221</v>
      </c>
      <c r="X20" s="33" t="n">
        <f aca="false">R20+T20+V20</f>
        <v>32007581</v>
      </c>
      <c r="Y20" s="33"/>
      <c r="Z20" s="33"/>
      <c r="AA20" s="33"/>
      <c r="AB20" s="33"/>
      <c r="AC20" s="33"/>
      <c r="AD20" s="33"/>
      <c r="AE20" s="33"/>
      <c r="AF20" s="33"/>
      <c r="AG20" s="36" t="n">
        <v>0.49</v>
      </c>
      <c r="AH20" s="36"/>
      <c r="AI20" s="36" t="n">
        <v>0.51</v>
      </c>
      <c r="AM20" s="36"/>
      <c r="AY20" s="40"/>
    </row>
    <row r="21" customFormat="false" ht="15" hidden="false" customHeight="false" outlineLevel="0" collapsed="false">
      <c r="A21" s="45" t="s">
        <v>81</v>
      </c>
      <c r="B21" s="0" t="s">
        <v>48</v>
      </c>
      <c r="C21" s="0" t="s">
        <v>49</v>
      </c>
      <c r="E21" s="0" t="s">
        <v>78</v>
      </c>
      <c r="Q21" s="33" t="n">
        <v>8479954</v>
      </c>
      <c r="R21" s="33" t="n">
        <v>16004900</v>
      </c>
      <c r="S21" s="33"/>
      <c r="T21" s="33" t="n">
        <v>5200000</v>
      </c>
      <c r="U21" s="33"/>
      <c r="V21" s="33"/>
      <c r="W21" s="33" t="n">
        <f aca="false">Q21+S21+U21</f>
        <v>8479954</v>
      </c>
      <c r="X21" s="33" t="n">
        <f aca="false">R21+T21+V21</f>
        <v>21204900</v>
      </c>
      <c r="Y21" s="33"/>
      <c r="Z21" s="33"/>
      <c r="AA21" s="33"/>
      <c r="AB21" s="33"/>
      <c r="AC21" s="33"/>
      <c r="AD21" s="33"/>
      <c r="AE21" s="33"/>
      <c r="AF21" s="33"/>
      <c r="AG21" s="36" t="n">
        <v>0.49</v>
      </c>
      <c r="AH21" s="36"/>
      <c r="AI21" s="36" t="n">
        <v>0.51</v>
      </c>
      <c r="AJ21" s="36"/>
      <c r="AK21" s="36"/>
      <c r="AL21" s="36"/>
      <c r="AM21" s="36"/>
      <c r="AY21" s="40"/>
    </row>
    <row r="22" customFormat="false" ht="15" hidden="false" customHeight="false" outlineLevel="0" collapsed="false">
      <c r="A22" s="46" t="s">
        <v>82</v>
      </c>
      <c r="B22" s="0" t="s">
        <v>48</v>
      </c>
      <c r="C22" s="0" t="s">
        <v>83</v>
      </c>
      <c r="Q22" s="33"/>
      <c r="R22" s="33" t="n">
        <v>200000</v>
      </c>
      <c r="S22" s="33"/>
      <c r="T22" s="33" t="n">
        <v>800000</v>
      </c>
      <c r="U22" s="33"/>
      <c r="V22" s="33"/>
      <c r="W22" s="33" t="n">
        <f aca="false">Q22+S22+U22</f>
        <v>0</v>
      </c>
      <c r="X22" s="33" t="n">
        <f aca="false">R22+T22+V22</f>
        <v>1000000</v>
      </c>
      <c r="Y22" s="33"/>
      <c r="Z22" s="33"/>
      <c r="AA22" s="33"/>
      <c r="AB22" s="33"/>
      <c r="AC22" s="33"/>
      <c r="AD22" s="33"/>
      <c r="AE22" s="33"/>
      <c r="AF22" s="33"/>
      <c r="AG22" s="36" t="n">
        <v>0.2</v>
      </c>
      <c r="AH22" s="36"/>
      <c r="AI22" s="36" t="n">
        <v>0.2</v>
      </c>
      <c r="AJ22" s="36" t="n">
        <v>0.2</v>
      </c>
      <c r="AK22" s="36" t="n">
        <v>0.2</v>
      </c>
      <c r="AL22" s="36" t="n">
        <v>0.2</v>
      </c>
      <c r="AM22" s="36"/>
      <c r="AY22" s="40"/>
    </row>
    <row r="23" customFormat="false" ht="15" hidden="false" customHeight="false" outlineLevel="0" collapsed="false">
      <c r="A23" s="45" t="s">
        <v>84</v>
      </c>
      <c r="B23" s="0" t="s">
        <v>48</v>
      </c>
      <c r="C23" s="0" t="s">
        <v>83</v>
      </c>
      <c r="Q23" s="33"/>
      <c r="R23" s="33" t="n">
        <v>2738323</v>
      </c>
      <c r="S23" s="33"/>
      <c r="T23" s="33"/>
      <c r="U23" s="33"/>
      <c r="V23" s="33"/>
      <c r="W23" s="33" t="n">
        <f aca="false">Q23+S23+U23</f>
        <v>0</v>
      </c>
      <c r="X23" s="33" t="n">
        <f aca="false">R23+T23+V23</f>
        <v>2738323</v>
      </c>
      <c r="Y23" s="33"/>
      <c r="Z23" s="33"/>
      <c r="AA23" s="33"/>
      <c r="AB23" s="33"/>
      <c r="AC23" s="33"/>
      <c r="AD23" s="33"/>
      <c r="AE23" s="33"/>
      <c r="AF23" s="33"/>
      <c r="AG23" s="36" t="n">
        <v>1</v>
      </c>
      <c r="AH23" s="36"/>
      <c r="AM23" s="36"/>
      <c r="AY23" s="40"/>
    </row>
    <row r="24" customFormat="false" ht="15" hidden="false" customHeight="false" outlineLevel="0" collapsed="false">
      <c r="A24" s="45" t="s">
        <v>78</v>
      </c>
      <c r="B24" s="0" t="s">
        <v>80</v>
      </c>
      <c r="C24" s="0" t="s">
        <v>4</v>
      </c>
      <c r="Q24" s="33" t="n">
        <v>16500000</v>
      </c>
      <c r="R24" s="33" t="n">
        <v>15010000</v>
      </c>
      <c r="S24" s="33"/>
      <c r="T24" s="33"/>
      <c r="U24" s="33"/>
      <c r="V24" s="33"/>
      <c r="W24" s="33" t="n">
        <f aca="false">Q24+S24+U24</f>
        <v>16500000</v>
      </c>
      <c r="X24" s="33" t="n">
        <f aca="false">R24+T24+V24</f>
        <v>15010000</v>
      </c>
      <c r="Y24" s="33"/>
      <c r="Z24" s="33"/>
      <c r="AA24" s="33"/>
      <c r="AB24" s="33"/>
      <c r="AC24" s="33"/>
      <c r="AD24" s="33"/>
      <c r="AE24" s="33"/>
      <c r="AF24" s="33"/>
      <c r="AG24" s="36" t="n">
        <v>1</v>
      </c>
      <c r="AH24" s="36"/>
      <c r="AM24" s="36"/>
      <c r="AY24" s="40"/>
    </row>
    <row r="25" customFormat="false" ht="15" hidden="false" customHeight="false" outlineLevel="0" collapsed="false">
      <c r="A25" s="47" t="s">
        <v>85</v>
      </c>
      <c r="B25" s="0" t="s">
        <v>48</v>
      </c>
      <c r="C25" s="0" t="s">
        <v>49</v>
      </c>
      <c r="E25" s="0" t="s">
        <v>78</v>
      </c>
      <c r="Q25" s="33"/>
      <c r="R25" s="33" t="n">
        <v>2002600</v>
      </c>
      <c r="S25" s="33"/>
      <c r="T25" s="48" t="n">
        <v>7800000</v>
      </c>
      <c r="U25" s="48"/>
      <c r="V25" s="48"/>
      <c r="W25" s="33" t="n">
        <f aca="false">Q25+S25+U25</f>
        <v>0</v>
      </c>
      <c r="X25" s="33" t="n">
        <f aca="false">R25+T25+V25</f>
        <v>9802600</v>
      </c>
      <c r="Y25" s="33"/>
      <c r="Z25" s="33"/>
      <c r="AA25" s="33"/>
      <c r="AB25" s="33"/>
      <c r="AC25" s="33"/>
      <c r="AD25" s="33"/>
      <c r="AE25" s="33"/>
      <c r="AF25" s="33"/>
      <c r="AG25" s="36" t="n">
        <v>0.25</v>
      </c>
      <c r="AH25" s="36"/>
      <c r="AI25" s="36" t="n">
        <v>0.75</v>
      </c>
      <c r="AJ25" s="36"/>
      <c r="AK25" s="36"/>
      <c r="AL25" s="36"/>
      <c r="AM25" s="36"/>
      <c r="AY25" s="40"/>
    </row>
    <row r="26" customFormat="false" ht="15" hidden="false" customHeight="false" outlineLevel="0" collapsed="false">
      <c r="A26" s="45" t="s">
        <v>86</v>
      </c>
      <c r="B26" s="0" t="s">
        <v>48</v>
      </c>
      <c r="C26" s="0" t="s">
        <v>49</v>
      </c>
      <c r="E26" s="0" t="s">
        <v>70</v>
      </c>
      <c r="Q26" s="33" t="n">
        <v>5200000</v>
      </c>
      <c r="R26" s="33" t="n">
        <v>10000</v>
      </c>
      <c r="S26" s="33"/>
      <c r="T26" s="33" t="n">
        <v>8000000</v>
      </c>
      <c r="U26" s="33"/>
      <c r="V26" s="33"/>
      <c r="W26" s="33" t="n">
        <f aca="false">Q26+S26+U26</f>
        <v>5200000</v>
      </c>
      <c r="X26" s="33" t="n">
        <f aca="false">R26+T26+V26</f>
        <v>8010000</v>
      </c>
      <c r="Y26" s="33"/>
      <c r="Z26" s="33"/>
      <c r="AA26" s="33"/>
      <c r="AB26" s="33"/>
      <c r="AC26" s="33"/>
      <c r="AD26" s="33"/>
      <c r="AE26" s="33"/>
      <c r="AF26" s="33"/>
      <c r="AG26" s="49" t="n">
        <v>0.394</v>
      </c>
      <c r="AH26" s="36"/>
      <c r="AI26" s="49" t="n">
        <v>0.606</v>
      </c>
      <c r="AJ26" s="49"/>
      <c r="AK26" s="49"/>
      <c r="AL26" s="49"/>
      <c r="AM26" s="36"/>
      <c r="AY26" s="40"/>
    </row>
    <row r="27" customFormat="false" ht="15" hidden="false" customHeight="false" outlineLevel="0" collapsed="false">
      <c r="A27" s="47" t="s">
        <v>87</v>
      </c>
      <c r="B27" s="0" t="s">
        <v>48</v>
      </c>
      <c r="C27" s="0" t="s">
        <v>49</v>
      </c>
      <c r="Q27" s="48" t="n">
        <v>19500000</v>
      </c>
      <c r="R27" s="48" t="n">
        <v>34350000</v>
      </c>
      <c r="S27" s="33"/>
      <c r="T27" s="48"/>
      <c r="U27" s="48"/>
      <c r="V27" s="48"/>
      <c r="W27" s="33" t="n">
        <f aca="false">Q27+S27+U27</f>
        <v>19500000</v>
      </c>
      <c r="X27" s="33" t="n">
        <f aca="false">R27+T27+V27</f>
        <v>34350000</v>
      </c>
      <c r="Y27" s="33"/>
      <c r="Z27" s="33"/>
      <c r="AA27" s="33"/>
      <c r="AB27" s="33"/>
      <c r="AC27" s="33"/>
      <c r="AD27" s="33"/>
      <c r="AE27" s="33"/>
      <c r="AF27" s="33"/>
      <c r="AG27" s="49" t="n">
        <v>0.5</v>
      </c>
      <c r="AH27" s="36"/>
      <c r="AI27" s="49" t="n">
        <v>0.5</v>
      </c>
      <c r="AJ27" s="49"/>
      <c r="AK27" s="49"/>
      <c r="AL27" s="49"/>
      <c r="AM27" s="36"/>
      <c r="AY27" s="40"/>
    </row>
    <row r="28" customFormat="false" ht="15" hidden="false" customHeight="false" outlineLevel="0" collapsed="false">
      <c r="A28" s="47" t="s">
        <v>88</v>
      </c>
      <c r="B28" s="0" t="s">
        <v>48</v>
      </c>
      <c r="C28" s="0" t="s">
        <v>69</v>
      </c>
      <c r="E28" s="0" t="s">
        <v>78</v>
      </c>
      <c r="Q28" s="48"/>
      <c r="R28" s="48" t="n">
        <v>535000</v>
      </c>
      <c r="S28" s="33"/>
      <c r="T28" s="48"/>
      <c r="U28" s="48"/>
      <c r="V28" s="48"/>
      <c r="W28" s="33" t="n">
        <f aca="false">Q28+S28+U28</f>
        <v>0</v>
      </c>
      <c r="X28" s="33" t="n">
        <f aca="false">R28+T28+V28</f>
        <v>535000</v>
      </c>
      <c r="Y28" s="33"/>
      <c r="Z28" s="33"/>
      <c r="AA28" s="33"/>
      <c r="AB28" s="33"/>
      <c r="AC28" s="33"/>
      <c r="AD28" s="33"/>
      <c r="AE28" s="33"/>
      <c r="AF28" s="33"/>
      <c r="AG28" s="36"/>
      <c r="AH28" s="36" t="n">
        <v>1</v>
      </c>
      <c r="AM28" s="36"/>
      <c r="AY28" s="40"/>
    </row>
    <row r="29" customFormat="false" ht="15" hidden="false" customHeight="false" outlineLevel="0" collapsed="false">
      <c r="A29" s="47" t="s">
        <v>89</v>
      </c>
      <c r="B29" s="0" t="s">
        <v>48</v>
      </c>
      <c r="C29" s="0" t="s">
        <v>49</v>
      </c>
      <c r="E29" s="0" t="s">
        <v>78</v>
      </c>
      <c r="Q29" s="33" t="n">
        <v>499990</v>
      </c>
      <c r="R29" s="33" t="n">
        <v>152200</v>
      </c>
      <c r="S29" s="33"/>
      <c r="T29" s="48" t="n">
        <v>1000000</v>
      </c>
      <c r="U29" s="33"/>
      <c r="V29" s="33"/>
      <c r="W29" s="33" t="n">
        <f aca="false">Q29+S29+U29</f>
        <v>499990</v>
      </c>
      <c r="X29" s="33" t="n">
        <f aca="false">R29+T29+V29</f>
        <v>1152200</v>
      </c>
      <c r="Y29" s="33"/>
      <c r="Z29" s="33"/>
      <c r="AA29" s="33"/>
      <c r="AB29" s="33"/>
      <c r="AC29" s="33"/>
      <c r="AD29" s="33"/>
      <c r="AE29" s="33"/>
      <c r="AF29" s="33"/>
      <c r="AG29" s="36" t="n">
        <v>0.33</v>
      </c>
      <c r="AH29" s="36"/>
      <c r="AI29" s="36" t="n">
        <v>0.33</v>
      </c>
      <c r="AJ29" s="36" t="n">
        <v>0.34</v>
      </c>
      <c r="AK29" s="36"/>
      <c r="AL29" s="36"/>
      <c r="AM29" s="36"/>
      <c r="AY29" s="40"/>
    </row>
    <row r="30" customFormat="false" ht="15" hidden="false" customHeight="false" outlineLevel="0" collapsed="false">
      <c r="A30" s="47" t="s">
        <v>90</v>
      </c>
      <c r="B30" s="0" t="s">
        <v>48</v>
      </c>
      <c r="C30" s="0" t="s">
        <v>49</v>
      </c>
      <c r="E30" s="0" t="s">
        <v>51</v>
      </c>
      <c r="Q30" s="33"/>
      <c r="R30" s="33" t="n">
        <v>1299413</v>
      </c>
      <c r="S30" s="33"/>
      <c r="V30" s="48" t="n">
        <v>1800000</v>
      </c>
      <c r="W30" s="33" t="n">
        <f aca="false">Q30+S30+U30</f>
        <v>0</v>
      </c>
      <c r="X30" s="33" t="n">
        <f aca="false">R30+T30+V30</f>
        <v>3099413</v>
      </c>
      <c r="Y30" s="33"/>
      <c r="Z30" s="33"/>
      <c r="AA30" s="33"/>
      <c r="AB30" s="33"/>
      <c r="AC30" s="33"/>
      <c r="AD30" s="33"/>
      <c r="AE30" s="33"/>
      <c r="AF30" s="33"/>
      <c r="AG30" s="36" t="n">
        <v>0.245</v>
      </c>
      <c r="AH30" s="36"/>
      <c r="AI30" s="36" t="n">
        <v>0.756</v>
      </c>
      <c r="AJ30" s="36"/>
      <c r="AK30" s="36"/>
      <c r="AL30" s="36"/>
      <c r="AM30" s="36"/>
      <c r="AY30" s="40"/>
    </row>
    <row r="31" customFormat="false" ht="15" hidden="false" customHeight="false" outlineLevel="0" collapsed="false">
      <c r="A31" s="45" t="s">
        <v>91</v>
      </c>
      <c r="B31" s="0" t="s">
        <v>48</v>
      </c>
      <c r="C31" s="0" t="s">
        <v>49</v>
      </c>
      <c r="E31" s="0" t="s">
        <v>57</v>
      </c>
      <c r="Q31" s="33"/>
      <c r="R31" s="33" t="n">
        <v>1110000</v>
      </c>
      <c r="S31" s="33"/>
      <c r="T31" s="33" t="n">
        <v>1150000</v>
      </c>
      <c r="W31" s="33" t="n">
        <f aca="false">Q31+S31+U31</f>
        <v>0</v>
      </c>
      <c r="X31" s="33" t="n">
        <f aca="false">R31+T31+V31</f>
        <v>2260000</v>
      </c>
      <c r="Y31" s="33"/>
      <c r="Z31" s="33"/>
      <c r="AA31" s="33"/>
      <c r="AB31" s="33"/>
      <c r="AC31" s="33"/>
      <c r="AD31" s="33"/>
      <c r="AE31" s="33"/>
      <c r="AF31" s="33"/>
      <c r="AG31" s="36" t="n">
        <v>1</v>
      </c>
      <c r="AH31" s="36"/>
      <c r="AM31" s="36"/>
      <c r="AY31" s="40"/>
    </row>
    <row r="32" customFormat="false" ht="15" hidden="false" customHeight="false" outlineLevel="0" collapsed="false">
      <c r="A32" s="47" t="s">
        <v>92</v>
      </c>
      <c r="B32" s="0" t="s">
        <v>48</v>
      </c>
      <c r="C32" s="0" t="s">
        <v>49</v>
      </c>
      <c r="E32" s="0" t="s">
        <v>70</v>
      </c>
      <c r="Q32" s="33"/>
      <c r="R32" s="50" t="n">
        <f aca="false">10000500</f>
        <v>10000500</v>
      </c>
      <c r="S32" s="33"/>
      <c r="T32" s="48" t="n">
        <v>10000000</v>
      </c>
      <c r="V32" s="33"/>
      <c r="W32" s="33" t="n">
        <f aca="false">Q32+S32+U32</f>
        <v>0</v>
      </c>
      <c r="X32" s="33" t="n">
        <f aca="false">R32+T32+V32</f>
        <v>20000500</v>
      </c>
      <c r="Y32" s="33"/>
      <c r="Z32" s="33"/>
      <c r="AA32" s="33"/>
      <c r="AB32" s="33"/>
      <c r="AC32" s="33"/>
      <c r="AD32" s="33"/>
      <c r="AE32" s="33"/>
      <c r="AF32" s="33"/>
      <c r="AG32" s="36" t="n">
        <v>0.24</v>
      </c>
      <c r="AH32" s="36"/>
      <c r="AI32" s="36" t="n">
        <v>0.01</v>
      </c>
      <c r="AJ32" s="36" t="n">
        <v>0.24</v>
      </c>
      <c r="AK32" s="36" t="n">
        <v>0.51</v>
      </c>
      <c r="AM32" s="36"/>
      <c r="AY32" s="40"/>
    </row>
    <row r="33" customFormat="false" ht="15" hidden="false" customHeight="false" outlineLevel="0" collapsed="false">
      <c r="A33" s="47" t="s">
        <v>93</v>
      </c>
      <c r="B33" s="0" t="s">
        <v>94</v>
      </c>
      <c r="C33" s="0" t="s">
        <v>4</v>
      </c>
      <c r="Q33" s="48" t="n">
        <f aca="false">327768151-S33</f>
        <v>184218151</v>
      </c>
      <c r="R33" s="48" t="n">
        <v>10968876</v>
      </c>
      <c r="S33" s="48" t="n">
        <v>143550000</v>
      </c>
      <c r="V33" s="33" t="n">
        <f aca="false">3000000</f>
        <v>3000000</v>
      </c>
      <c r="W33" s="33" t="n">
        <f aca="false">Q33+S33+U33</f>
        <v>327768151</v>
      </c>
      <c r="X33" s="33" t="n">
        <f aca="false">R33+T33+V33</f>
        <v>13968876</v>
      </c>
      <c r="AG33" s="49" t="n">
        <v>0.5347</v>
      </c>
      <c r="AH33" s="36"/>
      <c r="AI33" s="49" t="n">
        <v>0.1901</v>
      </c>
      <c r="AJ33" s="49" t="n">
        <v>0.2752</v>
      </c>
      <c r="AK33" s="49"/>
      <c r="AL33" s="49"/>
      <c r="AM33" s="36"/>
    </row>
    <row r="34" customFormat="false" ht="15" hidden="false" customHeight="false" outlineLevel="0" collapsed="false">
      <c r="A34" s="45" t="s">
        <v>95</v>
      </c>
      <c r="B34" s="0" t="s">
        <v>48</v>
      </c>
      <c r="C34" s="0" t="s">
        <v>69</v>
      </c>
      <c r="E34" s="0" t="s">
        <v>78</v>
      </c>
      <c r="Q34" s="33"/>
      <c r="R34" s="50" t="n">
        <v>1249900</v>
      </c>
      <c r="S34" s="33"/>
      <c r="T34" s="50" t="n">
        <v>500000</v>
      </c>
      <c r="V34" s="33"/>
      <c r="W34" s="33" t="n">
        <f aca="false">Q34+S34+U34</f>
        <v>0</v>
      </c>
      <c r="X34" s="33" t="n">
        <f aca="false">R34+T34+V34</f>
        <v>1749900</v>
      </c>
      <c r="AG34" s="36"/>
      <c r="AH34" s="36" t="n">
        <v>1</v>
      </c>
      <c r="AM34" s="36"/>
    </row>
    <row r="35" customFormat="false" ht="15" hidden="false" customHeight="false" outlineLevel="0" collapsed="false">
      <c r="A35" s="47" t="s">
        <v>96</v>
      </c>
      <c r="B35" s="0" t="s">
        <v>48</v>
      </c>
      <c r="C35" s="0" t="s">
        <v>49</v>
      </c>
      <c r="E35" s="0" t="s">
        <v>57</v>
      </c>
      <c r="Q35" s="33" t="n">
        <v>11000000</v>
      </c>
      <c r="R35" s="48" t="n">
        <v>900000</v>
      </c>
      <c r="S35" s="33"/>
      <c r="T35" s="50"/>
      <c r="V35" s="33"/>
      <c r="W35" s="33" t="n">
        <f aca="false">Q35+S35+U35</f>
        <v>11000000</v>
      </c>
      <c r="X35" s="33" t="n">
        <f aca="false">R35+T35+V35</f>
        <v>900000</v>
      </c>
      <c r="AG35" s="36" t="n">
        <v>1</v>
      </c>
      <c r="AH35" s="36"/>
      <c r="AM35" s="36"/>
    </row>
    <row r="36" customFormat="false" ht="15" hidden="false" customHeight="false" outlineLevel="0" collapsed="false">
      <c r="A36" s="45" t="s">
        <v>97</v>
      </c>
      <c r="B36" s="0" t="s">
        <v>48</v>
      </c>
      <c r="C36" s="0" t="s">
        <v>69</v>
      </c>
      <c r="E36" s="0" t="s">
        <v>78</v>
      </c>
      <c r="Q36" s="33"/>
      <c r="R36" s="50" t="n">
        <v>1000000</v>
      </c>
      <c r="S36" s="33"/>
      <c r="T36" s="50" t="n">
        <v>500000</v>
      </c>
      <c r="V36" s="33"/>
      <c r="W36" s="33" t="n">
        <f aca="false">Q36+S36+U36</f>
        <v>0</v>
      </c>
      <c r="X36" s="33" t="n">
        <f aca="false">R36+T36+V36</f>
        <v>1500000</v>
      </c>
      <c r="AG36" s="36"/>
      <c r="AH36" s="36" t="n">
        <v>1</v>
      </c>
      <c r="AM36" s="36"/>
    </row>
    <row r="37" customFormat="false" ht="15" hidden="false" customHeight="false" outlineLevel="0" collapsed="false">
      <c r="A37" s="45" t="s">
        <v>98</v>
      </c>
      <c r="B37" s="0" t="s">
        <v>48</v>
      </c>
      <c r="C37" s="0" t="s">
        <v>49</v>
      </c>
      <c r="E37" s="0" t="s">
        <v>78</v>
      </c>
      <c r="Q37" s="33" t="n">
        <v>400000</v>
      </c>
      <c r="R37" s="50" t="n">
        <v>540000</v>
      </c>
      <c r="S37" s="33"/>
      <c r="T37" s="50"/>
      <c r="V37" s="33"/>
      <c r="W37" s="33"/>
      <c r="X37" s="33"/>
      <c r="AG37" s="36"/>
      <c r="AH37" s="36" t="n">
        <v>1</v>
      </c>
      <c r="AM37" s="36"/>
    </row>
    <row r="38" customFormat="false" ht="15" hidden="false" customHeight="false" outlineLevel="0" collapsed="false">
      <c r="A38" s="45" t="s">
        <v>99</v>
      </c>
      <c r="B38" s="0" t="s">
        <v>48</v>
      </c>
      <c r="C38" s="0" t="s">
        <v>69</v>
      </c>
      <c r="E38" s="0" t="s">
        <v>78</v>
      </c>
      <c r="Q38" s="33"/>
      <c r="R38" s="50" t="n">
        <v>720000</v>
      </c>
      <c r="S38" s="33"/>
      <c r="T38" s="50"/>
      <c r="V38" s="33"/>
      <c r="W38" s="33" t="n">
        <f aca="false">Q38+S38+U38</f>
        <v>0</v>
      </c>
      <c r="X38" s="33" t="n">
        <f aca="false">R38+T38+V38</f>
        <v>720000</v>
      </c>
      <c r="AG38" s="36"/>
      <c r="AH38" s="36" t="n">
        <v>1</v>
      </c>
      <c r="AM38" s="36"/>
    </row>
    <row r="39" customFormat="false" ht="15" hidden="false" customHeight="false" outlineLevel="0" collapsed="false">
      <c r="A39" s="45" t="s">
        <v>100</v>
      </c>
      <c r="B39" s="0" t="s">
        <v>48</v>
      </c>
      <c r="C39" s="0" t="s">
        <v>69</v>
      </c>
      <c r="E39" s="0" t="s">
        <v>78</v>
      </c>
      <c r="Q39" s="33"/>
      <c r="R39" s="50" t="n">
        <f aca="false">540000</f>
        <v>540000</v>
      </c>
      <c r="S39" s="33"/>
      <c r="T39" s="50"/>
      <c r="V39" s="33"/>
      <c r="W39" s="33" t="n">
        <f aca="false">Q39+S39+U39</f>
        <v>0</v>
      </c>
      <c r="X39" s="33" t="n">
        <f aca="false">R39+T39+V39</f>
        <v>540000</v>
      </c>
      <c r="AG39" s="36"/>
      <c r="AH39" s="36" t="n">
        <v>1</v>
      </c>
      <c r="AM39" s="36"/>
    </row>
    <row r="40" customFormat="false" ht="15" hidden="false" customHeight="false" outlineLevel="0" collapsed="false">
      <c r="A40" s="45" t="s">
        <v>101</v>
      </c>
      <c r="B40" s="0" t="s">
        <v>48</v>
      </c>
      <c r="C40" s="0" t="s">
        <v>49</v>
      </c>
      <c r="E40" s="0" t="s">
        <v>57</v>
      </c>
      <c r="Q40" s="33"/>
      <c r="R40" s="50" t="n">
        <f aca="false">500000</f>
        <v>500000</v>
      </c>
      <c r="S40" s="33"/>
      <c r="T40" s="50"/>
      <c r="V40" s="33"/>
      <c r="W40" s="33" t="n">
        <f aca="false">Q40+S40+U40</f>
        <v>0</v>
      </c>
      <c r="X40" s="33" t="n">
        <f aca="false">R40+T40+V40</f>
        <v>500000</v>
      </c>
      <c r="AG40" s="36" t="n">
        <v>1</v>
      </c>
      <c r="AH40" s="36"/>
      <c r="AM40" s="36"/>
    </row>
    <row r="41" customFormat="false" ht="19.5" hidden="false" customHeight="true" outlineLevel="0" collapsed="false">
      <c r="A41" s="45" t="s">
        <v>57</v>
      </c>
      <c r="B41" s="0" t="s">
        <v>94</v>
      </c>
      <c r="C41" s="0" t="s">
        <v>4</v>
      </c>
      <c r="Q41" s="33" t="n">
        <v>15000000</v>
      </c>
      <c r="R41" s="33" t="n">
        <v>1105000</v>
      </c>
      <c r="S41" s="33" t="n">
        <v>15000000</v>
      </c>
      <c r="T41" s="50" t="n">
        <f aca="false">30000000+60000000+1110000</f>
        <v>91110000</v>
      </c>
      <c r="V41" s="33"/>
      <c r="W41" s="33" t="n">
        <f aca="false">Q41+S41+U41</f>
        <v>30000000</v>
      </c>
      <c r="X41" s="33" t="n">
        <f aca="false">R41+T41+V41</f>
        <v>92215000</v>
      </c>
      <c r="AG41" s="36" t="n">
        <v>0.1136</v>
      </c>
      <c r="AH41" s="36"/>
      <c r="AI41" s="36" t="n">
        <v>0.1136</v>
      </c>
      <c r="AJ41" s="36" t="n">
        <v>0.3864</v>
      </c>
      <c r="AK41" s="36" t="n">
        <v>0.3864</v>
      </c>
      <c r="AM41" s="36"/>
    </row>
    <row r="42" customFormat="false" ht="18.75" hidden="false" customHeight="true" outlineLevel="0" collapsed="false">
      <c r="A42" s="45" t="s">
        <v>102</v>
      </c>
      <c r="B42" s="0" t="s">
        <v>48</v>
      </c>
      <c r="C42" s="0" t="s">
        <v>49</v>
      </c>
      <c r="E42" s="0" t="s">
        <v>78</v>
      </c>
      <c r="Q42" s="33"/>
      <c r="R42" s="33" t="n">
        <v>4900</v>
      </c>
      <c r="S42" s="33"/>
      <c r="T42" s="50"/>
      <c r="V42" s="33"/>
      <c r="W42" s="33" t="n">
        <f aca="false">Q42+S42+U42</f>
        <v>0</v>
      </c>
      <c r="X42" s="33" t="n">
        <f aca="false">R42+T42+V42</f>
        <v>4900</v>
      </c>
      <c r="AG42" s="36" t="n">
        <v>0.49</v>
      </c>
      <c r="AH42" s="36"/>
      <c r="AI42" s="36" t="n">
        <v>0.204</v>
      </c>
      <c r="AJ42" s="36" t="n">
        <v>0.306</v>
      </c>
      <c r="AM42" s="36"/>
    </row>
    <row r="43" customFormat="false" ht="15" hidden="false" customHeight="false" outlineLevel="0" collapsed="false">
      <c r="A43" s="47" t="s">
        <v>103</v>
      </c>
      <c r="B43" s="0" t="s">
        <v>48</v>
      </c>
      <c r="C43" s="0" t="s">
        <v>69</v>
      </c>
      <c r="E43" s="0" t="s">
        <v>78</v>
      </c>
      <c r="Q43" s="33"/>
      <c r="R43" s="48" t="n">
        <f aca="false">14003600</f>
        <v>14003600</v>
      </c>
      <c r="S43" s="33"/>
      <c r="T43" s="50"/>
      <c r="V43" s="33"/>
      <c r="W43" s="33" t="n">
        <f aca="false">Q43+S43+U43</f>
        <v>0</v>
      </c>
      <c r="X43" s="33" t="n">
        <f aca="false">R43+T43+V43</f>
        <v>14003600</v>
      </c>
      <c r="AG43" s="51" t="n">
        <v>0.36</v>
      </c>
      <c r="AH43" s="36"/>
      <c r="AI43" s="51" t="n">
        <v>0.64</v>
      </c>
      <c r="AM43" s="36"/>
    </row>
    <row r="44" customFormat="false" ht="15" hidden="false" customHeight="false" outlineLevel="0" collapsed="false">
      <c r="A44" s="47" t="s">
        <v>104</v>
      </c>
      <c r="B44" s="0" t="s">
        <v>48</v>
      </c>
      <c r="C44" s="0" t="s">
        <v>69</v>
      </c>
      <c r="E44" s="0" t="s">
        <v>78</v>
      </c>
      <c r="Q44" s="33"/>
      <c r="R44" s="33" t="n">
        <v>1005000</v>
      </c>
      <c r="S44" s="33"/>
      <c r="T44" s="48"/>
      <c r="V44" s="33"/>
      <c r="W44" s="33" t="n">
        <f aca="false">Q44+S44+U44</f>
        <v>0</v>
      </c>
      <c r="X44" s="33" t="n">
        <f aca="false">R44+T44+V44</f>
        <v>1005000</v>
      </c>
      <c r="AG44" s="51" t="n">
        <v>0.5</v>
      </c>
      <c r="AH44" s="36"/>
      <c r="AI44" s="51" t="n">
        <v>0.5</v>
      </c>
      <c r="AM44" s="36"/>
    </row>
    <row r="45" customFormat="false" ht="15" hidden="false" customHeight="false" outlineLevel="0" collapsed="false">
      <c r="A45" s="45" t="s">
        <v>105</v>
      </c>
      <c r="B45" s="0" t="s">
        <v>48</v>
      </c>
      <c r="C45" s="0" t="s">
        <v>49</v>
      </c>
      <c r="E45" s="0" t="s">
        <v>57</v>
      </c>
      <c r="Q45" s="33"/>
      <c r="R45" s="33" t="n">
        <v>1560000</v>
      </c>
      <c r="S45" s="33"/>
      <c r="T45" s="50"/>
      <c r="V45" s="33"/>
      <c r="W45" s="33" t="n">
        <f aca="false">Q45+S45+U45</f>
        <v>0</v>
      </c>
      <c r="X45" s="33" t="n">
        <f aca="false">R45+T45+V45</f>
        <v>1560000</v>
      </c>
      <c r="AG45" s="36" t="n">
        <v>1</v>
      </c>
      <c r="AH45" s="36"/>
      <c r="AI45" s="36"/>
      <c r="AM45" s="36"/>
    </row>
    <row r="46" customFormat="false" ht="15" hidden="false" customHeight="false" outlineLevel="0" collapsed="false">
      <c r="A46" s="45" t="s">
        <v>106</v>
      </c>
      <c r="B46" s="0" t="s">
        <v>48</v>
      </c>
      <c r="C46" s="0" t="s">
        <v>83</v>
      </c>
      <c r="E46" s="0" t="s">
        <v>84</v>
      </c>
      <c r="Q46" s="33"/>
      <c r="R46" s="33" t="n">
        <v>4000</v>
      </c>
      <c r="S46" s="33"/>
      <c r="T46" s="50"/>
      <c r="V46" s="33"/>
      <c r="W46" s="33" t="n">
        <f aca="false">Q46+S46+U46</f>
        <v>0</v>
      </c>
      <c r="X46" s="33" t="n">
        <f aca="false">R46+T46+V46</f>
        <v>4000</v>
      </c>
      <c r="AG46" s="36"/>
      <c r="AH46" s="51" t="n">
        <v>0.4</v>
      </c>
      <c r="AI46" s="51" t="n">
        <v>0.2</v>
      </c>
      <c r="AJ46" s="51" t="n">
        <v>0.4</v>
      </c>
      <c r="AM46" s="36"/>
    </row>
    <row r="47" customFormat="false" ht="15" hidden="false" customHeight="false" outlineLevel="0" collapsed="false">
      <c r="A47" s="45" t="s">
        <v>107</v>
      </c>
      <c r="B47" s="0" t="s">
        <v>48</v>
      </c>
      <c r="C47" s="0" t="s">
        <v>69</v>
      </c>
      <c r="E47" s="0" t="s">
        <v>79</v>
      </c>
      <c r="Q47" s="33"/>
      <c r="R47" s="33" t="n">
        <v>300000</v>
      </c>
      <c r="S47" s="33"/>
      <c r="T47" s="50"/>
      <c r="V47" s="33"/>
      <c r="W47" s="33" t="n">
        <f aca="false">Q47+S47+U47</f>
        <v>0</v>
      </c>
      <c r="X47" s="33" t="n">
        <f aca="false">R47+T47+V47</f>
        <v>300000</v>
      </c>
      <c r="AG47" s="36"/>
      <c r="AH47" s="36" t="n">
        <v>1</v>
      </c>
      <c r="AI47" s="36"/>
      <c r="AM47" s="36"/>
    </row>
    <row r="48" customFormat="false" ht="15" hidden="false" customHeight="false" outlineLevel="0" collapsed="false">
      <c r="A48" s="45" t="s">
        <v>108</v>
      </c>
      <c r="B48" s="0" t="s">
        <v>48</v>
      </c>
      <c r="C48" s="0" t="s">
        <v>49</v>
      </c>
      <c r="E48" s="0" t="s">
        <v>93</v>
      </c>
      <c r="Q48" s="33"/>
      <c r="R48" s="33" t="n">
        <v>1000000</v>
      </c>
      <c r="S48" s="33"/>
      <c r="T48" s="50" t="n">
        <v>1000000</v>
      </c>
      <c r="V48" s="33"/>
      <c r="W48" s="33" t="n">
        <f aca="false">Q48+S48+U48</f>
        <v>0</v>
      </c>
      <c r="X48" s="33" t="n">
        <f aca="false">R48+T48+V48</f>
        <v>2000000</v>
      </c>
      <c r="AG48" s="36"/>
      <c r="AH48" s="36"/>
      <c r="AI48" s="36"/>
      <c r="AM48" s="36"/>
    </row>
    <row r="49" customFormat="false" ht="15" hidden="false" customHeight="false" outlineLevel="0" collapsed="false">
      <c r="A49" s="47" t="s">
        <v>109</v>
      </c>
      <c r="B49" s="0" t="s">
        <v>48</v>
      </c>
      <c r="C49" s="0" t="s">
        <v>49</v>
      </c>
      <c r="E49" s="0" t="s">
        <v>93</v>
      </c>
      <c r="Q49" s="48" t="n">
        <v>15000000</v>
      </c>
      <c r="R49" s="33" t="n">
        <f aca="false">65010000/2</f>
        <v>32505000</v>
      </c>
      <c r="S49" s="33"/>
      <c r="T49" s="33" t="n">
        <f aca="false">65010000/2</f>
        <v>32505000</v>
      </c>
      <c r="V49" s="33"/>
      <c r="W49" s="33" t="n">
        <f aca="false">Q49+S49+U49</f>
        <v>15000000</v>
      </c>
      <c r="X49" s="33" t="n">
        <f aca="false">R49+T49+V49</f>
        <v>65010000</v>
      </c>
      <c r="AG49" s="36"/>
      <c r="AH49" s="36" t="n">
        <v>1</v>
      </c>
      <c r="AI49" s="36"/>
      <c r="AM49" s="36"/>
    </row>
    <row r="50" customFormat="false" ht="15" hidden="false" customHeight="true" outlineLevel="0" collapsed="false">
      <c r="A50" s="45" t="s">
        <v>110</v>
      </c>
      <c r="B50" s="0" t="s">
        <v>48</v>
      </c>
      <c r="C50" s="0" t="s">
        <v>49</v>
      </c>
      <c r="E50" s="0" t="s">
        <v>78</v>
      </c>
      <c r="Q50" s="33" t="n">
        <v>30000000</v>
      </c>
      <c r="R50" s="33" t="n">
        <v>4800</v>
      </c>
      <c r="S50" s="33" t="n">
        <v>16000000</v>
      </c>
      <c r="T50" s="50"/>
      <c r="V50" s="33"/>
      <c r="W50" s="33" t="n">
        <f aca="false">Q50+S50+U50</f>
        <v>46000000</v>
      </c>
      <c r="X50" s="33" t="n">
        <f aca="false">R50+T50+V50</f>
        <v>4800</v>
      </c>
      <c r="AG50" s="36" t="n">
        <v>0.48</v>
      </c>
      <c r="AH50" s="36"/>
      <c r="AI50" s="36" t="n">
        <v>0.51</v>
      </c>
      <c r="AJ50" s="36" t="n">
        <v>0.005</v>
      </c>
      <c r="AK50" s="36" t="n">
        <v>0.005</v>
      </c>
      <c r="AM50" s="36"/>
    </row>
    <row r="51" customFormat="false" ht="15" hidden="false" customHeight="false" outlineLevel="0" collapsed="false">
      <c r="A51" s="45" t="s">
        <v>111</v>
      </c>
      <c r="B51" s="0" t="s">
        <v>48</v>
      </c>
      <c r="C51" s="0" t="s">
        <v>49</v>
      </c>
      <c r="E51" s="0" t="s">
        <v>79</v>
      </c>
      <c r="Q51" s="33"/>
      <c r="R51" s="33" t="n">
        <v>1700000</v>
      </c>
      <c r="S51" s="33"/>
      <c r="T51" s="50"/>
      <c r="V51" s="33"/>
      <c r="W51" s="33" t="n">
        <f aca="false">Q51+S51+U51</f>
        <v>0</v>
      </c>
      <c r="X51" s="33" t="n">
        <f aca="false">R51+T51+V51</f>
        <v>1700000</v>
      </c>
      <c r="AG51" s="36"/>
      <c r="AH51" s="36" t="n">
        <v>1</v>
      </c>
      <c r="AI51" s="36"/>
      <c r="AM51" s="36"/>
    </row>
    <row r="52" customFormat="false" ht="15" hidden="false" customHeight="false" outlineLevel="0" collapsed="false">
      <c r="A52" s="45" t="s">
        <v>112</v>
      </c>
      <c r="B52" s="0" t="s">
        <v>48</v>
      </c>
      <c r="C52" s="0" t="s">
        <v>49</v>
      </c>
      <c r="E52" s="0" t="s">
        <v>51</v>
      </c>
      <c r="Q52" s="33"/>
      <c r="R52" s="33" t="n">
        <v>2500</v>
      </c>
      <c r="S52" s="33"/>
      <c r="T52" s="50"/>
      <c r="V52" s="33"/>
      <c r="W52" s="33" t="n">
        <f aca="false">Q52+S52+U52</f>
        <v>0</v>
      </c>
      <c r="X52" s="33" t="n">
        <f aca="false">R52+T52+V52</f>
        <v>2500</v>
      </c>
      <c r="AG52" s="51" t="n">
        <v>0.042</v>
      </c>
      <c r="AH52" s="51"/>
      <c r="AI52" s="51" t="n">
        <v>0.958</v>
      </c>
      <c r="AM52" s="36"/>
    </row>
    <row r="53" customFormat="false" ht="15" hidden="false" customHeight="false" outlineLevel="0" collapsed="false">
      <c r="A53" s="45" t="s">
        <v>113</v>
      </c>
      <c r="B53" s="0" t="s">
        <v>48</v>
      </c>
      <c r="C53" s="0" t="s">
        <v>49</v>
      </c>
      <c r="E53" s="0" t="s">
        <v>65</v>
      </c>
      <c r="Q53" s="33"/>
      <c r="R53" s="33" t="n">
        <v>165000</v>
      </c>
      <c r="S53" s="33"/>
      <c r="T53" s="50" t="n">
        <f aca="false">R53*2</f>
        <v>330000</v>
      </c>
      <c r="V53" s="33"/>
      <c r="W53" s="33" t="n">
        <f aca="false">Q53+S53+U53</f>
        <v>0</v>
      </c>
      <c r="X53" s="33" t="n">
        <f aca="false">R53+T53+V53</f>
        <v>495000</v>
      </c>
      <c r="AG53" s="36" t="n">
        <v>0.33</v>
      </c>
      <c r="AH53" s="36"/>
      <c r="AI53" s="36" t="n">
        <v>0.34</v>
      </c>
      <c r="AJ53" s="36" t="n">
        <v>0.33</v>
      </c>
      <c r="AM53" s="36"/>
    </row>
    <row r="54" customFormat="false" ht="15" hidden="false" customHeight="false" outlineLevel="0" collapsed="false">
      <c r="A54" s="47" t="s">
        <v>114</v>
      </c>
      <c r="B54" s="0" t="s">
        <v>48</v>
      </c>
      <c r="C54" s="0" t="s">
        <v>49</v>
      </c>
      <c r="E54" s="0" t="s">
        <v>113</v>
      </c>
      <c r="Q54" s="33"/>
      <c r="R54" s="33" t="n">
        <v>1001250</v>
      </c>
      <c r="S54" s="33"/>
      <c r="T54" s="50" t="n">
        <f aca="false">1001250</f>
        <v>1001250</v>
      </c>
      <c r="V54" s="33"/>
      <c r="W54" s="33" t="n">
        <f aca="false">Q54+S54+U54</f>
        <v>0</v>
      </c>
      <c r="X54" s="33" t="n">
        <f aca="false">R54+T54+V54</f>
        <v>2002500</v>
      </c>
      <c r="AG54" s="36" t="n">
        <v>0.125</v>
      </c>
      <c r="AH54" s="36"/>
      <c r="AI54" s="36" t="n">
        <v>0.125</v>
      </c>
      <c r="AJ54" s="36" t="n">
        <v>0.75</v>
      </c>
      <c r="AM54" s="36"/>
    </row>
    <row r="55" customFormat="false" ht="35.25" hidden="false" customHeight="true" outlineLevel="0" collapsed="false">
      <c r="A55" s="45" t="s">
        <v>115</v>
      </c>
      <c r="B55" s="0" t="s">
        <v>48</v>
      </c>
      <c r="C55" s="0" t="s">
        <v>116</v>
      </c>
      <c r="E55" s="0" t="s">
        <v>57</v>
      </c>
      <c r="F55" s="0" t="s">
        <v>93</v>
      </c>
      <c r="Q55" s="33"/>
      <c r="R55" s="33" t="n">
        <v>300000</v>
      </c>
      <c r="S55" s="33"/>
      <c r="T55" s="50" t="n">
        <v>1200000</v>
      </c>
      <c r="V55" s="33"/>
      <c r="W55" s="33" t="n">
        <f aca="false">Q55+S55+U55</f>
        <v>0</v>
      </c>
      <c r="X55" s="33" t="n">
        <f aca="false">R55+T55+V55</f>
        <v>1500000</v>
      </c>
      <c r="AG55" s="36" t="n">
        <v>0.2</v>
      </c>
      <c r="AH55" s="36"/>
      <c r="AI55" s="36" t="n">
        <v>0.2</v>
      </c>
      <c r="AJ55" s="36" t="n">
        <v>0.2</v>
      </c>
      <c r="AK55" s="36" t="n">
        <v>0.2</v>
      </c>
      <c r="AL55" s="36" t="n">
        <v>0.2</v>
      </c>
      <c r="AM55" s="36"/>
    </row>
    <row r="56" customFormat="false" ht="15" hidden="false" customHeight="false" outlineLevel="0" collapsed="false">
      <c r="A56" s="45" t="s">
        <v>117</v>
      </c>
      <c r="B56" s="0" t="s">
        <v>48</v>
      </c>
      <c r="C56" s="0" t="s">
        <v>49</v>
      </c>
      <c r="E56" s="0" t="s">
        <v>51</v>
      </c>
      <c r="Q56" s="33"/>
      <c r="R56" s="33" t="n">
        <v>10000</v>
      </c>
      <c r="S56" s="33"/>
      <c r="T56" s="50"/>
      <c r="V56" s="33"/>
      <c r="W56" s="33" t="n">
        <f aca="false">Q56+S56+U56</f>
        <v>0</v>
      </c>
      <c r="X56" s="33" t="n">
        <f aca="false">R56+T56+V56</f>
        <v>10000</v>
      </c>
      <c r="AG56" s="36" t="n">
        <v>1</v>
      </c>
      <c r="AH56" s="36"/>
      <c r="AI56" s="36"/>
      <c r="AM56" s="36"/>
    </row>
    <row r="57" customFormat="false" ht="15" hidden="false" customHeight="false" outlineLevel="0" collapsed="false">
      <c r="A57" s="45" t="s">
        <v>118</v>
      </c>
      <c r="B57" s="0" t="s">
        <v>48</v>
      </c>
      <c r="C57" s="0" t="s">
        <v>69</v>
      </c>
      <c r="E57" s="0" t="s">
        <v>78</v>
      </c>
      <c r="Q57" s="33" t="n">
        <v>17800000</v>
      </c>
      <c r="R57" s="33" t="n">
        <v>1045200</v>
      </c>
      <c r="S57" s="33"/>
      <c r="T57" s="50"/>
      <c r="V57" s="33"/>
      <c r="W57" s="33" t="n">
        <f aca="false">Q57+S57+U57</f>
        <v>17800000</v>
      </c>
      <c r="X57" s="33" t="n">
        <f aca="false">R57+T57+V57</f>
        <v>1045200</v>
      </c>
      <c r="AG57" s="36"/>
      <c r="AH57" s="36" t="n">
        <v>1</v>
      </c>
      <c r="AI57" s="36"/>
      <c r="AM57" s="36"/>
    </row>
    <row r="58" customFormat="false" ht="15" hidden="false" customHeight="false" outlineLevel="0" collapsed="false">
      <c r="A58" s="45" t="s">
        <v>119</v>
      </c>
      <c r="B58" s="0" t="s">
        <v>48</v>
      </c>
      <c r="C58" s="0" t="s">
        <v>69</v>
      </c>
      <c r="E58" s="0" t="s">
        <v>70</v>
      </c>
      <c r="Q58" s="33"/>
      <c r="R58" s="33" t="n">
        <f aca="false">2000000</f>
        <v>2000000</v>
      </c>
      <c r="S58" s="33"/>
      <c r="T58" s="50"/>
      <c r="V58" s="33" t="n">
        <f aca="false">3000000</f>
        <v>3000000</v>
      </c>
      <c r="W58" s="33" t="n">
        <f aca="false">Q58+S58+U58</f>
        <v>0</v>
      </c>
      <c r="X58" s="33" t="n">
        <f aca="false">R58+T58+V58</f>
        <v>5000000</v>
      </c>
      <c r="AG58" s="36" t="n">
        <v>0.05</v>
      </c>
      <c r="AH58" s="36"/>
      <c r="AI58" s="52" t="n">
        <v>0.95</v>
      </c>
      <c r="AM58" s="36"/>
    </row>
    <row r="59" customFormat="false" ht="15" hidden="false" customHeight="false" outlineLevel="0" collapsed="false">
      <c r="A59" s="47" t="s">
        <v>120</v>
      </c>
      <c r="B59" s="0" t="s">
        <v>48</v>
      </c>
      <c r="C59" s="0" t="s">
        <v>49</v>
      </c>
      <c r="E59" s="0" t="s">
        <v>121</v>
      </c>
      <c r="Q59" s="33"/>
      <c r="R59" s="33" t="n">
        <v>40028600</v>
      </c>
      <c r="S59" s="33"/>
      <c r="T59" s="48" t="n">
        <f aca="false">R59*3</f>
        <v>120085800</v>
      </c>
      <c r="V59" s="33"/>
      <c r="W59" s="33" t="n">
        <f aca="false">Q59+S59+U59</f>
        <v>0</v>
      </c>
      <c r="X59" s="33" t="n">
        <f aca="false">R59+T59+V59</f>
        <v>160114400</v>
      </c>
      <c r="AG59" s="36" t="n">
        <v>0.14</v>
      </c>
      <c r="AH59" s="36"/>
      <c r="AI59" s="51" t="n">
        <v>0.86</v>
      </c>
      <c r="AM59" s="36"/>
    </row>
    <row r="60" customFormat="false" ht="15" hidden="false" customHeight="false" outlineLevel="0" collapsed="false">
      <c r="A60" s="45" t="s">
        <v>122</v>
      </c>
      <c r="B60" s="0" t="s">
        <v>48</v>
      </c>
      <c r="C60" s="0" t="s">
        <v>49</v>
      </c>
      <c r="E60" s="0" t="s">
        <v>121</v>
      </c>
      <c r="Q60" s="33"/>
      <c r="R60" s="33" t="n">
        <v>4990</v>
      </c>
      <c r="S60" s="33"/>
      <c r="T60" s="50" t="n">
        <v>5010</v>
      </c>
      <c r="V60" s="33"/>
      <c r="W60" s="33" t="n">
        <f aca="false">Q60+S60+U60</f>
        <v>0</v>
      </c>
      <c r="X60" s="33" t="n">
        <f aca="false">R60+T60+V60</f>
        <v>10000</v>
      </c>
      <c r="AG60" s="36" t="n">
        <v>0.49</v>
      </c>
      <c r="AH60" s="36"/>
      <c r="AI60" s="36" t="n">
        <v>0.51</v>
      </c>
      <c r="AM60" s="36"/>
    </row>
    <row r="61" customFormat="false" ht="15" hidden="false" customHeight="false" outlineLevel="0" collapsed="false">
      <c r="A61" s="45" t="s">
        <v>123</v>
      </c>
      <c r="B61" s="0" t="s">
        <v>48</v>
      </c>
      <c r="C61" s="0" t="s">
        <v>49</v>
      </c>
      <c r="E61" s="0" t="s">
        <v>93</v>
      </c>
      <c r="Q61" s="33"/>
      <c r="R61" s="33" t="n">
        <v>4600000</v>
      </c>
      <c r="S61" s="33"/>
      <c r="T61" s="50"/>
      <c r="V61" s="33"/>
      <c r="W61" s="33" t="n">
        <f aca="false">Q61+S61+U61</f>
        <v>0</v>
      </c>
      <c r="X61" s="33" t="n">
        <f aca="false">R61+T61+V61</f>
        <v>4600000</v>
      </c>
      <c r="AG61" s="36"/>
      <c r="AH61" s="36" t="n">
        <v>1</v>
      </c>
      <c r="AI61" s="36"/>
      <c r="AM61" s="36"/>
    </row>
    <row r="62" customFormat="false" ht="15" hidden="false" customHeight="false" outlineLevel="0" collapsed="false">
      <c r="A62" s="45" t="s">
        <v>124</v>
      </c>
      <c r="B62" s="0" t="s">
        <v>48</v>
      </c>
      <c r="C62" s="0" t="s">
        <v>49</v>
      </c>
      <c r="E62" s="0" t="s">
        <v>78</v>
      </c>
      <c r="Q62" s="33"/>
      <c r="R62" s="33" t="n">
        <v>1177960</v>
      </c>
      <c r="S62" s="33"/>
      <c r="T62" s="50"/>
      <c r="V62" s="33"/>
      <c r="W62" s="33" t="n">
        <f aca="false">Q62+S62+U62</f>
        <v>0</v>
      </c>
      <c r="X62" s="33" t="n">
        <f aca="false">R62+T62+V62</f>
        <v>1177960</v>
      </c>
      <c r="AG62" s="36"/>
      <c r="AH62" s="36" t="n">
        <v>1</v>
      </c>
      <c r="AI62" s="36"/>
      <c r="AM62" s="36"/>
    </row>
    <row r="63" customFormat="false" ht="15" hidden="false" customHeight="false" outlineLevel="0" collapsed="false">
      <c r="A63" s="45" t="s">
        <v>125</v>
      </c>
      <c r="B63" s="0" t="s">
        <v>48</v>
      </c>
      <c r="C63" s="0" t="s">
        <v>49</v>
      </c>
      <c r="E63" s="0" t="s">
        <v>70</v>
      </c>
      <c r="R63" s="33" t="n">
        <v>2500</v>
      </c>
      <c r="S63" s="33"/>
      <c r="V63" s="33" t="n">
        <v>1000000</v>
      </c>
      <c r="W63" s="33" t="n">
        <f aca="false">Q63+S63+U63</f>
        <v>0</v>
      </c>
      <c r="X63" s="33" t="n">
        <f aca="false">R63+T63+V63</f>
        <v>1002500</v>
      </c>
      <c r="AG63" s="36" t="n">
        <v>0.25</v>
      </c>
      <c r="AH63" s="36"/>
      <c r="AI63" s="36" t="n">
        <v>0.75</v>
      </c>
      <c r="AM63" s="36"/>
    </row>
    <row r="64" customFormat="false" ht="15" hidden="false" customHeight="false" outlineLevel="0" collapsed="false">
      <c r="A64" s="45" t="s">
        <v>126</v>
      </c>
      <c r="B64" s="0" t="s">
        <v>48</v>
      </c>
      <c r="C64" s="0" t="s">
        <v>49</v>
      </c>
      <c r="E64" s="0" t="s">
        <v>78</v>
      </c>
      <c r="R64" s="33" t="n">
        <v>2500</v>
      </c>
      <c r="V64" s="33" t="n">
        <v>1000000</v>
      </c>
      <c r="W64" s="33" t="n">
        <f aca="false">Q64+S64+U64</f>
        <v>0</v>
      </c>
      <c r="X64" s="33" t="n">
        <f aca="false">R64+T64+V64</f>
        <v>1002500</v>
      </c>
      <c r="AG64" s="36" t="n">
        <v>0.25</v>
      </c>
      <c r="AH64" s="36"/>
      <c r="AI64" s="36" t="n">
        <v>0.75</v>
      </c>
      <c r="AM64" s="36"/>
    </row>
    <row r="65" customFormat="false" ht="15" hidden="false" customHeight="false" outlineLevel="0" collapsed="false">
      <c r="A65" s="45" t="s">
        <v>127</v>
      </c>
      <c r="B65" s="0" t="s">
        <v>48</v>
      </c>
      <c r="C65" s="0" t="s">
        <v>49</v>
      </c>
      <c r="E65" s="0" t="s">
        <v>70</v>
      </c>
      <c r="R65" s="33" t="n">
        <v>100</v>
      </c>
      <c r="V65" s="33" t="n">
        <v>1000000</v>
      </c>
      <c r="W65" s="33" t="n">
        <f aca="false">Q65+S65+U65</f>
        <v>0</v>
      </c>
      <c r="X65" s="33" t="n">
        <f aca="false">R65+T65+V65</f>
        <v>1000100</v>
      </c>
      <c r="AG65" s="36" t="n">
        <v>0.01</v>
      </c>
      <c r="AH65" s="36"/>
      <c r="AI65" s="36" t="n">
        <v>0.99</v>
      </c>
      <c r="AM65" s="36"/>
    </row>
    <row r="66" customFormat="false" ht="15" hidden="false" customHeight="false" outlineLevel="0" collapsed="false">
      <c r="A66" s="45" t="s">
        <v>128</v>
      </c>
      <c r="B66" s="0" t="s">
        <v>48</v>
      </c>
      <c r="C66" s="0" t="s">
        <v>49</v>
      </c>
      <c r="E66" s="0" t="s">
        <v>70</v>
      </c>
      <c r="R66" s="33" t="n">
        <v>2500</v>
      </c>
      <c r="V66" s="33" t="n">
        <v>1000000</v>
      </c>
      <c r="W66" s="33" t="n">
        <f aca="false">Q66+S66+U66</f>
        <v>0</v>
      </c>
      <c r="X66" s="33" t="n">
        <f aca="false">R66+T66+V66</f>
        <v>1002500</v>
      </c>
      <c r="AG66" s="36" t="n">
        <v>0.25</v>
      </c>
      <c r="AH66" s="36"/>
      <c r="AI66" s="36" t="n">
        <v>0.75</v>
      </c>
      <c r="AM66" s="36"/>
    </row>
    <row r="67" customFormat="false" ht="15" hidden="false" customHeight="false" outlineLevel="0" collapsed="false">
      <c r="A67" s="45" t="s">
        <v>129</v>
      </c>
      <c r="B67" s="0" t="s">
        <v>48</v>
      </c>
      <c r="C67" s="0" t="s">
        <v>49</v>
      </c>
      <c r="E67" s="0" t="s">
        <v>79</v>
      </c>
      <c r="R67" s="33" t="n">
        <v>2000312</v>
      </c>
      <c r="V67" s="33"/>
      <c r="W67" s="33" t="n">
        <f aca="false">Q67+S67+U67</f>
        <v>0</v>
      </c>
      <c r="X67" s="33" t="n">
        <f aca="false">R67+T67+V67</f>
        <v>2000312</v>
      </c>
      <c r="AG67" s="36" t="n">
        <v>1</v>
      </c>
      <c r="AH67" s="36"/>
      <c r="AI67" s="36"/>
      <c r="AM67" s="36"/>
    </row>
    <row r="68" customFormat="false" ht="15" hidden="false" customHeight="false" outlineLevel="0" collapsed="false">
      <c r="A68" s="45" t="s">
        <v>130</v>
      </c>
      <c r="B68" s="0" t="s">
        <v>48</v>
      </c>
      <c r="C68" s="0" t="s">
        <v>49</v>
      </c>
      <c r="E68" s="0" t="s">
        <v>79</v>
      </c>
      <c r="R68" s="33" t="n">
        <v>400000</v>
      </c>
      <c r="V68" s="33"/>
      <c r="W68" s="33" t="n">
        <f aca="false">Q68+S68+U68</f>
        <v>0</v>
      </c>
      <c r="X68" s="33" t="n">
        <f aca="false">R68+T68+V68</f>
        <v>400000</v>
      </c>
      <c r="AG68" s="36"/>
      <c r="AH68" s="36" t="n">
        <v>1</v>
      </c>
      <c r="AI68" s="36"/>
      <c r="AM68" s="36"/>
    </row>
    <row r="69" customFormat="false" ht="15" hidden="false" customHeight="false" outlineLevel="0" collapsed="false">
      <c r="A69" s="47" t="s">
        <v>131</v>
      </c>
      <c r="B69" s="0" t="s">
        <v>48</v>
      </c>
      <c r="C69" s="0" t="s">
        <v>49</v>
      </c>
      <c r="Q69" s="33" t="n">
        <v>30000000</v>
      </c>
      <c r="R69" s="33" t="n">
        <v>200205600</v>
      </c>
      <c r="T69" s="33" t="n">
        <v>2000000000</v>
      </c>
      <c r="V69" s="33"/>
      <c r="W69" s="33" t="n">
        <f aca="false">Q69+S69+U69</f>
        <v>30000000</v>
      </c>
      <c r="X69" s="33" t="n">
        <f aca="false">R69+T69+V69</f>
        <v>2200205600</v>
      </c>
      <c r="AG69" s="36" t="n">
        <v>0.05</v>
      </c>
      <c r="AH69" s="36"/>
      <c r="AI69" s="36" t="n">
        <v>0.95</v>
      </c>
      <c r="AM69" s="36"/>
    </row>
    <row r="70" customFormat="false" ht="15" hidden="false" customHeight="false" outlineLevel="0" collapsed="false">
      <c r="A70" s="45" t="s">
        <v>132</v>
      </c>
      <c r="B70" s="0" t="s">
        <v>48</v>
      </c>
      <c r="C70" s="0" t="s">
        <v>49</v>
      </c>
      <c r="E70" s="0" t="s">
        <v>78</v>
      </c>
      <c r="R70" s="33" t="n">
        <v>1937760</v>
      </c>
      <c r="W70" s="33" t="n">
        <f aca="false">Q70+S70+U70</f>
        <v>0</v>
      </c>
      <c r="X70" s="33" t="n">
        <f aca="false">R70+T70+V70</f>
        <v>1937760</v>
      </c>
      <c r="AH70" s="36" t="n">
        <v>1</v>
      </c>
      <c r="AI70" s="36"/>
      <c r="AM70" s="36"/>
    </row>
    <row r="71" customFormat="false" ht="15" hidden="false" customHeight="false" outlineLevel="0" collapsed="false">
      <c r="A71" s="45" t="s">
        <v>133</v>
      </c>
      <c r="B71" s="0" t="s">
        <v>48</v>
      </c>
      <c r="C71" s="0" t="s">
        <v>69</v>
      </c>
      <c r="E71" s="0" t="s">
        <v>78</v>
      </c>
      <c r="R71" s="33" t="n">
        <v>580793</v>
      </c>
      <c r="W71" s="33" t="n">
        <f aca="false">Q71+S71+U71</f>
        <v>0</v>
      </c>
      <c r="X71" s="33" t="n">
        <f aca="false">R71+T71+V71</f>
        <v>580793</v>
      </c>
      <c r="AH71" s="36" t="n">
        <v>1</v>
      </c>
      <c r="AI71" s="36"/>
      <c r="AM71" s="36"/>
    </row>
    <row r="72" customFormat="false" ht="15" hidden="false" customHeight="false" outlineLevel="0" collapsed="false">
      <c r="A72" s="45" t="s">
        <v>134</v>
      </c>
      <c r="B72" s="0" t="s">
        <v>48</v>
      </c>
      <c r="C72" s="0" t="s">
        <v>69</v>
      </c>
      <c r="E72" s="0" t="s">
        <v>78</v>
      </c>
      <c r="R72" s="33" t="n">
        <v>2492320</v>
      </c>
      <c r="W72" s="33" t="n">
        <f aca="false">Q72+S72+U72</f>
        <v>0</v>
      </c>
      <c r="X72" s="33" t="n">
        <f aca="false">R72+T72+V72</f>
        <v>2492320</v>
      </c>
      <c r="AH72" s="36" t="n">
        <v>1</v>
      </c>
      <c r="AI72" s="36"/>
      <c r="AM72" s="36"/>
    </row>
    <row r="73" customFormat="false" ht="15" hidden="false" customHeight="false" outlineLevel="0" collapsed="false">
      <c r="A73" s="45" t="s">
        <v>135</v>
      </c>
      <c r="B73" s="0" t="s">
        <v>48</v>
      </c>
      <c r="C73" s="0" t="s">
        <v>69</v>
      </c>
      <c r="E73" s="0" t="s">
        <v>79</v>
      </c>
      <c r="R73" s="33" t="n">
        <v>490000</v>
      </c>
      <c r="V73" s="33"/>
      <c r="W73" s="33" t="n">
        <f aca="false">Q73+S73+U73</f>
        <v>0</v>
      </c>
      <c r="X73" s="33" t="n">
        <f aca="false">R73+T73+V73</f>
        <v>490000</v>
      </c>
      <c r="AH73" s="36" t="n">
        <v>1</v>
      </c>
      <c r="AI73" s="36"/>
      <c r="AM73" s="36"/>
    </row>
    <row r="74" customFormat="false" ht="15" hidden="false" customHeight="false" outlineLevel="0" collapsed="false">
      <c r="A74" s="45" t="s">
        <v>136</v>
      </c>
      <c r="B74" s="0" t="s">
        <v>48</v>
      </c>
      <c r="C74" s="0" t="s">
        <v>69</v>
      </c>
      <c r="E74" s="0" t="s">
        <v>78</v>
      </c>
      <c r="R74" s="33" t="n">
        <v>489000</v>
      </c>
      <c r="W74" s="33" t="n">
        <f aca="false">Q74+S74+U74</f>
        <v>0</v>
      </c>
      <c r="X74" s="33" t="n">
        <f aca="false">R74+T74+V74</f>
        <v>489000</v>
      </c>
      <c r="AH74" s="36" t="n">
        <v>1</v>
      </c>
      <c r="AI74" s="36"/>
      <c r="AM74" s="36"/>
    </row>
    <row r="75" customFormat="false" ht="15" hidden="false" customHeight="false" outlineLevel="0" collapsed="false">
      <c r="A75" s="45" t="s">
        <v>121</v>
      </c>
      <c r="B75" s="0" t="s">
        <v>48</v>
      </c>
      <c r="C75" s="0" t="s">
        <v>4</v>
      </c>
      <c r="R75" s="33" t="n">
        <v>1000000</v>
      </c>
      <c r="W75" s="33" t="n">
        <f aca="false">Q75+S75+U75</f>
        <v>0</v>
      </c>
      <c r="X75" s="33" t="n">
        <f aca="false">R75+T75+V75</f>
        <v>1000000</v>
      </c>
      <c r="AG75" s="36" t="n">
        <v>1</v>
      </c>
      <c r="AI75" s="36"/>
    </row>
    <row r="76" customFormat="false" ht="15" hidden="false" customHeight="false" outlineLevel="0" collapsed="false">
      <c r="A76" s="45" t="s">
        <v>137</v>
      </c>
      <c r="B76" s="0" t="s">
        <v>138</v>
      </c>
      <c r="C76" s="0" t="s">
        <v>49</v>
      </c>
      <c r="E76" s="0" t="s">
        <v>51</v>
      </c>
      <c r="R76" s="33" t="n">
        <v>500000</v>
      </c>
      <c r="W76" s="33" t="n">
        <f aca="false">Q76+S76+U76</f>
        <v>0</v>
      </c>
      <c r="X76" s="33" t="n">
        <f aca="false">R76+T76+V76</f>
        <v>500000</v>
      </c>
      <c r="AG76" s="36" t="n">
        <v>1</v>
      </c>
      <c r="AI76" s="36"/>
    </row>
    <row r="77" customFormat="false" ht="15" hidden="false" customHeight="false" outlineLevel="0" collapsed="false">
      <c r="A77" s="53" t="s">
        <v>139</v>
      </c>
      <c r="B77" s="0" t="s">
        <v>140</v>
      </c>
      <c r="C77" s="0" t="s">
        <v>49</v>
      </c>
      <c r="E77" s="0" t="s">
        <v>51</v>
      </c>
      <c r="R77" s="33" t="n">
        <v>150000</v>
      </c>
      <c r="T77" s="33" t="n">
        <v>150000</v>
      </c>
      <c r="W77" s="33" t="n">
        <f aca="false">Q77+S77+U77</f>
        <v>0</v>
      </c>
      <c r="X77" s="33" t="n">
        <f aca="false">R77+T77+V77</f>
        <v>300000</v>
      </c>
      <c r="AG77" s="36" t="n">
        <v>0.49</v>
      </c>
      <c r="AH77" s="36"/>
      <c r="AI77" s="36" t="n">
        <v>0.51</v>
      </c>
    </row>
    <row r="78" customFormat="false" ht="15" hidden="false" customHeight="false" outlineLevel="0" collapsed="false">
      <c r="A78" s="53" t="s">
        <v>141</v>
      </c>
      <c r="B78" s="0" t="s">
        <v>140</v>
      </c>
      <c r="C78" s="0" t="s">
        <v>49</v>
      </c>
      <c r="E78" s="0" t="s">
        <v>79</v>
      </c>
      <c r="R78" s="33" t="n">
        <v>3050000</v>
      </c>
      <c r="T78" s="33"/>
      <c r="W78" s="33" t="n">
        <f aca="false">Q78+S78+U78</f>
        <v>0</v>
      </c>
      <c r="X78" s="33" t="n">
        <f aca="false">R78+T78+V78</f>
        <v>3050000</v>
      </c>
      <c r="AG78" s="36" t="n">
        <v>1</v>
      </c>
      <c r="AH78" s="36"/>
      <c r="AI78" s="36"/>
    </row>
    <row r="79" customFormat="false" ht="15" hidden="false" customHeight="false" outlineLevel="0" collapsed="false">
      <c r="A79" s="54" t="s">
        <v>142</v>
      </c>
      <c r="B79" s="0" t="s">
        <v>140</v>
      </c>
      <c r="C79" s="0" t="s">
        <v>69</v>
      </c>
      <c r="E79" s="0" t="s">
        <v>78</v>
      </c>
      <c r="R79" s="33" t="n">
        <v>300000</v>
      </c>
      <c r="T79" s="33"/>
      <c r="W79" s="33" t="n">
        <f aca="false">Q79+S79+U79</f>
        <v>0</v>
      </c>
      <c r="X79" s="33" t="n">
        <f aca="false">R79+T79+V79</f>
        <v>300000</v>
      </c>
      <c r="AG79" s="36"/>
      <c r="AH79" s="36" t="n">
        <v>1</v>
      </c>
      <c r="AI79" s="36"/>
    </row>
    <row r="80" customFormat="false" ht="15" hidden="false" customHeight="false" outlineLevel="0" collapsed="false">
      <c r="A80" s="54" t="s">
        <v>143</v>
      </c>
      <c r="B80" s="0" t="s">
        <v>140</v>
      </c>
      <c r="C80" s="0" t="s">
        <v>69</v>
      </c>
      <c r="E80" s="0" t="s">
        <v>78</v>
      </c>
      <c r="R80" s="33" t="n">
        <v>300000</v>
      </c>
      <c r="T80" s="33"/>
      <c r="W80" s="33" t="n">
        <f aca="false">Q80+S80+U80</f>
        <v>0</v>
      </c>
      <c r="X80" s="33" t="n">
        <f aca="false">R80+T80+V80</f>
        <v>300000</v>
      </c>
      <c r="AG80" s="36"/>
      <c r="AH80" s="36" t="n">
        <v>1</v>
      </c>
      <c r="AI80" s="36"/>
    </row>
    <row r="81" customFormat="false" ht="15" hidden="false" customHeight="false" outlineLevel="0" collapsed="false">
      <c r="A81" s="54" t="s">
        <v>144</v>
      </c>
      <c r="B81" s="0" t="s">
        <v>140</v>
      </c>
      <c r="C81" s="0" t="s">
        <v>49</v>
      </c>
      <c r="E81" s="0" t="s">
        <v>78</v>
      </c>
      <c r="R81" s="33"/>
      <c r="T81" s="33"/>
      <c r="W81" s="33" t="n">
        <f aca="false">Q81+S81+U81</f>
        <v>0</v>
      </c>
      <c r="X81" s="33" t="n">
        <f aca="false">R81+T81+V81</f>
        <v>0</v>
      </c>
      <c r="AG81" s="36"/>
      <c r="AH81" s="36"/>
      <c r="AI81" s="36"/>
    </row>
    <row r="82" customFormat="false" ht="15" hidden="false" customHeight="false" outlineLevel="0" collapsed="false">
      <c r="A82" s="54" t="s">
        <v>145</v>
      </c>
      <c r="B82" s="0" t="s">
        <v>140</v>
      </c>
      <c r="C82" s="0" t="s">
        <v>49</v>
      </c>
      <c r="E82" s="0" t="s">
        <v>78</v>
      </c>
      <c r="R82" s="33"/>
      <c r="T82" s="33"/>
      <c r="W82" s="33" t="n">
        <f aca="false">Q82+S82+U82</f>
        <v>0</v>
      </c>
      <c r="X82" s="33" t="n">
        <f aca="false">R82+T82+V82</f>
        <v>0</v>
      </c>
      <c r="AG82" s="36"/>
      <c r="AH82" s="36"/>
      <c r="AI82" s="36"/>
    </row>
    <row r="83" customFormat="false" ht="15" hidden="false" customHeight="false" outlineLevel="0" collapsed="false">
      <c r="A83" s="54" t="s">
        <v>146</v>
      </c>
      <c r="B83" s="0" t="s">
        <v>140</v>
      </c>
      <c r="C83" s="0" t="s">
        <v>49</v>
      </c>
      <c r="E83" s="0" t="s">
        <v>78</v>
      </c>
      <c r="R83" s="33"/>
      <c r="T83" s="33"/>
      <c r="W83" s="33" t="n">
        <f aca="false">Q83+S83+U83</f>
        <v>0</v>
      </c>
      <c r="X83" s="33" t="n">
        <f aca="false">R83+T83+V83</f>
        <v>0</v>
      </c>
      <c r="AG83" s="36"/>
      <c r="AH83" s="36"/>
      <c r="AI83" s="36"/>
    </row>
    <row r="84" customFormat="false" ht="15" hidden="false" customHeight="false" outlineLevel="0" collapsed="false">
      <c r="A84" s="54" t="s">
        <v>147</v>
      </c>
      <c r="B84" s="0" t="s">
        <v>140</v>
      </c>
      <c r="C84" s="0" t="s">
        <v>69</v>
      </c>
      <c r="E84" s="0" t="s">
        <v>78</v>
      </c>
      <c r="R84" s="33" t="n">
        <v>300000</v>
      </c>
      <c r="T84" s="33"/>
      <c r="W84" s="33" t="n">
        <f aca="false">Q84+S84+U84</f>
        <v>0</v>
      </c>
      <c r="X84" s="33" t="n">
        <f aca="false">R84+T84+V84</f>
        <v>300000</v>
      </c>
      <c r="AG84" s="36"/>
      <c r="AH84" s="36" t="n">
        <v>1</v>
      </c>
      <c r="AI84" s="36"/>
    </row>
    <row r="85" customFormat="false" ht="15" hidden="false" customHeight="false" outlineLevel="0" collapsed="false">
      <c r="A85" s="54" t="s">
        <v>148</v>
      </c>
      <c r="B85" s="0" t="s">
        <v>140</v>
      </c>
      <c r="C85" s="0" t="s">
        <v>49</v>
      </c>
      <c r="E85" s="0" t="s">
        <v>78</v>
      </c>
      <c r="R85" s="33" t="n">
        <v>300000</v>
      </c>
      <c r="W85" s="33" t="n">
        <f aca="false">Q85+S85+U85</f>
        <v>0</v>
      </c>
      <c r="X85" s="33" t="n">
        <f aca="false">R85+T85+V85</f>
        <v>300000</v>
      </c>
      <c r="AG85" s="36"/>
    </row>
    <row r="86" customFormat="false" ht="15" hidden="false" customHeight="false" outlineLevel="0" collapsed="false">
      <c r="A86" s="54" t="s">
        <v>149</v>
      </c>
      <c r="B86" s="0" t="s">
        <v>48</v>
      </c>
      <c r="C86" s="0" t="s">
        <v>64</v>
      </c>
      <c r="E86" s="0" t="s">
        <v>78</v>
      </c>
      <c r="T86" s="33" t="n">
        <v>500000</v>
      </c>
      <c r="W86" s="33" t="n">
        <f aca="false">Q86+S86+U86</f>
        <v>0</v>
      </c>
      <c r="X86" s="33" t="n">
        <f aca="false">R86+T86+V86</f>
        <v>500000</v>
      </c>
      <c r="AI86" s="36" t="n">
        <v>1</v>
      </c>
    </row>
    <row r="87" customFormat="false" ht="15" hidden="false" customHeight="false" outlineLevel="0" collapsed="false">
      <c r="A87" s="54" t="s">
        <v>150</v>
      </c>
      <c r="B87" s="0" t="s">
        <v>140</v>
      </c>
      <c r="C87" s="0" t="s">
        <v>49</v>
      </c>
      <c r="E87" s="0" t="s">
        <v>51</v>
      </c>
      <c r="W87" s="33" t="n">
        <f aca="false">Q87+S87+U87</f>
        <v>0</v>
      </c>
      <c r="X87" s="33" t="n">
        <f aca="false">R87+T87+V87</f>
        <v>0</v>
      </c>
    </row>
    <row r="88" customFormat="false" ht="15" hidden="false" customHeight="false" outlineLevel="0" collapsed="false">
      <c r="A88" s="54" t="s">
        <v>151</v>
      </c>
      <c r="B88" s="0" t="s">
        <v>140</v>
      </c>
      <c r="C88" s="0" t="s">
        <v>49</v>
      </c>
      <c r="E88" s="0" t="s">
        <v>65</v>
      </c>
      <c r="W88" s="33" t="n">
        <f aca="false">Q88+S88+U88</f>
        <v>0</v>
      </c>
      <c r="X88" s="33" t="n">
        <v>25000000</v>
      </c>
    </row>
    <row r="89" customFormat="false" ht="15" hidden="false" customHeight="false" outlineLevel="0" collapsed="false">
      <c r="A89" s="54" t="s">
        <v>152</v>
      </c>
      <c r="B89" s="0" t="s">
        <v>48</v>
      </c>
      <c r="C89" s="0" t="s">
        <v>20</v>
      </c>
      <c r="E89" s="0" t="s">
        <v>70</v>
      </c>
      <c r="W89" s="33"/>
      <c r="X89" s="33"/>
    </row>
  </sheetData>
  <mergeCells count="56">
    <mergeCell ref="A1:A4"/>
    <mergeCell ref="B1:B4"/>
    <mergeCell ref="C1:C4"/>
    <mergeCell ref="D1:D4"/>
    <mergeCell ref="E1:H1"/>
    <mergeCell ref="I1:I4"/>
    <mergeCell ref="J1:J4"/>
    <mergeCell ref="L1:O1"/>
    <mergeCell ref="P1:P4"/>
    <mergeCell ref="Q1:AF1"/>
    <mergeCell ref="AN1:AS1"/>
    <mergeCell ref="AT1:AX1"/>
    <mergeCell ref="AY1:AY4"/>
    <mergeCell ref="AZ1:BA1"/>
    <mergeCell ref="E2:E4"/>
    <mergeCell ref="F2:F4"/>
    <mergeCell ref="G2:G4"/>
    <mergeCell ref="H2:H4"/>
    <mergeCell ref="K2:K3"/>
    <mergeCell ref="L2:L4"/>
    <mergeCell ref="M2:M4"/>
    <mergeCell ref="N2:N4"/>
    <mergeCell ref="O2:O4"/>
    <mergeCell ref="Q2:X2"/>
    <mergeCell ref="Y2:AF2"/>
    <mergeCell ref="AG2:AM2"/>
    <mergeCell ref="AN2:AP2"/>
    <mergeCell ref="AQ2:AS2"/>
    <mergeCell ref="AT2:AT4"/>
    <mergeCell ref="AU2:AU4"/>
    <mergeCell ref="AV2:AV4"/>
    <mergeCell ref="AW2:AW4"/>
    <mergeCell ref="AX2:AX4"/>
    <mergeCell ref="AZ2:AZ4"/>
    <mergeCell ref="BA2:BA4"/>
    <mergeCell ref="Q3:R3"/>
    <mergeCell ref="S3:T3"/>
    <mergeCell ref="U3:V3"/>
    <mergeCell ref="W3:X3"/>
    <mergeCell ref="Y3:Z3"/>
    <mergeCell ref="AA3:AB3"/>
    <mergeCell ref="AC3:AD3"/>
    <mergeCell ref="AE3:AF3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D23" activeCellId="0" sqref="D23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55" t="s">
        <v>153</v>
      </c>
      <c r="F1" s="55" t="s">
        <v>4</v>
      </c>
      <c r="H1" s="55" t="s">
        <v>154</v>
      </c>
      <c r="J1" s="55" t="s">
        <v>155</v>
      </c>
    </row>
    <row r="2" customFormat="false" ht="15" hidden="false" customHeight="false" outlineLevel="0" collapsed="false">
      <c r="A2" s="0" t="s">
        <v>156</v>
      </c>
      <c r="F2" s="0" t="s">
        <v>51</v>
      </c>
      <c r="H2" s="0" t="s">
        <v>157</v>
      </c>
      <c r="J2" s="0" t="s">
        <v>158</v>
      </c>
    </row>
    <row r="3" customFormat="false" ht="15" hidden="false" customHeight="false" outlineLevel="0" collapsed="false">
      <c r="A3" s="0" t="s">
        <v>50</v>
      </c>
      <c r="F3" s="0" t="s">
        <v>70</v>
      </c>
      <c r="H3" s="0" t="s">
        <v>159</v>
      </c>
      <c r="J3" s="0" t="s">
        <v>160</v>
      </c>
    </row>
    <row r="4" customFormat="false" ht="15" hidden="false" customHeight="false" outlineLevel="0" collapsed="false">
      <c r="A4" s="0" t="s">
        <v>62</v>
      </c>
      <c r="F4" s="0" t="s">
        <v>57</v>
      </c>
      <c r="H4" s="0" t="s">
        <v>52</v>
      </c>
      <c r="J4" s="0" t="s">
        <v>161</v>
      </c>
    </row>
    <row r="5" customFormat="false" ht="15" hidden="false" customHeight="false" outlineLevel="0" collapsed="false">
      <c r="A5" s="0" t="s">
        <v>66</v>
      </c>
      <c r="F5" s="0" t="s">
        <v>93</v>
      </c>
      <c r="H5" s="0" t="s">
        <v>162</v>
      </c>
      <c r="J5" s="0" t="s">
        <v>163</v>
      </c>
    </row>
    <row r="6" customFormat="false" ht="15" hidden="false" customHeight="false" outlineLevel="0" collapsed="false">
      <c r="F6" s="0" t="s">
        <v>78</v>
      </c>
      <c r="H6" s="0" t="s">
        <v>164</v>
      </c>
      <c r="J6" s="0" t="s">
        <v>165</v>
      </c>
    </row>
    <row r="7" customFormat="false" ht="15" hidden="false" customHeight="false" outlineLevel="0" collapsed="false">
      <c r="F7" s="0" t="s">
        <v>79</v>
      </c>
      <c r="H7" s="0" t="s">
        <v>166</v>
      </c>
      <c r="J7" s="0" t="s">
        <v>167</v>
      </c>
    </row>
    <row r="8" customFormat="false" ht="15" hidden="false" customHeight="false" outlineLevel="0" collapsed="false">
      <c r="F8" s="0" t="s">
        <v>65</v>
      </c>
      <c r="H8" s="0" t="s">
        <v>168</v>
      </c>
    </row>
    <row r="9" customFormat="false" ht="15" hidden="false" customHeight="false" outlineLevel="0" collapsed="false">
      <c r="H9" s="0" t="s">
        <v>71</v>
      </c>
    </row>
    <row r="10" customFormat="false" ht="15" hidden="false" customHeight="false" outlineLevel="0" collapsed="false">
      <c r="F10" s="0" t="s">
        <v>84</v>
      </c>
      <c r="H10" s="0" t="s">
        <v>169</v>
      </c>
    </row>
    <row r="11" customFormat="false" ht="15" hidden="false" customHeight="false" outlineLevel="0" collapsed="false">
      <c r="F11" s="0" t="s">
        <v>121</v>
      </c>
    </row>
    <row r="15" customFormat="false" ht="15" hidden="false" customHeight="false" outlineLevel="0" collapsed="false">
      <c r="A15" s="55" t="s">
        <v>170</v>
      </c>
      <c r="D15" s="55" t="s">
        <v>2</v>
      </c>
      <c r="F15" s="55" t="s">
        <v>8</v>
      </c>
      <c r="I15" s="55" t="s">
        <v>1</v>
      </c>
      <c r="L15" s="55" t="s">
        <v>171</v>
      </c>
    </row>
    <row r="16" customFormat="false" ht="15" hidden="false" customHeight="false" outlineLevel="0" collapsed="false">
      <c r="A16" s="0" t="s">
        <v>172</v>
      </c>
      <c r="D16" s="0" t="s">
        <v>4</v>
      </c>
      <c r="F16" s="0" t="s">
        <v>53</v>
      </c>
      <c r="I16" s="56" t="s">
        <v>138</v>
      </c>
      <c r="L16" s="0" t="s">
        <v>58</v>
      </c>
    </row>
    <row r="17" customFormat="false" ht="15" hidden="false" customHeight="false" outlineLevel="0" collapsed="false">
      <c r="A17" s="0" t="s">
        <v>173</v>
      </c>
      <c r="D17" s="0" t="s">
        <v>49</v>
      </c>
      <c r="F17" s="0" t="s">
        <v>59</v>
      </c>
      <c r="I17" s="39" t="s">
        <v>48</v>
      </c>
      <c r="L17" s="0" t="s">
        <v>174</v>
      </c>
    </row>
    <row r="18" customFormat="false" ht="15" hidden="false" customHeight="false" outlineLevel="0" collapsed="false">
      <c r="A18" s="0" t="s">
        <v>175</v>
      </c>
      <c r="D18" s="0" t="s">
        <v>69</v>
      </c>
      <c r="F18" s="0" t="s">
        <v>176</v>
      </c>
      <c r="I18" s="57" t="s">
        <v>80</v>
      </c>
      <c r="L18" s="0" t="s">
        <v>177</v>
      </c>
    </row>
    <row r="19" customFormat="false" ht="15" hidden="false" customHeight="false" outlineLevel="0" collapsed="false">
      <c r="D19" s="0" t="s">
        <v>116</v>
      </c>
      <c r="F19" s="0" t="s">
        <v>178</v>
      </c>
      <c r="I19" s="58" t="s">
        <v>94</v>
      </c>
      <c r="L19" s="0" t="s">
        <v>179</v>
      </c>
    </row>
    <row r="20" customFormat="false" ht="15" hidden="false" customHeight="false" outlineLevel="0" collapsed="false">
      <c r="D20" s="0" t="s">
        <v>83</v>
      </c>
      <c r="F20" s="0" t="s">
        <v>180</v>
      </c>
      <c r="I20" s="0" t="s">
        <v>140</v>
      </c>
      <c r="L20" s="0" t="s">
        <v>181</v>
      </c>
    </row>
    <row r="21" customFormat="false" ht="15" hidden="false" customHeight="false" outlineLevel="0" collapsed="false">
      <c r="D21" s="0" t="s">
        <v>64</v>
      </c>
      <c r="F21" s="0" t="s">
        <v>182</v>
      </c>
      <c r="L21" s="0" t="s">
        <v>183</v>
      </c>
    </row>
    <row r="22" customFormat="false" ht="15" hidden="false" customHeight="false" outlineLevel="0" collapsed="false">
      <c r="D22" s="0" t="s">
        <v>20</v>
      </c>
      <c r="L22" s="0" t="s">
        <v>71</v>
      </c>
    </row>
    <row r="23" customFormat="false" ht="15" hidden="false" customHeight="false" outlineLevel="0" collapsed="false">
      <c r="A23" s="55" t="s">
        <v>12</v>
      </c>
      <c r="C23" s="55" t="s">
        <v>13</v>
      </c>
      <c r="E23" s="55" t="s">
        <v>184</v>
      </c>
      <c r="L23" s="0" t="s">
        <v>166</v>
      </c>
    </row>
    <row r="24" customFormat="false" ht="15" hidden="false" customHeight="false" outlineLevel="0" collapsed="false">
      <c r="A24" s="54" t="s">
        <v>185</v>
      </c>
      <c r="C24" s="0" t="s">
        <v>60</v>
      </c>
      <c r="E24" s="39" t="s">
        <v>186</v>
      </c>
      <c r="L24" s="0" t="s">
        <v>52</v>
      </c>
    </row>
    <row r="25" customFormat="false" ht="15" hidden="false" customHeight="false" outlineLevel="0" collapsed="false">
      <c r="A25" s="0" t="s">
        <v>54</v>
      </c>
      <c r="C25" s="0" t="s">
        <v>55</v>
      </c>
      <c r="E25" s="58" t="s">
        <v>187</v>
      </c>
      <c r="L25" s="0" t="s">
        <v>168</v>
      </c>
    </row>
    <row r="26" customFormat="false" ht="15" hidden="false" customHeight="false" outlineLevel="0" collapsed="false">
      <c r="A26" s="0" t="s">
        <v>61</v>
      </c>
      <c r="E26" s="0" t="s">
        <v>61</v>
      </c>
      <c r="L26" s="0" t="s">
        <v>159</v>
      </c>
    </row>
    <row r="27" customFormat="false" ht="15" hidden="false" customHeight="false" outlineLevel="0" collapsed="false">
      <c r="E27" s="0" t="s">
        <v>55</v>
      </c>
      <c r="L27" s="0" t="s">
        <v>188</v>
      </c>
    </row>
    <row r="28" customFormat="false" ht="15" hidden="false" customHeight="false" outlineLevel="0" collapsed="false">
      <c r="L28" s="0" t="s">
        <v>189</v>
      </c>
    </row>
    <row r="29" customFormat="false" ht="15" hidden="false" customHeight="false" outlineLevel="0" collapsed="false">
      <c r="L29" s="0" t="s">
        <v>190</v>
      </c>
    </row>
    <row r="30" customFormat="false" ht="15" hidden="false" customHeight="false" outlineLevel="0" collapsed="false">
      <c r="L30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/>
  <cols>
    <col collapsed="false" hidden="false" max="1" min="1" style="0" width="8.53441295546559"/>
    <col collapsed="false" hidden="false" max="2" min="2" style="0" width="9.99595141700405"/>
    <col collapsed="false" hidden="false" max="1025" min="3" style="0" width="8.53441295546559"/>
  </cols>
  <sheetData>
    <row r="1" customFormat="false" ht="15" hidden="false" customHeight="false" outlineLevel="0" collapsed="false">
      <c r="A1" s="0" t="s">
        <v>192</v>
      </c>
    </row>
    <row r="3" customFormat="false" ht="15" hidden="false" customHeight="false" outlineLevel="0" collapsed="false">
      <c r="A3" s="0" t="s">
        <v>193</v>
      </c>
    </row>
    <row r="5" customFormat="false" ht="15" hidden="false" customHeight="false" outlineLevel="0" collapsed="false">
      <c r="A5" s="0" t="s">
        <v>194</v>
      </c>
      <c r="E5" s="39" t="s">
        <v>195</v>
      </c>
    </row>
    <row r="6" customFormat="false" ht="15" hidden="false" customHeight="false" outlineLevel="0" collapsed="false">
      <c r="E6" s="57" t="s">
        <v>196</v>
      </c>
    </row>
    <row r="7" customFormat="false" ht="15" hidden="false" customHeight="false" outlineLevel="0" collapsed="false">
      <c r="E7" s="58" t="s">
        <v>197</v>
      </c>
    </row>
    <row r="9" customFormat="false" ht="15" hidden="false" customHeight="false" outlineLevel="0" collapsed="false">
      <c r="A9" s="0" t="s">
        <v>198</v>
      </c>
    </row>
    <row r="12" customFormat="false" ht="15" hidden="false" customHeight="false" outlineLevel="0" collapsed="false">
      <c r="A12" s="0" t="s">
        <v>199</v>
      </c>
      <c r="C12" s="0" t="s">
        <v>200</v>
      </c>
    </row>
    <row r="15" customFormat="false" ht="15" hidden="false" customHeight="false" outlineLevel="0" collapsed="false">
      <c r="A15" s="0" t="s">
        <v>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2015-05-28T07:07:10Z</dcterms:created>
  <dc:creator>Oleg Paderin</dc:creator>
  <dc:language>en-US</dc:language>
  <cp:lastModifiedBy>Oleg Paderin</cp:lastModifiedBy>
  <dcterms:modified xsi:type="dcterms:W3CDTF">2015-09-14T15:29:34Z</dcterms:modified>
  <cp:revision>0</cp:revision>
</cp:coreProperties>
</file>