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nayepe\Downloads\"/>
    </mc:Choice>
  </mc:AlternateContent>
  <xr:revisionPtr revIDLastSave="0" documentId="13_ncr:1_{AB79F6E2-D884-471F-A8EF-F97C0BFA1FDE}" xr6:coauthVersionLast="47" xr6:coauthVersionMax="47" xr10:uidLastSave="{00000000-0000-0000-0000-000000000000}"/>
  <bookViews>
    <workbookView xWindow="-28920" yWindow="-105" windowWidth="29040" windowHeight="15840" activeTab="1" xr2:uid="{E3C086C4-4899-4385-91FA-59327F9970A2}"/>
  </bookViews>
  <sheets>
    <sheet name="Tema1" sheetId="1" r:id="rId1"/>
    <sheet name="Tema2" sheetId="2" r:id="rId2"/>
    <sheet name="Tema3" sheetId="7" r:id="rId3"/>
  </sheets>
  <calcPr calcId="191029"/>
  <pivotCaches>
    <pivotCache cacheId="11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 a="1"/>
  <c r="I3" i="2" s="1"/>
  <c r="B3" i="2"/>
  <c r="B2" i="2"/>
  <c r="I5" i="1" l="1"/>
  <c r="I4" i="1"/>
  <c r="I3" i="1"/>
  <c r="H5" i="1"/>
  <c r="H4" i="1"/>
  <c r="H3" i="1"/>
  <c r="I2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<sst xmlns="http://schemas.openxmlformats.org/spreadsheetml/2006/main" count="79" uniqueCount="33">
  <si>
    <t>Nombre</t>
  </si>
  <si>
    <t>Edad</t>
  </si>
  <si>
    <t>Puntaje</t>
  </si>
  <si>
    <t>Categoría</t>
  </si>
  <si>
    <t>Genero</t>
  </si>
  <si>
    <t>Carla</t>
  </si>
  <si>
    <t>Laura</t>
  </si>
  <si>
    <t>Pablo</t>
  </si>
  <si>
    <t>Sergio</t>
  </si>
  <si>
    <t>Sara</t>
  </si>
  <si>
    <t>Ana</t>
  </si>
  <si>
    <t>Simón</t>
  </si>
  <si>
    <t>Camila</t>
  </si>
  <si>
    <t>Tomás</t>
  </si>
  <si>
    <t>B</t>
  </si>
  <si>
    <t>C</t>
  </si>
  <si>
    <t>A</t>
  </si>
  <si>
    <t>Suma</t>
  </si>
  <si>
    <t>Promedio</t>
  </si>
  <si>
    <t>Máximo</t>
  </si>
  <si>
    <t>Mínimo</t>
  </si>
  <si>
    <t>Nº Participantes</t>
  </si>
  <si>
    <t>Clasificados (puntaje &gt; 75)</t>
  </si>
  <si>
    <t>Jaime</t>
  </si>
  <si>
    <t>-</t>
  </si>
  <si>
    <t>Descalificado?</t>
  </si>
  <si>
    <t>Total general</t>
  </si>
  <si>
    <t>(Todas)</t>
  </si>
  <si>
    <t>Suma de Puntaje</t>
  </si>
  <si>
    <t>Promedio de Edad</t>
  </si>
  <si>
    <t>Femenino</t>
  </si>
  <si>
    <t>Masculino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</si>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</sst>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169" fontId="0" fillId="0" borderId="0" xfId="0" applyNumberFormat="1"/>
    <xf numFmtId="0" fontId="4" fillId="4" borderId="2" xfId="0" applyFont="1" applyFill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169" fontId="1" fillId="3" borderId="2" xfId="2" applyNumberForma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6" borderId="0" xfId="0" applyFill="1"/>
    <xf numFmtId="0" fontId="6" fillId="5" borderId="2" xfId="0" applyFont="1" applyFill="1" applyBorder="1" applyAlignment="1">
      <alignment horizontal="center" vertical="center"/>
    </xf>
    <xf numFmtId="0" fontId="0" fillId="6" borderId="2" xfId="0" applyFill="1" applyBorder="1"/>
    <xf numFmtId="0" fontId="7" fillId="5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8" fillId="0" borderId="0" xfId="1" applyFont="1" applyAlignment="1">
      <alignment horizontal="center"/>
    </xf>
  </cellXfs>
  <cellStyles count="3">
    <cellStyle name="20% - Énfasis6" xfId="2" builtinId="50"/>
    <cellStyle name="Normal" xfId="0" builtinId="0"/>
    <cellStyle name="Título" xfId="1" builtinId="15"/>
  </cellStyles>
  <dxfs count="31"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169" formatCode="0.0"/>
    </dxf>
    <dxf>
      <numFmt numFmtId="168" formatCode="0.000"/>
    </dxf>
    <dxf>
      <numFmt numFmtId="167" formatCode="0.0000"/>
    </dxf>
    <dxf>
      <numFmt numFmtId="166" formatCode="0.00000"/>
    </dxf>
    <dxf>
      <numFmt numFmtId="165" formatCode="0.000000"/>
    </dxf>
    <dxf>
      <numFmt numFmtId="164" formatCode="0.0000000"/>
    </dxf>
    <dxf>
      <numFmt numFmtId="173" formatCode="0.00000000"/>
    </dxf>
    <dxf>
      <numFmt numFmtId="170" formatCode="0.000000000"/>
    </dxf>
    <dxf>
      <numFmt numFmtId="171" formatCode="0.0000000000"/>
    </dxf>
    <dxf>
      <numFmt numFmtId="172" formatCode="0.00000000000"/>
    </dxf>
    <dxf>
      <numFmt numFmtId="171" formatCode="0.0000000000"/>
    </dxf>
    <dxf>
      <numFmt numFmtId="170" formatCode="0.0000000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Participantes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A</c:v>
              </c:pt>
              <c:pt idx="1">
                <c:v>B</c:v>
              </c:pt>
              <c:pt idx="2">
                <c:v>C</c:v>
              </c:pt>
            </c:strLit>
          </c:cat>
          <c:val>
            <c:numLit>
              <c:formatCode>General</c:formatCode>
              <c:ptCount val="3"/>
              <c:pt idx="0">
                <c:v>3</c:v>
              </c:pt>
              <c:pt idx="1">
                <c:v>5</c:v>
              </c:pt>
              <c:pt idx="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A8F3-4F52-842A-AD3758021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5136959"/>
        <c:axId val="1755139455"/>
      </c:barChart>
      <c:catAx>
        <c:axId val="175513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5139455"/>
        <c:crosses val="autoZero"/>
        <c:auto val="1"/>
        <c:lblAlgn val="ctr"/>
        <c:lblOffset val="100"/>
        <c:noMultiLvlLbl val="0"/>
      </c:catAx>
      <c:valAx>
        <c:axId val="175513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513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Edad Participantes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Tema2!$F$2</c:f>
              <c:strCache>
                <c:ptCount val="1"/>
                <c:pt idx="0">
                  <c:v>Edad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Tema2!$E$3:$E$12</c:f>
              <c:strCache>
                <c:ptCount val="10"/>
                <c:pt idx="0">
                  <c:v>Carla</c:v>
                </c:pt>
                <c:pt idx="1">
                  <c:v>Laura</c:v>
                </c:pt>
                <c:pt idx="2">
                  <c:v>Pablo</c:v>
                </c:pt>
                <c:pt idx="3">
                  <c:v>Sergio</c:v>
                </c:pt>
                <c:pt idx="4">
                  <c:v>Sara</c:v>
                </c:pt>
                <c:pt idx="5">
                  <c:v>Ana</c:v>
                </c:pt>
                <c:pt idx="6">
                  <c:v>Simón</c:v>
                </c:pt>
                <c:pt idx="7">
                  <c:v>Camila</c:v>
                </c:pt>
                <c:pt idx="8">
                  <c:v>Tomás</c:v>
                </c:pt>
                <c:pt idx="9">
                  <c:v>Jaime</c:v>
                </c:pt>
              </c:strCache>
            </c:strRef>
          </c:cat>
          <c:val>
            <c:numRef>
              <c:f>Tema2!$F$3:$F$12</c:f>
              <c:numCache>
                <c:formatCode>General</c:formatCode>
                <c:ptCount val="1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28</c:v>
                </c:pt>
                <c:pt idx="4">
                  <c:v>30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32</c:v>
                </c:pt>
                <c:pt idx="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C-40EE-966D-5CC7562B0E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94023055"/>
        <c:axId val="199403511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Tema2!$G$2</c15:sqref>
                        </c15:formulaRef>
                      </c:ext>
                    </c:extLst>
                    <c:strCache>
                      <c:ptCount val="1"/>
                      <c:pt idx="0">
                        <c:v>Puntaje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4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Tema2!$E$3:$E$12</c15:sqref>
                        </c15:formulaRef>
                      </c:ext>
                    </c:extLst>
                    <c:strCache>
                      <c:ptCount val="10"/>
                      <c:pt idx="0">
                        <c:v>Carla</c:v>
                      </c:pt>
                      <c:pt idx="1">
                        <c:v>Laura</c:v>
                      </c:pt>
                      <c:pt idx="2">
                        <c:v>Pablo</c:v>
                      </c:pt>
                      <c:pt idx="3">
                        <c:v>Sergio</c:v>
                      </c:pt>
                      <c:pt idx="4">
                        <c:v>Sara</c:v>
                      </c:pt>
                      <c:pt idx="5">
                        <c:v>Ana</c:v>
                      </c:pt>
                      <c:pt idx="6">
                        <c:v>Simón</c:v>
                      </c:pt>
                      <c:pt idx="7">
                        <c:v>Camila</c:v>
                      </c:pt>
                      <c:pt idx="8">
                        <c:v>Tomás</c:v>
                      </c:pt>
                      <c:pt idx="9">
                        <c:v>Jaime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Tema2!$G$3:$G$12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72</c:v>
                      </c:pt>
                      <c:pt idx="1">
                        <c:v>67</c:v>
                      </c:pt>
                      <c:pt idx="2">
                        <c:v>81</c:v>
                      </c:pt>
                      <c:pt idx="3">
                        <c:v>60</c:v>
                      </c:pt>
                      <c:pt idx="4">
                        <c:v>68</c:v>
                      </c:pt>
                      <c:pt idx="5">
                        <c:v>80</c:v>
                      </c:pt>
                      <c:pt idx="6">
                        <c:v>85</c:v>
                      </c:pt>
                      <c:pt idx="7">
                        <c:v>78</c:v>
                      </c:pt>
                      <c:pt idx="8">
                        <c:v>93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4FC-40EE-966D-5CC7562B0EF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Tema2!$H$2</c15:sqref>
                        </c15:formulaRef>
                      </c:ext>
                    </c:extLst>
                    <c:strCache>
                      <c:ptCount val="1"/>
                      <c:pt idx="0">
                        <c:v>Categoría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6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Tema2!$E$3:$E$12</c15:sqref>
                        </c15:formulaRef>
                      </c:ext>
                    </c:extLst>
                    <c:strCache>
                      <c:ptCount val="10"/>
                      <c:pt idx="0">
                        <c:v>Carla</c:v>
                      </c:pt>
                      <c:pt idx="1">
                        <c:v>Laura</c:v>
                      </c:pt>
                      <c:pt idx="2">
                        <c:v>Pablo</c:v>
                      </c:pt>
                      <c:pt idx="3">
                        <c:v>Sergio</c:v>
                      </c:pt>
                      <c:pt idx="4">
                        <c:v>Sara</c:v>
                      </c:pt>
                      <c:pt idx="5">
                        <c:v>Ana</c:v>
                      </c:pt>
                      <c:pt idx="6">
                        <c:v>Simón</c:v>
                      </c:pt>
                      <c:pt idx="7">
                        <c:v>Camila</c:v>
                      </c:pt>
                      <c:pt idx="8">
                        <c:v>Tomás</c:v>
                      </c:pt>
                      <c:pt idx="9">
                        <c:v>Jaime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Tema2!$H$3:$H$12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4FC-40EE-966D-5CC7562B0EF6}"/>
                  </c:ext>
                </c:extLst>
              </c15:ser>
            </c15:filteredLineSeries>
          </c:ext>
        </c:extLst>
      </c:lineChart>
      <c:catAx>
        <c:axId val="19940230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4035119"/>
        <c:crosses val="autoZero"/>
        <c:auto val="1"/>
        <c:lblAlgn val="ctr"/>
        <c:lblOffset val="100"/>
        <c:noMultiLvlLbl val="0"/>
      </c:catAx>
      <c:valAx>
        <c:axId val="19940351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402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Distribución de Puntaje</a:t>
            </a:r>
          </a:p>
        </c:rich>
      </c:tx>
      <c:layout>
        <c:manualLayout>
          <c:xMode val="edge"/>
          <c:yMode val="edge"/>
          <c:x val="0.32634711286089241"/>
          <c:y val="1.84757505773672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Puntuación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Tema2!$E$3:$E$12</c:f>
              <c:strCache>
                <c:ptCount val="10"/>
                <c:pt idx="0">
                  <c:v>Carla</c:v>
                </c:pt>
                <c:pt idx="1">
                  <c:v>Laura</c:v>
                </c:pt>
                <c:pt idx="2">
                  <c:v>Pablo</c:v>
                </c:pt>
                <c:pt idx="3">
                  <c:v>Sergio</c:v>
                </c:pt>
                <c:pt idx="4">
                  <c:v>Sara</c:v>
                </c:pt>
                <c:pt idx="5">
                  <c:v>Ana</c:v>
                </c:pt>
                <c:pt idx="6">
                  <c:v>Simón</c:v>
                </c:pt>
                <c:pt idx="7">
                  <c:v>Camila</c:v>
                </c:pt>
                <c:pt idx="8">
                  <c:v>Tomás</c:v>
                </c:pt>
                <c:pt idx="9">
                  <c:v>Jaime</c:v>
                </c:pt>
              </c:strCache>
            </c:strRef>
          </c:cat>
          <c:val>
            <c:numRef>
              <c:f>Tema2!$G$3:$G$12</c:f>
              <c:numCache>
                <c:formatCode>General</c:formatCode>
                <c:ptCount val="10"/>
                <c:pt idx="0">
                  <c:v>72</c:v>
                </c:pt>
                <c:pt idx="1">
                  <c:v>67</c:v>
                </c:pt>
                <c:pt idx="2">
                  <c:v>81</c:v>
                </c:pt>
                <c:pt idx="3">
                  <c:v>60</c:v>
                </c:pt>
                <c:pt idx="4">
                  <c:v>68</c:v>
                </c:pt>
                <c:pt idx="5">
                  <c:v>80</c:v>
                </c:pt>
                <c:pt idx="6">
                  <c:v>85</c:v>
                </c:pt>
                <c:pt idx="7">
                  <c:v>78</c:v>
                </c:pt>
                <c:pt idx="8">
                  <c:v>93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A-4DDB-8DEA-778198D2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995762639"/>
        <c:axId val="19957509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noFill/>
                  <a:ln w="9525" cap="flat" cmpd="sng" algn="ctr">
                    <a:solidFill>
                      <a:schemeClr val="accent1"/>
                    </a:solidFill>
                    <a:miter lim="800000"/>
                  </a:ln>
                  <a:effectLst>
                    <a:glow rad="63500">
                      <a:schemeClr val="accent1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Tema2!$E$3:$E$12</c15:sqref>
                        </c15:formulaRef>
                      </c:ext>
                    </c:extLst>
                    <c:strCache>
                      <c:ptCount val="10"/>
                      <c:pt idx="0">
                        <c:v>Carla</c:v>
                      </c:pt>
                      <c:pt idx="1">
                        <c:v>Laura</c:v>
                      </c:pt>
                      <c:pt idx="2">
                        <c:v>Pablo</c:v>
                      </c:pt>
                      <c:pt idx="3">
                        <c:v>Sergio</c:v>
                      </c:pt>
                      <c:pt idx="4">
                        <c:v>Sara</c:v>
                      </c:pt>
                      <c:pt idx="5">
                        <c:v>Ana</c:v>
                      </c:pt>
                      <c:pt idx="6">
                        <c:v>Simón</c:v>
                      </c:pt>
                      <c:pt idx="7">
                        <c:v>Camila</c:v>
                      </c:pt>
                      <c:pt idx="8">
                        <c:v>Tomás</c:v>
                      </c:pt>
                      <c:pt idx="9">
                        <c:v>Jaime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Tema2!$F$3:$F$12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29</c:v>
                      </c:pt>
                      <c:pt idx="2">
                        <c:v>28</c:v>
                      </c:pt>
                      <c:pt idx="3">
                        <c:v>28</c:v>
                      </c:pt>
                      <c:pt idx="4">
                        <c:v>30</c:v>
                      </c:pt>
                      <c:pt idx="5">
                        <c:v>29</c:v>
                      </c:pt>
                      <c:pt idx="6">
                        <c:v>26</c:v>
                      </c:pt>
                      <c:pt idx="7">
                        <c:v>26</c:v>
                      </c:pt>
                      <c:pt idx="8">
                        <c:v>32</c:v>
                      </c:pt>
                      <c:pt idx="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7DA-4DDB-8DEA-778198D243F5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noFill/>
                  <a:ln w="9525" cap="flat" cmpd="sng" algn="ctr">
                    <a:solidFill>
                      <a:schemeClr val="accent3"/>
                    </a:solidFill>
                    <a:miter lim="800000"/>
                  </a:ln>
                  <a:effectLst>
                    <a:glow rad="63500">
                      <a:schemeClr val="accent3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Tema2!$E$3:$E$12</c15:sqref>
                        </c15:formulaRef>
                      </c:ext>
                    </c:extLst>
                    <c:strCache>
                      <c:ptCount val="10"/>
                      <c:pt idx="0">
                        <c:v>Carla</c:v>
                      </c:pt>
                      <c:pt idx="1">
                        <c:v>Laura</c:v>
                      </c:pt>
                      <c:pt idx="2">
                        <c:v>Pablo</c:v>
                      </c:pt>
                      <c:pt idx="3">
                        <c:v>Sergio</c:v>
                      </c:pt>
                      <c:pt idx="4">
                        <c:v>Sara</c:v>
                      </c:pt>
                      <c:pt idx="5">
                        <c:v>Ana</c:v>
                      </c:pt>
                      <c:pt idx="6">
                        <c:v>Simón</c:v>
                      </c:pt>
                      <c:pt idx="7">
                        <c:v>Camila</c:v>
                      </c:pt>
                      <c:pt idx="8">
                        <c:v>Tomás</c:v>
                      </c:pt>
                      <c:pt idx="9">
                        <c:v>Jaime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Tema2!$H$3:$H$12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7DA-4DDB-8DEA-778198D243F5}"/>
                  </c:ext>
                </c:extLst>
              </c15:ser>
            </c15:filteredBarSeries>
          </c:ext>
        </c:extLst>
      </c:barChart>
      <c:catAx>
        <c:axId val="19957626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5750991"/>
        <c:crosses val="autoZero"/>
        <c:auto val="1"/>
        <c:lblAlgn val="ctr"/>
        <c:lblOffset val="100"/>
        <c:noMultiLvlLbl val="0"/>
      </c:catAx>
      <c:valAx>
        <c:axId val="19957509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576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4</xdr:col>
      <xdr:colOff>638175</xdr:colOff>
      <xdr:row>32</xdr:row>
      <xdr:rowOff>22225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24589E3-53C3-4880-91B4-AD3398723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268287</xdr:colOff>
      <xdr:row>16</xdr:row>
      <xdr:rowOff>163512</xdr:rowOff>
    </xdr:from>
    <xdr:to>
      <xdr:col>9</xdr:col>
      <xdr:colOff>573087</xdr:colOff>
      <xdr:row>32</xdr:row>
      <xdr:rowOff>17462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17543D8-0FB9-4DF8-97C4-5020A21D9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182562</xdr:colOff>
      <xdr:row>16</xdr:row>
      <xdr:rowOff>153987</xdr:rowOff>
    </xdr:from>
    <xdr:to>
      <xdr:col>16</xdr:col>
      <xdr:colOff>182562</xdr:colOff>
      <xdr:row>32</xdr:row>
      <xdr:rowOff>7937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12830CE-52E4-4A06-90BE-83BEACD11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pes Triana, Ana" refreshedDate="45368.888496064814" createdVersion="7" refreshedVersion="7" minRefreshableVersion="3" recordCount="10" xr:uid="{A7404F54-D724-4ED8-A4E0-CB7E11C613FC}">
  <cacheSource type="worksheet">
    <worksheetSource name="Tabla1"/>
  </cacheSource>
  <cacheFields count="5">
    <cacheField name="Nombre" numFmtId="0">
      <sharedItems/>
    </cacheField>
    <cacheField name="Edad" numFmtId="0">
      <sharedItems containsSemiMixedTypes="0" containsString="0" containsNumber="1" containsInteger="1" minValue="26" maxValue="32"/>
    </cacheField>
    <cacheField name="Puntaje" numFmtId="0">
      <sharedItems containsMixedTypes="1" containsNumber="1" containsInteger="1" minValue="60" maxValue="93"/>
    </cacheField>
    <cacheField name="Categoría" numFmtId="0">
      <sharedItems count="3">
        <s v="B"/>
        <s v="C"/>
        <s v="A"/>
      </sharedItems>
    </cacheField>
    <cacheField name="Genero" numFmtId="0">
      <sharedItems count="2">
        <s v="Femenino"/>
        <s v="Masculi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Carla"/>
    <n v="30"/>
    <n v="72"/>
    <x v="0"/>
    <x v="0"/>
  </r>
  <r>
    <s v="Laura"/>
    <n v="29"/>
    <n v="67"/>
    <x v="1"/>
    <x v="0"/>
  </r>
  <r>
    <s v="Pablo"/>
    <n v="28"/>
    <n v="81"/>
    <x v="2"/>
    <x v="1"/>
  </r>
  <r>
    <s v="Sergio"/>
    <n v="28"/>
    <n v="60"/>
    <x v="0"/>
    <x v="1"/>
  </r>
  <r>
    <s v="Sara"/>
    <n v="30"/>
    <n v="68"/>
    <x v="0"/>
    <x v="0"/>
  </r>
  <r>
    <s v="Ana"/>
    <n v="29"/>
    <n v="80"/>
    <x v="1"/>
    <x v="0"/>
  </r>
  <r>
    <s v="Simón"/>
    <n v="26"/>
    <n v="85"/>
    <x v="2"/>
    <x v="1"/>
  </r>
  <r>
    <s v="Camila"/>
    <n v="26"/>
    <n v="78"/>
    <x v="0"/>
    <x v="0"/>
  </r>
  <r>
    <s v="Tomás"/>
    <n v="32"/>
    <n v="93"/>
    <x v="2"/>
    <x v="1"/>
  </r>
  <r>
    <s v="Jaime"/>
    <n v="27"/>
    <s v="-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7ED19-86B2-4C2F-B2F1-AE8C3714C8D2}" name="TablaDinámica78" cacheId="1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Categoría">
  <location ref="A3:C7" firstHeaderRow="0" firstDataRow="1" firstDataCol="1" rowPageCount="1" colPageCount="1"/>
  <pivotFields count="5">
    <pivotField showAll="0"/>
    <pivotField dataField="1" showAll="0"/>
    <pivotField dataField="1" showAll="0"/>
    <pivotField axis="axisRow" multipleItemSelectionAllowed="1" showAll="0" defaultSubtotal="0">
      <items count="3">
        <item x="2"/>
        <item x="0"/>
        <item x="1"/>
      </items>
    </pivotField>
    <pivotField axis="axisPage" showAll="0">
      <items count="3">
        <item x="0"/>
        <item x="1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a de Puntaje" fld="2" baseField="3" baseItem="0"/>
    <dataField name="Promedio de Edad" fld="1" subtotal="average" baseField="3" baseItem="0"/>
  </dataFields>
  <formats count="1">
    <format dxfId="7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03A33-8DEC-4F52-B059-33C558007C46}" name="Tabla1" displayName="Tabla1" ref="A1:E11" totalsRowShown="0" headerRowDxfId="30" dataDxfId="29" headerRowCellStyle="Título">
  <autoFilter ref="A1:E11" xr:uid="{BE203A33-8DEC-4F52-B059-33C558007C46}"/>
  <tableColumns count="5">
    <tableColumn id="1" xr3:uid="{E6A93C1E-F6D0-48D5-9A6B-18F2027BCA0D}" name="Nombre" dataDxfId="28"/>
    <tableColumn id="2" xr3:uid="{2157DD78-129F-4E4A-9F5A-8905101205B6}" name="Edad" dataDxfId="27"/>
    <tableColumn id="3" xr3:uid="{790FCD27-5A33-47F8-8441-8555211E633C}" name="Puntaje" dataDxfId="26"/>
    <tableColumn id="4" xr3:uid="{1C84168B-8363-44B9-8706-C6A66342E27B}" name="Categoría" dataDxfId="25"/>
    <tableColumn id="5" xr3:uid="{F573D2A6-F19F-4DCF-8C43-4EA94E867C31}" name="Género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0F2458-ABF2-4CDD-A931-482328C6848D}" name="Tabla16" displayName="Tabla16" ref="E2:H12" totalsRowShown="0" headerRowDxfId="24" dataDxfId="23" headerRowCellStyle="Título">
  <autoFilter ref="E2:H12" xr:uid="{500F2458-ABF2-4CDD-A931-482328C6848D}"/>
  <tableColumns count="4">
    <tableColumn id="1" xr3:uid="{1540C849-A663-4953-AB64-794F57B17DE9}" name="Nombre" dataDxfId="22"/>
    <tableColumn id="2" xr3:uid="{C8CFE675-9581-4BC7-99C4-6FC719884CB1}" name="Edad" dataDxfId="21"/>
    <tableColumn id="3" xr3:uid="{974A2628-EE12-4C4B-94A6-84E4B2864BF6}" name="Puntaje" dataDxfId="20"/>
    <tableColumn id="4" xr3:uid="{B8A052A7-EBF7-4BB2-BBFF-78395975799B}" name="Categoría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093F-7F24-413B-A39C-936065ADB4F5}">
  <dimension ref="A1:I11"/>
  <sheetViews>
    <sheetView showGridLines="0" workbookViewId="0">
      <selection activeCell="G17" sqref="G17"/>
    </sheetView>
  </sheetViews>
  <sheetFormatPr baseColWidth="10" defaultColWidth="12.1796875" defaultRowHeight="14.5" x14ac:dyDescent="0.35"/>
  <cols>
    <col min="1" max="1" width="14.54296875" bestFit="1" customWidth="1"/>
    <col min="2" max="2" width="10.90625" bestFit="1" customWidth="1"/>
    <col min="3" max="3" width="14" bestFit="1" customWidth="1"/>
    <col min="4" max="4" width="16.08984375" bestFit="1" customWidth="1"/>
    <col min="5" max="5" width="16.26953125" customWidth="1"/>
  </cols>
  <sheetData>
    <row r="1" spans="1:9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17" t="s">
        <v>32</v>
      </c>
      <c r="G1" s="2"/>
      <c r="H1" s="5" t="s">
        <v>2</v>
      </c>
      <c r="I1" s="5" t="s">
        <v>1</v>
      </c>
    </row>
    <row r="2" spans="1:9" x14ac:dyDescent="0.35">
      <c r="A2" s="1" t="s">
        <v>5</v>
      </c>
      <c r="B2" s="1">
        <v>30</v>
      </c>
      <c r="C2" s="1">
        <v>72</v>
      </c>
      <c r="D2" s="1" t="s">
        <v>14</v>
      </c>
      <c r="E2" s="8" t="s">
        <v>30</v>
      </c>
      <c r="G2" s="5" t="s">
        <v>17</v>
      </c>
      <c r="H2" s="6">
        <f>SUM(Tabla1[Puntaje])</f>
        <v>684</v>
      </c>
      <c r="I2" s="6">
        <f>SUM(Tabla1[Edad])</f>
        <v>285</v>
      </c>
    </row>
    <row r="3" spans="1:9" x14ac:dyDescent="0.35">
      <c r="A3" s="1" t="s">
        <v>6</v>
      </c>
      <c r="B3" s="1">
        <v>29</v>
      </c>
      <c r="C3" s="1">
        <v>67</v>
      </c>
      <c r="D3" s="1" t="s">
        <v>15</v>
      </c>
      <c r="E3" s="8" t="s">
        <v>30</v>
      </c>
      <c r="G3" s="5" t="s">
        <v>18</v>
      </c>
      <c r="H3" s="6">
        <f>AVERAGE(Tabla1[Puntaje])</f>
        <v>76</v>
      </c>
      <c r="I3" s="7">
        <f>AVERAGE(Tabla1[Edad])</f>
        <v>28.5</v>
      </c>
    </row>
    <row r="4" spans="1:9" x14ac:dyDescent="0.35">
      <c r="A4" s="1" t="s">
        <v>7</v>
      </c>
      <c r="B4" s="1">
        <v>28</v>
      </c>
      <c r="C4" s="1">
        <v>81</v>
      </c>
      <c r="D4" s="1" t="s">
        <v>16</v>
      </c>
      <c r="E4" s="8" t="s">
        <v>31</v>
      </c>
      <c r="G4" s="5" t="s">
        <v>19</v>
      </c>
      <c r="H4" s="6">
        <f>MAX(Tabla1[Puntaje])</f>
        <v>93</v>
      </c>
      <c r="I4" s="6">
        <f>MAX(Tabla1[Edad])</f>
        <v>32</v>
      </c>
    </row>
    <row r="5" spans="1:9" x14ac:dyDescent="0.35">
      <c r="A5" s="1" t="s">
        <v>8</v>
      </c>
      <c r="B5" s="1">
        <v>28</v>
      </c>
      <c r="C5" s="1">
        <v>60</v>
      </c>
      <c r="D5" s="1" t="s">
        <v>14</v>
      </c>
      <c r="E5" s="8" t="s">
        <v>31</v>
      </c>
      <c r="G5" s="5" t="s">
        <v>20</v>
      </c>
      <c r="H5" s="6">
        <f>MIN(Tabla1[Puntaje])</f>
        <v>60</v>
      </c>
      <c r="I5" s="6">
        <f>MIN(Tabla1[Edad])</f>
        <v>26</v>
      </c>
    </row>
    <row r="6" spans="1:9" x14ac:dyDescent="0.35">
      <c r="A6" s="1" t="s">
        <v>9</v>
      </c>
      <c r="B6" s="1">
        <v>30</v>
      </c>
      <c r="C6" s="1">
        <v>68</v>
      </c>
      <c r="D6" s="1" t="s">
        <v>14</v>
      </c>
      <c r="E6" s="8" t="s">
        <v>30</v>
      </c>
    </row>
    <row r="7" spans="1:9" x14ac:dyDescent="0.35">
      <c r="A7" s="1" t="s">
        <v>10</v>
      </c>
      <c r="B7" s="1">
        <v>29</v>
      </c>
      <c r="C7" s="1">
        <v>80</v>
      </c>
      <c r="D7" s="1" t="s">
        <v>15</v>
      </c>
      <c r="E7" s="8" t="s">
        <v>30</v>
      </c>
    </row>
    <row r="8" spans="1:9" x14ac:dyDescent="0.35">
      <c r="A8" s="1" t="s">
        <v>11</v>
      </c>
      <c r="B8" s="1">
        <v>26</v>
      </c>
      <c r="C8" s="1">
        <v>85</v>
      </c>
      <c r="D8" s="1" t="s">
        <v>16</v>
      </c>
      <c r="E8" s="8" t="s">
        <v>31</v>
      </c>
    </row>
    <row r="9" spans="1:9" x14ac:dyDescent="0.35">
      <c r="A9" s="1" t="s">
        <v>12</v>
      </c>
      <c r="B9" s="1">
        <v>26</v>
      </c>
      <c r="C9" s="1">
        <v>78</v>
      </c>
      <c r="D9" s="1" t="s">
        <v>14</v>
      </c>
      <c r="E9" s="8" t="s">
        <v>30</v>
      </c>
    </row>
    <row r="10" spans="1:9" x14ac:dyDescent="0.35">
      <c r="A10" s="1" t="s">
        <v>13</v>
      </c>
      <c r="B10" s="1">
        <v>32</v>
      </c>
      <c r="C10" s="1">
        <v>93</v>
      </c>
      <c r="D10" s="1" t="s">
        <v>16</v>
      </c>
      <c r="E10" s="8" t="s">
        <v>31</v>
      </c>
    </row>
    <row r="11" spans="1:9" x14ac:dyDescent="0.35">
      <c r="A11" s="1" t="s">
        <v>23</v>
      </c>
      <c r="B11" s="1">
        <v>27</v>
      </c>
      <c r="C11" s="1" t="s">
        <v>24</v>
      </c>
      <c r="D11" s="1" t="s">
        <v>14</v>
      </c>
      <c r="E11" s="8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04FB-F751-41C3-A33F-3A7A28F4BB85}">
  <dimension ref="A2:I12"/>
  <sheetViews>
    <sheetView showGridLines="0" tabSelected="1" zoomScaleNormal="100" workbookViewId="0">
      <selection activeCell="C9" sqref="C9"/>
    </sheetView>
  </sheetViews>
  <sheetFormatPr baseColWidth="10" defaultRowHeight="14.5" x14ac:dyDescent="0.35"/>
  <cols>
    <col min="1" max="1" width="23.1796875" bestFit="1" customWidth="1"/>
    <col min="2" max="2" width="11.26953125" bestFit="1" customWidth="1"/>
    <col min="5" max="5" width="14.54296875" bestFit="1" customWidth="1"/>
    <col min="7" max="7" width="14" bestFit="1" customWidth="1"/>
    <col min="8" max="8" width="16.08984375" bestFit="1" customWidth="1"/>
    <col min="9" max="9" width="20.08984375" customWidth="1"/>
  </cols>
  <sheetData>
    <row r="2" spans="1:9" ht="18.5" x14ac:dyDescent="0.45">
      <c r="A2" s="10" t="s">
        <v>21</v>
      </c>
      <c r="B2" s="11">
        <f>COUNT(Tabla1[Edad])</f>
        <v>10</v>
      </c>
      <c r="E2" s="3" t="s">
        <v>0</v>
      </c>
      <c r="F2" s="3" t="s">
        <v>1</v>
      </c>
      <c r="G2" s="3" t="s">
        <v>2</v>
      </c>
      <c r="H2" s="3" t="s">
        <v>3</v>
      </c>
      <c r="I2" s="12" t="s">
        <v>25</v>
      </c>
    </row>
    <row r="3" spans="1:9" x14ac:dyDescent="0.35">
      <c r="A3" s="10" t="s">
        <v>22</v>
      </c>
      <c r="B3" s="11">
        <f>COUNTIF(Tabla1[Puntaje],"&gt;=75")</f>
        <v>5</v>
      </c>
      <c r="E3" s="1" t="s">
        <v>5</v>
      </c>
      <c r="F3" s="1">
        <v>30</v>
      </c>
      <c r="G3" s="1">
        <v>72</v>
      </c>
      <c r="H3" s="1" t="s">
        <v>14</v>
      </c>
      <c r="I3" s="9" t="b" cm="1">
        <f t="array" ref="I3:I12">IFERROR(NOT(ISNUMBER(Tabla1[Puntaje])), "error")</f>
        <v>0</v>
      </c>
    </row>
    <row r="4" spans="1:9" x14ac:dyDescent="0.35">
      <c r="E4" s="1" t="s">
        <v>6</v>
      </c>
      <c r="F4" s="1">
        <v>29</v>
      </c>
      <c r="G4" s="1">
        <v>67</v>
      </c>
      <c r="H4" s="1" t="s">
        <v>15</v>
      </c>
      <c r="I4" s="9" t="b">
        <v>0</v>
      </c>
    </row>
    <row r="5" spans="1:9" x14ac:dyDescent="0.35">
      <c r="E5" s="1" t="s">
        <v>7</v>
      </c>
      <c r="F5" s="1">
        <v>28</v>
      </c>
      <c r="G5" s="1">
        <v>81</v>
      </c>
      <c r="H5" s="1" t="s">
        <v>16</v>
      </c>
      <c r="I5" s="9" t="b">
        <v>0</v>
      </c>
    </row>
    <row r="6" spans="1:9" x14ac:dyDescent="0.35">
      <c r="E6" s="1" t="s">
        <v>8</v>
      </c>
      <c r="F6" s="1">
        <v>28</v>
      </c>
      <c r="G6" s="1">
        <v>60</v>
      </c>
      <c r="H6" s="1" t="s">
        <v>14</v>
      </c>
      <c r="I6" s="9" t="b">
        <v>0</v>
      </c>
    </row>
    <row r="7" spans="1:9" x14ac:dyDescent="0.35">
      <c r="E7" s="1" t="s">
        <v>9</v>
      </c>
      <c r="F7" s="1">
        <v>30</v>
      </c>
      <c r="G7" s="1">
        <v>68</v>
      </c>
      <c r="H7" s="1" t="s">
        <v>14</v>
      </c>
      <c r="I7" s="9" t="b">
        <v>0</v>
      </c>
    </row>
    <row r="8" spans="1:9" x14ac:dyDescent="0.35">
      <c r="E8" s="1" t="s">
        <v>10</v>
      </c>
      <c r="F8" s="1">
        <v>29</v>
      </c>
      <c r="G8" s="1">
        <v>80</v>
      </c>
      <c r="H8" s="1" t="s">
        <v>15</v>
      </c>
      <c r="I8" s="9" t="b">
        <v>0</v>
      </c>
    </row>
    <row r="9" spans="1:9" x14ac:dyDescent="0.35">
      <c r="E9" s="1" t="s">
        <v>11</v>
      </c>
      <c r="F9" s="1">
        <v>26</v>
      </c>
      <c r="G9" s="1">
        <v>85</v>
      </c>
      <c r="H9" s="1" t="s">
        <v>16</v>
      </c>
      <c r="I9" s="9" t="b">
        <v>0</v>
      </c>
    </row>
    <row r="10" spans="1:9" x14ac:dyDescent="0.35">
      <c r="E10" s="1" t="s">
        <v>12</v>
      </c>
      <c r="F10" s="1">
        <v>26</v>
      </c>
      <c r="G10" s="1">
        <v>78</v>
      </c>
      <c r="H10" s="1" t="s">
        <v>14</v>
      </c>
      <c r="I10" s="9" t="b">
        <v>0</v>
      </c>
    </row>
    <row r="11" spans="1:9" x14ac:dyDescent="0.35">
      <c r="E11" s="1" t="s">
        <v>13</v>
      </c>
      <c r="F11" s="1">
        <v>32</v>
      </c>
      <c r="G11" s="1">
        <v>93</v>
      </c>
      <c r="H11" s="1" t="s">
        <v>16</v>
      </c>
      <c r="I11" s="9" t="b">
        <v>0</v>
      </c>
    </row>
    <row r="12" spans="1:9" x14ac:dyDescent="0.35">
      <c r="E12" s="1" t="s">
        <v>23</v>
      </c>
      <c r="F12" s="1">
        <v>27</v>
      </c>
      <c r="G12" s="1" t="s">
        <v>24</v>
      </c>
      <c r="H12" s="1" t="s">
        <v>14</v>
      </c>
      <c r="I12" s="9" t="b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A160-40D7-471D-BFAA-998601FEABE5}">
  <dimension ref="A1:C7"/>
  <sheetViews>
    <sheetView showGridLines="0" workbookViewId="0">
      <selection activeCell="L18" sqref="L18"/>
    </sheetView>
  </sheetViews>
  <sheetFormatPr baseColWidth="10" defaultRowHeight="14.5" x14ac:dyDescent="0.35"/>
  <cols>
    <col min="1" max="1" width="16.90625" bestFit="1" customWidth="1"/>
    <col min="2" max="2" width="15.08984375" bestFit="1" customWidth="1"/>
    <col min="3" max="3" width="16.453125" bestFit="1" customWidth="1"/>
    <col min="4" max="10" width="2.81640625" bestFit="1" customWidth="1"/>
    <col min="11" max="11" width="1.6328125" bestFit="1" customWidth="1"/>
    <col min="12" max="12" width="12" bestFit="1" customWidth="1"/>
  </cols>
  <sheetData>
    <row r="1" spans="1:3" x14ac:dyDescent="0.35">
      <c r="A1" s="16" t="s">
        <v>4</v>
      </c>
      <c r="B1" s="16" t="s">
        <v>27</v>
      </c>
    </row>
    <row r="3" spans="1:3" x14ac:dyDescent="0.35">
      <c r="A3" s="13" t="s">
        <v>3</v>
      </c>
      <c r="B3" t="s">
        <v>28</v>
      </c>
      <c r="C3" t="s">
        <v>29</v>
      </c>
    </row>
    <row r="4" spans="1:3" x14ac:dyDescent="0.35">
      <c r="A4" s="15" t="s">
        <v>16</v>
      </c>
      <c r="B4" s="14">
        <v>259</v>
      </c>
      <c r="C4" s="4">
        <v>28.666666666666668</v>
      </c>
    </row>
    <row r="5" spans="1:3" x14ac:dyDescent="0.35">
      <c r="A5" s="15" t="s">
        <v>14</v>
      </c>
      <c r="B5" s="14">
        <v>278</v>
      </c>
      <c r="C5" s="4">
        <v>28.2</v>
      </c>
    </row>
    <row r="6" spans="1:3" x14ac:dyDescent="0.35">
      <c r="A6" s="15" t="s">
        <v>15</v>
      </c>
      <c r="B6" s="14">
        <v>147</v>
      </c>
      <c r="C6" s="4">
        <v>29</v>
      </c>
    </row>
    <row r="7" spans="1:3" x14ac:dyDescent="0.35">
      <c r="A7" s="15" t="s">
        <v>26</v>
      </c>
      <c r="B7" s="14">
        <v>684</v>
      </c>
      <c r="C7" s="14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Tema1</vt:lpstr>
      <vt:lpstr>Tema2</vt:lpstr>
      <vt:lpstr>Tema3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Yepes Triana, Ana</dc:creator>
  <cp:lastModifiedBy>Yepes Triana, Ana</cp:lastModifiedBy>
  <dcterms:created xsi:type="dcterms:W3CDTF">2024-03-17T18:52:27Z</dcterms:created>
  <dcterms:modified xsi:type="dcterms:W3CDTF">2024-03-17T20:27:14Z</dcterms:modified>
</cp:coreProperties>
</file>