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PycharmProjects\Git_brain_lessons\Databases\Les3\"/>
    </mc:Choice>
  </mc:AlternateContent>
  <bookViews>
    <workbookView xWindow="0" yWindow="0" windowWidth="28800" windowHeight="12030" activeTab="1"/>
  </bookViews>
  <sheets>
    <sheet name="Лист1" sheetId="1" r:id="rId1"/>
    <sheet name="ДЗ2" sheetId="3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 a="1"/>
  <c r="G2" i="3" s="1"/>
  <c r="M27" i="1"/>
  <c r="M28" i="1"/>
  <c r="M29" i="1"/>
  <c r="M30" i="1"/>
  <c r="M31" i="1"/>
  <c r="M32" i="1"/>
  <c r="M33" i="1"/>
  <c r="M34" i="1"/>
  <c r="M35" i="1"/>
  <c r="M36" i="1"/>
  <c r="M37" i="1"/>
  <c r="M26" i="1"/>
  <c r="P26" i="1"/>
  <c r="P27" i="1"/>
  <c r="P28" i="1"/>
  <c r="P29" i="1"/>
  <c r="P30" i="1"/>
  <c r="P31" i="1"/>
  <c r="P32" i="1"/>
  <c r="P33" i="1"/>
  <c r="P34" i="1"/>
  <c r="P35" i="1"/>
  <c r="P36" i="1"/>
  <c r="P37" i="1"/>
  <c r="P25" i="1"/>
  <c r="T3" i="1"/>
  <c r="T4" i="1"/>
  <c r="T5" i="1"/>
  <c r="T6" i="1"/>
  <c r="T7" i="1"/>
  <c r="T8" i="1"/>
  <c r="T9" i="1"/>
  <c r="T10" i="1"/>
  <c r="T11" i="1"/>
  <c r="T12" i="1"/>
  <c r="T13" i="1"/>
  <c r="T2" i="1"/>
  <c r="S2" i="1"/>
  <c r="R3" i="1"/>
  <c r="R4" i="1"/>
  <c r="R5" i="1"/>
  <c r="R6" i="1"/>
  <c r="R7" i="1"/>
  <c r="R8" i="1"/>
  <c r="R9" i="1"/>
  <c r="R10" i="1"/>
  <c r="R11" i="1"/>
  <c r="R12" i="1"/>
  <c r="R1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P2" i="1"/>
  <c r="N2" i="1" a="1"/>
  <c r="O2" i="1" s="1"/>
  <c r="U6" i="1"/>
  <c r="U5" i="1"/>
  <c r="U4" i="1"/>
  <c r="U3" i="1"/>
  <c r="G3" i="3" l="1"/>
  <c r="H2" i="3"/>
  <c r="H3" i="3" s="1"/>
  <c r="N2" i="1"/>
  <c r="N3" i="1"/>
  <c r="O3" i="1"/>
  <c r="C15" i="1"/>
  <c r="E14" i="1"/>
  <c r="D13" i="1"/>
  <c r="AA15" i="1"/>
  <c r="D15" i="1"/>
  <c r="F14" i="1" s="1"/>
  <c r="AA16" i="1"/>
  <c r="AA17" i="1"/>
  <c r="AA18" i="1"/>
  <c r="U7" i="1"/>
  <c r="U8" i="1"/>
  <c r="U9" i="1"/>
  <c r="U10" i="1"/>
  <c r="U11" i="1"/>
  <c r="U12" i="1"/>
  <c r="U13" i="1"/>
  <c r="U14" i="1"/>
  <c r="U15" i="1"/>
  <c r="U16" i="1"/>
  <c r="U17" i="1"/>
  <c r="U18" i="1"/>
  <c r="B6" i="1"/>
  <c r="B2" i="1"/>
  <c r="B3" i="1"/>
  <c r="B4" i="1"/>
  <c r="B5" i="1"/>
  <c r="B1" i="1"/>
  <c r="I37" i="3" l="1"/>
  <c r="I8" i="3"/>
  <c r="J8" i="3" s="1"/>
  <c r="I35" i="3"/>
  <c r="I15" i="3"/>
  <c r="J15" i="3" s="1"/>
  <c r="I20" i="3"/>
  <c r="J20" i="3" s="1"/>
  <c r="I30" i="3"/>
  <c r="I18" i="3"/>
  <c r="J18" i="3" s="1"/>
  <c r="I36" i="3"/>
  <c r="I9" i="3"/>
  <c r="J9" i="3" s="1"/>
  <c r="I16" i="3"/>
  <c r="J16" i="3" s="1"/>
  <c r="I7" i="3"/>
  <c r="J7" i="3" s="1"/>
  <c r="I23" i="3"/>
  <c r="J23" i="3" s="1"/>
  <c r="I26" i="3"/>
  <c r="I33" i="3"/>
  <c r="I10" i="3"/>
  <c r="J10" i="3" s="1"/>
  <c r="I21" i="3"/>
  <c r="J21" i="3" s="1"/>
  <c r="I19" i="3"/>
  <c r="J19" i="3" s="1"/>
  <c r="I22" i="3"/>
  <c r="J22" i="3" s="1"/>
  <c r="I28" i="3"/>
  <c r="I3" i="3"/>
  <c r="J3" i="3" s="1"/>
  <c r="I4" i="3"/>
  <c r="J4" i="3" s="1"/>
  <c r="I17" i="3"/>
  <c r="J17" i="3" s="1"/>
  <c r="I24" i="3"/>
  <c r="J24" i="3" s="1"/>
  <c r="I27" i="3"/>
  <c r="I25" i="3"/>
  <c r="J25" i="3" s="1"/>
  <c r="I5" i="3"/>
  <c r="J5" i="3" s="1"/>
  <c r="I6" i="3"/>
  <c r="J6" i="3" s="1"/>
  <c r="I31" i="3"/>
  <c r="I2" i="3"/>
  <c r="J2" i="3" s="1"/>
  <c r="I29" i="3"/>
  <c r="I11" i="3"/>
  <c r="J11" i="3" s="1"/>
  <c r="I13" i="3"/>
  <c r="J13" i="3" s="1"/>
  <c r="I12" i="3"/>
  <c r="J12" i="3" s="1"/>
  <c r="I34" i="3"/>
  <c r="I32" i="3"/>
  <c r="I14" i="3"/>
  <c r="J14" i="3" s="1"/>
  <c r="P7" i="1"/>
  <c r="P13" i="1"/>
  <c r="P19" i="1"/>
  <c r="P9" i="1"/>
  <c r="P21" i="1"/>
  <c r="P10" i="1"/>
  <c r="P22" i="1"/>
  <c r="P5" i="1"/>
  <c r="P11" i="1"/>
  <c r="P17" i="1"/>
  <c r="P23" i="1"/>
  <c r="P6" i="1"/>
  <c r="P12" i="1"/>
  <c r="P18" i="1"/>
  <c r="P24" i="1"/>
  <c r="P8" i="1"/>
  <c r="P14" i="1"/>
  <c r="P20" i="1"/>
  <c r="P3" i="1"/>
  <c r="P15" i="1"/>
  <c r="P4" i="1"/>
  <c r="P16" i="1"/>
  <c r="U27" i="1"/>
  <c r="AA28" i="1"/>
  <c r="Z19" i="1" s="1"/>
  <c r="K11" i="3" l="1"/>
  <c r="K2" i="3"/>
  <c r="K12" i="3"/>
  <c r="K6" i="3"/>
  <c r="K10" i="3"/>
  <c r="K13" i="3"/>
  <c r="K3" i="3"/>
  <c r="K8" i="3"/>
  <c r="K4" i="3"/>
  <c r="K9" i="3"/>
  <c r="K5" i="3"/>
  <c r="K7" i="3"/>
  <c r="L2" i="3" l="1"/>
  <c r="M9" i="3"/>
  <c r="F33" i="3" s="1"/>
  <c r="M8" i="3" l="1"/>
  <c r="F32" i="3" s="1"/>
  <c r="M10" i="3"/>
  <c r="F34" i="3" s="1"/>
  <c r="M11" i="3"/>
  <c r="F35" i="3" s="1"/>
  <c r="M13" i="3"/>
  <c r="F37" i="3" s="1"/>
  <c r="M12" i="3"/>
  <c r="F36" i="3" s="1"/>
  <c r="M2" i="3"/>
  <c r="F26" i="3" s="1"/>
  <c r="M6" i="3"/>
  <c r="F30" i="3" s="1"/>
  <c r="M3" i="3"/>
  <c r="F27" i="3" s="1"/>
  <c r="M5" i="3"/>
  <c r="F29" i="3" s="1"/>
  <c r="M7" i="3"/>
  <c r="F31" i="3" s="1"/>
  <c r="M4" i="3"/>
  <c r="F28" i="3" s="1"/>
</calcChain>
</file>

<file path=xl/sharedStrings.xml><?xml version="1.0" encoding="utf-8"?>
<sst xmlns="http://schemas.openxmlformats.org/spreadsheetml/2006/main" count="25" uniqueCount="12">
  <si>
    <t>Дата</t>
  </si>
  <si>
    <t>Месяц</t>
  </si>
  <si>
    <t>Год</t>
  </si>
  <si>
    <t>Выручка всего</t>
  </si>
  <si>
    <t>b</t>
  </si>
  <si>
    <t>a</t>
  </si>
  <si>
    <t>Значения тренда</t>
  </si>
  <si>
    <t>X</t>
  </si>
  <si>
    <t>Коэф сезонности</t>
  </si>
  <si>
    <t>Коэф сезонности(средн)</t>
  </si>
  <si>
    <t>Общ инднекс</t>
  </si>
  <si>
    <t>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</si>
</sst>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2C2D3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Лист1!$I$2:$I$37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Лист1!$L$2:$L$37</c:f>
              <c:numCache>
                <c:formatCode>General</c:formatCode>
                <c:ptCount val="36"/>
                <c:pt idx="0">
                  <c:v>96812334.960448205</c:v>
                </c:pt>
                <c:pt idx="1">
                  <c:v>95436530.777820498</c:v>
                </c:pt>
                <c:pt idx="2">
                  <c:v>115270625.48609</c:v>
                </c:pt>
                <c:pt idx="3">
                  <c:v>139324010.73509899</c:v>
                </c:pt>
                <c:pt idx="4">
                  <c:v>108587343.23582099</c:v>
                </c:pt>
                <c:pt idx="5">
                  <c:v>116676502.674637</c:v>
                </c:pt>
                <c:pt idx="6">
                  <c:v>113191827.61317401</c:v>
                </c:pt>
                <c:pt idx="7">
                  <c:v>139561892.40846601</c:v>
                </c:pt>
                <c:pt idx="8">
                  <c:v>152917024.482034</c:v>
                </c:pt>
                <c:pt idx="9">
                  <c:v>211633380.72301701</c:v>
                </c:pt>
                <c:pt idx="10">
                  <c:v>256654031.91054001</c:v>
                </c:pt>
                <c:pt idx="11">
                  <c:v>258957148.103127</c:v>
                </c:pt>
                <c:pt idx="12">
                  <c:v>177191391.367966</c:v>
                </c:pt>
                <c:pt idx="13">
                  <c:v>161617657.52087799</c:v>
                </c:pt>
                <c:pt idx="14">
                  <c:v>214789307.61024299</c:v>
                </c:pt>
                <c:pt idx="15">
                  <c:v>197661209.96623001</c:v>
                </c:pt>
                <c:pt idx="16">
                  <c:v>217075552.505575</c:v>
                </c:pt>
                <c:pt idx="17">
                  <c:v>184955837.57860401</c:v>
                </c:pt>
                <c:pt idx="18">
                  <c:v>187225893.480382</c:v>
                </c:pt>
                <c:pt idx="19">
                  <c:v>205855839.99133801</c:v>
                </c:pt>
                <c:pt idx="20">
                  <c:v>212034384.406739</c:v>
                </c:pt>
                <c:pt idx="21">
                  <c:v>280213678.89325202</c:v>
                </c:pt>
                <c:pt idx="22">
                  <c:v>326694751.37668699</c:v>
                </c:pt>
                <c:pt idx="23">
                  <c:v>372349286.29333502</c:v>
                </c:pt>
                <c:pt idx="24">
                  <c:v>256798898</c:v>
                </c:pt>
                <c:pt idx="25">
                  <c:v>232640416</c:v>
                </c:pt>
                <c:pt idx="26">
                  <c:v>267994924</c:v>
                </c:pt>
                <c:pt idx="27">
                  <c:v>262849522</c:v>
                </c:pt>
                <c:pt idx="28">
                  <c:v>276933049</c:v>
                </c:pt>
                <c:pt idx="29">
                  <c:v>251486085</c:v>
                </c:pt>
                <c:pt idx="30">
                  <c:v>250559778</c:v>
                </c:pt>
                <c:pt idx="31">
                  <c:v>261724749</c:v>
                </c:pt>
                <c:pt idx="32">
                  <c:v>276675505</c:v>
                </c:pt>
                <c:pt idx="33">
                  <c:v>287647539</c:v>
                </c:pt>
                <c:pt idx="34">
                  <c:v>363102609</c:v>
                </c:pt>
                <c:pt idx="35">
                  <c:v>422386052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E-40E3-BAE4-267F252D72C2}"/>
            </c:ext>
          </c:extLst>
        </c:ser>
        <c:ser>
          <c:idx val="1"/>
          <c:order val="1"/>
          <c:tx>
            <c:strRef>
              <c:f>Лист1!$P$1</c:f>
              <c:strCache>
                <c:ptCount val="1"/>
                <c:pt idx="0">
                  <c:v>Значения тренда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Лист1!$I$2:$I$37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Лист1!$P$2:$P$37</c:f>
              <c:numCache>
                <c:formatCode>General</c:formatCode>
                <c:ptCount val="36"/>
                <c:pt idx="0">
                  <c:v>92333255.926184028</c:v>
                </c:pt>
                <c:pt idx="1">
                  <c:v>100763289.62862276</c:v>
                </c:pt>
                <c:pt idx="2">
                  <c:v>109193323.33106148</c:v>
                </c:pt>
                <c:pt idx="3">
                  <c:v>117623357.03350019</c:v>
                </c:pt>
                <c:pt idx="4">
                  <c:v>126053390.73593891</c:v>
                </c:pt>
                <c:pt idx="5">
                  <c:v>134483424.43837762</c:v>
                </c:pt>
                <c:pt idx="6">
                  <c:v>142913458.14081636</c:v>
                </c:pt>
                <c:pt idx="7">
                  <c:v>151343491.84325507</c:v>
                </c:pt>
                <c:pt idx="8">
                  <c:v>159773525.54569378</c:v>
                </c:pt>
                <c:pt idx="9">
                  <c:v>168203559.24813253</c:v>
                </c:pt>
                <c:pt idx="10">
                  <c:v>176633592.95057124</c:v>
                </c:pt>
                <c:pt idx="11">
                  <c:v>185063626.65300995</c:v>
                </c:pt>
                <c:pt idx="12">
                  <c:v>193493660.35544866</c:v>
                </c:pt>
                <c:pt idx="13">
                  <c:v>201923694.05788738</c:v>
                </c:pt>
                <c:pt idx="14">
                  <c:v>210353727.76032612</c:v>
                </c:pt>
                <c:pt idx="15">
                  <c:v>218783761.46276483</c:v>
                </c:pt>
                <c:pt idx="16">
                  <c:v>227213795.16520354</c:v>
                </c:pt>
                <c:pt idx="17">
                  <c:v>235643828.86764225</c:v>
                </c:pt>
                <c:pt idx="18">
                  <c:v>244073862.570081</c:v>
                </c:pt>
                <c:pt idx="19">
                  <c:v>252503896.27251971</c:v>
                </c:pt>
                <c:pt idx="20">
                  <c:v>260933929.97495842</c:v>
                </c:pt>
                <c:pt idx="21">
                  <c:v>269363963.67739713</c:v>
                </c:pt>
                <c:pt idx="22">
                  <c:v>277793997.37983584</c:v>
                </c:pt>
                <c:pt idx="23">
                  <c:v>286224031.08227456</c:v>
                </c:pt>
                <c:pt idx="24">
                  <c:v>294654064.78471327</c:v>
                </c:pt>
                <c:pt idx="25">
                  <c:v>303084098.48715198</c:v>
                </c:pt>
                <c:pt idx="26">
                  <c:v>311514132.18959075</c:v>
                </c:pt>
                <c:pt idx="27">
                  <c:v>319944165.89202946</c:v>
                </c:pt>
                <c:pt idx="28">
                  <c:v>328374199.59446818</c:v>
                </c:pt>
                <c:pt idx="29">
                  <c:v>336804233.29690695</c:v>
                </c:pt>
                <c:pt idx="30">
                  <c:v>345234266.99934566</c:v>
                </c:pt>
                <c:pt idx="31">
                  <c:v>353664300.70178437</c:v>
                </c:pt>
                <c:pt idx="32">
                  <c:v>362094334.40422308</c:v>
                </c:pt>
                <c:pt idx="33">
                  <c:v>370524368.1066618</c:v>
                </c:pt>
                <c:pt idx="34">
                  <c:v>378954401.80910051</c:v>
                </c:pt>
                <c:pt idx="35">
                  <c:v>387384435.51153922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2E-40E3-BAE4-267F252D72C2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Лист1!$I$2:$I$37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Лист1!$M$2:$M$37</c:f>
              <c:numCache>
                <c:formatCode>General</c:formatCode>
                <c:ptCount val="36"/>
                <c:pt idx="24">
                  <c:v>288910105.11288226</c:v>
                </c:pt>
                <c:pt idx="25">
                  <c:v>264386056.5507161</c:v>
                </c:pt>
                <c:pt idx="26">
                  <c:v>322932878.5401057</c:v>
                </c:pt>
                <c:pt idx="27">
                  <c:v>333461405.46559733</c:v>
                </c:pt>
                <c:pt idx="28">
                  <c:v>297805440.40349591</c:v>
                </c:pt>
                <c:pt idx="29">
                  <c:v>277822328.59728903</c:v>
                </c:pt>
                <c:pt idx="30">
                  <c:v>268685727.99799544</c:v>
                </c:pt>
                <c:pt idx="31">
                  <c:v>306722545.67301768</c:v>
                </c:pt>
                <c:pt idx="32">
                  <c:v>319866905.68017095</c:v>
                </c:pt>
                <c:pt idx="33">
                  <c:v>425117289.96400154</c:v>
                </c:pt>
                <c:pt idx="34">
                  <c:v>497324437.12357295</c:v>
                </c:pt>
                <c:pt idx="35">
                  <c:v>522141373.01179528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2E-40E3-BAE4-267F252D7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1919"/>
        <c:axId val="8895663"/>
      </c:scatterChart>
      <c:valAx>
        <c:axId val="889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5663"/>
        <c:crosses val="autoZero"/>
        <c:crossBetween val="midCat"/>
      </c:valAx>
      <c:valAx>
        <c:axId val="88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Факт. 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ДЗ2!$B$2:$B$37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ДЗ2!$E$2:$E$37</c:f>
              <c:numCache>
                <c:formatCode>General</c:formatCode>
                <c:ptCount val="36"/>
                <c:pt idx="0">
                  <c:v>96812334.960448205</c:v>
                </c:pt>
                <c:pt idx="1">
                  <c:v>95436530.777820498</c:v>
                </c:pt>
                <c:pt idx="2">
                  <c:v>115270625.48609</c:v>
                </c:pt>
                <c:pt idx="3">
                  <c:v>139324010.73509899</c:v>
                </c:pt>
                <c:pt idx="4">
                  <c:v>108587343.23582099</c:v>
                </c:pt>
                <c:pt idx="5">
                  <c:v>116676502.674637</c:v>
                </c:pt>
                <c:pt idx="6">
                  <c:v>113191827.61317401</c:v>
                </c:pt>
                <c:pt idx="7">
                  <c:v>139561892.40846601</c:v>
                </c:pt>
                <c:pt idx="8">
                  <c:v>152917024.482034</c:v>
                </c:pt>
                <c:pt idx="9">
                  <c:v>211633380.72301701</c:v>
                </c:pt>
                <c:pt idx="10">
                  <c:v>256654031.91054001</c:v>
                </c:pt>
                <c:pt idx="11">
                  <c:v>258957148.103127</c:v>
                </c:pt>
                <c:pt idx="12">
                  <c:v>177191391.367966</c:v>
                </c:pt>
                <c:pt idx="13">
                  <c:v>161617657.52087799</c:v>
                </c:pt>
                <c:pt idx="14">
                  <c:v>214789307.61024299</c:v>
                </c:pt>
                <c:pt idx="15">
                  <c:v>197661209.96623001</c:v>
                </c:pt>
                <c:pt idx="16">
                  <c:v>217075552.505575</c:v>
                </c:pt>
                <c:pt idx="17">
                  <c:v>184955837.57860401</c:v>
                </c:pt>
                <c:pt idx="18">
                  <c:v>187225893.480382</c:v>
                </c:pt>
                <c:pt idx="19">
                  <c:v>205855839.99133801</c:v>
                </c:pt>
                <c:pt idx="20">
                  <c:v>212034384.406739</c:v>
                </c:pt>
                <c:pt idx="21">
                  <c:v>280213678.89325202</c:v>
                </c:pt>
                <c:pt idx="22">
                  <c:v>326694751.37668699</c:v>
                </c:pt>
                <c:pt idx="23">
                  <c:v>372349286.29333502</c:v>
                </c:pt>
                <c:pt idx="24">
                  <c:v>256798898</c:v>
                </c:pt>
                <c:pt idx="25">
                  <c:v>232640416</c:v>
                </c:pt>
                <c:pt idx="26">
                  <c:v>267994924</c:v>
                </c:pt>
                <c:pt idx="27">
                  <c:v>262849522</c:v>
                </c:pt>
                <c:pt idx="28">
                  <c:v>276933049</c:v>
                </c:pt>
                <c:pt idx="29">
                  <c:v>251486085</c:v>
                </c:pt>
                <c:pt idx="30">
                  <c:v>250559778</c:v>
                </c:pt>
                <c:pt idx="31">
                  <c:v>261724749</c:v>
                </c:pt>
                <c:pt idx="32">
                  <c:v>276675505</c:v>
                </c:pt>
                <c:pt idx="33">
                  <c:v>287647539</c:v>
                </c:pt>
                <c:pt idx="34">
                  <c:v>363102609</c:v>
                </c:pt>
                <c:pt idx="35">
                  <c:v>422386052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C6-4B62-94F3-9B99B960B55D}"/>
            </c:ext>
          </c:extLst>
        </c:ser>
        <c:ser>
          <c:idx val="1"/>
          <c:order val="1"/>
          <c:tx>
            <c:strRef>
              <c:f>ДЗ2!$I$1</c:f>
              <c:strCache>
                <c:ptCount val="1"/>
                <c:pt idx="0">
                  <c:v>Значения тренда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ДЗ2!$B$2:$B$37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ДЗ2!$I$2:$I$37</c:f>
              <c:numCache>
                <c:formatCode>General</c:formatCode>
                <c:ptCount val="36"/>
                <c:pt idx="0">
                  <c:v>92333255.926184028</c:v>
                </c:pt>
                <c:pt idx="1">
                  <c:v>100763289.62862276</c:v>
                </c:pt>
                <c:pt idx="2">
                  <c:v>109193323.33106148</c:v>
                </c:pt>
                <c:pt idx="3">
                  <c:v>117623357.03350019</c:v>
                </c:pt>
                <c:pt idx="4">
                  <c:v>126053390.73593891</c:v>
                </c:pt>
                <c:pt idx="5">
                  <c:v>134483424.43837762</c:v>
                </c:pt>
                <c:pt idx="6">
                  <c:v>142913458.14081636</c:v>
                </c:pt>
                <c:pt idx="7">
                  <c:v>151343491.84325507</c:v>
                </c:pt>
                <c:pt idx="8">
                  <c:v>159773525.54569378</c:v>
                </c:pt>
                <c:pt idx="9">
                  <c:v>168203559.24813253</c:v>
                </c:pt>
                <c:pt idx="10">
                  <c:v>176633592.95057124</c:v>
                </c:pt>
                <c:pt idx="11">
                  <c:v>185063626.65300995</c:v>
                </c:pt>
                <c:pt idx="12">
                  <c:v>193493660.35544866</c:v>
                </c:pt>
                <c:pt idx="13">
                  <c:v>201923694.05788738</c:v>
                </c:pt>
                <c:pt idx="14">
                  <c:v>210353727.76032612</c:v>
                </c:pt>
                <c:pt idx="15">
                  <c:v>218783761.46276483</c:v>
                </c:pt>
                <c:pt idx="16">
                  <c:v>227213795.16520354</c:v>
                </c:pt>
                <c:pt idx="17">
                  <c:v>235643828.86764225</c:v>
                </c:pt>
                <c:pt idx="18">
                  <c:v>244073862.570081</c:v>
                </c:pt>
                <c:pt idx="19">
                  <c:v>252503896.27251971</c:v>
                </c:pt>
                <c:pt idx="20">
                  <c:v>260933929.97495842</c:v>
                </c:pt>
                <c:pt idx="21">
                  <c:v>269363963.67739713</c:v>
                </c:pt>
                <c:pt idx="22">
                  <c:v>277793997.37983584</c:v>
                </c:pt>
                <c:pt idx="23">
                  <c:v>286224031.08227456</c:v>
                </c:pt>
                <c:pt idx="24">
                  <c:v>294654064.78471327</c:v>
                </c:pt>
                <c:pt idx="25">
                  <c:v>303084098.48715198</c:v>
                </c:pt>
                <c:pt idx="26">
                  <c:v>311514132.18959075</c:v>
                </c:pt>
                <c:pt idx="27">
                  <c:v>319944165.89202946</c:v>
                </c:pt>
                <c:pt idx="28">
                  <c:v>328374199.59446818</c:v>
                </c:pt>
                <c:pt idx="29">
                  <c:v>336804233.29690695</c:v>
                </c:pt>
                <c:pt idx="30">
                  <c:v>345234266.99934566</c:v>
                </c:pt>
                <c:pt idx="31">
                  <c:v>353664300.70178437</c:v>
                </c:pt>
                <c:pt idx="32">
                  <c:v>362094334.40422308</c:v>
                </c:pt>
                <c:pt idx="33">
                  <c:v>370524368.1066618</c:v>
                </c:pt>
                <c:pt idx="34">
                  <c:v>378954401.80910051</c:v>
                </c:pt>
                <c:pt idx="35">
                  <c:v>387384435.51153922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C6-4B62-94F3-9B99B960B55D}"/>
            </c:ext>
          </c:extLst>
        </c:ser>
        <c:ser>
          <c:idx val="2"/>
          <c:order val="2"/>
          <c:tx>
            <c:strRef>
              <c:f>ДЗ2!$F$1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ДЗ2!$B$2:$B$37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ДЗ2!$F$2:$F$37</c:f>
              <c:numCache>
                <c:formatCode>General</c:formatCode>
                <c:ptCount val="36"/>
                <c:pt idx="24">
                  <c:v>288910105.11288226</c:v>
                </c:pt>
                <c:pt idx="25">
                  <c:v>264386056.5507161</c:v>
                </c:pt>
                <c:pt idx="26">
                  <c:v>322932878.5401057</c:v>
                </c:pt>
                <c:pt idx="27">
                  <c:v>333461405.46559733</c:v>
                </c:pt>
                <c:pt idx="28">
                  <c:v>297805440.40349591</c:v>
                </c:pt>
                <c:pt idx="29">
                  <c:v>277822328.59728903</c:v>
                </c:pt>
                <c:pt idx="30">
                  <c:v>268685727.99799544</c:v>
                </c:pt>
                <c:pt idx="31">
                  <c:v>306722545.67301768</c:v>
                </c:pt>
                <c:pt idx="32">
                  <c:v>319866905.68017095</c:v>
                </c:pt>
                <c:pt idx="33">
                  <c:v>425117289.96400154</c:v>
                </c:pt>
                <c:pt idx="34">
                  <c:v>497324437.12357295</c:v>
                </c:pt>
                <c:pt idx="35">
                  <c:v>522141373.01179528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C6-4B62-94F3-9B99B960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1919"/>
        <c:axId val="8895663"/>
      </c:scatterChart>
      <c:valAx>
        <c:axId val="889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5663"/>
        <c:crosses val="autoZero"/>
        <c:crossBetween val="midCat"/>
      </c:valAx>
      <c:valAx>
        <c:axId val="88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1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16</xdr:row>
      <xdr:rowOff>76200</xdr:rowOff>
    </xdr:from>
    <xdr:to>
      <xdr:col>6</xdr:col>
      <xdr:colOff>628650</xdr:colOff>
      <xdr:row>30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238124</xdr:colOff>
      <xdr:row>1</xdr:row>
      <xdr:rowOff>190499</xdr:rowOff>
    </xdr:from>
    <xdr:to>
      <xdr:col>24</xdr:col>
      <xdr:colOff>428625</xdr:colOff>
      <xdr:row>31</xdr:row>
      <xdr:rowOff>133350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opLeftCell="A6" workbookViewId="0">
      <selection activeCell="C39" sqref="C39"/>
    </sheetView>
  </sheetViews>
  <sheetFormatPr defaultRowHeight="15"/>
  <cols>
    <col min="3" max="3" width="11.7109375" bestFit="1" customWidth="1"/>
    <col min="4" max="4" width="11" bestFit="1" customWidth="1"/>
    <col min="6" max="7" width="12" bestFit="1" customWidth="1"/>
    <col min="8" max="8" width="10.140625" bestFit="1" customWidth="1"/>
    <col min="9" max="9" width="10.140625" customWidth="1"/>
    <col min="12" max="12" width="12" bestFit="1" customWidth="1"/>
    <col min="14" max="14" width="10.85546875" bestFit="1" customWidth="1"/>
    <col min="15" max="15" width="12.7109375" bestFit="1" customWidth="1"/>
    <col min="16" max="16" width="17.28515625" customWidth="1"/>
    <col min="20" max="20" width="12" bestFit="1" customWidth="1"/>
    <col min="21" max="21" width="10" bestFit="1" customWidth="1"/>
  </cols>
  <sheetData>
    <row r="1" spans="1:27">
      <c r="A1">
        <v>3123</v>
      </c>
      <c r="B1">
        <f>A1/$C$1</f>
        <v>8.7149434910004181E-2</v>
      </c>
      <c r="C1">
        <v>35835</v>
      </c>
      <c r="H1" t="s">
        <v>0</v>
      </c>
      <c r="I1" t="s">
        <v>7</v>
      </c>
      <c r="J1" t="s">
        <v>1</v>
      </c>
      <c r="K1" t="s">
        <v>2</v>
      </c>
      <c r="L1" t="s">
        <v>3</v>
      </c>
      <c r="M1" t="s">
        <v>11</v>
      </c>
      <c r="N1" t="s">
        <v>4</v>
      </c>
      <c r="O1" t="s">
        <v>5</v>
      </c>
      <c r="P1" t="s">
        <v>6</v>
      </c>
      <c r="Q1" t="s">
        <v>8</v>
      </c>
      <c r="R1" t="s">
        <v>9</v>
      </c>
      <c r="S1" t="s">
        <v>10</v>
      </c>
    </row>
    <row r="2" spans="1:27">
      <c r="A2">
        <v>2414</v>
      </c>
      <c r="B2">
        <f t="shared" ref="B2:B5" si="0">A2/$C$1</f>
        <v>6.7364308636807591E-2</v>
      </c>
      <c r="H2" s="1">
        <v>42370</v>
      </c>
      <c r="I2" s="2">
        <v>1</v>
      </c>
      <c r="J2">
        <v>1</v>
      </c>
      <c r="K2">
        <v>2016</v>
      </c>
      <c r="L2">
        <v>96812334.960448205</v>
      </c>
      <c r="N2">
        <f t="array" ref="N2:O2">LINEST(L2:L25,I2:I25,1,0)</f>
        <v>8430033.7024387196</v>
      </c>
      <c r="O2">
        <v>83903222.223745316</v>
      </c>
      <c r="P2" s="2">
        <f>(I2*$N$2)+$O$2</f>
        <v>92333255.926184028</v>
      </c>
      <c r="Q2">
        <f>L2/P2</f>
        <v>1.048509921905548</v>
      </c>
      <c r="R2">
        <f>AVERAGE(Q2,Q14)</f>
        <v>0.98212885470842637</v>
      </c>
      <c r="S2">
        <f>AVERAGE(R2:R13)</f>
        <v>1.0016550271549824</v>
      </c>
      <c r="T2">
        <f>R2/$S$2</f>
        <v>0.98050609050301818</v>
      </c>
    </row>
    <row r="3" spans="1:27">
      <c r="A3">
        <v>1975</v>
      </c>
      <c r="B3">
        <f t="shared" si="0"/>
        <v>5.5113715641132974E-2</v>
      </c>
      <c r="H3" s="1">
        <v>42401</v>
      </c>
      <c r="I3" s="2">
        <v>2</v>
      </c>
      <c r="J3">
        <v>2</v>
      </c>
      <c r="K3">
        <v>2016</v>
      </c>
      <c r="L3">
        <v>95436530.777820498</v>
      </c>
      <c r="N3">
        <f>N2</f>
        <v>8430033.7024387196</v>
      </c>
      <c r="O3">
        <f>O2</f>
        <v>83903222.223745316</v>
      </c>
      <c r="P3" s="2">
        <f t="shared" ref="P3:P25" si="1">(I3*$N$2)+$O$2</f>
        <v>100763289.62862276</v>
      </c>
      <c r="Q3">
        <f t="shared" ref="Q3:Q25" si="2">L3/P3</f>
        <v>0.94713591755058046</v>
      </c>
      <c r="R3">
        <f t="shared" ref="R3:R13" si="3">AVERAGE(Q3,Q15)</f>
        <v>0.87376284000241733</v>
      </c>
      <c r="T3">
        <f t="shared" ref="T3:T13" si="4">R3/$S$2</f>
        <v>0.87231912815750601</v>
      </c>
      <c r="U3">
        <f>M2/L2</f>
        <v>0</v>
      </c>
      <c r="W3">
        <v>1</v>
      </c>
      <c r="X3">
        <v>2016</v>
      </c>
      <c r="Y3">
        <v>96812334.960448205</v>
      </c>
    </row>
    <row r="4" spans="1:27">
      <c r="A4">
        <v>2876</v>
      </c>
      <c r="B4">
        <f t="shared" si="0"/>
        <v>8.0256732245011855E-2</v>
      </c>
      <c r="H4" s="1">
        <v>42430</v>
      </c>
      <c r="I4" s="2">
        <v>3</v>
      </c>
      <c r="J4">
        <v>3</v>
      </c>
      <c r="K4">
        <v>2016</v>
      </c>
      <c r="L4">
        <v>115270625.48609</v>
      </c>
      <c r="P4" s="2">
        <f t="shared" si="1"/>
        <v>109193323.33106148</v>
      </c>
      <c r="Q4">
        <f t="shared" si="2"/>
        <v>1.0556563530592695</v>
      </c>
      <c r="R4">
        <f t="shared" si="3"/>
        <v>1.0383713218713964</v>
      </c>
      <c r="T4">
        <f t="shared" si="4"/>
        <v>1.0366556286556059</v>
      </c>
      <c r="U4">
        <f>M3/L3</f>
        <v>0</v>
      </c>
      <c r="W4">
        <v>2</v>
      </c>
      <c r="X4">
        <v>2016</v>
      </c>
      <c r="Y4">
        <v>95436530.777820498</v>
      </c>
    </row>
    <row r="5" spans="1:27">
      <c r="A5">
        <v>2445</v>
      </c>
      <c r="B5">
        <f t="shared" si="0"/>
        <v>6.8229384679782332E-2</v>
      </c>
      <c r="H5" s="1">
        <v>42461</v>
      </c>
      <c r="I5" s="2">
        <v>4</v>
      </c>
      <c r="J5">
        <v>4</v>
      </c>
      <c r="K5">
        <v>2016</v>
      </c>
      <c r="L5">
        <v>139324010.73509899</v>
      </c>
      <c r="P5" s="2">
        <f t="shared" si="1"/>
        <v>117623357.03350019</v>
      </c>
      <c r="Q5">
        <f t="shared" si="2"/>
        <v>1.1844927253302102</v>
      </c>
      <c r="R5">
        <f t="shared" si="3"/>
        <v>1.0439736952712553</v>
      </c>
      <c r="T5">
        <f t="shared" si="4"/>
        <v>1.0422487452955447</v>
      </c>
      <c r="U5">
        <f>M4/L4</f>
        <v>0</v>
      </c>
      <c r="W5">
        <v>3</v>
      </c>
      <c r="X5">
        <v>2016</v>
      </c>
      <c r="Y5">
        <v>115270625.48609</v>
      </c>
    </row>
    <row r="6" spans="1:27">
      <c r="B6">
        <f>AVERAGE(B1:B5)</f>
        <v>7.1622715222547789E-2</v>
      </c>
      <c r="H6" s="1">
        <v>42491</v>
      </c>
      <c r="I6" s="2">
        <v>5</v>
      </c>
      <c r="J6">
        <v>5</v>
      </c>
      <c r="K6">
        <v>2016</v>
      </c>
      <c r="L6">
        <v>108587343.23582099</v>
      </c>
      <c r="P6" s="2">
        <f t="shared" si="1"/>
        <v>126053390.73593891</v>
      </c>
      <c r="Q6">
        <f t="shared" si="2"/>
        <v>0.86143928855744623</v>
      </c>
      <c r="R6">
        <f t="shared" si="3"/>
        <v>0.9084097254371819</v>
      </c>
      <c r="T6">
        <f t="shared" si="4"/>
        <v>0.90690876680103449</v>
      </c>
      <c r="U6">
        <f>M5/L5</f>
        <v>0</v>
      </c>
      <c r="W6">
        <v>4</v>
      </c>
      <c r="X6">
        <v>2016</v>
      </c>
      <c r="Y6">
        <v>139324010.73509899</v>
      </c>
    </row>
    <row r="7" spans="1:27">
      <c r="H7" s="1">
        <v>42522</v>
      </c>
      <c r="I7" s="2">
        <v>6</v>
      </c>
      <c r="J7">
        <v>6</v>
      </c>
      <c r="K7">
        <v>2016</v>
      </c>
      <c r="L7">
        <v>116676502.674637</v>
      </c>
      <c r="P7" s="2">
        <f t="shared" si="1"/>
        <v>134483424.43837762</v>
      </c>
      <c r="Q7">
        <f t="shared" si="2"/>
        <v>0.86759021167028638</v>
      </c>
      <c r="R7">
        <f t="shared" si="3"/>
        <v>0.82624297613878483</v>
      </c>
      <c r="T7">
        <f t="shared" si="4"/>
        <v>0.82487778101166886</v>
      </c>
      <c r="U7">
        <f>M6/L6</f>
        <v>0</v>
      </c>
      <c r="W7">
        <v>5</v>
      </c>
      <c r="X7">
        <v>2016</v>
      </c>
      <c r="Y7">
        <v>108587343.23582099</v>
      </c>
    </row>
    <row r="8" spans="1:27">
      <c r="H8" s="1">
        <v>42552</v>
      </c>
      <c r="I8" s="2">
        <v>7</v>
      </c>
      <c r="J8">
        <v>7</v>
      </c>
      <c r="K8">
        <v>2016</v>
      </c>
      <c r="L8">
        <v>113191827.61317401</v>
      </c>
      <c r="P8" s="2">
        <f t="shared" si="1"/>
        <v>142913458.14081636</v>
      </c>
      <c r="Q8">
        <f t="shared" si="2"/>
        <v>0.79203056930889704</v>
      </c>
      <c r="R8">
        <f t="shared" si="3"/>
        <v>0.7795587978944698</v>
      </c>
      <c r="T8">
        <f t="shared" si="4"/>
        <v>0.77827073868801289</v>
      </c>
      <c r="U8">
        <f>M7/L7</f>
        <v>0</v>
      </c>
      <c r="W8">
        <v>6</v>
      </c>
      <c r="X8">
        <v>2016</v>
      </c>
      <c r="Y8">
        <v>116676502.674637</v>
      </c>
    </row>
    <row r="9" spans="1:27">
      <c r="H9" s="1">
        <v>42583</v>
      </c>
      <c r="I9" s="2">
        <v>8</v>
      </c>
      <c r="J9">
        <v>8</v>
      </c>
      <c r="K9">
        <v>2016</v>
      </c>
      <c r="L9">
        <v>139561892.40846601</v>
      </c>
      <c r="P9" s="2">
        <f t="shared" si="1"/>
        <v>151343491.84325507</v>
      </c>
      <c r="Q9">
        <f t="shared" si="2"/>
        <v>0.92215324695302292</v>
      </c>
      <c r="R9">
        <f t="shared" si="3"/>
        <v>0.86870566015712591</v>
      </c>
      <c r="T9">
        <f t="shared" si="4"/>
        <v>0.86727030425287754</v>
      </c>
      <c r="U9">
        <f>M8/L8</f>
        <v>0</v>
      </c>
      <c r="W9">
        <v>7</v>
      </c>
      <c r="X9">
        <v>2016</v>
      </c>
      <c r="Y9">
        <v>113191827.61317401</v>
      </c>
    </row>
    <row r="10" spans="1:27">
      <c r="H10" s="1">
        <v>42614</v>
      </c>
      <c r="I10" s="2">
        <v>9</v>
      </c>
      <c r="J10">
        <v>9</v>
      </c>
      <c r="K10">
        <v>2016</v>
      </c>
      <c r="L10">
        <v>152917024.482034</v>
      </c>
      <c r="P10" s="2">
        <f t="shared" si="1"/>
        <v>159773525.54569378</v>
      </c>
      <c r="Q10">
        <f t="shared" si="2"/>
        <v>0.95708612524983749</v>
      </c>
      <c r="R10">
        <f t="shared" si="3"/>
        <v>0.88484205261653792</v>
      </c>
      <c r="T10">
        <f t="shared" si="4"/>
        <v>0.88338003467098813</v>
      </c>
      <c r="U10">
        <f>M9/L9</f>
        <v>0</v>
      </c>
      <c r="W10">
        <v>8</v>
      </c>
      <c r="X10">
        <v>2016</v>
      </c>
      <c r="Y10">
        <v>139561892.40846601</v>
      </c>
    </row>
    <row r="11" spans="1:27">
      <c r="B11">
        <v>54827421.9142</v>
      </c>
      <c r="H11" s="1">
        <v>42644</v>
      </c>
      <c r="I11" s="2">
        <v>10</v>
      </c>
      <c r="J11">
        <v>10</v>
      </c>
      <c r="K11">
        <v>2016</v>
      </c>
      <c r="L11">
        <v>211633380.72301701</v>
      </c>
      <c r="P11" s="2">
        <f t="shared" si="1"/>
        <v>168203559.24813253</v>
      </c>
      <c r="Q11">
        <f t="shared" si="2"/>
        <v>1.2581979933659855</v>
      </c>
      <c r="R11">
        <f t="shared" si="3"/>
        <v>1.149238504336008</v>
      </c>
      <c r="T11">
        <f t="shared" si="4"/>
        <v>1.1473396260988271</v>
      </c>
      <c r="U11">
        <f>M10/L10</f>
        <v>0</v>
      </c>
      <c r="W11">
        <v>9</v>
      </c>
      <c r="X11">
        <v>2016</v>
      </c>
      <c r="Y11">
        <v>152917024.482034</v>
      </c>
    </row>
    <row r="12" spans="1:27">
      <c r="B12">
        <v>10683544.260549</v>
      </c>
      <c r="H12" s="1">
        <v>42675</v>
      </c>
      <c r="I12" s="2">
        <v>11</v>
      </c>
      <c r="J12">
        <v>11</v>
      </c>
      <c r="K12">
        <v>2016</v>
      </c>
      <c r="L12">
        <v>256654031.91054001</v>
      </c>
      <c r="P12" s="2">
        <f t="shared" si="1"/>
        <v>176633592.95057124</v>
      </c>
      <c r="Q12">
        <f t="shared" si="2"/>
        <v>1.453030692651774</v>
      </c>
      <c r="R12">
        <f t="shared" si="3"/>
        <v>1.314531564203316</v>
      </c>
      <c r="T12">
        <f t="shared" si="4"/>
        <v>1.3123595734721185</v>
      </c>
      <c r="U12">
        <f>M11/L11</f>
        <v>0</v>
      </c>
      <c r="W12">
        <v>10</v>
      </c>
      <c r="X12">
        <v>2016</v>
      </c>
      <c r="Y12">
        <v>211633380.72301701</v>
      </c>
    </row>
    <row r="13" spans="1:27">
      <c r="C13">
        <v>184755324.99854401</v>
      </c>
      <c r="D13">
        <f>SUM(B11:B12)*1.5</f>
        <v>98266449.262123495</v>
      </c>
      <c r="H13" s="1">
        <v>42705</v>
      </c>
      <c r="I13" s="2">
        <v>12</v>
      </c>
      <c r="J13">
        <v>12</v>
      </c>
      <c r="K13">
        <v>2016</v>
      </c>
      <c r="L13">
        <v>258957148.103127</v>
      </c>
      <c r="P13" s="2">
        <f t="shared" si="1"/>
        <v>185063626.65300995</v>
      </c>
      <c r="Q13">
        <f t="shared" si="2"/>
        <v>1.3992871143105052</v>
      </c>
      <c r="R13">
        <f t="shared" si="3"/>
        <v>1.3500943332228705</v>
      </c>
      <c r="T13">
        <f t="shared" si="4"/>
        <v>1.3478635823927985</v>
      </c>
      <c r="U13">
        <f>M12/L12</f>
        <v>0</v>
      </c>
      <c r="W13">
        <v>11</v>
      </c>
      <c r="X13">
        <v>2016</v>
      </c>
      <c r="Y13">
        <v>256654031.91054001</v>
      </c>
    </row>
    <row r="14" spans="1:27">
      <c r="C14">
        <v>217075552.505575</v>
      </c>
      <c r="D14">
        <v>217075552.505575</v>
      </c>
      <c r="E14">
        <f>C15/C14*100</f>
        <v>-14.888930206086167</v>
      </c>
      <c r="F14">
        <f>D15/D14*100</f>
        <v>-54.731682988760433</v>
      </c>
      <c r="H14" s="1">
        <v>42736</v>
      </c>
      <c r="I14" s="2">
        <v>13</v>
      </c>
      <c r="J14">
        <v>1</v>
      </c>
      <c r="K14">
        <v>2017</v>
      </c>
      <c r="L14">
        <v>177191391.367966</v>
      </c>
      <c r="P14" s="2">
        <f t="shared" si="1"/>
        <v>193493660.35544866</v>
      </c>
      <c r="Q14">
        <f t="shared" si="2"/>
        <v>0.91574778751130481</v>
      </c>
      <c r="U14">
        <f>M13/L13</f>
        <v>0</v>
      </c>
      <c r="W14">
        <v>12</v>
      </c>
      <c r="X14">
        <v>2016</v>
      </c>
      <c r="Y14">
        <v>258957148.103127</v>
      </c>
    </row>
    <row r="15" spans="1:27">
      <c r="C15">
        <f>C13-C14</f>
        <v>-32320227.507030994</v>
      </c>
      <c r="D15">
        <f>D13-D14</f>
        <v>-118809103.24345151</v>
      </c>
      <c r="H15" s="1">
        <v>42767</v>
      </c>
      <c r="I15" s="2">
        <v>14</v>
      </c>
      <c r="J15">
        <v>2</v>
      </c>
      <c r="K15">
        <v>2017</v>
      </c>
      <c r="L15">
        <v>161617657.52087799</v>
      </c>
      <c r="P15" s="2">
        <f t="shared" si="1"/>
        <v>201923694.05788738</v>
      </c>
      <c r="Q15">
        <f t="shared" si="2"/>
        <v>0.80038976245425431</v>
      </c>
      <c r="U15">
        <f>M14/L14</f>
        <v>0</v>
      </c>
      <c r="W15">
        <v>1</v>
      </c>
      <c r="X15">
        <v>2017</v>
      </c>
      <c r="Y15">
        <v>177191391.367966</v>
      </c>
      <c r="AA15">
        <f>Y15/Y3</f>
        <v>1.8302563556633142</v>
      </c>
    </row>
    <row r="16" spans="1:27">
      <c r="H16" s="1">
        <v>42795</v>
      </c>
      <c r="I16" s="2">
        <v>15</v>
      </c>
      <c r="J16">
        <v>3</v>
      </c>
      <c r="K16">
        <v>2017</v>
      </c>
      <c r="L16">
        <v>214789307.61024299</v>
      </c>
      <c r="P16" s="2">
        <f t="shared" si="1"/>
        <v>210353727.76032612</v>
      </c>
      <c r="Q16">
        <f t="shared" si="2"/>
        <v>1.021086290683523</v>
      </c>
      <c r="U16">
        <f>M15/L15</f>
        <v>0</v>
      </c>
      <c r="W16">
        <v>2</v>
      </c>
      <c r="X16">
        <v>2017</v>
      </c>
      <c r="Y16">
        <v>161617657.52087799</v>
      </c>
      <c r="AA16">
        <f t="shared" ref="AA16:AA18" si="5">Y16/Y4</f>
        <v>1.6934569624825258</v>
      </c>
    </row>
    <row r="17" spans="8:27">
      <c r="H17" s="1">
        <v>42826</v>
      </c>
      <c r="I17" s="2">
        <v>16</v>
      </c>
      <c r="J17">
        <v>4</v>
      </c>
      <c r="K17">
        <v>2017</v>
      </c>
      <c r="L17">
        <v>197661209.96623001</v>
      </c>
      <c r="P17" s="2">
        <f t="shared" si="1"/>
        <v>218783761.46276483</v>
      </c>
      <c r="Q17">
        <f t="shared" si="2"/>
        <v>0.90345466521230045</v>
      </c>
      <c r="U17">
        <f>M16/L16</f>
        <v>0</v>
      </c>
      <c r="W17">
        <v>3</v>
      </c>
      <c r="X17">
        <v>2017</v>
      </c>
      <c r="Y17">
        <v>214789307.61024299</v>
      </c>
      <c r="AA17">
        <f t="shared" si="5"/>
        <v>1.8633481574727999</v>
      </c>
    </row>
    <row r="18" spans="8:27">
      <c r="H18" s="1">
        <v>42856</v>
      </c>
      <c r="I18" s="2">
        <v>17</v>
      </c>
      <c r="J18">
        <v>5</v>
      </c>
      <c r="K18">
        <v>2017</v>
      </c>
      <c r="L18">
        <v>217075552.505575</v>
      </c>
      <c r="P18" s="2">
        <f t="shared" si="1"/>
        <v>227213795.16520354</v>
      </c>
      <c r="Q18">
        <f t="shared" si="2"/>
        <v>0.95538016231691747</v>
      </c>
      <c r="U18">
        <f>M17/L17</f>
        <v>0</v>
      </c>
      <c r="W18">
        <v>4</v>
      </c>
      <c r="X18">
        <v>2017</v>
      </c>
      <c r="Y18">
        <v>197661209.96623001</v>
      </c>
      <c r="AA18">
        <f t="shared" si="5"/>
        <v>1.4187160484638166</v>
      </c>
    </row>
    <row r="19" spans="8:27">
      <c r="H19" s="1">
        <v>42887</v>
      </c>
      <c r="I19" s="2">
        <v>18</v>
      </c>
      <c r="J19">
        <v>6</v>
      </c>
      <c r="K19">
        <v>2017</v>
      </c>
      <c r="L19">
        <v>184955837.57860401</v>
      </c>
      <c r="P19" s="2">
        <f t="shared" si="1"/>
        <v>235643828.86764225</v>
      </c>
      <c r="Q19">
        <f t="shared" si="2"/>
        <v>0.7848957406072834</v>
      </c>
      <c r="W19">
        <v>5</v>
      </c>
      <c r="X19">
        <v>2017</v>
      </c>
      <c r="Y19">
        <v>217075552.505575</v>
      </c>
      <c r="Z19">
        <f>Y7*AA28</f>
        <v>184755324.99854445</v>
      </c>
    </row>
    <row r="20" spans="8:27">
      <c r="H20" s="1">
        <v>42917</v>
      </c>
      <c r="I20" s="2">
        <v>19</v>
      </c>
      <c r="J20">
        <v>7</v>
      </c>
      <c r="K20">
        <v>2017</v>
      </c>
      <c r="L20">
        <v>187225893.480382</v>
      </c>
      <c r="P20" s="2">
        <f t="shared" si="1"/>
        <v>244073862.570081</v>
      </c>
      <c r="Q20">
        <f t="shared" si="2"/>
        <v>0.76708702648004257</v>
      </c>
      <c r="W20">
        <v>6</v>
      </c>
      <c r="X20">
        <v>2017</v>
      </c>
      <c r="Y20">
        <v>184955837.57860401</v>
      </c>
    </row>
    <row r="21" spans="8:27">
      <c r="H21" s="1">
        <v>42948</v>
      </c>
      <c r="I21" s="2">
        <v>20</v>
      </c>
      <c r="J21">
        <v>8</v>
      </c>
      <c r="K21">
        <v>2017</v>
      </c>
      <c r="L21">
        <v>205855839.99133801</v>
      </c>
      <c r="P21" s="2">
        <f t="shared" si="1"/>
        <v>252503896.27251971</v>
      </c>
      <c r="Q21">
        <f t="shared" si="2"/>
        <v>0.81525807336122891</v>
      </c>
      <c r="W21">
        <v>7</v>
      </c>
      <c r="X21">
        <v>2017</v>
      </c>
      <c r="Y21">
        <v>187225893.480382</v>
      </c>
    </row>
    <row r="22" spans="8:27">
      <c r="H22" s="1">
        <v>42979</v>
      </c>
      <c r="I22" s="2">
        <v>21</v>
      </c>
      <c r="J22">
        <v>9</v>
      </c>
      <c r="K22">
        <v>2017</v>
      </c>
      <c r="L22">
        <v>212034384.406739</v>
      </c>
      <c r="P22" s="2">
        <f t="shared" si="1"/>
        <v>260933929.97495842</v>
      </c>
      <c r="Q22">
        <f t="shared" si="2"/>
        <v>0.81259797998323846</v>
      </c>
      <c r="W22">
        <v>8</v>
      </c>
      <c r="X22">
        <v>2017</v>
      </c>
      <c r="Y22">
        <v>205855839.99133801</v>
      </c>
    </row>
    <row r="23" spans="8:27">
      <c r="H23" s="1">
        <v>43009</v>
      </c>
      <c r="I23" s="2">
        <v>22</v>
      </c>
      <c r="J23">
        <v>10</v>
      </c>
      <c r="K23">
        <v>2017</v>
      </c>
      <c r="L23">
        <v>280213678.89325202</v>
      </c>
      <c r="P23" s="2">
        <f t="shared" si="1"/>
        <v>269363963.67739713</v>
      </c>
      <c r="Q23">
        <f t="shared" si="2"/>
        <v>1.0402790153060304</v>
      </c>
      <c r="W23">
        <v>9</v>
      </c>
      <c r="X23">
        <v>2017</v>
      </c>
      <c r="Y23">
        <v>212034384.406739</v>
      </c>
    </row>
    <row r="24" spans="8:27">
      <c r="H24" s="1">
        <v>43040</v>
      </c>
      <c r="I24" s="2">
        <v>23</v>
      </c>
      <c r="J24">
        <v>11</v>
      </c>
      <c r="K24">
        <v>2017</v>
      </c>
      <c r="L24">
        <v>326694751.37668699</v>
      </c>
      <c r="P24" s="2">
        <f t="shared" si="1"/>
        <v>277793997.37983584</v>
      </c>
      <c r="Q24">
        <f t="shared" si="2"/>
        <v>1.1760324357548579</v>
      </c>
      <c r="W24">
        <v>10</v>
      </c>
      <c r="X24">
        <v>2017</v>
      </c>
      <c r="Y24">
        <v>280213678.89325202</v>
      </c>
    </row>
    <row r="25" spans="8:27">
      <c r="H25" s="1">
        <v>43070</v>
      </c>
      <c r="I25" s="2">
        <v>24</v>
      </c>
      <c r="J25">
        <v>12</v>
      </c>
      <c r="K25">
        <v>2017</v>
      </c>
      <c r="L25">
        <v>372349286.29333502</v>
      </c>
      <c r="P25" s="2">
        <f>(I25*$N$2)+$O$2</f>
        <v>286224031.08227456</v>
      </c>
      <c r="Q25">
        <f t="shared" si="2"/>
        <v>1.3009015521352361</v>
      </c>
      <c r="W25">
        <v>11</v>
      </c>
      <c r="X25">
        <v>2017</v>
      </c>
      <c r="Y25">
        <v>326694751.37668699</v>
      </c>
    </row>
    <row r="26" spans="8:27">
      <c r="H26" s="1">
        <v>43101</v>
      </c>
      <c r="I26" s="2">
        <v>25</v>
      </c>
      <c r="L26">
        <v>256798898</v>
      </c>
      <c r="M26">
        <f>P26*T2</f>
        <v>288910105.11288226</v>
      </c>
      <c r="P26" s="2">
        <f t="shared" ref="P26:P37" si="6">(I26*$N$2)+$O$2</f>
        <v>294654064.78471327</v>
      </c>
      <c r="W26">
        <v>12</v>
      </c>
      <c r="X26">
        <v>2017</v>
      </c>
      <c r="Y26">
        <v>372349286.29333502</v>
      </c>
    </row>
    <row r="27" spans="8:27">
      <c r="H27" s="1">
        <v>43132</v>
      </c>
      <c r="I27" s="2">
        <v>26</v>
      </c>
      <c r="L27">
        <v>232640416</v>
      </c>
      <c r="M27">
        <f>P27*T3</f>
        <v>264386056.5507161</v>
      </c>
      <c r="P27" s="2">
        <f t="shared" si="6"/>
        <v>303084098.48715198</v>
      </c>
      <c r="U27">
        <f>AVERAGE(U3:U26)</f>
        <v>0</v>
      </c>
    </row>
    <row r="28" spans="8:27">
      <c r="H28" s="1">
        <v>43160</v>
      </c>
      <c r="I28" s="2">
        <v>27</v>
      </c>
      <c r="L28">
        <v>267994924</v>
      </c>
      <c r="M28">
        <f>P28*T4</f>
        <v>322932878.5401057</v>
      </c>
      <c r="P28" s="2">
        <f t="shared" si="6"/>
        <v>311514132.18959075</v>
      </c>
      <c r="AA28">
        <f>AVERAGE(AA15:AA26)</f>
        <v>1.7014443810206143</v>
      </c>
    </row>
    <row r="29" spans="8:27">
      <c r="H29" s="1">
        <v>43191</v>
      </c>
      <c r="I29" s="2">
        <v>28</v>
      </c>
      <c r="L29">
        <v>262849522</v>
      </c>
      <c r="M29">
        <f>P29*T5</f>
        <v>333461405.46559733</v>
      </c>
      <c r="P29" s="2">
        <f t="shared" si="6"/>
        <v>319944165.89202946</v>
      </c>
    </row>
    <row r="30" spans="8:27">
      <c r="H30" s="1">
        <v>43221</v>
      </c>
      <c r="I30" s="2">
        <v>29</v>
      </c>
      <c r="L30">
        <v>276933049</v>
      </c>
      <c r="M30">
        <f>P30*T6</f>
        <v>297805440.40349591</v>
      </c>
      <c r="P30" s="2">
        <f t="shared" si="6"/>
        <v>328374199.59446818</v>
      </c>
    </row>
    <row r="31" spans="8:27">
      <c r="H31" s="1">
        <v>43252</v>
      </c>
      <c r="I31" s="2">
        <v>30</v>
      </c>
      <c r="L31">
        <v>251486085</v>
      </c>
      <c r="M31">
        <f>P31*T7</f>
        <v>277822328.59728903</v>
      </c>
      <c r="P31" s="2">
        <f t="shared" si="6"/>
        <v>336804233.29690695</v>
      </c>
    </row>
    <row r="32" spans="8:27">
      <c r="H32" s="1">
        <v>43282</v>
      </c>
      <c r="I32" s="2">
        <v>31</v>
      </c>
      <c r="L32">
        <v>250559778</v>
      </c>
      <c r="M32">
        <f>P32*T8</f>
        <v>268685727.99799544</v>
      </c>
      <c r="P32" s="2">
        <f t="shared" si="6"/>
        <v>345234266.99934566</v>
      </c>
    </row>
    <row r="33" spans="8:16">
      <c r="H33" s="1">
        <v>43313</v>
      </c>
      <c r="I33" s="2">
        <v>32</v>
      </c>
      <c r="L33">
        <v>261724749</v>
      </c>
      <c r="M33">
        <f>P33*T9</f>
        <v>306722545.67301768</v>
      </c>
      <c r="P33" s="2">
        <f t="shared" si="6"/>
        <v>353664300.70178437</v>
      </c>
    </row>
    <row r="34" spans="8:16">
      <c r="H34" s="1">
        <v>43344</v>
      </c>
      <c r="I34" s="2">
        <v>33</v>
      </c>
      <c r="L34">
        <v>276675505</v>
      </c>
      <c r="M34">
        <f>P34*T10</f>
        <v>319866905.68017095</v>
      </c>
      <c r="P34" s="2">
        <f t="shared" si="6"/>
        <v>362094334.40422308</v>
      </c>
    </row>
    <row r="35" spans="8:16">
      <c r="H35" s="1">
        <v>43374</v>
      </c>
      <c r="I35" s="2">
        <v>34</v>
      </c>
      <c r="L35">
        <v>287647539</v>
      </c>
      <c r="M35">
        <f>P35*T11</f>
        <v>425117289.96400154</v>
      </c>
      <c r="P35" s="2">
        <f t="shared" si="6"/>
        <v>370524368.1066618</v>
      </c>
    </row>
    <row r="36" spans="8:16">
      <c r="H36" s="1">
        <v>43405</v>
      </c>
      <c r="I36" s="2">
        <v>35</v>
      </c>
      <c r="L36">
        <v>363102609</v>
      </c>
      <c r="M36">
        <f>P36*T12</f>
        <v>497324437.12357295</v>
      </c>
      <c r="P36" s="2">
        <f t="shared" si="6"/>
        <v>378954401.80910051</v>
      </c>
    </row>
    <row r="37" spans="8:16">
      <c r="H37" s="1">
        <v>43435</v>
      </c>
      <c r="I37" s="2">
        <v>36</v>
      </c>
      <c r="L37">
        <v>422386052</v>
      </c>
      <c r="M37">
        <f>P37*T13</f>
        <v>522141373.01179528</v>
      </c>
      <c r="P37" s="2">
        <f t="shared" si="6"/>
        <v>387384435.51153922</v>
      </c>
    </row>
    <row r="53" spans="14:15">
      <c r="N53" s="3"/>
      <c r="O53" s="4"/>
    </row>
    <row r="54" spans="14:15">
      <c r="N54" s="3"/>
      <c r="O54" s="4"/>
    </row>
    <row r="55" spans="14:15">
      <c r="N55" s="3"/>
      <c r="O55" s="4"/>
    </row>
    <row r="56" spans="14:15">
      <c r="N56" s="3"/>
      <c r="O56" s="4"/>
    </row>
    <row r="57" spans="14:15">
      <c r="N57" s="3"/>
      <c r="O57" s="4"/>
    </row>
    <row r="58" spans="14:15">
      <c r="N58" s="3"/>
      <c r="O58" s="4"/>
    </row>
    <row r="59" spans="14:15">
      <c r="N59" s="3"/>
      <c r="O59" s="4"/>
    </row>
    <row r="60" spans="14:15">
      <c r="N60" s="3"/>
      <c r="O60" s="4"/>
    </row>
    <row r="61" spans="14:15">
      <c r="N61" s="3"/>
      <c r="O61" s="4"/>
    </row>
    <row r="62" spans="14:15">
      <c r="N62" s="3"/>
      <c r="O62" s="4"/>
    </row>
    <row r="63" spans="14:15">
      <c r="N63" s="3"/>
      <c r="O63" s="4"/>
    </row>
    <row r="64" spans="14:15">
      <c r="N64" s="3"/>
      <c r="O64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B1" workbookViewId="0">
      <selection activeCell="L27" sqref="L27"/>
    </sheetView>
  </sheetViews>
  <sheetFormatPr defaultRowHeight="15"/>
  <cols>
    <col min="3" max="3" width="11.7109375" bestFit="1" customWidth="1"/>
    <col min="4" max="4" width="11" bestFit="1" customWidth="1"/>
    <col min="6" max="7" width="12" bestFit="1" customWidth="1"/>
    <col min="8" max="8" width="10.140625" bestFit="1" customWidth="1"/>
    <col min="9" max="9" width="10.140625" customWidth="1"/>
    <col min="12" max="12" width="12" bestFit="1" customWidth="1"/>
    <col min="14" max="14" width="10.85546875" bestFit="1" customWidth="1"/>
    <col min="15" max="15" width="12.7109375" bestFit="1" customWidth="1"/>
    <col min="16" max="16" width="17.28515625" customWidth="1"/>
    <col min="20" max="20" width="12" bestFit="1" customWidth="1"/>
    <col min="21" max="21" width="10" bestFit="1" customWidth="1"/>
  </cols>
  <sheetData>
    <row r="1" spans="1:1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8</v>
      </c>
    </row>
    <row r="2" spans="1:13">
      <c r="A2" s="1">
        <v>42370</v>
      </c>
      <c r="B2" s="2">
        <v>1</v>
      </c>
      <c r="C2">
        <v>1</v>
      </c>
      <c r="D2">
        <v>2016</v>
      </c>
      <c r="E2">
        <v>96812334.960448205</v>
      </c>
      <c r="G2">
        <f t="array" ref="G2:H2">LINEST(E2:E25,B2:B25,1,0)</f>
        <v>8430033.7024387196</v>
      </c>
      <c r="H2">
        <v>83903222.223745316</v>
      </c>
      <c r="I2" s="2">
        <f>(B2*$G$2)+$H$2</f>
        <v>92333255.926184028</v>
      </c>
      <c r="J2">
        <f>E2/I2</f>
        <v>1.048509921905548</v>
      </c>
      <c r="K2">
        <f>AVERAGE(J2,J14)</f>
        <v>0.98212885470842637</v>
      </c>
      <c r="L2">
        <f>AVERAGE(K2:K13)</f>
        <v>1.0016550271549824</v>
      </c>
      <c r="M2">
        <f>K2/$L$2</f>
        <v>0.98050609050301818</v>
      </c>
    </row>
    <row r="3" spans="1:13">
      <c r="A3" s="1">
        <v>42401</v>
      </c>
      <c r="B3" s="2">
        <v>2</v>
      </c>
      <c r="C3">
        <v>2</v>
      </c>
      <c r="D3">
        <v>2016</v>
      </c>
      <c r="E3">
        <v>95436530.777820498</v>
      </c>
      <c r="G3">
        <f>G2</f>
        <v>8430033.7024387196</v>
      </c>
      <c r="H3">
        <f>H2</f>
        <v>83903222.223745316</v>
      </c>
      <c r="I3" s="2">
        <f t="shared" ref="I3:I25" si="0">(B3*$G$2)+$H$2</f>
        <v>100763289.62862276</v>
      </c>
      <c r="J3">
        <f t="shared" ref="J3:J25" si="1">E3/I3</f>
        <v>0.94713591755058046</v>
      </c>
      <c r="K3">
        <f t="shared" ref="K3:K13" si="2">AVERAGE(J3,J15)</f>
        <v>0.87376284000241733</v>
      </c>
      <c r="M3">
        <f t="shared" ref="M3:M13" si="3">K3/$L$2</f>
        <v>0.87231912815750601</v>
      </c>
    </row>
    <row r="4" spans="1:13">
      <c r="A4" s="1">
        <v>42430</v>
      </c>
      <c r="B4" s="2">
        <v>3</v>
      </c>
      <c r="C4">
        <v>3</v>
      </c>
      <c r="D4">
        <v>2016</v>
      </c>
      <c r="E4">
        <v>115270625.48609</v>
      </c>
      <c r="I4" s="2">
        <f t="shared" si="0"/>
        <v>109193323.33106148</v>
      </c>
      <c r="J4">
        <f t="shared" si="1"/>
        <v>1.0556563530592695</v>
      </c>
      <c r="K4">
        <f t="shared" si="2"/>
        <v>1.0383713218713964</v>
      </c>
      <c r="M4">
        <f t="shared" si="3"/>
        <v>1.0366556286556059</v>
      </c>
    </row>
    <row r="5" spans="1:13">
      <c r="A5" s="1">
        <v>42461</v>
      </c>
      <c r="B5" s="2">
        <v>4</v>
      </c>
      <c r="C5">
        <v>4</v>
      </c>
      <c r="D5">
        <v>2016</v>
      </c>
      <c r="E5">
        <v>139324010.73509899</v>
      </c>
      <c r="I5" s="2">
        <f t="shared" si="0"/>
        <v>117623357.03350019</v>
      </c>
      <c r="J5">
        <f t="shared" si="1"/>
        <v>1.1844927253302102</v>
      </c>
      <c r="K5">
        <f t="shared" si="2"/>
        <v>1.0439736952712553</v>
      </c>
      <c r="M5">
        <f t="shared" si="3"/>
        <v>1.0422487452955447</v>
      </c>
    </row>
    <row r="6" spans="1:13">
      <c r="A6" s="1">
        <v>42491</v>
      </c>
      <c r="B6" s="2">
        <v>5</v>
      </c>
      <c r="C6">
        <v>5</v>
      </c>
      <c r="D6">
        <v>2016</v>
      </c>
      <c r="E6">
        <v>108587343.23582099</v>
      </c>
      <c r="I6" s="2">
        <f t="shared" si="0"/>
        <v>126053390.73593891</v>
      </c>
      <c r="J6">
        <f t="shared" si="1"/>
        <v>0.86143928855744623</v>
      </c>
      <c r="K6">
        <f t="shared" si="2"/>
        <v>0.9084097254371819</v>
      </c>
      <c r="M6">
        <f t="shared" si="3"/>
        <v>0.90690876680103449</v>
      </c>
    </row>
    <row r="7" spans="1:13">
      <c r="A7" s="1">
        <v>42522</v>
      </c>
      <c r="B7" s="2">
        <v>6</v>
      </c>
      <c r="C7">
        <v>6</v>
      </c>
      <c r="D7">
        <v>2016</v>
      </c>
      <c r="E7">
        <v>116676502.674637</v>
      </c>
      <c r="I7" s="2">
        <f t="shared" si="0"/>
        <v>134483424.43837762</v>
      </c>
      <c r="J7">
        <f t="shared" si="1"/>
        <v>0.86759021167028638</v>
      </c>
      <c r="K7">
        <f t="shared" si="2"/>
        <v>0.82624297613878483</v>
      </c>
      <c r="M7">
        <f t="shared" si="3"/>
        <v>0.82487778101166886</v>
      </c>
    </row>
    <row r="8" spans="1:13">
      <c r="A8" s="1">
        <v>42552</v>
      </c>
      <c r="B8" s="2">
        <v>7</v>
      </c>
      <c r="C8">
        <v>7</v>
      </c>
      <c r="D8">
        <v>2016</v>
      </c>
      <c r="E8">
        <v>113191827.61317401</v>
      </c>
      <c r="I8" s="2">
        <f t="shared" si="0"/>
        <v>142913458.14081636</v>
      </c>
      <c r="J8">
        <f t="shared" si="1"/>
        <v>0.79203056930889704</v>
      </c>
      <c r="K8">
        <f t="shared" si="2"/>
        <v>0.7795587978944698</v>
      </c>
      <c r="M8">
        <f t="shared" si="3"/>
        <v>0.77827073868801289</v>
      </c>
    </row>
    <row r="9" spans="1:13">
      <c r="A9" s="1">
        <v>42583</v>
      </c>
      <c r="B9" s="2">
        <v>8</v>
      </c>
      <c r="C9">
        <v>8</v>
      </c>
      <c r="D9">
        <v>2016</v>
      </c>
      <c r="E9">
        <v>139561892.40846601</v>
      </c>
      <c r="I9" s="2">
        <f t="shared" si="0"/>
        <v>151343491.84325507</v>
      </c>
      <c r="J9">
        <f t="shared" si="1"/>
        <v>0.92215324695302292</v>
      </c>
      <c r="K9">
        <f t="shared" si="2"/>
        <v>0.86870566015712591</v>
      </c>
      <c r="M9">
        <f t="shared" si="3"/>
        <v>0.86727030425287754</v>
      </c>
    </row>
    <row r="10" spans="1:13">
      <c r="A10" s="1">
        <v>42614</v>
      </c>
      <c r="B10" s="2">
        <v>9</v>
      </c>
      <c r="C10">
        <v>9</v>
      </c>
      <c r="D10">
        <v>2016</v>
      </c>
      <c r="E10">
        <v>152917024.482034</v>
      </c>
      <c r="I10" s="2">
        <f t="shared" si="0"/>
        <v>159773525.54569378</v>
      </c>
      <c r="J10">
        <f t="shared" si="1"/>
        <v>0.95708612524983749</v>
      </c>
      <c r="K10">
        <f t="shared" si="2"/>
        <v>0.88484205261653792</v>
      </c>
      <c r="M10">
        <f t="shared" si="3"/>
        <v>0.88338003467098813</v>
      </c>
    </row>
    <row r="11" spans="1:13">
      <c r="A11" s="1">
        <v>42644</v>
      </c>
      <c r="B11" s="2">
        <v>10</v>
      </c>
      <c r="C11">
        <v>10</v>
      </c>
      <c r="D11">
        <v>2016</v>
      </c>
      <c r="E11">
        <v>211633380.72301701</v>
      </c>
      <c r="I11" s="2">
        <f t="shared" si="0"/>
        <v>168203559.24813253</v>
      </c>
      <c r="J11">
        <f t="shared" si="1"/>
        <v>1.2581979933659855</v>
      </c>
      <c r="K11">
        <f t="shared" si="2"/>
        <v>1.149238504336008</v>
      </c>
      <c r="M11">
        <f t="shared" si="3"/>
        <v>1.1473396260988271</v>
      </c>
    </row>
    <row r="12" spans="1:13">
      <c r="A12" s="1">
        <v>42675</v>
      </c>
      <c r="B12" s="2">
        <v>11</v>
      </c>
      <c r="C12">
        <v>11</v>
      </c>
      <c r="D12">
        <v>2016</v>
      </c>
      <c r="E12">
        <v>256654031.91054001</v>
      </c>
      <c r="I12" s="2">
        <f t="shared" si="0"/>
        <v>176633592.95057124</v>
      </c>
      <c r="J12">
        <f t="shared" si="1"/>
        <v>1.453030692651774</v>
      </c>
      <c r="K12">
        <f t="shared" si="2"/>
        <v>1.314531564203316</v>
      </c>
      <c r="M12">
        <f t="shared" si="3"/>
        <v>1.3123595734721185</v>
      </c>
    </row>
    <row r="13" spans="1:13">
      <c r="A13" s="1">
        <v>42705</v>
      </c>
      <c r="B13" s="2">
        <v>12</v>
      </c>
      <c r="C13">
        <v>12</v>
      </c>
      <c r="D13">
        <v>2016</v>
      </c>
      <c r="E13">
        <v>258957148.103127</v>
      </c>
      <c r="I13" s="2">
        <f t="shared" si="0"/>
        <v>185063626.65300995</v>
      </c>
      <c r="J13">
        <f t="shared" si="1"/>
        <v>1.3992871143105052</v>
      </c>
      <c r="K13">
        <f t="shared" si="2"/>
        <v>1.3500943332228705</v>
      </c>
      <c r="M13">
        <f t="shared" si="3"/>
        <v>1.3478635823927985</v>
      </c>
    </row>
    <row r="14" spans="1:13">
      <c r="A14" s="1">
        <v>42736</v>
      </c>
      <c r="B14" s="2">
        <v>13</v>
      </c>
      <c r="C14">
        <v>1</v>
      </c>
      <c r="D14">
        <v>2017</v>
      </c>
      <c r="E14">
        <v>177191391.367966</v>
      </c>
      <c r="I14" s="2">
        <f t="shared" si="0"/>
        <v>193493660.35544866</v>
      </c>
      <c r="J14">
        <f t="shared" si="1"/>
        <v>0.91574778751130481</v>
      </c>
    </row>
    <row r="15" spans="1:13">
      <c r="A15" s="1">
        <v>42767</v>
      </c>
      <c r="B15" s="2">
        <v>14</v>
      </c>
      <c r="C15">
        <v>2</v>
      </c>
      <c r="D15">
        <v>2017</v>
      </c>
      <c r="E15">
        <v>161617657.52087799</v>
      </c>
      <c r="I15" s="2">
        <f t="shared" si="0"/>
        <v>201923694.05788738</v>
      </c>
      <c r="J15">
        <f t="shared" si="1"/>
        <v>0.80038976245425431</v>
      </c>
    </row>
    <row r="16" spans="1:13">
      <c r="A16" s="1">
        <v>42795</v>
      </c>
      <c r="B16" s="2">
        <v>15</v>
      </c>
      <c r="C16">
        <v>3</v>
      </c>
      <c r="D16">
        <v>2017</v>
      </c>
      <c r="E16">
        <v>214789307.61024299</v>
      </c>
      <c r="I16" s="2">
        <f t="shared" si="0"/>
        <v>210353727.76032612</v>
      </c>
      <c r="J16">
        <f t="shared" si="1"/>
        <v>1.021086290683523</v>
      </c>
    </row>
    <row r="17" spans="1:10">
      <c r="A17" s="1">
        <v>42826</v>
      </c>
      <c r="B17" s="2">
        <v>16</v>
      </c>
      <c r="C17">
        <v>4</v>
      </c>
      <c r="D17">
        <v>2017</v>
      </c>
      <c r="E17">
        <v>197661209.96623001</v>
      </c>
      <c r="I17" s="2">
        <f t="shared" si="0"/>
        <v>218783761.46276483</v>
      </c>
      <c r="J17">
        <f t="shared" si="1"/>
        <v>0.90345466521230045</v>
      </c>
    </row>
    <row r="18" spans="1:10">
      <c r="A18" s="1">
        <v>42856</v>
      </c>
      <c r="B18" s="2">
        <v>17</v>
      </c>
      <c r="C18">
        <v>5</v>
      </c>
      <c r="D18">
        <v>2017</v>
      </c>
      <c r="E18">
        <v>217075552.505575</v>
      </c>
      <c r="I18" s="2">
        <f t="shared" si="0"/>
        <v>227213795.16520354</v>
      </c>
      <c r="J18">
        <f t="shared" si="1"/>
        <v>0.95538016231691747</v>
      </c>
    </row>
    <row r="19" spans="1:10">
      <c r="A19" s="1">
        <v>42887</v>
      </c>
      <c r="B19" s="2">
        <v>18</v>
      </c>
      <c r="C19">
        <v>6</v>
      </c>
      <c r="D19">
        <v>2017</v>
      </c>
      <c r="E19">
        <v>184955837.57860401</v>
      </c>
      <c r="I19" s="2">
        <f t="shared" si="0"/>
        <v>235643828.86764225</v>
      </c>
      <c r="J19">
        <f t="shared" si="1"/>
        <v>0.7848957406072834</v>
      </c>
    </row>
    <row r="20" spans="1:10">
      <c r="A20" s="1">
        <v>42917</v>
      </c>
      <c r="B20" s="2">
        <v>19</v>
      </c>
      <c r="C20">
        <v>7</v>
      </c>
      <c r="D20">
        <v>2017</v>
      </c>
      <c r="E20">
        <v>187225893.480382</v>
      </c>
      <c r="I20" s="2">
        <f t="shared" si="0"/>
        <v>244073862.570081</v>
      </c>
      <c r="J20">
        <f t="shared" si="1"/>
        <v>0.76708702648004257</v>
      </c>
    </row>
    <row r="21" spans="1:10">
      <c r="A21" s="1">
        <v>42948</v>
      </c>
      <c r="B21" s="2">
        <v>20</v>
      </c>
      <c r="C21">
        <v>8</v>
      </c>
      <c r="D21">
        <v>2017</v>
      </c>
      <c r="E21">
        <v>205855839.99133801</v>
      </c>
      <c r="I21" s="2">
        <f t="shared" si="0"/>
        <v>252503896.27251971</v>
      </c>
      <c r="J21">
        <f t="shared" si="1"/>
        <v>0.81525807336122891</v>
      </c>
    </row>
    <row r="22" spans="1:10">
      <c r="A22" s="1">
        <v>42979</v>
      </c>
      <c r="B22" s="2">
        <v>21</v>
      </c>
      <c r="C22">
        <v>9</v>
      </c>
      <c r="D22">
        <v>2017</v>
      </c>
      <c r="E22">
        <v>212034384.406739</v>
      </c>
      <c r="I22" s="2">
        <f t="shared" si="0"/>
        <v>260933929.97495842</v>
      </c>
      <c r="J22">
        <f t="shared" si="1"/>
        <v>0.81259797998323846</v>
      </c>
    </row>
    <row r="23" spans="1:10">
      <c r="A23" s="1">
        <v>43009</v>
      </c>
      <c r="B23" s="2">
        <v>22</v>
      </c>
      <c r="C23">
        <v>10</v>
      </c>
      <c r="D23">
        <v>2017</v>
      </c>
      <c r="E23">
        <v>280213678.89325202</v>
      </c>
      <c r="I23" s="2">
        <f t="shared" si="0"/>
        <v>269363963.67739713</v>
      </c>
      <c r="J23">
        <f t="shared" si="1"/>
        <v>1.0402790153060304</v>
      </c>
    </row>
    <row r="24" spans="1:10">
      <c r="A24" s="1">
        <v>43040</v>
      </c>
      <c r="B24" s="2">
        <v>23</v>
      </c>
      <c r="C24">
        <v>11</v>
      </c>
      <c r="D24">
        <v>2017</v>
      </c>
      <c r="E24">
        <v>326694751.37668699</v>
      </c>
      <c r="I24" s="2">
        <f t="shared" si="0"/>
        <v>277793997.37983584</v>
      </c>
      <c r="J24">
        <f t="shared" si="1"/>
        <v>1.1760324357548579</v>
      </c>
    </row>
    <row r="25" spans="1:10">
      <c r="A25" s="1">
        <v>43070</v>
      </c>
      <c r="B25" s="2">
        <v>24</v>
      </c>
      <c r="C25">
        <v>12</v>
      </c>
      <c r="D25">
        <v>2017</v>
      </c>
      <c r="E25">
        <v>372349286.29333502</v>
      </c>
      <c r="I25" s="2">
        <f>(B25*$G$2)+$H$2</f>
        <v>286224031.08227456</v>
      </c>
      <c r="J25">
        <f t="shared" si="1"/>
        <v>1.3009015521352361</v>
      </c>
    </row>
    <row r="26" spans="1:10">
      <c r="A26" s="1">
        <v>43101</v>
      </c>
      <c r="B26" s="2">
        <v>25</v>
      </c>
      <c r="E26">
        <v>256798898</v>
      </c>
      <c r="F26">
        <f>I26*M2</f>
        <v>288910105.11288226</v>
      </c>
      <c r="I26" s="2">
        <f t="shared" ref="I26:I37" si="4">(B26*$G$2)+$H$2</f>
        <v>294654064.78471327</v>
      </c>
    </row>
    <row r="27" spans="1:10">
      <c r="A27" s="1">
        <v>43132</v>
      </c>
      <c r="B27" s="2">
        <v>26</v>
      </c>
      <c r="E27">
        <v>232640416</v>
      </c>
      <c r="F27">
        <f>I27*M3</f>
        <v>264386056.5507161</v>
      </c>
      <c r="I27" s="2">
        <f t="shared" si="4"/>
        <v>303084098.48715198</v>
      </c>
    </row>
    <row r="28" spans="1:10">
      <c r="A28" s="1">
        <v>43160</v>
      </c>
      <c r="B28" s="2">
        <v>27</v>
      </c>
      <c r="E28">
        <v>267994924</v>
      </c>
      <c r="F28">
        <f>I28*M4</f>
        <v>322932878.5401057</v>
      </c>
      <c r="I28" s="2">
        <f t="shared" si="4"/>
        <v>311514132.18959075</v>
      </c>
    </row>
    <row r="29" spans="1:10">
      <c r="A29" s="1">
        <v>43191</v>
      </c>
      <c r="B29" s="2">
        <v>28</v>
      </c>
      <c r="E29">
        <v>262849522</v>
      </c>
      <c r="F29">
        <f>I29*M5</f>
        <v>333461405.46559733</v>
      </c>
      <c r="I29" s="2">
        <f t="shared" si="4"/>
        <v>319944165.89202946</v>
      </c>
    </row>
    <row r="30" spans="1:10">
      <c r="A30" s="1">
        <v>43221</v>
      </c>
      <c r="B30" s="2">
        <v>29</v>
      </c>
      <c r="E30">
        <v>276933049</v>
      </c>
      <c r="F30">
        <f>I30*M6</f>
        <v>297805440.40349591</v>
      </c>
      <c r="I30" s="2">
        <f t="shared" si="4"/>
        <v>328374199.59446818</v>
      </c>
    </row>
    <row r="31" spans="1:10">
      <c r="A31" s="1">
        <v>43252</v>
      </c>
      <c r="B31" s="2">
        <v>30</v>
      </c>
      <c r="E31">
        <v>251486085</v>
      </c>
      <c r="F31">
        <f>I31*M7</f>
        <v>277822328.59728903</v>
      </c>
      <c r="I31" s="2">
        <f t="shared" si="4"/>
        <v>336804233.29690695</v>
      </c>
    </row>
    <row r="32" spans="1:10">
      <c r="A32" s="1">
        <v>43282</v>
      </c>
      <c r="B32" s="2">
        <v>31</v>
      </c>
      <c r="E32">
        <v>250559778</v>
      </c>
      <c r="F32">
        <f>I32*M8</f>
        <v>268685727.99799544</v>
      </c>
      <c r="I32" s="2">
        <f t="shared" si="4"/>
        <v>345234266.99934566</v>
      </c>
    </row>
    <row r="33" spans="1:9">
      <c r="A33" s="1">
        <v>43313</v>
      </c>
      <c r="B33" s="2">
        <v>32</v>
      </c>
      <c r="E33">
        <v>261724749</v>
      </c>
      <c r="F33">
        <f>I33*M9</f>
        <v>306722545.67301768</v>
      </c>
      <c r="I33" s="2">
        <f t="shared" si="4"/>
        <v>353664300.70178437</v>
      </c>
    </row>
    <row r="34" spans="1:9">
      <c r="A34" s="1">
        <v>43344</v>
      </c>
      <c r="B34" s="2">
        <v>33</v>
      </c>
      <c r="E34">
        <v>276675505</v>
      </c>
      <c r="F34">
        <f>I34*M10</f>
        <v>319866905.68017095</v>
      </c>
      <c r="I34" s="2">
        <f t="shared" si="4"/>
        <v>362094334.40422308</v>
      </c>
    </row>
    <row r="35" spans="1:9">
      <c r="A35" s="1">
        <v>43374</v>
      </c>
      <c r="B35" s="2">
        <v>34</v>
      </c>
      <c r="E35">
        <v>287647539</v>
      </c>
      <c r="F35">
        <f>I35*M11</f>
        <v>425117289.96400154</v>
      </c>
      <c r="I35" s="2">
        <f t="shared" si="4"/>
        <v>370524368.1066618</v>
      </c>
    </row>
    <row r="36" spans="1:9">
      <c r="A36" s="1">
        <v>43405</v>
      </c>
      <c r="B36" s="2">
        <v>35</v>
      </c>
      <c r="E36">
        <v>363102609</v>
      </c>
      <c r="F36">
        <f>I36*M12</f>
        <v>497324437.12357295</v>
      </c>
      <c r="I36" s="2">
        <f t="shared" si="4"/>
        <v>378954401.80910051</v>
      </c>
    </row>
    <row r="37" spans="1:9">
      <c r="A37" s="1">
        <v>43435</v>
      </c>
      <c r="B37" s="2">
        <v>36</v>
      </c>
      <c r="E37">
        <v>422386052</v>
      </c>
      <c r="F37">
        <f>I37*M13</f>
        <v>522141373.01179528</v>
      </c>
      <c r="I37" s="2">
        <f t="shared" si="4"/>
        <v>387384435.51153922</v>
      </c>
    </row>
    <row r="53" spans="14:15">
      <c r="N53" s="3"/>
      <c r="O53" s="4"/>
    </row>
    <row r="54" spans="14:15">
      <c r="N54" s="3"/>
      <c r="O54" s="4"/>
    </row>
    <row r="55" spans="14:15">
      <c r="N55" s="3"/>
      <c r="O55" s="4"/>
    </row>
    <row r="56" spans="14:15">
      <c r="N56" s="3"/>
      <c r="O56" s="4"/>
    </row>
    <row r="57" spans="14:15">
      <c r="N57" s="3"/>
      <c r="O57" s="4"/>
    </row>
    <row r="58" spans="14:15">
      <c r="N58" s="3"/>
      <c r="O58" s="4"/>
    </row>
    <row r="59" spans="14:15">
      <c r="N59" s="3"/>
      <c r="O59" s="4"/>
    </row>
    <row r="60" spans="14:15">
      <c r="N60" s="3"/>
      <c r="O60" s="4"/>
    </row>
    <row r="61" spans="14:15">
      <c r="N61" s="3"/>
      <c r="O61" s="4"/>
    </row>
    <row r="62" spans="14:15">
      <c r="N62" s="3"/>
      <c r="O62" s="4"/>
    </row>
    <row r="63" spans="14:15">
      <c r="N63" s="3"/>
      <c r="O63" s="4"/>
    </row>
    <row r="64" spans="14:15">
      <c r="N64" s="3"/>
      <c r="O6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ДЗ2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Khlopkov</dc:creator>
  <cp:lastModifiedBy>Andrey Khlopkov</cp:lastModifiedBy>
  <dcterms:created xsi:type="dcterms:W3CDTF">2022-10-26T17:51:44Z</dcterms:created>
  <dcterms:modified xsi:type="dcterms:W3CDTF">2022-10-27T18:30:13Z</dcterms:modified>
</cp:coreProperties>
</file>