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D39BA97D-BB0F-4952-A71B-3338587B3AFE}"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4" l="1" a="1"/>
  <c r="B37" i="4" s="1"/>
  <c r="B36" i="4" a="1"/>
  <c r="B36" i="4"/>
  <c r="A45" i="4"/>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9" i="4" l="1"/>
  <c r="A34" i="4"/>
  <c r="A35" i="4"/>
  <c r="A33" i="4"/>
  <c r="B39" i="4"/>
  <c r="G5" i="6"/>
  <c r="F5" i="6"/>
  <c r="E5" i="6"/>
  <c r="D5" i="6"/>
  <c r="K5" i="1"/>
  <c r="J5" i="1"/>
  <c r="I5" i="1"/>
  <c r="H5" i="1"/>
  <c r="G5" i="1"/>
  <c r="F5" i="1"/>
  <c r="E5" i="1"/>
  <c r="D5" i="1"/>
  <c r="B6" i="8"/>
  <c r="F5" i="8"/>
  <c r="D5" i="8"/>
  <c r="B5" i="8"/>
  <c r="D6"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6"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<sst xmlns="http://schemas.openxmlformats.org/spreadsheetml/2006/main" count="213" uniqueCount="133">
  <si>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</si>
  <si>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</si>
  <si>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</si>
  <si>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</si>
  <si>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</si>
  <si>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</si>
  <si>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</si>
  <si>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</si>
  <si>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</si>
  <si>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</si>
  <si>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</si>
  <si>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</si>
  <si>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</si>
  <si>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Valeurs à utiliser à l’étape 2c sur le site Canada.ca :</t>
  </si>
  <si>
    <t>Calculs par lots optionels</t>
  </si>
  <si>
    <t>Montant de l’employé (calculé)</t>
  </si>
  <si>
    <t>Nom de l’employé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</si>
  <si>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</si>
  <si>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</si>
  <si>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</si>
  <si>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</si>
  <si>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</si>
  <si>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</si>
  <si>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</si>
  <si>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</si>
  <si>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</si>
  <si>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</si>
  <si>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</si>
  <si>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</si>
  <si>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</si>
  <si>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</si>
  <si>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</si>
  <si>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</si>
  <si>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</si>
  <si>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</si>
  <si>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</si>
  <si>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</si>
  <si>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</si>
  <si>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</si>
  <si>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</si>
  <si>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</si>
  <si>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</si>
  <si>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</si>
  <si>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</si>
  <si>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</si>
  <si>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</si>
  <si>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Calcul de la subvention salariale</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</si>
  <si>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</si>
  <si>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</si>
  <si>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</si>
  <si>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</si>
  <si>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</si>
  <si>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</si>
  <si>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</si>
  <si>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</si>
  <si>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</si>
  <si>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</si>
  <si>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</si>
  <si>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</si>
  <si>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</si>
  <si>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</si>
  <si>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</si>
  <si>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</si>
  <si>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</si>
  <si>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</si>
  <si>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</si>
  <si>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</si>
  <si>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</si>
  <si>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</si>
  <si>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</si>
  <si>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</si>
  <si>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t>ii) Understand the definition of an eligible employee</t>
  </si>
  <si>
    <r>
      <rPr>
        <b/>
        <sz val="12"/>
        <color theme="1"/>
        <rFont val="Calibri"/>
        <family val="2"/>
        <scheme val="minor"/>
      </rPr>
      <t xml:space="preserve">Important: </t>
    </r>
    <r>
      <rPr>
        <sz val="12"/>
        <color theme="1"/>
        <rFont val="Calibri"/>
        <family val="2"/>
        <scheme val="minor"/>
      </rPr>
      <t xml:space="preserve">You must ensure you </t>
    </r>
    <r>
      <rPr>
        <b/>
        <sz val="12"/>
        <color theme="1"/>
        <rFont val="Calibri"/>
        <family val="2"/>
        <scheme val="minor"/>
      </rPr>
      <t>only include eligible employees in this calculation</t>
    </r>
    <r>
      <rPr>
        <sz val="12"/>
        <color theme="1"/>
        <rFont val="Calibri"/>
        <family val="2"/>
        <scheme val="minor"/>
      </rPr>
      <t>.</t>
    </r>
  </si>
  <si>
    <r>
      <t xml:space="preserve">An eligible employee is an individual employed in Canada by you (the eligible employer) during the claim period, </t>
    </r>
    <r>
      <rPr>
        <b/>
        <sz val="12"/>
        <color theme="1"/>
        <rFont val="Calibri"/>
        <family val="2"/>
        <scheme val="minor"/>
      </rPr>
      <t>except</t>
    </r>
    <r>
      <rPr>
        <sz val="12"/>
        <color theme="1"/>
        <rFont val="Calibri"/>
        <family val="2"/>
        <scheme val="minor"/>
      </rPr>
      <t xml:space="preserve"> if there was a </t>
    </r>
    <r>
      <rPr>
        <b/>
        <sz val="12"/>
        <color theme="1"/>
        <rFont val="Calibri"/>
        <family val="2"/>
        <scheme val="minor"/>
      </rPr>
      <t>period of 14 or more consecutive days in that period in respect of which they were not paid eligible remuneration by you</t>
    </r>
    <r>
      <rPr>
        <sz val="12"/>
        <color theme="1"/>
        <rFont val="Calibri"/>
        <family val="2"/>
        <scheme val="minor"/>
      </rPr>
      <t>.</t>
    </r>
  </si>
  <si>
    <t>Employee eligibility is based on whether the person is employed in Canada, not where they live.</t>
  </si>
  <si>
    <t>Determine your eligible employees on Canada.ca (https://www.canada.ca/en/revenue-agency/services/subsidy/emergency-wage-subsidy/cews-determine-eligible-employees.html)</t>
  </si>
  <si>
    <t>iii) What option did you choose to calculate your firm's baseline revenue?</t>
  </si>
  <si>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</si>
  <si>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t>iv) Ensure you qualify for periods 1 to 4 by calculating your drop in revenue</t>
  </si>
  <si>
    <r>
      <rPr>
        <b/>
        <sz val="12"/>
        <color theme="1"/>
        <rFont val="Calibri"/>
        <family val="2"/>
        <scheme val="minor"/>
      </rPr>
      <t>Optional:</t>
    </r>
    <r>
      <rPr>
        <sz val="12"/>
        <color theme="1"/>
        <rFont val="Calibri"/>
        <family val="2"/>
        <scheme val="minor"/>
      </rPr>
      <t xml:space="preserve"> If you already calculated your revenue drop and know you are eligible for the period (15% for period 1, 30% for periods 2-4), then you can skip this</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</si>
  <si>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</si>
  <si>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</si>
  <si>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</si>
  <si>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</si>
  <si>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</si>
  <si>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</si>
  <si>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</si>
  <si>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</si>
  <si>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</si>
  <si>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</si>
  <si>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You must have a revenue drop of 15% or more to qualify for period 1 or 30% or more to qualify for period 2. 
You can alternatively qualify for a period if you qualify for the preceeding period.</t>
  </si>
  <si>
    <t>v) Quand utiliser l’étape 2a) Toutes les semaines ou l’étape 2b) À la quinzaine (onglets)</t>
  </si>
  <si>
    <t xml:space="preserve">Effectuez l’étape 2a) ou l’étape 2b) en fonction de celle qui décrit la période de paie que vous utilisez pour les retenues sur la paie : « hebdomadaire (52) » ou « à la quinzaine (toutes les deux semaines) »
</t>
  </si>
  <si>
    <t>Si vous utilisez une autre période de paie, par exemple une fois par mois, , utilisez XXX(Step 2a) dans les et rajustez vos chiffres de paie en conséquence.</t>
  </si>
  <si>
    <t>Pour les employés dont l’horaire est variable ou qui n’ont pas travaillé le même nombre d’heures durant chaque semaine de la période de demande,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</si>
  <si>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</si>
  <si>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</si>
  <si>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</si>
  <si>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</si>
  <si>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</si>
  <si>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</si>
  <si>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</si>
  <si>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</si>
  <si>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</si>
  <si>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Totals: Final values to input on Canada.ca are displayed on the "Step 3) Amounts to use" sheet</t>
  </si>
  <si>
    <t>i) Une fois que vous aurez rempli les onglets de calcul Hebdomadaire et/ou À la quinzaine, les « Valeurs à utiliser à l’étape 2c » s’afficheront ci-dessous.</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</si>
  <si>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</si>
  <si>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</si>
  <si>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</si>
  <si>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</si>
  <si>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</si>
  <si>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</si>
  <si>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 )</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</si>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</sst>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99">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protection locked="0"/>
    </xf>
    <xf numFmtId="164" fontId="5" fillId="8" borderId="1" xfId="0" applyNumberFormat="1" applyFont="1" applyFill="1" applyBorder="1" applyAlignment="1">
      <alignment wrapText="1"/>
    </xf>
    <xf numFmtId="0" fontId="0" fillId="0" borderId="0" xfId="0" applyAlignment="1">
      <alignment wrapText="1"/>
    </xf>
    <xf numFmtId="1" fontId="2" fillId="0" borderId="1"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en/revenue-agency/services/subsidy/emergency-wage-subsidy/cews-determine-eligible-employe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48" t="s">
        <v>46</v>
      </c>
      <c r="B1" s="48"/>
      <c r="C1" s="48"/>
      <c r="D1" s="48"/>
      <c r="E1" s="48"/>
      <c r="F1" s="48"/>
      <c r="G1" s="48"/>
      <c r="H1" s="48"/>
      <c r="I1" s="48"/>
      <c r="J1" s="48"/>
      <c r="K1" s="48"/>
      <c r="L1" s="48"/>
      <c r="M1" s="48"/>
      <c r="N1" s="48"/>
      <c r="O1" s="48"/>
      <c r="P1" s="48"/>
    </row>
    <row r="2" spans="1:16" x14ac:dyDescent="0.5">
      <c r="A2" s="6" t="s">
        <v>65</v>
      </c>
    </row>
    <row r="3" spans="1:16" ht="37.5" customHeight="1" x14ac:dyDescent="0.5">
      <c r="A3" s="6" t="s">
        <v>66</v>
      </c>
      <c r="B3" s="46"/>
      <c r="C3" s="46"/>
      <c r="D3" s="46"/>
      <c r="E3" s="46"/>
      <c r="F3" s="46"/>
      <c r="G3" s="46"/>
      <c r="H3" s="46"/>
      <c r="I3" s="46"/>
      <c r="J3" s="46"/>
      <c r="K3" s="46"/>
      <c r="L3" s="46"/>
      <c r="M3" s="46"/>
      <c r="N3" s="46"/>
      <c r="O3" s="46"/>
      <c r="P3" s="46"/>
    </row>
    <row r="4" spans="1:16" x14ac:dyDescent="0.5">
      <c r="A4" s="35" t="s">
        <v>67</v>
      </c>
      <c r="B4" s="46"/>
      <c r="C4" s="46"/>
      <c r="D4" s="46"/>
      <c r="E4" s="46"/>
      <c r="F4" s="46"/>
      <c r="G4" s="46"/>
      <c r="I4" s="46"/>
      <c r="J4" s="46"/>
      <c r="K4" s="46"/>
      <c r="L4" s="46"/>
      <c r="M4" s="46"/>
      <c r="N4" s="46"/>
      <c r="O4" s="46"/>
      <c r="P4" s="46"/>
    </row>
    <row r="5" spans="1:16" x14ac:dyDescent="0.5">
      <c r="A5" s="49"/>
      <c r="B5" s="49"/>
      <c r="C5" s="49"/>
      <c r="D5" s="49"/>
      <c r="E5" s="49"/>
      <c r="F5" s="49"/>
      <c r="G5" s="49"/>
      <c r="I5" s="46"/>
      <c r="J5" s="46"/>
      <c r="K5" s="46"/>
      <c r="L5" s="46"/>
      <c r="M5" s="46"/>
      <c r="N5" s="46"/>
      <c r="O5" s="46"/>
      <c r="P5" s="46"/>
    </row>
    <row r="6" spans="1:16" s="38" customFormat="1" ht="18" x14ac:dyDescent="0.55000000000000004">
      <c r="A6" s="36" t="s">
        <v>68</v>
      </c>
      <c r="B6" s="37"/>
      <c r="O6" s="39"/>
      <c r="P6" s="39"/>
    </row>
    <row r="7" spans="1:16" x14ac:dyDescent="0.5">
      <c r="A7" s="49"/>
      <c r="B7" s="49"/>
      <c r="C7" s="49"/>
      <c r="D7" s="49"/>
      <c r="E7" s="49"/>
      <c r="F7" s="49"/>
      <c r="G7" s="49"/>
      <c r="I7" s="46"/>
      <c r="J7" s="46"/>
      <c r="K7" s="46"/>
      <c r="L7" s="46"/>
      <c r="M7" s="46"/>
      <c r="N7" s="46"/>
      <c r="O7" s="46"/>
      <c r="P7" s="46"/>
    </row>
    <row r="8" spans="1:16" x14ac:dyDescent="0.5">
      <c r="A8" s="50" t="s">
        <v>11</v>
      </c>
      <c r="B8" s="51" t="s">
        <v>69</v>
      </c>
      <c r="D8" s="52"/>
      <c r="O8" s="46"/>
      <c r="P8" s="46"/>
    </row>
    <row r="9" spans="1:16" x14ac:dyDescent="0.5">
      <c r="A9" s="49"/>
      <c r="B9" s="49"/>
      <c r="C9" s="49"/>
      <c r="D9" s="49"/>
      <c r="E9" s="49"/>
      <c r="F9" s="49"/>
      <c r="G9" s="49"/>
      <c r="I9" s="46"/>
      <c r="J9" s="46"/>
      <c r="K9" s="46"/>
      <c r="L9" s="46"/>
      <c r="M9" s="46"/>
      <c r="N9" s="46"/>
      <c r="O9" s="46"/>
      <c r="P9" s="46"/>
    </row>
    <row r="10" spans="1:16" x14ac:dyDescent="0.5">
      <c r="A10" s="6" t="s">
        <v>70</v>
      </c>
      <c r="O10" s="46"/>
      <c r="P10" s="46"/>
    </row>
    <row r="11" spans="1:16" x14ac:dyDescent="0.5">
      <c r="O11" s="46"/>
      <c r="P11" s="46"/>
    </row>
    <row r="12" spans="1:16" s="38" customFormat="1" ht="18" x14ac:dyDescent="0.55000000000000004">
      <c r="A12" s="36" t="s">
        <v>71</v>
      </c>
      <c r="B12" s="37"/>
      <c r="O12" s="39"/>
      <c r="P12" s="39"/>
    </row>
    <row r="13" spans="1:16" x14ac:dyDescent="0.5">
      <c r="O13" s="46"/>
      <c r="P13" s="46"/>
    </row>
    <row r="14" spans="1:16" x14ac:dyDescent="0.5">
      <c r="A14" s="6" t="s">
        <v>72</v>
      </c>
      <c r="O14" s="46"/>
      <c r="P14" s="46"/>
    </row>
    <row r="15" spans="1:16" ht="19.5" customHeight="1" x14ac:dyDescent="0.5">
      <c r="A15" s="6" t="s">
        <v>73</v>
      </c>
      <c r="O15" s="46"/>
      <c r="P15" s="46"/>
    </row>
    <row r="16" spans="1:16" ht="19.5" customHeight="1" x14ac:dyDescent="0.5">
      <c r="A16" s="6" t="s">
        <v>74</v>
      </c>
      <c r="O16" s="46"/>
      <c r="P16" s="46"/>
    </row>
    <row r="17" spans="1:16" ht="19.5" customHeight="1" x14ac:dyDescent="0.55000000000000004">
      <c r="A17" s="53" t="s">
        <v>75</v>
      </c>
      <c r="O17" s="46"/>
      <c r="P17" s="46"/>
    </row>
    <row r="18" spans="1:16" ht="19.5" customHeight="1" x14ac:dyDescent="0.5">
      <c r="O18" s="46"/>
      <c r="P18" s="46"/>
    </row>
    <row r="19" spans="1:16" s="38" customFormat="1" ht="18" x14ac:dyDescent="0.55000000000000004">
      <c r="A19" s="36" t="s">
        <v>76</v>
      </c>
      <c r="B19" s="37"/>
      <c r="O19" s="39"/>
      <c r="P19" s="39"/>
    </row>
    <row r="20" spans="1:16" x14ac:dyDescent="0.5">
      <c r="A20" s="49"/>
      <c r="B20" s="49"/>
      <c r="C20" s="49"/>
      <c r="D20" s="49"/>
      <c r="E20" s="49"/>
      <c r="F20" s="49"/>
      <c r="G20" s="49"/>
      <c r="I20" s="46"/>
      <c r="J20" s="46"/>
      <c r="K20" s="46"/>
      <c r="L20" s="46"/>
      <c r="M20" s="46"/>
      <c r="N20" s="46"/>
      <c r="O20" s="46"/>
      <c r="P20" s="46"/>
    </row>
    <row r="21" spans="1:16" x14ac:dyDescent="0.5">
      <c r="A21" s="50" t="s">
        <v>118</v>
      </c>
      <c r="B21" s="51" t="s">
        <v>69</v>
      </c>
      <c r="D21" s="54"/>
      <c r="O21" s="46"/>
      <c r="P21" s="46"/>
    </row>
    <row r="22" spans="1:16" x14ac:dyDescent="0.5">
      <c r="A22" s="49"/>
      <c r="B22" s="49"/>
      <c r="C22" s="49"/>
      <c r="D22" s="49"/>
      <c r="E22" s="49"/>
      <c r="F22" s="49"/>
      <c r="G22" s="49"/>
      <c r="I22" s="46"/>
      <c r="J22" s="46"/>
      <c r="K22" s="46"/>
      <c r="L22" s="46"/>
      <c r="M22" s="46"/>
      <c r="N22" s="46"/>
      <c r="O22" s="46"/>
      <c r="P22" s="46"/>
    </row>
    <row r="23" spans="1:16" x14ac:dyDescent="0.5">
      <c r="A23" s="6" t="s">
        <v>77</v>
      </c>
      <c r="O23" s="46"/>
      <c r="P23" s="46"/>
    </row>
    <row r="24" spans="1:16" x14ac:dyDescent="0.5">
      <c r="O24" s="46"/>
      <c r="P24" s="46"/>
    </row>
    <row r="25" spans="1:16" s="38" customFormat="1" ht="18" x14ac:dyDescent="0.55000000000000004">
      <c r="A25" s="36" t="s">
        <v>78</v>
      </c>
      <c r="B25" s="37"/>
      <c r="O25" s="39"/>
      <c r="P25" s="39"/>
    </row>
    <row r="27" spans="1:16" x14ac:dyDescent="0.5">
      <c r="A27" s="6" t="s">
        <v>79</v>
      </c>
    </row>
    <row r="29" spans="1:16" x14ac:dyDescent="0.5">
      <c r="A29" s="55" t="s">
        <v>80</v>
      </c>
    </row>
    <row r="31" spans="1:16" ht="21" x14ac:dyDescent="0.65">
      <c r="A31" s="56" t="s">
        <v>81</v>
      </c>
      <c r="B31" s="57"/>
    </row>
    <row r="32" spans="1:16" x14ac:dyDescent="0.5">
      <c r="A32" s="58" t="s">
        <v>82</v>
      </c>
      <c r="B32" s="58" t="s">
        <v>83</v>
      </c>
      <c r="C32" s="58" t="s">
        <v>84</v>
      </c>
    </row>
    <row r="33" spans="1:13" x14ac:dyDescent="0.5">
      <c r="A33" s="59"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60"/>
      <c r="C33" s="6" t="s">
        <v>85</v>
      </c>
    </row>
    <row r="34" spans="1:13" x14ac:dyDescent="0.5">
      <c r="A34" s="59"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1"/>
    </row>
    <row r="35" spans="1:13" ht="16.149999999999999" thickBot="1" x14ac:dyDescent="0.55000000000000004">
      <c r="A35" s="59" t="str">
        <f>IF(A8="Période 1 : 15 mars au 11 avril 2020","March 2020",IF(A8="Période 2 : 12 avril au 9 mai 2020","April 2020",IF(A8="Période 3: 10 mai au 6 juin 2020","May 2020",IF(A8="Période 4: 7 juin au 4 juillet 2020","June 2020","(choisir une période de demande)"))))</f>
        <v>(choisir une période de demande)</v>
      </c>
      <c r="B35" s="61"/>
      <c r="D35" s="57"/>
    </row>
    <row r="36" spans="1:13" ht="16.149999999999999" thickBot="1" x14ac:dyDescent="0.55000000000000004">
      <c r="A36" s="62" t="s">
        <v>86</v>
      </c>
      <c r="B36" s="63"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6" t="s">
        <v>87</v>
      </c>
    </row>
    <row r="37" spans="1:13" ht="16.149999999999999" thickBot="1" x14ac:dyDescent="0.55000000000000004">
      <c r="A37" s="62" t="s">
        <v>88</v>
      </c>
      <c r="B37" s="64"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6" t="s">
        <v>89</v>
      </c>
    </row>
    <row r="38" spans="1:13" ht="16.149999999999999" thickBot="1" x14ac:dyDescent="0.55000000000000004"/>
    <row r="39" spans="1:13" ht="96" thickBot="1" x14ac:dyDescent="0.7">
      <c r="A39" s="65" t="e">
        <f>"Perte de revenus admissible pour la "&amp;LEFT(A8,SEARCH(":",A8))</f>
        <v>#VALUE!</v>
      </c>
      <c r="B39" s="66" t="str">
        <f>IF(B37="Entrez votre revenu ci-dessus","Entrez votre revenu ci-dessus",IF(B37&gt;=INDEX(revDropPerc,MATCH(A8,claimPeriods,0)),"Your revenue drop qualifies","Your revenue drop is insufficient. However, you might still qualify if you qualify for the previous period."))</f>
        <v>Entrez votre revenu ci-dessus</v>
      </c>
      <c r="C39" s="67" t="s">
        <v>90</v>
      </c>
    </row>
    <row r="40" spans="1:13" x14ac:dyDescent="0.5">
      <c r="B40" s="68"/>
    </row>
    <row r="41" spans="1:13" s="38" customFormat="1" ht="21.75" customHeight="1" x14ac:dyDescent="0.5">
      <c r="A41" s="42" t="s">
        <v>129</v>
      </c>
      <c r="B41" s="37"/>
    </row>
    <row r="42" spans="1:13" ht="12.4" customHeight="1" x14ac:dyDescent="0.5"/>
    <row r="43" spans="1:13" ht="22.15" customHeight="1" x14ac:dyDescent="0.5">
      <c r="A43" s="8" t="s">
        <v>130</v>
      </c>
      <c r="B43" s="47"/>
      <c r="C43" s="47"/>
      <c r="D43" s="47"/>
      <c r="E43" s="47"/>
      <c r="F43" s="47"/>
      <c r="G43" s="47"/>
      <c r="H43" s="47"/>
      <c r="I43" s="47"/>
      <c r="J43" s="47"/>
      <c r="K43" s="47"/>
      <c r="M43" s="14"/>
    </row>
    <row r="44" spans="1:13" ht="24" customHeight="1" x14ac:dyDescent="0.5">
      <c r="A44" s="8" t="s">
        <v>131</v>
      </c>
      <c r="C44" s="47"/>
      <c r="D44" s="47"/>
      <c r="E44" s="47"/>
      <c r="F44" s="47"/>
      <c r="G44" s="47"/>
      <c r="H44" s="47"/>
      <c r="I44" s="47"/>
      <c r="J44" s="47"/>
      <c r="K44" s="47"/>
      <c r="M44" s="14"/>
    </row>
    <row r="45" spans="1:13" ht="31.5" x14ac:dyDescent="0.5">
      <c r="A45" s="67" t="str">
        <f>IF(A21="January to February 2020","Days employer was not carrying on business during Jan-Feb 2020 (optional)","Leave blank - only for the Jan-Feb revenue comparison (see ii)")</f>
        <v>Leave blank - only for the Jan-Feb revenue comparison (see ii)</v>
      </c>
      <c r="B45" s="98"/>
    </row>
    <row r="46" spans="1:13" ht="34.9" customHeight="1" x14ac:dyDescent="0.5">
      <c r="A46" s="6" t="s">
        <v>132</v>
      </c>
      <c r="B46" s="47"/>
      <c r="C46" s="47"/>
      <c r="D46" s="47"/>
      <c r="E46" s="47"/>
      <c r="F46" s="47"/>
      <c r="G46" s="47"/>
      <c r="H46" s="47"/>
      <c r="I46" s="47"/>
      <c r="J46" s="47"/>
      <c r="K46" s="47"/>
      <c r="M46" s="14"/>
    </row>
    <row r="47" spans="1:13" ht="18" customHeight="1" x14ac:dyDescent="0.5">
      <c r="B47" s="47"/>
      <c r="C47" s="47"/>
      <c r="D47" s="47"/>
      <c r="E47" s="47"/>
      <c r="F47" s="47"/>
      <c r="G47" s="47"/>
      <c r="H47" s="47"/>
      <c r="I47" s="47"/>
      <c r="J47" s="47"/>
      <c r="K47" s="47"/>
      <c r="M47" s="14"/>
    </row>
    <row r="48" spans="1:13" s="38" customFormat="1" ht="21.75" customHeight="1" x14ac:dyDescent="0.5">
      <c r="A48" s="42" t="s">
        <v>91</v>
      </c>
      <c r="B48" s="37"/>
    </row>
    <row r="50" spans="1:14" ht="19.899999999999999" customHeight="1" x14ac:dyDescent="0.5">
      <c r="A50" s="40" t="s">
        <v>92</v>
      </c>
      <c r="B50" s="40"/>
      <c r="C50" s="40"/>
      <c r="D50" s="40"/>
      <c r="E50" s="40"/>
      <c r="F50" s="40"/>
      <c r="G50" s="40"/>
      <c r="H50" s="40"/>
      <c r="I50" s="40"/>
      <c r="J50" s="40"/>
      <c r="K50" s="45"/>
      <c r="L50" s="45"/>
      <c r="M50" s="45"/>
    </row>
    <row r="51" spans="1:14" ht="19.899999999999999" customHeight="1" x14ac:dyDescent="0.5">
      <c r="A51" s="40" t="s">
        <v>93</v>
      </c>
      <c r="B51" s="40"/>
      <c r="C51" s="40"/>
      <c r="D51" s="40"/>
      <c r="E51" s="40"/>
      <c r="F51" s="40"/>
      <c r="G51" s="40"/>
      <c r="H51" s="8"/>
      <c r="I51" s="8"/>
      <c r="J51" s="8"/>
      <c r="K51" s="45"/>
      <c r="L51" s="45"/>
      <c r="M51" s="45"/>
    </row>
    <row r="52" spans="1:14" ht="19.899999999999999" customHeight="1" x14ac:dyDescent="0.5">
      <c r="A52" s="40" t="s">
        <v>94</v>
      </c>
      <c r="B52" s="40"/>
      <c r="C52" s="40"/>
      <c r="D52" s="40"/>
      <c r="E52" s="40"/>
      <c r="F52" s="40"/>
      <c r="G52" s="40"/>
      <c r="H52" s="8"/>
      <c r="I52" s="8"/>
      <c r="J52" s="8"/>
      <c r="K52" s="45"/>
      <c r="L52" s="45"/>
      <c r="M52" s="45"/>
    </row>
    <row r="53" spans="1:14" ht="37.15" customHeight="1" x14ac:dyDescent="0.5">
      <c r="A53" s="40" t="s">
        <v>95</v>
      </c>
      <c r="B53" s="40"/>
      <c r="C53" s="40"/>
      <c r="D53" s="40"/>
      <c r="E53" s="40"/>
      <c r="F53" s="40"/>
      <c r="G53" s="40"/>
      <c r="H53" s="8"/>
      <c r="I53" s="8"/>
      <c r="J53" s="8"/>
    </row>
    <row r="54" spans="1:14" ht="21.75" customHeight="1" x14ac:dyDescent="0.5">
      <c r="A54" s="69" t="s">
        <v>96</v>
      </c>
    </row>
    <row r="55" spans="1:14" ht="18" customHeight="1" x14ac:dyDescent="0.5">
      <c r="A55" s="8" t="s">
        <v>43</v>
      </c>
    </row>
    <row r="56" spans="1:14" ht="18" customHeight="1" x14ac:dyDescent="0.5">
      <c r="A56" s="40" t="s">
        <v>97</v>
      </c>
    </row>
    <row r="57" spans="1:14" x14ac:dyDescent="0.5">
      <c r="A57" s="40" t="s">
        <v>98</v>
      </c>
      <c r="N57" s="46"/>
    </row>
    <row r="58" spans="1:14" ht="28.15" customHeight="1" x14ac:dyDescent="0.5">
      <c r="A58" s="40" t="s">
        <v>99</v>
      </c>
      <c r="K58" s="45"/>
      <c r="M58" s="14"/>
    </row>
    <row r="59" spans="1:14" ht="28.9" customHeight="1" x14ac:dyDescent="0.5">
      <c r="A59" s="8" t="s">
        <v>54</v>
      </c>
      <c r="K59" s="45"/>
      <c r="M59" s="14"/>
    </row>
    <row r="60" spans="1:14" ht="31.9" customHeight="1" x14ac:dyDescent="0.5">
      <c r="A60" s="6" t="s">
        <v>100</v>
      </c>
      <c r="K60" s="45"/>
      <c r="M60" s="14"/>
    </row>
    <row r="61" spans="1:14" ht="21.4" customHeight="1" x14ac:dyDescent="0.5">
      <c r="B61" s="45"/>
      <c r="C61" s="45"/>
      <c r="D61" s="45"/>
      <c r="E61" s="45"/>
      <c r="F61" s="45"/>
      <c r="G61" s="45"/>
      <c r="H61" s="45"/>
      <c r="I61" s="45"/>
      <c r="J61" s="45"/>
      <c r="K61" s="45"/>
      <c r="M61" s="14"/>
    </row>
    <row r="62" spans="1:14" ht="46.5" customHeight="1" x14ac:dyDescent="0.5">
      <c r="A62" s="89" t="s">
        <v>95</v>
      </c>
      <c r="B62" s="89"/>
      <c r="C62" s="89"/>
      <c r="D62" s="89"/>
      <c r="E62" s="89"/>
      <c r="F62" s="89"/>
      <c r="G62" s="89"/>
      <c r="H62" s="45"/>
      <c r="I62" s="45"/>
      <c r="J62" s="45"/>
      <c r="K62" s="45"/>
      <c r="M62" s="14"/>
    </row>
    <row r="64" spans="1:14" s="38" customFormat="1" ht="21.75" customHeight="1" x14ac:dyDescent="0.5">
      <c r="A64" s="42" t="s">
        <v>101</v>
      </c>
      <c r="B64" s="37"/>
    </row>
    <row r="66" spans="1:1" x14ac:dyDescent="0.5">
      <c r="A66" s="6" t="s">
        <v>102</v>
      </c>
    </row>
    <row r="67" spans="1:1" x14ac:dyDescent="0.5">
      <c r="A67" s="70" t="s">
        <v>103</v>
      </c>
    </row>
    <row r="70" spans="1:1" x14ac:dyDescent="0.5">
      <c r="A70" s="6" t="s">
        <v>104</v>
      </c>
    </row>
  </sheetData>
  <sheetProtection formatCells="0" formatColumns="0" formatRows="0" insertColumns="0" insertRows="0" insertHyperlinks="0" deleteRows="0" sort="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76" t="s">
        <v>119</v>
      </c>
      <c r="B1" s="77"/>
      <c r="C1" s="77"/>
      <c r="D1" s="77"/>
      <c r="E1" s="77"/>
      <c r="F1" s="77"/>
      <c r="G1" s="77"/>
      <c r="H1" s="77"/>
      <c r="I1" s="77"/>
      <c r="J1" s="77"/>
      <c r="K1" s="77"/>
      <c r="L1" s="78"/>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90" t="s">
        <v>56</v>
      </c>
      <c r="E3" s="91"/>
      <c r="F3" s="91"/>
      <c r="G3" s="91"/>
      <c r="H3" s="92" t="s">
        <v>15</v>
      </c>
      <c r="I3" s="92"/>
      <c r="J3" s="92"/>
      <c r="K3" s="92"/>
      <c r="L3" s="22"/>
    </row>
    <row r="4" spans="1:13" s="23" customFormat="1" ht="90" x14ac:dyDescent="0.55000000000000004">
      <c r="A4" s="24" t="s">
        <v>16</v>
      </c>
      <c r="B4" s="96" t="s">
        <v>121</v>
      </c>
      <c r="C4" s="32" t="str">
        <f>"Rémunération brute hebdomadaire moyenne de "&amp;CHAR(10)&amp;INDEX(baselineRemOptions,MATCH(claimPeriodSelection,claimPeriods,0))</f>
        <v>Rémunération brute hebdomadaire moyenne de 
(choisir une période de demande)</v>
      </c>
      <c r="D4" s="25" t="s">
        <v>17</v>
      </c>
      <c r="E4" s="25" t="s">
        <v>18</v>
      </c>
      <c r="F4" s="25" t="s">
        <v>19</v>
      </c>
      <c r="G4" s="25" t="s">
        <v>20</v>
      </c>
      <c r="H4" s="25" t="s">
        <v>17</v>
      </c>
      <c r="I4" s="25" t="s">
        <v>18</v>
      </c>
      <c r="J4" s="25" t="s">
        <v>19</v>
      </c>
      <c r="K4" s="25" t="s">
        <v>20</v>
      </c>
      <c r="L4" s="32" t="s">
        <v>64</v>
      </c>
    </row>
    <row r="5" spans="1:13" s="26" customFormat="1" ht="213.75" x14ac:dyDescent="0.45">
      <c r="A5" s="82" t="s">
        <v>122</v>
      </c>
      <c r="B5" s="83" t="s">
        <v>123</v>
      </c>
      <c r="C5" s="84" t="s">
        <v>124</v>
      </c>
      <c r="D5" s="85" t="str">
        <f>INDEX('Claim periods'!$C$8:$C$12,MATCH('Étape 1) Perte de revenus'!$A$8,'Claim periods'!$B$8:$B$12,0))</f>
        <v>(choisir la période à l’étape 1) )</v>
      </c>
      <c r="E5" s="85" t="str">
        <f>INDEX('Claim periods'!$C$13:$C$17,MATCH('Étape 1) Perte de revenus'!$A$8,'Claim periods'!$B$13:$B$17,0))</f>
        <v>(choisir la période à l’étape 1)Taux)</v>
      </c>
      <c r="F5" s="85" t="str">
        <f>INDEX('Claim periods'!$C$18:$C$22,MATCH('Étape 1) Perte de revenus'!$A$8,'Claim periods'!$B$18:$B$22,0))</f>
        <v>(choisir la période à l’étape 1)Taux)</v>
      </c>
      <c r="G5" s="85" t="str">
        <f>INDEX('Claim periods'!$C$23:$C$27,MATCH('Étape 1) Perte de revenus'!$A$8,'Claim periods'!$B$23:$B$27,0))</f>
        <v>(choisir la période à l’étape 1)Taux)</v>
      </c>
      <c r="H5" s="85" t="str">
        <f>INDEX('Claim periods'!$C$8:$C$12,MATCH('Étape 1) Perte de revenus'!$A$8,'Claim periods'!$B$8:$B$12,0))</f>
        <v>(choisir la période à l’étape 1) )</v>
      </c>
      <c r="I5" s="85" t="str">
        <f>INDEX('Claim periods'!$C$13:$C$17,MATCH('Étape 1) Perte de revenus'!$A$8,'Claim periods'!$B$13:$B$17,0))</f>
        <v>(choisir la période à l’étape 1)Taux)</v>
      </c>
      <c r="J5" s="85" t="str">
        <f>INDEX('Claim periods'!$C$18:$C$22,MATCH('Étape 1) Perte de revenus'!$A$8,'Claim periods'!$B$18:$B$22,0))</f>
        <v>(choisir la période à l’étape 1)Taux)</v>
      </c>
      <c r="K5" s="85" t="str">
        <f>INDEX('Claim periods'!$C$23:$C$27,MATCH('Étape 1) Perte de revenus'!$A$8,'Claim periods'!$B$23:$B$27,0))</f>
        <v>(choisir la période à l’étape 1)Taux)</v>
      </c>
      <c r="L5" s="85" t="s">
        <v>125</v>
      </c>
    </row>
    <row r="6" spans="1:13" ht="18" customHeight="1" x14ac:dyDescent="0.5">
      <c r="D6" s="29"/>
      <c r="E6" s="29"/>
      <c r="F6" s="29"/>
      <c r="G6" s="29"/>
      <c r="H6" s="2">
        <f>IF(COUNT($C6,D6)&lt;&gt;2,0,ROUND(MAX(IF($B6="Non - avec lien de dépendance",0,MIN((0.75*D6),847)),MIN(D6,(0.75*$C6),847)),2))</f>
        <v>0</v>
      </c>
      <c r="I6" s="2">
        <f t="shared" ref="I6:K6" si="0">IF(COUNT($C6,E6)&lt;&gt;2,0,ROUND(MAX(IF($B6="Non - avec lien de dépendance",0,MIN((0.75*E6),847)),MIN(E6,(0.75*$C6),847)),2))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 - avec lien de dépendance",0,MIN((0.75*D7),847)),MIN(D7,(0.75*$C7),847)),2))</f>
        <v>0</v>
      </c>
      <c r="I7" s="2">
        <f t="shared" ref="I7:I70" si="2">IF(COUNT($C7,E7)&lt;&gt;2,0,ROUND(MAX(IF($B7="Non - avec lien de dépendance",0,MIN((0.75*E7),847)),MIN(E7,(0.75*$C7),847)),2))</f>
        <v>0</v>
      </c>
      <c r="J7" s="2">
        <f t="shared" ref="J7:J70" si="3">IF(COUNT($C7,F7)&lt;&gt;2,0,ROUND(MAX(IF($B7="Non - avec lien de dépendance",0,MIN((0.75*F7),847)),MIN(F7,(0.75*$C7),847)),2))</f>
        <v>0</v>
      </c>
      <c r="K7" s="2">
        <f t="shared" ref="K7:K70" si="4">IF(COUNT($C7,G7)&lt;&gt;2,0,ROUND(MAX(IF($B7="Non - avec lien de dépendance",0,MIN((0.75*G7),847)),MIN(G7,(0.75*$C7),847)),2))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 - avec lien de dépendance",0,MIN((0.75*D71),847)),MIN(D71,(0.75*$C71),847)),2))</f>
        <v>0</v>
      </c>
      <c r="I71" s="2">
        <f t="shared" ref="I71:I134" si="7">IF(COUNT($C71,E71)&lt;&gt;2,0,ROUND(MAX(IF($B71="Non - avec lien de dépendance",0,MIN((0.75*E71),847)),MIN(E71,(0.75*$C71),847)),2))</f>
        <v>0</v>
      </c>
      <c r="J71" s="2">
        <f t="shared" ref="J71:J134" si="8">IF(COUNT($C71,F71)&lt;&gt;2,0,ROUND(MAX(IF($B71="Non - avec lien de dépendance",0,MIN((0.75*F71),847)),MIN(F71,(0.75*$C71),847)),2))</f>
        <v>0</v>
      </c>
      <c r="K71" s="2">
        <f t="shared" ref="K71:K134" si="9">IF(COUNT($C71,G71)&lt;&gt;2,0,ROUND(MAX(IF($B71="Non - avec lien de dépendance",0,MIN((0.75*G71),847)),MIN(G71,(0.75*$C71),847)),2))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 - avec lien de dépendance",0,MIN((0.75*D135),847)),MIN(D135,(0.75*$C135),847)),2))</f>
        <v>0</v>
      </c>
      <c r="I135" s="2">
        <f t="shared" ref="I135:I198" si="12">IF(COUNT($C135,E135)&lt;&gt;2,0,ROUND(MAX(IF($B135="Non - avec lien de dépendance",0,MIN((0.75*E135),847)),MIN(E135,(0.75*$C135),847)),2))</f>
        <v>0</v>
      </c>
      <c r="J135" s="2">
        <f t="shared" ref="J135:J198" si="13">IF(COUNT($C135,F135)&lt;&gt;2,0,ROUND(MAX(IF($B135="Non - avec lien de dépendance",0,MIN((0.75*F135),847)),MIN(F135,(0.75*$C135),847)),2))</f>
        <v>0</v>
      </c>
      <c r="K135" s="2">
        <f t="shared" ref="K135:K198" si="14">IF(COUNT($C135,G135)&lt;&gt;2,0,ROUND(MAX(IF($B135="Non - avec lien de dépendance",0,MIN((0.75*G135),847)),MIN(G135,(0.75*$C135),847)),2))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 - avec lien de dépendance",0,MIN((0.75*D199),847)),MIN(D199,(0.75*$C199),847)),2))</f>
        <v>0</v>
      </c>
      <c r="I199" s="2">
        <f t="shared" ref="I199:I262" si="17">IF(COUNT($C199,E199)&lt;&gt;2,0,ROUND(MAX(IF($B199="Non - avec lien de dépendance",0,MIN((0.75*E199),847)),MIN(E199,(0.75*$C199),847)),2))</f>
        <v>0</v>
      </c>
      <c r="J199" s="2">
        <f t="shared" ref="J199:J262" si="18">IF(COUNT($C199,F199)&lt;&gt;2,0,ROUND(MAX(IF($B199="Non - avec lien de dépendance",0,MIN((0.75*F199),847)),MIN(F199,(0.75*$C199),847)),2))</f>
        <v>0</v>
      </c>
      <c r="K199" s="2">
        <f t="shared" ref="K199:K262" si="19">IF(COUNT($C199,G199)&lt;&gt;2,0,ROUND(MAX(IF($B199="Non - avec lien de dépendance",0,MIN((0.75*G199),847)),MIN(G199,(0.75*$C199),847)),2))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 - avec lien de dépendance",0,MIN((0.75*D263),847)),MIN(D263,(0.75*$C263),847)),2))</f>
        <v>0</v>
      </c>
      <c r="I263" s="2">
        <f t="shared" ref="I263:I326" si="22">IF(COUNT($C263,E263)&lt;&gt;2,0,ROUND(MAX(IF($B263="Non - avec lien de dépendance",0,MIN((0.75*E263),847)),MIN(E263,(0.75*$C263),847)),2))</f>
        <v>0</v>
      </c>
      <c r="J263" s="2">
        <f t="shared" ref="J263:J326" si="23">IF(COUNT($C263,F263)&lt;&gt;2,0,ROUND(MAX(IF($B263="Non - avec lien de dépendance",0,MIN((0.75*F263),847)),MIN(F263,(0.75*$C263),847)),2))</f>
        <v>0</v>
      </c>
      <c r="K263" s="2">
        <f t="shared" ref="K263:K326" si="24">IF(COUNT($C263,G263)&lt;&gt;2,0,ROUND(MAX(IF($B263="Non - avec lien de dépendance",0,MIN((0.75*G263),847)),MIN(G263,(0.75*$C263),847)),2))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 - avec lien de dépendance",0,MIN((0.75*D327),847)),MIN(D327,(0.75*$C327),847)),2))</f>
        <v>0</v>
      </c>
      <c r="I327" s="2">
        <f t="shared" ref="I327:I390" si="27">IF(COUNT($C327,E327)&lt;&gt;2,0,ROUND(MAX(IF($B327="Non - avec lien de dépendance",0,MIN((0.75*E327),847)),MIN(E327,(0.75*$C327),847)),2))</f>
        <v>0</v>
      </c>
      <c r="J327" s="2">
        <f t="shared" ref="J327:J390" si="28">IF(COUNT($C327,F327)&lt;&gt;2,0,ROUND(MAX(IF($B327="Non - avec lien de dépendance",0,MIN((0.75*F327),847)),MIN(F327,(0.75*$C327),847)),2))</f>
        <v>0</v>
      </c>
      <c r="K327" s="2">
        <f t="shared" ref="K327:K390" si="29">IF(COUNT($C327,G327)&lt;&gt;2,0,ROUND(MAX(IF($B327="Non - avec lien de dépendance",0,MIN((0.75*G327),847)),MIN(G327,(0.75*$C327),847)),2))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 - avec lien de dépendance",0,MIN((0.75*D391),847)),MIN(D391,(0.75*$C391),847)),2))</f>
        <v>0</v>
      </c>
      <c r="I391" s="2">
        <f t="shared" ref="I391:I454" si="32">IF(COUNT($C391,E391)&lt;&gt;2,0,ROUND(MAX(IF($B391="Non - avec lien de dépendance",0,MIN((0.75*E391),847)),MIN(E391,(0.75*$C391),847)),2))</f>
        <v>0</v>
      </c>
      <c r="J391" s="2">
        <f t="shared" ref="J391:J454" si="33">IF(COUNT($C391,F391)&lt;&gt;2,0,ROUND(MAX(IF($B391="Non - avec lien de dépendance",0,MIN((0.75*F391),847)),MIN(F391,(0.75*$C391),847)),2))</f>
        <v>0</v>
      </c>
      <c r="K391" s="2">
        <f t="shared" ref="K391:K454" si="34">IF(COUNT($C391,G391)&lt;&gt;2,0,ROUND(MAX(IF($B391="Non - avec lien de dépendance",0,MIN((0.75*G391),847)),MIN(G391,(0.75*$C391),847)),2))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 - avec lien de dépendance",0,MIN((0.75*D455),847)),MIN(D455,(0.75*$C455),847)),2))</f>
        <v>0</v>
      </c>
      <c r="I455" s="2">
        <f t="shared" ref="I455:I518" si="37">IF(COUNT($C455,E455)&lt;&gt;2,0,ROUND(MAX(IF($B455="Non - avec lien de dépendance",0,MIN((0.75*E455),847)),MIN(E455,(0.75*$C455),847)),2))</f>
        <v>0</v>
      </c>
      <c r="J455" s="2">
        <f t="shared" ref="J455:J518" si="38">IF(COUNT($C455,F455)&lt;&gt;2,0,ROUND(MAX(IF($B455="Non - avec lien de dépendance",0,MIN((0.75*F455),847)),MIN(F455,(0.75*$C455),847)),2))</f>
        <v>0</v>
      </c>
      <c r="K455" s="2">
        <f t="shared" ref="K455:K518" si="39">IF(COUNT($C455,G455)&lt;&gt;2,0,ROUND(MAX(IF($B455="Non - avec lien de dépendance",0,MIN((0.75*G455),847)),MIN(G455,(0.75*$C455),847)),2))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 - avec lien de dépendance",0,MIN((0.75*D519),847)),MIN(D519,(0.75*$C519),847)),2))</f>
        <v>0</v>
      </c>
      <c r="I519" s="2">
        <f t="shared" ref="I519:I582" si="42">IF(COUNT($C519,E519)&lt;&gt;2,0,ROUND(MAX(IF($B519="Non - avec lien de dépendance",0,MIN((0.75*E519),847)),MIN(E519,(0.75*$C519),847)),2))</f>
        <v>0</v>
      </c>
      <c r="J519" s="2">
        <f t="shared" ref="J519:J582" si="43">IF(COUNT($C519,F519)&lt;&gt;2,0,ROUND(MAX(IF($B519="Non - avec lien de dépendance",0,MIN((0.75*F519),847)),MIN(F519,(0.75*$C519),847)),2))</f>
        <v>0</v>
      </c>
      <c r="K519" s="2">
        <f t="shared" ref="K519:K582" si="44">IF(COUNT($C519,G519)&lt;&gt;2,0,ROUND(MAX(IF($B519="Non - avec lien de dépendance",0,MIN((0.75*G519),847)),MIN(G519,(0.75*$C519),847)),2))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 - avec lien de dépendance",0,MIN((0.75*D583),847)),MIN(D583,(0.75*$C583),847)),2))</f>
        <v>0</v>
      </c>
      <c r="I583" s="2">
        <f t="shared" ref="I583:I646" si="47">IF(COUNT($C583,E583)&lt;&gt;2,0,ROUND(MAX(IF($B583="Non - avec lien de dépendance",0,MIN((0.75*E583),847)),MIN(E583,(0.75*$C583),847)),2))</f>
        <v>0</v>
      </c>
      <c r="J583" s="2">
        <f t="shared" ref="J583:J646" si="48">IF(COUNT($C583,F583)&lt;&gt;2,0,ROUND(MAX(IF($B583="Non - avec lien de dépendance",0,MIN((0.75*F583),847)),MIN(F583,(0.75*$C583),847)),2))</f>
        <v>0</v>
      </c>
      <c r="K583" s="2">
        <f t="shared" ref="K583:K646" si="49">IF(COUNT($C583,G583)&lt;&gt;2,0,ROUND(MAX(IF($B583="Non - avec lien de dépendance",0,MIN((0.75*G583),847)),MIN(G583,(0.75*$C583),847)),2))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 - avec lien de dépendance",0,MIN((0.75*D647),847)),MIN(D647,(0.75*$C647),847)),2))</f>
        <v>0</v>
      </c>
      <c r="I647" s="2">
        <f t="shared" ref="I647:I710" si="52">IF(COUNT($C647,E647)&lt;&gt;2,0,ROUND(MAX(IF($B647="Non - avec lien de dépendance",0,MIN((0.75*E647),847)),MIN(E647,(0.75*$C647),847)),2))</f>
        <v>0</v>
      </c>
      <c r="J647" s="2">
        <f t="shared" ref="J647:J710" si="53">IF(COUNT($C647,F647)&lt;&gt;2,0,ROUND(MAX(IF($B647="Non - avec lien de dépendance",0,MIN((0.75*F647),847)),MIN(F647,(0.75*$C647),847)),2))</f>
        <v>0</v>
      </c>
      <c r="K647" s="2">
        <f t="shared" ref="K647:K710" si="54">IF(COUNT($C647,G647)&lt;&gt;2,0,ROUND(MAX(IF($B647="Non - avec lien de dépendance",0,MIN((0.75*G647),847)),MIN(G647,(0.75*$C647),847)),2))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 - avec lien de dépendance",0,MIN((0.75*D711),847)),MIN(D711,(0.75*$C711),847)),2))</f>
        <v>0</v>
      </c>
      <c r="I711" s="2">
        <f t="shared" ref="I711:I774" si="57">IF(COUNT($C711,E711)&lt;&gt;2,0,ROUND(MAX(IF($B711="Non - avec lien de dépendance",0,MIN((0.75*E711),847)),MIN(E711,(0.75*$C711),847)),2))</f>
        <v>0</v>
      </c>
      <c r="J711" s="2">
        <f t="shared" ref="J711:J774" si="58">IF(COUNT($C711,F711)&lt;&gt;2,0,ROUND(MAX(IF($B711="Non - avec lien de dépendance",0,MIN((0.75*F711),847)),MIN(F711,(0.75*$C711),847)),2))</f>
        <v>0</v>
      </c>
      <c r="K711" s="2">
        <f t="shared" ref="K711:K774" si="59">IF(COUNT($C711,G711)&lt;&gt;2,0,ROUND(MAX(IF($B711="Non - avec lien de dépendance",0,MIN((0.75*G711),847)),MIN(G711,(0.75*$C711),847)),2))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 - avec lien de dépendance",0,MIN((0.75*D775),847)),MIN(D775,(0.75*$C775),847)),2))</f>
        <v>0</v>
      </c>
      <c r="I775" s="2">
        <f t="shared" ref="I775:I838" si="62">IF(COUNT($C775,E775)&lt;&gt;2,0,ROUND(MAX(IF($B775="Non - avec lien de dépendance",0,MIN((0.75*E775),847)),MIN(E775,(0.75*$C775),847)),2))</f>
        <v>0</v>
      </c>
      <c r="J775" s="2">
        <f t="shared" ref="J775:J838" si="63">IF(COUNT($C775,F775)&lt;&gt;2,0,ROUND(MAX(IF($B775="Non - avec lien de dépendance",0,MIN((0.75*F775),847)),MIN(F775,(0.75*$C775),847)),2))</f>
        <v>0</v>
      </c>
      <c r="K775" s="2">
        <f t="shared" ref="K775:K838" si="64">IF(COUNT($C775,G775)&lt;&gt;2,0,ROUND(MAX(IF($B775="Non - avec lien de dépendance",0,MIN((0.75*G775),847)),MIN(G775,(0.75*$C775),847)),2))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 - avec lien de dépendance",0,MIN((0.75*D839),847)),MIN(D839,(0.75*$C839),847)),2))</f>
        <v>0</v>
      </c>
      <c r="I839" s="2">
        <f t="shared" ref="I839:I902" si="67">IF(COUNT($C839,E839)&lt;&gt;2,0,ROUND(MAX(IF($B839="Non - avec lien de dépendance",0,MIN((0.75*E839),847)),MIN(E839,(0.75*$C839),847)),2))</f>
        <v>0</v>
      </c>
      <c r="J839" s="2">
        <f t="shared" ref="J839:J902" si="68">IF(COUNT($C839,F839)&lt;&gt;2,0,ROUND(MAX(IF($B839="Non - avec lien de dépendance",0,MIN((0.75*F839),847)),MIN(F839,(0.75*$C839),847)),2))</f>
        <v>0</v>
      </c>
      <c r="K839" s="2">
        <f t="shared" ref="K839:K902" si="69">IF(COUNT($C839,G839)&lt;&gt;2,0,ROUND(MAX(IF($B839="Non - avec lien de dépendance",0,MIN((0.75*G839),847)),MIN(G839,(0.75*$C839),847)),2))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 - avec lien de dépendance",0,MIN((0.75*D903),847)),MIN(D903,(0.75*$C903),847)),2))</f>
        <v>0</v>
      </c>
      <c r="I903" s="2">
        <f t="shared" ref="I903:I966" si="72">IF(COUNT($C903,E903)&lt;&gt;2,0,ROUND(MAX(IF($B903="Non - avec lien de dépendance",0,MIN((0.75*E903),847)),MIN(E903,(0.75*$C903),847)),2))</f>
        <v>0</v>
      </c>
      <c r="J903" s="2">
        <f t="shared" ref="J903:J966" si="73">IF(COUNT($C903,F903)&lt;&gt;2,0,ROUND(MAX(IF($B903="Non - avec lien de dépendance",0,MIN((0.75*F903),847)),MIN(F903,(0.75*$C903),847)),2))</f>
        <v>0</v>
      </c>
      <c r="K903" s="2">
        <f t="shared" ref="K903:K966" si="74">IF(COUNT($C903,G903)&lt;&gt;2,0,ROUND(MAX(IF($B903="Non - avec lien de dépendance",0,MIN((0.75*G903),847)),MIN(G903,(0.75*$C903),847)),2))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 - avec lien de dépendance",0,MIN((0.75*D967),847)),MIN(D967,(0.75*$C967),847)),2))</f>
        <v>0</v>
      </c>
      <c r="I967" s="2">
        <f t="shared" ref="I967:I1030" si="77">IF(COUNT($C967,E967)&lt;&gt;2,0,ROUND(MAX(IF($B967="Non - avec lien de dépendance",0,MIN((0.75*E967),847)),MIN(E967,(0.75*$C967),847)),2))</f>
        <v>0</v>
      </c>
      <c r="J967" s="2">
        <f t="shared" ref="J967:J1030" si="78">IF(COUNT($C967,F967)&lt;&gt;2,0,ROUND(MAX(IF($B967="Non - avec lien de dépendance",0,MIN((0.75*F967),847)),MIN(F967,(0.75*$C967),847)),2))</f>
        <v>0</v>
      </c>
      <c r="K967" s="2">
        <f t="shared" ref="K967:K1030" si="79">IF(COUNT($C967,G967)&lt;&gt;2,0,ROUND(MAX(IF($B967="Non - avec lien de dépendance",0,MIN((0.75*G967),847)),MIN(G967,(0.75*$C967),847)),2))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 - avec lien de dépendance",0,MIN((0.75*D1031),847)),MIN(D1031,(0.75*$C1031),847)),2))</f>
        <v>0</v>
      </c>
      <c r="I1031" s="2">
        <f t="shared" ref="I1031:I1094" si="82">IF(COUNT($C1031,E1031)&lt;&gt;2,0,ROUND(MAX(IF($B1031="Non - avec lien de dépendance",0,MIN((0.75*E1031),847)),MIN(E1031,(0.75*$C1031),847)),2))</f>
        <v>0</v>
      </c>
      <c r="J1031" s="2">
        <f t="shared" ref="J1031:J1094" si="83">IF(COUNT($C1031,F1031)&lt;&gt;2,0,ROUND(MAX(IF($B1031="Non - avec lien de dépendance",0,MIN((0.75*F1031),847)),MIN(F1031,(0.75*$C1031),847)),2))</f>
        <v>0</v>
      </c>
      <c r="K1031" s="2">
        <f t="shared" ref="K1031:K1094" si="84">IF(COUNT($C1031,G1031)&lt;&gt;2,0,ROUND(MAX(IF($B1031="Non - avec lien de dépendance",0,MIN((0.75*G1031),847)),MIN(G1031,(0.75*$C1031),847)),2))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 - avec lien de dépendance",0,MIN((0.75*D1095),847)),MIN(D1095,(0.75*$C1095),847)),2))</f>
        <v>0</v>
      </c>
      <c r="I1095" s="2">
        <f t="shared" ref="I1095:I1158" si="87">IF(COUNT($C1095,E1095)&lt;&gt;2,0,ROUND(MAX(IF($B1095="Non - avec lien de dépendance",0,MIN((0.75*E1095),847)),MIN(E1095,(0.75*$C1095),847)),2))</f>
        <v>0</v>
      </c>
      <c r="J1095" s="2">
        <f t="shared" ref="J1095:J1158" si="88">IF(COUNT($C1095,F1095)&lt;&gt;2,0,ROUND(MAX(IF($B1095="Non - avec lien de dépendance",0,MIN((0.75*F1095),847)),MIN(F1095,(0.75*$C1095),847)),2))</f>
        <v>0</v>
      </c>
      <c r="K1095" s="2">
        <f t="shared" ref="K1095:K1158" si="89">IF(COUNT($C1095,G1095)&lt;&gt;2,0,ROUND(MAX(IF($B1095="Non - avec lien de dépendance",0,MIN((0.75*G1095),847)),MIN(G1095,(0.75*$C1095),847)),2))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 - avec lien de dépendance",0,MIN((0.75*D1159),847)),MIN(D1159,(0.75*$C1159),847)),2))</f>
        <v>0</v>
      </c>
      <c r="I1159" s="2">
        <f t="shared" ref="I1159:I1222" si="92">IF(COUNT($C1159,E1159)&lt;&gt;2,0,ROUND(MAX(IF($B1159="Non - avec lien de dépendance",0,MIN((0.75*E1159),847)),MIN(E1159,(0.75*$C1159),847)),2))</f>
        <v>0</v>
      </c>
      <c r="J1159" s="2">
        <f t="shared" ref="J1159:J1222" si="93">IF(COUNT($C1159,F1159)&lt;&gt;2,0,ROUND(MAX(IF($B1159="Non - avec lien de dépendance",0,MIN((0.75*F1159),847)),MIN(F1159,(0.75*$C1159),847)),2))</f>
        <v>0</v>
      </c>
      <c r="K1159" s="2">
        <f t="shared" ref="K1159:K1222" si="94">IF(COUNT($C1159,G1159)&lt;&gt;2,0,ROUND(MAX(IF($B1159="Non - avec lien de dépendance",0,MIN((0.75*G1159),847)),MIN(G1159,(0.75*$C1159),847)),2))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 - avec lien de dépendance",0,MIN((0.75*D1223),847)),MIN(D1223,(0.75*$C1223),847)),2))</f>
        <v>0</v>
      </c>
      <c r="I1223" s="2">
        <f t="shared" ref="I1223:I1286" si="97">IF(COUNT($C1223,E1223)&lt;&gt;2,0,ROUND(MAX(IF($B1223="Non - avec lien de dépendance",0,MIN((0.75*E1223),847)),MIN(E1223,(0.75*$C1223),847)),2))</f>
        <v>0</v>
      </c>
      <c r="J1223" s="2">
        <f t="shared" ref="J1223:J1286" si="98">IF(COUNT($C1223,F1223)&lt;&gt;2,0,ROUND(MAX(IF($B1223="Non - avec lien de dépendance",0,MIN((0.75*F1223),847)),MIN(F1223,(0.75*$C1223),847)),2))</f>
        <v>0</v>
      </c>
      <c r="K1223" s="2">
        <f t="shared" ref="K1223:K1286" si="99">IF(COUNT($C1223,G1223)&lt;&gt;2,0,ROUND(MAX(IF($B1223="Non - avec lien de dépendance",0,MIN((0.75*G1223),847)),MIN(G1223,(0.75*$C1223),847)),2))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 - avec lien de dépendance",0,MIN((0.75*D1287),847)),MIN(D1287,(0.75*$C1287),847)),2))</f>
        <v>0</v>
      </c>
      <c r="I1287" s="2">
        <f t="shared" ref="I1287:I1350" si="102">IF(COUNT($C1287,E1287)&lt;&gt;2,0,ROUND(MAX(IF($B1287="Non - avec lien de dépendance",0,MIN((0.75*E1287),847)),MIN(E1287,(0.75*$C1287),847)),2))</f>
        <v>0</v>
      </c>
      <c r="J1287" s="2">
        <f t="shared" ref="J1287:J1350" si="103">IF(COUNT($C1287,F1287)&lt;&gt;2,0,ROUND(MAX(IF($B1287="Non - avec lien de dépendance",0,MIN((0.75*F1287),847)),MIN(F1287,(0.75*$C1287),847)),2))</f>
        <v>0</v>
      </c>
      <c r="K1287" s="2">
        <f t="shared" ref="K1287:K1350" si="104">IF(COUNT($C1287,G1287)&lt;&gt;2,0,ROUND(MAX(IF($B1287="Non - avec lien de dépendance",0,MIN((0.75*G1287),847)),MIN(G1287,(0.75*$C1287),847)),2))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 - avec lien de dépendance",0,MIN((0.75*D1351),847)),MIN(D1351,(0.75*$C1351),847)),2))</f>
        <v>0</v>
      </c>
      <c r="I1351" s="2">
        <f t="shared" ref="I1351:I1414" si="107">IF(COUNT($C1351,E1351)&lt;&gt;2,0,ROUND(MAX(IF($B1351="Non - avec lien de dépendance",0,MIN((0.75*E1351),847)),MIN(E1351,(0.75*$C1351),847)),2))</f>
        <v>0</v>
      </c>
      <c r="J1351" s="2">
        <f t="shared" ref="J1351:J1414" si="108">IF(COUNT($C1351,F1351)&lt;&gt;2,0,ROUND(MAX(IF($B1351="Non - avec lien de dépendance",0,MIN((0.75*F1351),847)),MIN(F1351,(0.75*$C1351),847)),2))</f>
        <v>0</v>
      </c>
      <c r="K1351" s="2">
        <f t="shared" ref="K1351:K1414" si="109">IF(COUNT($C1351,G1351)&lt;&gt;2,0,ROUND(MAX(IF($B1351="Non - avec lien de dépendance",0,MIN((0.75*G1351),847)),MIN(G1351,(0.75*$C1351),847)),2))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 - avec lien de dépendance",0,MIN((0.75*D1415),847)),MIN(D1415,(0.75*$C1415),847)),2))</f>
        <v>0</v>
      </c>
      <c r="I1415" s="2">
        <f t="shared" ref="I1415:I1478" si="112">IF(COUNT($C1415,E1415)&lt;&gt;2,0,ROUND(MAX(IF($B1415="Non - avec lien de dépendance",0,MIN((0.75*E1415),847)),MIN(E1415,(0.75*$C1415),847)),2))</f>
        <v>0</v>
      </c>
      <c r="J1415" s="2">
        <f t="shared" ref="J1415:J1478" si="113">IF(COUNT($C1415,F1415)&lt;&gt;2,0,ROUND(MAX(IF($B1415="Non - avec lien de dépendance",0,MIN((0.75*F1415),847)),MIN(F1415,(0.75*$C1415),847)),2))</f>
        <v>0</v>
      </c>
      <c r="K1415" s="2">
        <f t="shared" ref="K1415:K1478" si="114">IF(COUNT($C1415,G1415)&lt;&gt;2,0,ROUND(MAX(IF($B1415="Non - avec lien de dépendance",0,MIN((0.75*G1415),847)),MIN(G1415,(0.75*$C1415),847)),2))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 - avec lien de dépendance",0,MIN((0.75*D1479),847)),MIN(D1479,(0.75*$C1479),847)),2))</f>
        <v>0</v>
      </c>
      <c r="I1479" s="2">
        <f t="shared" ref="I1479:I1542" si="117">IF(COUNT($C1479,E1479)&lt;&gt;2,0,ROUND(MAX(IF($B1479="Non - avec lien de dépendance",0,MIN((0.75*E1479),847)),MIN(E1479,(0.75*$C1479),847)),2))</f>
        <v>0</v>
      </c>
      <c r="J1479" s="2">
        <f t="shared" ref="J1479:J1542" si="118">IF(COUNT($C1479,F1479)&lt;&gt;2,0,ROUND(MAX(IF($B1479="Non - avec lien de dépendance",0,MIN((0.75*F1479),847)),MIN(F1479,(0.75*$C1479),847)),2))</f>
        <v>0</v>
      </c>
      <c r="K1479" s="2">
        <f t="shared" ref="K1479:K1542" si="119">IF(COUNT($C1479,G1479)&lt;&gt;2,0,ROUND(MAX(IF($B1479="Non - avec lien de dépendance",0,MIN((0.75*G1479),847)),MIN(G1479,(0.75*$C1479),847)),2))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 - avec lien de dépendance",0,MIN((0.75*D1543),847)),MIN(D1543,(0.75*$C1543),847)),2))</f>
        <v>0</v>
      </c>
      <c r="I1543" s="2">
        <f t="shared" ref="I1543:I1606" si="122">IF(COUNT($C1543,E1543)&lt;&gt;2,0,ROUND(MAX(IF($B1543="Non - avec lien de dépendance",0,MIN((0.75*E1543),847)),MIN(E1543,(0.75*$C1543),847)),2))</f>
        <v>0</v>
      </c>
      <c r="J1543" s="2">
        <f t="shared" ref="J1543:J1606" si="123">IF(COUNT($C1543,F1543)&lt;&gt;2,0,ROUND(MAX(IF($B1543="Non - avec lien de dépendance",0,MIN((0.75*F1543),847)),MIN(F1543,(0.75*$C1543),847)),2))</f>
        <v>0</v>
      </c>
      <c r="K1543" s="2">
        <f t="shared" ref="K1543:K1606" si="124">IF(COUNT($C1543,G1543)&lt;&gt;2,0,ROUND(MAX(IF($B1543="Non - avec lien de dépendance",0,MIN((0.75*G1543),847)),MIN(G1543,(0.75*$C1543),847)),2))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 - avec lien de dépendance",0,MIN((0.75*D1607),847)),MIN(D1607,(0.75*$C1607),847)),2))</f>
        <v>0</v>
      </c>
      <c r="I1607" s="2">
        <f t="shared" ref="I1607:I1670" si="127">IF(COUNT($C1607,E1607)&lt;&gt;2,0,ROUND(MAX(IF($B1607="Non - avec lien de dépendance",0,MIN((0.75*E1607),847)),MIN(E1607,(0.75*$C1607),847)),2))</f>
        <v>0</v>
      </c>
      <c r="J1607" s="2">
        <f t="shared" ref="J1607:J1670" si="128">IF(COUNT($C1607,F1607)&lt;&gt;2,0,ROUND(MAX(IF($B1607="Non - avec lien de dépendance",0,MIN((0.75*F1607),847)),MIN(F1607,(0.75*$C1607),847)),2))</f>
        <v>0</v>
      </c>
      <c r="K1607" s="2">
        <f t="shared" ref="K1607:K1670" si="129">IF(COUNT($C1607,G1607)&lt;&gt;2,0,ROUND(MAX(IF($B1607="Non - avec lien de dépendance",0,MIN((0.75*G1607),847)),MIN(G1607,(0.75*$C1607),847)),2))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 - avec lien de dépendance",0,MIN((0.75*D1671),847)),MIN(D1671,(0.75*$C1671),847)),2))</f>
        <v>0</v>
      </c>
      <c r="I1671" s="2">
        <f t="shared" ref="I1671:I1734" si="132">IF(COUNT($C1671,E1671)&lt;&gt;2,0,ROUND(MAX(IF($B1671="Non - avec lien de dépendance",0,MIN((0.75*E1671),847)),MIN(E1671,(0.75*$C1671),847)),2))</f>
        <v>0</v>
      </c>
      <c r="J1671" s="2">
        <f t="shared" ref="J1671:J1734" si="133">IF(COUNT($C1671,F1671)&lt;&gt;2,0,ROUND(MAX(IF($B1671="Non - avec lien de dépendance",0,MIN((0.75*F1671),847)),MIN(F1671,(0.75*$C1671),847)),2))</f>
        <v>0</v>
      </c>
      <c r="K1671" s="2">
        <f t="shared" ref="K1671:K1734" si="134">IF(COUNT($C1671,G1671)&lt;&gt;2,0,ROUND(MAX(IF($B1671="Non - avec lien de dépendance",0,MIN((0.75*G1671),847)),MIN(G1671,(0.75*$C1671),847)),2))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 - avec lien de dépendance",0,MIN((0.75*D1735),847)),MIN(D1735,(0.75*$C1735),847)),2))</f>
        <v>0</v>
      </c>
      <c r="I1735" s="2">
        <f t="shared" ref="I1735:I1798" si="137">IF(COUNT($C1735,E1735)&lt;&gt;2,0,ROUND(MAX(IF($B1735="Non - avec lien de dépendance",0,MIN((0.75*E1735),847)),MIN(E1735,(0.75*$C1735),847)),2))</f>
        <v>0</v>
      </c>
      <c r="J1735" s="2">
        <f t="shared" ref="J1735:J1798" si="138">IF(COUNT($C1735,F1735)&lt;&gt;2,0,ROUND(MAX(IF($B1735="Non - avec lien de dépendance",0,MIN((0.75*F1735),847)),MIN(F1735,(0.75*$C1735),847)),2))</f>
        <v>0</v>
      </c>
      <c r="K1735" s="2">
        <f t="shared" ref="K1735:K1798" si="139">IF(COUNT($C1735,G1735)&lt;&gt;2,0,ROUND(MAX(IF($B1735="Non - avec lien de dépendance",0,MIN((0.75*G1735),847)),MIN(G1735,(0.75*$C1735),847)),2))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 - avec lien de dépendance",0,MIN((0.75*D1799),847)),MIN(D1799,(0.75*$C1799),847)),2))</f>
        <v>0</v>
      </c>
      <c r="I1799" s="2">
        <f t="shared" ref="I1799:I1862" si="142">IF(COUNT($C1799,E1799)&lt;&gt;2,0,ROUND(MAX(IF($B1799="Non - avec lien de dépendance",0,MIN((0.75*E1799),847)),MIN(E1799,(0.75*$C1799),847)),2))</f>
        <v>0</v>
      </c>
      <c r="J1799" s="2">
        <f t="shared" ref="J1799:J1862" si="143">IF(COUNT($C1799,F1799)&lt;&gt;2,0,ROUND(MAX(IF($B1799="Non - avec lien de dépendance",0,MIN((0.75*F1799),847)),MIN(F1799,(0.75*$C1799),847)),2))</f>
        <v>0</v>
      </c>
      <c r="K1799" s="2">
        <f t="shared" ref="K1799:K1862" si="144">IF(COUNT($C1799,G1799)&lt;&gt;2,0,ROUND(MAX(IF($B1799="Non - avec lien de dépendance",0,MIN((0.75*G1799),847)),MIN(G1799,(0.75*$C1799),847)),2))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 - avec lien de dépendance",0,MIN((0.75*D1863),847)),MIN(D1863,(0.75*$C1863),847)),2))</f>
        <v>0</v>
      </c>
      <c r="I1863" s="2">
        <f t="shared" ref="I1863:I1926" si="147">IF(COUNT($C1863,E1863)&lt;&gt;2,0,ROUND(MAX(IF($B1863="Non - avec lien de dépendance",0,MIN((0.75*E1863),847)),MIN(E1863,(0.75*$C1863),847)),2))</f>
        <v>0</v>
      </c>
      <c r="J1863" s="2">
        <f t="shared" ref="J1863:J1926" si="148">IF(COUNT($C1863,F1863)&lt;&gt;2,0,ROUND(MAX(IF($B1863="Non - avec lien de dépendance",0,MIN((0.75*F1863),847)),MIN(F1863,(0.75*$C1863),847)),2))</f>
        <v>0</v>
      </c>
      <c r="K1863" s="2">
        <f t="shared" ref="K1863:K1926" si="149">IF(COUNT($C1863,G1863)&lt;&gt;2,0,ROUND(MAX(IF($B1863="Non - avec lien de dépendance",0,MIN((0.75*G1863),847)),MIN(G1863,(0.75*$C1863),847)),2))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 - avec lien de dépendance",0,MIN((0.75*D1927),847)),MIN(D1927,(0.75*$C1927),847)),2))</f>
        <v>0</v>
      </c>
      <c r="I1927" s="2">
        <f t="shared" ref="I1927:I1990" si="152">IF(COUNT($C1927,E1927)&lt;&gt;2,0,ROUND(MAX(IF($B1927="Non - avec lien de dépendance",0,MIN((0.75*E1927),847)),MIN(E1927,(0.75*$C1927),847)),2))</f>
        <v>0</v>
      </c>
      <c r="J1927" s="2">
        <f t="shared" ref="J1927:J1990" si="153">IF(COUNT($C1927,F1927)&lt;&gt;2,0,ROUND(MAX(IF($B1927="Non - avec lien de dépendance",0,MIN((0.75*F1927),847)),MIN(F1927,(0.75*$C1927),847)),2))</f>
        <v>0</v>
      </c>
      <c r="K1927" s="2">
        <f t="shared" ref="K1927:K1990" si="154">IF(COUNT($C1927,G1927)&lt;&gt;2,0,ROUND(MAX(IF($B1927="Non - avec lien de dépendance",0,MIN((0.75*G1927),847)),MIN(G1927,(0.75*$C1927),847)),2))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 - avec lien de dépendance",0,MIN((0.75*D1991),847)),MIN(D1991,(0.75*$C1991),847)),2))</f>
        <v>0</v>
      </c>
      <c r="I1991" s="2">
        <f t="shared" ref="I1991:I2054" si="157">IF(COUNT($C1991,E1991)&lt;&gt;2,0,ROUND(MAX(IF($B1991="Non - avec lien de dépendance",0,MIN((0.75*E1991),847)),MIN(E1991,(0.75*$C1991),847)),2))</f>
        <v>0</v>
      </c>
      <c r="J1991" s="2">
        <f t="shared" ref="J1991:J2054" si="158">IF(COUNT($C1991,F1991)&lt;&gt;2,0,ROUND(MAX(IF($B1991="Non - avec lien de dépendance",0,MIN((0.75*F1991),847)),MIN(F1991,(0.75*$C1991),847)),2))</f>
        <v>0</v>
      </c>
      <c r="K1991" s="2">
        <f t="shared" ref="K1991:K2054" si="159">IF(COUNT($C1991,G1991)&lt;&gt;2,0,ROUND(MAX(IF($B1991="Non - avec lien de dépendance",0,MIN((0.75*G1991),847)),MIN(G1991,(0.75*$C1991),847)),2))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 - avec lien de dépendance",0,MIN((0.75*D2055),847)),MIN(D2055,(0.75*$C2055),847)),2))</f>
        <v>0</v>
      </c>
      <c r="I2055" s="2">
        <f t="shared" ref="I2055:I2118" si="162">IF(COUNT($C2055,E2055)&lt;&gt;2,0,ROUND(MAX(IF($B2055="Non - avec lien de dépendance",0,MIN((0.75*E2055),847)),MIN(E2055,(0.75*$C2055),847)),2))</f>
        <v>0</v>
      </c>
      <c r="J2055" s="2">
        <f t="shared" ref="J2055:J2118" si="163">IF(COUNT($C2055,F2055)&lt;&gt;2,0,ROUND(MAX(IF($B2055="Non - avec lien de dépendance",0,MIN((0.75*F2055),847)),MIN(F2055,(0.75*$C2055),847)),2))</f>
        <v>0</v>
      </c>
      <c r="K2055" s="2">
        <f t="shared" ref="K2055:K2118" si="164">IF(COUNT($C2055,G2055)&lt;&gt;2,0,ROUND(MAX(IF($B2055="Non - avec lien de dépendance",0,MIN((0.75*G2055),847)),MIN(G2055,(0.75*$C2055),847)),2))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 - avec lien de dépendance",0,MIN((0.75*D2119),847)),MIN(D2119,(0.75*$C2119),847)),2))</f>
        <v>0</v>
      </c>
      <c r="I2119" s="2">
        <f t="shared" ref="I2119:I2182" si="167">IF(COUNT($C2119,E2119)&lt;&gt;2,0,ROUND(MAX(IF($B2119="Non - avec lien de dépendance",0,MIN((0.75*E2119),847)),MIN(E2119,(0.75*$C2119),847)),2))</f>
        <v>0</v>
      </c>
      <c r="J2119" s="2">
        <f t="shared" ref="J2119:J2182" si="168">IF(COUNT($C2119,F2119)&lt;&gt;2,0,ROUND(MAX(IF($B2119="Non - avec lien de dépendance",0,MIN((0.75*F2119),847)),MIN(F2119,(0.75*$C2119),847)),2))</f>
        <v>0</v>
      </c>
      <c r="K2119" s="2">
        <f t="shared" ref="K2119:K2182" si="169">IF(COUNT($C2119,G2119)&lt;&gt;2,0,ROUND(MAX(IF($B2119="Non - avec lien de dépendance",0,MIN((0.75*G2119),847)),MIN(G2119,(0.75*$C2119),847)),2))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 - avec lien de dépendance",0,MIN((0.75*D2183),847)),MIN(D2183,(0.75*$C2183),847)),2))</f>
        <v>0</v>
      </c>
      <c r="I2183" s="2">
        <f t="shared" ref="I2183:I2246" si="172">IF(COUNT($C2183,E2183)&lt;&gt;2,0,ROUND(MAX(IF($B2183="Non - avec lien de dépendance",0,MIN((0.75*E2183),847)),MIN(E2183,(0.75*$C2183),847)),2))</f>
        <v>0</v>
      </c>
      <c r="J2183" s="2">
        <f t="shared" ref="J2183:J2246" si="173">IF(COUNT($C2183,F2183)&lt;&gt;2,0,ROUND(MAX(IF($B2183="Non - avec lien de dépendance",0,MIN((0.75*F2183),847)),MIN(F2183,(0.75*$C2183),847)),2))</f>
        <v>0</v>
      </c>
      <c r="K2183" s="2">
        <f t="shared" ref="K2183:K2246" si="174">IF(COUNT($C2183,G2183)&lt;&gt;2,0,ROUND(MAX(IF($B2183="Non - avec lien de dépendance",0,MIN((0.75*G2183),847)),MIN(G2183,(0.75*$C2183),847)),2))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 - avec lien de dépendance",0,MIN((0.75*D2247),847)),MIN(D2247,(0.75*$C2247),847)),2))</f>
        <v>0</v>
      </c>
      <c r="I2247" s="2">
        <f t="shared" ref="I2247:I2310" si="177">IF(COUNT($C2247,E2247)&lt;&gt;2,0,ROUND(MAX(IF($B2247="Non - avec lien de dépendance",0,MIN((0.75*E2247),847)),MIN(E2247,(0.75*$C2247),847)),2))</f>
        <v>0</v>
      </c>
      <c r="J2247" s="2">
        <f t="shared" ref="J2247:J2310" si="178">IF(COUNT($C2247,F2247)&lt;&gt;2,0,ROUND(MAX(IF($B2247="Non - avec lien de dépendance",0,MIN((0.75*F2247),847)),MIN(F2247,(0.75*$C2247),847)),2))</f>
        <v>0</v>
      </c>
      <c r="K2247" s="2">
        <f t="shared" ref="K2247:K2310" si="179">IF(COUNT($C2247,G2247)&lt;&gt;2,0,ROUND(MAX(IF($B2247="Non - avec lien de dépendance",0,MIN((0.75*G2247),847)),MIN(G2247,(0.75*$C2247),847)),2))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 - avec lien de dépendance",0,MIN((0.75*D2311),847)),MIN(D2311,(0.75*$C2311),847)),2))</f>
        <v>0</v>
      </c>
      <c r="I2311" s="2">
        <f t="shared" ref="I2311:I2374" si="182">IF(COUNT($C2311,E2311)&lt;&gt;2,0,ROUND(MAX(IF($B2311="Non - avec lien de dépendance",0,MIN((0.75*E2311),847)),MIN(E2311,(0.75*$C2311),847)),2))</f>
        <v>0</v>
      </c>
      <c r="J2311" s="2">
        <f t="shared" ref="J2311:J2374" si="183">IF(COUNT($C2311,F2311)&lt;&gt;2,0,ROUND(MAX(IF($B2311="Non - avec lien de dépendance",0,MIN((0.75*F2311),847)),MIN(F2311,(0.75*$C2311),847)),2))</f>
        <v>0</v>
      </c>
      <c r="K2311" s="2">
        <f t="shared" ref="K2311:K2374" si="184">IF(COUNT($C2311,G2311)&lt;&gt;2,0,ROUND(MAX(IF($B2311="Non - avec lien de dépendance",0,MIN((0.75*G2311),847)),MIN(G2311,(0.75*$C2311),847)),2))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 - avec lien de dépendance",0,MIN((0.75*D2375),847)),MIN(D2375,(0.75*$C2375),847)),2))</f>
        <v>0</v>
      </c>
      <c r="I2375" s="2">
        <f t="shared" ref="I2375:I2438" si="187">IF(COUNT($C2375,E2375)&lt;&gt;2,0,ROUND(MAX(IF($B2375="Non - avec lien de dépendance",0,MIN((0.75*E2375),847)),MIN(E2375,(0.75*$C2375),847)),2))</f>
        <v>0</v>
      </c>
      <c r="J2375" s="2">
        <f t="shared" ref="J2375:J2438" si="188">IF(COUNT($C2375,F2375)&lt;&gt;2,0,ROUND(MAX(IF($B2375="Non - avec lien de dépendance",0,MIN((0.75*F2375),847)),MIN(F2375,(0.75*$C2375),847)),2))</f>
        <v>0</v>
      </c>
      <c r="K2375" s="2">
        <f t="shared" ref="K2375:K2438" si="189">IF(COUNT($C2375,G2375)&lt;&gt;2,0,ROUND(MAX(IF($B2375="Non - avec lien de dépendance",0,MIN((0.75*G2375),847)),MIN(G2375,(0.75*$C2375),847)),2))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 - avec lien de dépendance",0,MIN((0.75*D2439),847)),MIN(D2439,(0.75*$C2439),847)),2))</f>
        <v>0</v>
      </c>
      <c r="I2439" s="2">
        <f t="shared" ref="I2439:I2502" si="192">IF(COUNT($C2439,E2439)&lt;&gt;2,0,ROUND(MAX(IF($B2439="Non - avec lien de dépendance",0,MIN((0.75*E2439),847)),MIN(E2439,(0.75*$C2439),847)),2))</f>
        <v>0</v>
      </c>
      <c r="J2439" s="2">
        <f t="shared" ref="J2439:J2502" si="193">IF(COUNT($C2439,F2439)&lt;&gt;2,0,ROUND(MAX(IF($B2439="Non - avec lien de dépendance",0,MIN((0.75*F2439),847)),MIN(F2439,(0.75*$C2439),847)),2))</f>
        <v>0</v>
      </c>
      <c r="K2439" s="2">
        <f t="shared" ref="K2439:K2502" si="194">IF(COUNT($C2439,G2439)&lt;&gt;2,0,ROUND(MAX(IF($B2439="Non - avec lien de dépendance",0,MIN((0.75*G2439),847)),MIN(G2439,(0.75*$C2439),847)),2))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0" zoomScaleNormal="70" workbookViewId="0">
      <pane ySplit="4" topLeftCell="A5" activePane="bottomLeft" state="frozen"/>
      <selection pane="bottomLeft"/>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1" customFormat="1" ht="18.75" customHeight="1" x14ac:dyDescent="0.5">
      <c r="A1" s="79" t="s">
        <v>120</v>
      </c>
      <c r="B1" s="80"/>
      <c r="C1" s="80"/>
      <c r="D1" s="80"/>
      <c r="E1" s="80"/>
      <c r="F1" s="80"/>
      <c r="G1" s="80"/>
      <c r="H1" s="80"/>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90" t="s">
        <v>57</v>
      </c>
      <c r="E3" s="91"/>
      <c r="F3" s="92" t="s">
        <v>15</v>
      </c>
      <c r="G3" s="92"/>
      <c r="H3" s="32"/>
    </row>
    <row r="4" spans="1:11" s="23" customFormat="1" ht="90" x14ac:dyDescent="0.55000000000000004">
      <c r="A4" s="24" t="s">
        <v>126</v>
      </c>
      <c r="B4" s="96" t="s">
        <v>121</v>
      </c>
      <c r="C4" s="32" t="str">
        <f>"Rémunération brute moyenne aux 2 semaines de "&amp;CHAR(10)&amp;INDEX(baselineRemOptions,MATCH(claimPeriodSelection,claimPeriods,0))</f>
        <v>Rémunération brute moyenne aux 2 semaines de 
(choisir une période de demande)</v>
      </c>
      <c r="D4" s="33" t="s">
        <v>21</v>
      </c>
      <c r="E4" s="33" t="s">
        <v>22</v>
      </c>
      <c r="F4" s="33" t="s">
        <v>21</v>
      </c>
      <c r="G4" s="33" t="s">
        <v>22</v>
      </c>
      <c r="H4" s="32" t="s">
        <v>64</v>
      </c>
    </row>
    <row r="5" spans="1:11" s="26" customFormat="1" ht="199.5" x14ac:dyDescent="0.45">
      <c r="A5" s="82" t="s">
        <v>122</v>
      </c>
      <c r="B5" s="83" t="s">
        <v>123</v>
      </c>
      <c r="C5" s="84" t="s">
        <v>124</v>
      </c>
      <c r="D5" s="85" t="str">
        <f>INDEX('Claim periods'!$C$30:$C$34,MATCH('Étape 1) Perte de revenus'!$A$8,'Claim periods'!$B$30:$B$34,0))</f>
        <v>(choisir la période à l’étape 1)Taux)</v>
      </c>
      <c r="E5" s="85" t="str">
        <f>INDEX('Claim periods'!$C$35:$C$39,MATCH('Étape 1) Perte de revenus'!$A$8,'Claim periods'!$B$35:$B$39,0))</f>
        <v>(choisir la période à l’étape 1)Taux)</v>
      </c>
      <c r="F5" s="85" t="str">
        <f>INDEX('Claim periods'!$C$30:$C$34,MATCH('Étape 1) Perte de revenus'!$A$8,'Claim periods'!$B$30:$B$34,0))</f>
        <v>(choisir la période à l’étape 1)Taux)</v>
      </c>
      <c r="G5" s="85" t="str">
        <f>INDEX('Claim periods'!$C$35:$C$39,MATCH('Étape 1) Perte de revenus'!$A$8,'Claim periods'!$B$35:$B$39,0))</f>
        <v>(choisir la période à l’étape 1)Taux)</v>
      </c>
      <c r="H5" s="85" t="s">
        <v>125</v>
      </c>
    </row>
    <row r="6" spans="1:11" ht="17.25" customHeight="1" x14ac:dyDescent="0.5">
      <c r="D6" s="29"/>
      <c r="E6" s="29"/>
      <c r="F6" s="2">
        <f>IF(COUNT($C6,D6)&lt;&gt;2,0,ROUND(MAX(IF($B6="Non - avec lien de dépendance",0,MIN((0.75*D6),1694)),MIN(D6,(0.75*$C6),1694)),2))</f>
        <v>0</v>
      </c>
      <c r="G6" s="2">
        <f>IF(COUNT($C6,E6)&lt;&gt;2,0,ROUND(MAX(IF($B6="Non - avec lien de dépendance",0,MIN((0.75*E6),1694)),MIN(E6,(0.75*$C6),1694)),2))</f>
        <v>0</v>
      </c>
      <c r="H6" s="3">
        <f>IF(AND(COUNT(C6:E6)&gt;0,OR(COUNT(C6:E6)&lt;&gt;3,ISBLANK(B6))),"Entrez tous les montants",IF(COUNTIF(D6:E6,0),0,SUM(F6:G6)))</f>
        <v>0</v>
      </c>
      <c r="I6" s="93"/>
      <c r="J6" s="94"/>
      <c r="K6" s="94"/>
    </row>
    <row r="7" spans="1:11" x14ac:dyDescent="0.5">
      <c r="F7" s="2">
        <f t="shared" ref="F7:F70" si="0">IF(COUNT($C7,D7)&lt;&gt;2,0,ROUND(MAX(IF($B7="Non - avec lien de dépendance",0,MIN((0.75*D7),1694)),MIN(D7,(0.75*$C7),1694)),2))</f>
        <v>0</v>
      </c>
      <c r="G7" s="2">
        <f t="shared" ref="G7:G70" si="1">IF(COUNT($C7,E7)&lt;&gt;2,0,ROUND(MAX(IF($B7="Non - avec lien de dépendance",0,MIN((0.75*E7),1694)),MIN(E7,(0.75*$C7),1694)),2))</f>
        <v>0</v>
      </c>
      <c r="H7" s="3">
        <f t="shared" ref="H7:H70" si="2">IF(AND(COUNT(C7:E7)&gt;0,OR(COUNT(C7:E7)&lt;&gt;3,ISBLANK(B7))),"Entrez tous les montants",IF(COUNTIF(D7:E7,0),0,SUM(F7:G7)))</f>
        <v>0</v>
      </c>
      <c r="I7" s="93"/>
      <c r="J7" s="94"/>
      <c r="K7" s="94"/>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 - avec lien de dépendance",0,MIN((0.75*D71),1694)),MIN(D71,(0.75*$C71),1694)),2))</f>
        <v>0</v>
      </c>
      <c r="G71" s="2">
        <f t="shared" ref="G71:G134" si="4">IF(COUNT($C71,E71)&lt;&gt;2,0,ROUND(MAX(IF($B71="Non - avec lien de dépendance",0,MIN((0.75*E71),1694)),MIN(E71,(0.75*$C71),1694)),2))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 - avec lien de dépendance",0,MIN((0.75*D135),1694)),MIN(D135,(0.75*$C135),1694)),2))</f>
        <v>0</v>
      </c>
      <c r="G135" s="2">
        <f t="shared" ref="G135:G198" si="7">IF(COUNT($C135,E135)&lt;&gt;2,0,ROUND(MAX(IF($B135="Non - avec lien de dépendance",0,MIN((0.75*E135),1694)),MIN(E135,(0.75*$C135),1694)),2))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 - avec lien de dépendance",0,MIN((0.75*D199),1694)),MIN(D199,(0.75*$C199),1694)),2))</f>
        <v>0</v>
      </c>
      <c r="G199" s="2">
        <f t="shared" ref="G199:G262" si="10">IF(COUNT($C199,E199)&lt;&gt;2,0,ROUND(MAX(IF($B199="Non - avec lien de dépendance",0,MIN((0.75*E199),1694)),MIN(E199,(0.75*$C199),1694)),2))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 - avec lien de dépendance",0,MIN((0.75*D263),1694)),MIN(D263,(0.75*$C263),1694)),2))</f>
        <v>0</v>
      </c>
      <c r="G263" s="2">
        <f t="shared" ref="G263:G326" si="13">IF(COUNT($C263,E263)&lt;&gt;2,0,ROUND(MAX(IF($B263="Non - avec lien de dépendance",0,MIN((0.75*E263),1694)),MIN(E263,(0.75*$C263),1694)),2))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 - avec lien de dépendance",0,MIN((0.75*D327),1694)),MIN(D327,(0.75*$C327),1694)),2))</f>
        <v>0</v>
      </c>
      <c r="G327" s="2">
        <f t="shared" ref="G327:G390" si="16">IF(COUNT($C327,E327)&lt;&gt;2,0,ROUND(MAX(IF($B327="Non - avec lien de dépendance",0,MIN((0.75*E327),1694)),MIN(E327,(0.75*$C327),1694)),2))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 - avec lien de dépendance",0,MIN((0.75*D391),1694)),MIN(D391,(0.75*$C391),1694)),2))</f>
        <v>0</v>
      </c>
      <c r="G391" s="2">
        <f t="shared" ref="G391:G454" si="19">IF(COUNT($C391,E391)&lt;&gt;2,0,ROUND(MAX(IF($B391="Non - avec lien de dépendance",0,MIN((0.75*E391),1694)),MIN(E391,(0.75*$C391),1694)),2))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 - avec lien de dépendance",0,MIN((0.75*D455),1694)),MIN(D455,(0.75*$C455),1694)),2))</f>
        <v>0</v>
      </c>
      <c r="G455" s="2">
        <f t="shared" ref="G455:G518" si="22">IF(COUNT($C455,E455)&lt;&gt;2,0,ROUND(MAX(IF($B455="Non - avec lien de dépendance",0,MIN((0.75*E455),1694)),MIN(E455,(0.75*$C455),1694)),2))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 - avec lien de dépendance",0,MIN((0.75*D519),1694)),MIN(D519,(0.75*$C519),1694)),2))</f>
        <v>0</v>
      </c>
      <c r="G519" s="2">
        <f t="shared" ref="G519:G582" si="25">IF(COUNT($C519,E519)&lt;&gt;2,0,ROUND(MAX(IF($B519="Non - avec lien de dépendance",0,MIN((0.75*E519),1694)),MIN(E519,(0.75*$C519),1694)),2))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 - avec lien de dépendance",0,MIN((0.75*D583),1694)),MIN(D583,(0.75*$C583),1694)),2))</f>
        <v>0</v>
      </c>
      <c r="G583" s="2">
        <f t="shared" ref="G583:G646" si="28">IF(COUNT($C583,E583)&lt;&gt;2,0,ROUND(MAX(IF($B583="Non - avec lien de dépendance",0,MIN((0.75*E583),1694)),MIN(E583,(0.75*$C583),1694)),2))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 - avec lien de dépendance",0,MIN((0.75*D647),1694)),MIN(D647,(0.75*$C647),1694)),2))</f>
        <v>0</v>
      </c>
      <c r="G647" s="2">
        <f t="shared" ref="G647:G710" si="31">IF(COUNT($C647,E647)&lt;&gt;2,0,ROUND(MAX(IF($B647="Non - avec lien de dépendance",0,MIN((0.75*E647),1694)),MIN(E647,(0.75*$C647),1694)),2))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 - avec lien de dépendance",0,MIN((0.75*D711),1694)),MIN(D711,(0.75*$C711),1694)),2))</f>
        <v>0</v>
      </c>
      <c r="G711" s="2">
        <f t="shared" ref="G711:G774" si="34">IF(COUNT($C711,E711)&lt;&gt;2,0,ROUND(MAX(IF($B711="Non - avec lien de dépendance",0,MIN((0.75*E711),1694)),MIN(E711,(0.75*$C711),1694)),2))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 - avec lien de dépendance",0,MIN((0.75*D775),1694)),MIN(D775,(0.75*$C775),1694)),2))</f>
        <v>0</v>
      </c>
      <c r="G775" s="2">
        <f t="shared" ref="G775:G838" si="37">IF(COUNT($C775,E775)&lt;&gt;2,0,ROUND(MAX(IF($B775="Non - avec lien de dépendance",0,MIN((0.75*E775),1694)),MIN(E775,(0.75*$C775),1694)),2))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 - avec lien de dépendance",0,MIN((0.75*D839),1694)),MIN(D839,(0.75*$C839),1694)),2))</f>
        <v>0</v>
      </c>
      <c r="G839" s="2">
        <f t="shared" ref="G839:G902" si="40">IF(COUNT($C839,E839)&lt;&gt;2,0,ROUND(MAX(IF($B839="Non - avec lien de dépendance",0,MIN((0.75*E839),1694)),MIN(E839,(0.75*$C839),1694)),2))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 - avec lien de dépendance",0,MIN((0.75*D903),1694)),MIN(D903,(0.75*$C903),1694)),2))</f>
        <v>0</v>
      </c>
      <c r="G903" s="2">
        <f t="shared" ref="G903:G966" si="43">IF(COUNT($C903,E903)&lt;&gt;2,0,ROUND(MAX(IF($B903="Non - avec lien de dépendance",0,MIN((0.75*E903),1694)),MIN(E903,(0.75*$C903),1694)),2))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 - avec lien de dépendance",0,MIN((0.75*D967),1694)),MIN(D967,(0.75*$C967),1694)),2))</f>
        <v>0</v>
      </c>
      <c r="G967" s="2">
        <f t="shared" ref="G967:G1030" si="46">IF(COUNT($C967,E967)&lt;&gt;2,0,ROUND(MAX(IF($B967="Non - avec lien de dépendance",0,MIN((0.75*E967),1694)),MIN(E967,(0.75*$C967),1694)),2))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 - avec lien de dépendance",0,MIN((0.75*D1031),1694)),MIN(D1031,(0.75*$C1031),1694)),2))</f>
        <v>0</v>
      </c>
      <c r="G1031" s="2">
        <f t="shared" ref="G1031:G1094" si="49">IF(COUNT($C1031,E1031)&lt;&gt;2,0,ROUND(MAX(IF($B1031="Non - avec lien de dépendance",0,MIN((0.75*E1031),1694)),MIN(E1031,(0.75*$C1031),1694)),2))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 - avec lien de dépendance",0,MIN((0.75*D1095),1694)),MIN(D1095,(0.75*$C1095),1694)),2))</f>
        <v>0</v>
      </c>
      <c r="G1095" s="2">
        <f t="shared" ref="G1095:G1158" si="52">IF(COUNT($C1095,E1095)&lt;&gt;2,0,ROUND(MAX(IF($B1095="Non - avec lien de dépendance",0,MIN((0.75*E1095),1694)),MIN(E1095,(0.75*$C1095),1694)),2))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 - avec lien de dépendance",0,MIN((0.75*D1159),1694)),MIN(D1159,(0.75*$C1159),1694)),2))</f>
        <v>0</v>
      </c>
      <c r="G1159" s="2">
        <f t="shared" ref="G1159:G1222" si="55">IF(COUNT($C1159,E1159)&lt;&gt;2,0,ROUND(MAX(IF($B1159="Non - avec lien de dépendance",0,MIN((0.75*E1159),1694)),MIN(E1159,(0.75*$C1159),1694)),2))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 - avec lien de dépendance",0,MIN((0.75*D1223),1694)),MIN(D1223,(0.75*$C1223),1694)),2))</f>
        <v>0</v>
      </c>
      <c r="G1223" s="2">
        <f t="shared" ref="G1223:G1286" si="58">IF(COUNT($C1223,E1223)&lt;&gt;2,0,ROUND(MAX(IF($B1223="Non - avec lien de dépendance",0,MIN((0.75*E1223),1694)),MIN(E1223,(0.75*$C1223),1694)),2))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 - avec lien de dépendance",0,MIN((0.75*D1287),1694)),MIN(D1287,(0.75*$C1287),1694)),2))</f>
        <v>0</v>
      </c>
      <c r="G1287" s="2">
        <f t="shared" ref="G1287:G1350" si="61">IF(COUNT($C1287,E1287)&lt;&gt;2,0,ROUND(MAX(IF($B1287="Non - avec lien de dépendance",0,MIN((0.75*E1287),1694)),MIN(E1287,(0.75*$C1287),1694)),2))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 - avec lien de dépendance",0,MIN((0.75*D1351),1694)),MIN(D1351,(0.75*$C1351),1694)),2))</f>
        <v>0</v>
      </c>
      <c r="G1351" s="2">
        <f t="shared" ref="G1351:G1414" si="64">IF(COUNT($C1351,E1351)&lt;&gt;2,0,ROUND(MAX(IF($B1351="Non - avec lien de dépendance",0,MIN((0.75*E1351),1694)),MIN(E1351,(0.75*$C1351),1694)),2))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 - avec lien de dépendance",0,MIN((0.75*D1415),1694)),MIN(D1415,(0.75*$C1415),1694)),2))</f>
        <v>0</v>
      </c>
      <c r="G1415" s="2">
        <f t="shared" ref="G1415:G1478" si="67">IF(COUNT($C1415,E1415)&lt;&gt;2,0,ROUND(MAX(IF($B1415="Non - avec lien de dépendance",0,MIN((0.75*E1415),1694)),MIN(E1415,(0.75*$C1415),1694)),2))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 - avec lien de dépendance",0,MIN((0.75*D1479),1694)),MIN(D1479,(0.75*$C1479),1694)),2))</f>
        <v>0</v>
      </c>
      <c r="G1479" s="2">
        <f t="shared" ref="G1479:G1542" si="70">IF(COUNT($C1479,E1479)&lt;&gt;2,0,ROUND(MAX(IF($B1479="Non - avec lien de dépendance",0,MIN((0.75*E1479),1694)),MIN(E1479,(0.75*$C1479),1694)),2))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 - avec lien de dépendance",0,MIN((0.75*D1543),1694)),MIN(D1543,(0.75*$C1543),1694)),2))</f>
        <v>0</v>
      </c>
      <c r="G1543" s="2">
        <f t="shared" ref="G1543:G1606" si="73">IF(COUNT($C1543,E1543)&lt;&gt;2,0,ROUND(MAX(IF($B1543="Non - avec lien de dépendance",0,MIN((0.75*E1543),1694)),MIN(E1543,(0.75*$C1543),1694)),2))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 - avec lien de dépendance",0,MIN((0.75*D1607),1694)),MIN(D1607,(0.75*$C1607),1694)),2))</f>
        <v>0</v>
      </c>
      <c r="G1607" s="2">
        <f t="shared" ref="G1607:G1670" si="76">IF(COUNT($C1607,E1607)&lt;&gt;2,0,ROUND(MAX(IF($B1607="Non - avec lien de dépendance",0,MIN((0.75*E1607),1694)),MIN(E1607,(0.75*$C1607),1694)),2))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 - avec lien de dépendance",0,MIN((0.75*D1671),1694)),MIN(D1671,(0.75*$C1671),1694)),2))</f>
        <v>0</v>
      </c>
      <c r="G1671" s="2">
        <f t="shared" ref="G1671:G1734" si="79">IF(COUNT($C1671,E1671)&lt;&gt;2,0,ROUND(MAX(IF($B1671="Non - avec lien de dépendance",0,MIN((0.75*E1671),1694)),MIN(E1671,(0.75*$C1671),1694)),2))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 - avec lien de dépendance",0,MIN((0.75*D1735),1694)),MIN(D1735,(0.75*$C1735),1694)),2))</f>
        <v>0</v>
      </c>
      <c r="G1735" s="2">
        <f t="shared" ref="G1735:G1798" si="82">IF(COUNT($C1735,E1735)&lt;&gt;2,0,ROUND(MAX(IF($B1735="Non - avec lien de dépendance",0,MIN((0.75*E1735),1694)),MIN(E1735,(0.75*$C1735),1694)),2))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 - avec lien de dépendance",0,MIN((0.75*D1799),1694)),MIN(D1799,(0.75*$C1799),1694)),2))</f>
        <v>0</v>
      </c>
      <c r="G1799" s="2">
        <f t="shared" ref="G1799:G1862" si="85">IF(COUNT($C1799,E1799)&lt;&gt;2,0,ROUND(MAX(IF($B1799="Non - avec lien de dépendance",0,MIN((0.75*E1799),1694)),MIN(E1799,(0.75*$C1799),1694)),2))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 - avec lien de dépendance",0,MIN((0.75*D1863),1694)),MIN(D1863,(0.75*$C1863),1694)),2))</f>
        <v>0</v>
      </c>
      <c r="G1863" s="2">
        <f t="shared" ref="G1863:G1926" si="88">IF(COUNT($C1863,E1863)&lt;&gt;2,0,ROUND(MAX(IF($B1863="Non - avec lien de dépendance",0,MIN((0.75*E1863),1694)),MIN(E1863,(0.75*$C1863),1694)),2))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 - avec lien de dépendance",0,MIN((0.75*D1927),1694)),MIN(D1927,(0.75*$C1927),1694)),2))</f>
        <v>0</v>
      </c>
      <c r="G1927" s="2">
        <f t="shared" ref="G1927:G1990" si="91">IF(COUNT($C1927,E1927)&lt;&gt;2,0,ROUND(MAX(IF($B1927="Non - avec lien de dépendance",0,MIN((0.75*E1927),1694)),MIN(E1927,(0.75*$C1927),1694)),2))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 - avec lien de dépendance",0,MIN((0.75*D1991),1694)),MIN(D1991,(0.75*$C1991),1694)),2))</f>
        <v>0</v>
      </c>
      <c r="G1991" s="2">
        <f t="shared" ref="G1991:G2054" si="94">IF(COUNT($C1991,E1991)&lt;&gt;2,0,ROUND(MAX(IF($B1991="Non - avec lien de dépendance",0,MIN((0.75*E1991),1694)),MIN(E1991,(0.75*$C1991),1694)),2))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 - avec lien de dépendance",0,MIN((0.75*D2055),1694)),MIN(D2055,(0.75*$C2055),1694)),2))</f>
        <v>0</v>
      </c>
      <c r="G2055" s="2">
        <f t="shared" ref="G2055:G2118" si="97">IF(COUNT($C2055,E2055)&lt;&gt;2,0,ROUND(MAX(IF($B2055="Non - avec lien de dépendance",0,MIN((0.75*E2055),1694)),MIN(E2055,(0.75*$C2055),1694)),2))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 - avec lien de dépendance",0,MIN((0.75*D2119),1694)),MIN(D2119,(0.75*$C2119),1694)),2))</f>
        <v>0</v>
      </c>
      <c r="G2119" s="2">
        <f t="shared" ref="G2119:G2182" si="100">IF(COUNT($C2119,E2119)&lt;&gt;2,0,ROUND(MAX(IF($B2119="Non - avec lien de dépendance",0,MIN((0.75*E2119),1694)),MIN(E2119,(0.75*$C2119),1694)),2))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 - avec lien de dépendance",0,MIN((0.75*D2183),1694)),MIN(D2183,(0.75*$C2183),1694)),2))</f>
        <v>0</v>
      </c>
      <c r="G2183" s="2">
        <f t="shared" ref="G2183:G2246" si="103">IF(COUNT($C2183,E2183)&lt;&gt;2,0,ROUND(MAX(IF($B2183="Non - avec lien de dépendance",0,MIN((0.75*E2183),1694)),MIN(E2183,(0.75*$C2183),1694)),2))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 - avec lien de dépendance",0,MIN((0.75*D2247),1694)),MIN(D2247,(0.75*$C2247),1694)),2))</f>
        <v>0</v>
      </c>
      <c r="G2247" s="2">
        <f t="shared" ref="G2247:G2310" si="106">IF(COUNT($C2247,E2247)&lt;&gt;2,0,ROUND(MAX(IF($B2247="Non - avec lien de dépendance",0,MIN((0.75*E2247),1694)),MIN(E2247,(0.75*$C2247),1694)),2))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 - avec lien de dépendance",0,MIN((0.75*D2311),1694)),MIN(D2311,(0.75*$C2311),1694)),2))</f>
        <v>0</v>
      </c>
      <c r="G2311" s="2">
        <f t="shared" ref="G2311:G2374" si="109">IF(COUNT($C2311,E2311)&lt;&gt;2,0,ROUND(MAX(IF($B2311="Non - avec lien de dépendance",0,MIN((0.75*E2311),1694)),MIN(E2311,(0.75*$C2311),1694)),2))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 - avec lien de dépendance",0,MIN((0.75*D2375),1694)),MIN(D2375,(0.75*$C2375),1694)),2))</f>
        <v>0</v>
      </c>
      <c r="G2375" s="2">
        <f t="shared" ref="G2375:G2438" si="112">IF(COUNT($C2375,E2375)&lt;&gt;2,0,ROUND(MAX(IF($B2375="Non - avec lien de dépendance",0,MIN((0.75*E2375),1694)),MIN(E2375,(0.75*$C2375),1694)),2))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 - avec lien de dépendance",0,MIN((0.75*D2439),1694)),MIN(D2439,(0.75*$C2439),1694)),2))</f>
        <v>0</v>
      </c>
      <c r="G2439" s="2">
        <f t="shared" ref="G2439:G2502" si="115">IF(COUNT($C2439,E2439)&lt;&gt;2,0,ROUND(MAX(IF($B2439="Non - avec lien de dépendance",0,MIN((0.75*E2439),1694)),MIN(E2439,(0.75*$C2439),1694)),2))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election activeCell="A20" sqref="A20"/>
    </sheetView>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86" t="s">
        <v>14</v>
      </c>
      <c r="B1" s="87"/>
      <c r="C1" s="87"/>
      <c r="D1" s="87"/>
      <c r="E1" s="5"/>
      <c r="F1" s="5"/>
      <c r="G1" s="5"/>
      <c r="H1" s="5"/>
      <c r="I1" s="5"/>
      <c r="J1" s="5"/>
      <c r="K1" s="5"/>
    </row>
    <row r="2" spans="1:11" ht="18" x14ac:dyDescent="0.5">
      <c r="A2" s="7" t="s">
        <v>41</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55</v>
      </c>
      <c r="B4" s="40"/>
      <c r="C4" s="40"/>
      <c r="D4" s="40"/>
      <c r="E4" s="40"/>
      <c r="F4" s="40"/>
      <c r="G4" s="40"/>
      <c r="H4" s="40"/>
      <c r="I4" s="40"/>
    </row>
    <row r="5" spans="1:11" ht="16.5" customHeight="1" x14ac:dyDescent="0.5">
      <c r="A5" s="8" t="s">
        <v>51</v>
      </c>
      <c r="B5" s="88"/>
      <c r="C5" s="88"/>
      <c r="D5" s="88"/>
      <c r="E5" s="88"/>
      <c r="F5" s="88"/>
      <c r="G5" s="46"/>
      <c r="H5" s="46"/>
      <c r="I5" s="88"/>
    </row>
    <row r="6" spans="1:11" x14ac:dyDescent="0.5">
      <c r="A6" s="8"/>
      <c r="B6" s="88"/>
      <c r="C6" s="88"/>
      <c r="D6" s="88"/>
      <c r="E6" s="88"/>
      <c r="F6" s="88"/>
      <c r="G6" s="46"/>
      <c r="H6" s="46"/>
      <c r="I6" s="88"/>
    </row>
    <row r="7" spans="1:11" ht="42" customHeight="1" x14ac:dyDescent="0.5">
      <c r="A7" s="8"/>
      <c r="B7" s="10" t="s">
        <v>44</v>
      </c>
      <c r="C7" s="10" t="str">
        <f>"Montant total de la paie brute pour tous les employés dans ce lot "&amp;'Étape 1) Perte de revenus'!C8</f>
        <v xml:space="preserve">Montant total de la paie brute pour tous les employés dans ce lot </v>
      </c>
      <c r="D7" s="10" t="s">
        <v>53</v>
      </c>
      <c r="G7" s="9"/>
      <c r="H7" s="9"/>
    </row>
    <row r="8" spans="1:11" ht="66" customHeight="1" x14ac:dyDescent="0.5">
      <c r="A8" s="11" t="s">
        <v>40</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48</v>
      </c>
      <c r="B11" s="8"/>
      <c r="C11" s="8"/>
      <c r="E11" s="14"/>
      <c r="F11" s="14"/>
      <c r="G11" s="14"/>
      <c r="H11" s="14"/>
      <c r="I11" s="14"/>
    </row>
    <row r="12" spans="1:11" ht="28.9" customHeight="1" x14ac:dyDescent="0.5">
      <c r="A12" s="8" t="s">
        <v>49</v>
      </c>
      <c r="B12" s="8"/>
      <c r="C12" s="8"/>
      <c r="E12" s="14"/>
      <c r="F12" s="14"/>
      <c r="G12" s="14"/>
      <c r="H12" s="14"/>
      <c r="I12" s="14"/>
    </row>
    <row r="13" spans="1:11" ht="6.75" customHeight="1" x14ac:dyDescent="0.5"/>
    <row r="14" spans="1:11" ht="12.75" customHeight="1" x14ac:dyDescent="0.5"/>
    <row r="15" spans="1:11" ht="18" x14ac:dyDescent="0.5">
      <c r="A15" s="7" t="s">
        <v>42</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51</v>
      </c>
      <c r="B17" s="88"/>
      <c r="C17" s="88"/>
      <c r="D17" s="88"/>
    </row>
    <row r="18" spans="1:4" ht="6.75" customHeight="1" x14ac:dyDescent="0.5">
      <c r="A18" s="88"/>
      <c r="B18" s="88"/>
      <c r="C18" s="88"/>
      <c r="D18" s="88"/>
    </row>
    <row r="19" spans="1:4" ht="10.5" customHeight="1" x14ac:dyDescent="0.5"/>
    <row r="20" spans="1:4" ht="46.5" customHeight="1" x14ac:dyDescent="0.5">
      <c r="A20" s="8"/>
      <c r="B20" s="10" t="s">
        <v>52</v>
      </c>
      <c r="C20" s="10" t="str">
        <f>"Montant total de la paie brute pour tous les employés dans ce lot "&amp;'Étape 1) Perte de revenus'!C8</f>
        <v xml:space="preserve">Montant total de la paie brute pour tous les employés dans ce lot </v>
      </c>
      <c r="D20" s="10" t="s">
        <v>53</v>
      </c>
    </row>
    <row r="21" spans="1:4" ht="60" customHeight="1" x14ac:dyDescent="0.5">
      <c r="A21" s="11" t="s">
        <v>45</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6"/>
  <sheetViews>
    <sheetView workbookViewId="0">
      <selection activeCell="D6" sqref="D6"/>
    </sheetView>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s="38" customFormat="1" ht="18" x14ac:dyDescent="0.5">
      <c r="A1" s="42" t="s">
        <v>105</v>
      </c>
      <c r="B1" s="41"/>
      <c r="C1" s="41"/>
      <c r="D1" s="41"/>
      <c r="E1" s="41"/>
      <c r="F1" s="41"/>
      <c r="G1" s="41"/>
      <c r="H1" s="43"/>
      <c r="I1" s="43"/>
      <c r="J1" s="43"/>
      <c r="K1" s="43"/>
    </row>
    <row r="2" spans="1:11" s="38" customFormat="1" ht="18" x14ac:dyDescent="0.5">
      <c r="A2" s="42" t="s">
        <v>106</v>
      </c>
      <c r="B2" s="41"/>
      <c r="C2" s="41"/>
      <c r="D2" s="41"/>
      <c r="E2" s="41"/>
      <c r="F2" s="41"/>
      <c r="G2" s="41"/>
      <c r="H2" s="43"/>
      <c r="I2" s="43"/>
      <c r="J2" s="43"/>
      <c r="K2" s="43"/>
    </row>
    <row r="3" spans="1:11" x14ac:dyDescent="0.5">
      <c r="A3" s="40"/>
      <c r="B3" s="95"/>
      <c r="C3" s="95"/>
      <c r="D3" s="95"/>
      <c r="E3" s="95"/>
      <c r="F3" s="45"/>
    </row>
    <row r="4" spans="1:11" x14ac:dyDescent="0.5">
      <c r="C4" s="46"/>
      <c r="D4" s="46"/>
      <c r="E4" s="46"/>
      <c r="F4" s="46"/>
      <c r="G4" s="46"/>
      <c r="H4" s="46"/>
      <c r="I4" s="46"/>
    </row>
    <row r="5" spans="1:11" ht="36" x14ac:dyDescent="0.5">
      <c r="A5" s="71" t="s">
        <v>13</v>
      </c>
      <c r="B5" s="44" t="str">
        <f>"Nombre total d’employés admissibles "&amp;'Étape 1) Perte de revenus'!A8</f>
        <v>Nombre total d’employés admissibles (choisir une période de demande)</v>
      </c>
      <c r="C5" s="46"/>
      <c r="D5" s="44" t="str">
        <f>"Rémunération admissible totale "&amp;'Étape 1) Perte de revenus'!A8</f>
        <v>Rémunération admissible totale (choisir une période de demande)</v>
      </c>
      <c r="E5" s="46"/>
      <c r="F5" s="44" t="str">
        <f>"SSUC de base totale "&amp;'Étape 1) Perte de revenus'!A8</f>
        <v>SSUC de base totale (choisir une période de demande)</v>
      </c>
      <c r="G5" s="46"/>
      <c r="H5" s="46"/>
      <c r="I5" s="46"/>
    </row>
    <row r="6" spans="1:11" ht="63" x14ac:dyDescent="0.5">
      <c r="A6" s="72" t="s">
        <v>12</v>
      </c>
      <c r="B6" s="73">
        <f>COUNTA('Étape 2a) Hebdomadaire (52)'!C:C)-2+COUNTA('Étape 2b) A la quinzaine'!C:C)-2+SUM('Étape 3) Lots (facultatif)'!B8,'Étape 3) Lots (facultatif)'!B19)</f>
        <v>0</v>
      </c>
      <c r="C6" s="46"/>
      <c r="D6" s="74">
        <f>SUM('Étape 2a) Hebdomadaire (52)'!D:G)+SUM('Étape 2b) A la quinzaine'!D:E)+SUM('Étape 3) Lots (facultatif)'!C8,'Étape 3) Lots (facultatif)'!C19)</f>
        <v>0</v>
      </c>
      <c r="E6" s="46"/>
      <c r="F6" s="74">
        <f>SUM('Étape 2a) Hebdomadaire (52)'!L:L)+SUM('Étape 2b) A la quinzaine'!H:H)+SUM('Étape 3) Lots (facultatif)'!D8,'Étape 3) Lots (facultatif)'!D19)</f>
        <v>0</v>
      </c>
      <c r="G6" s="46"/>
      <c r="H6" s="46"/>
      <c r="I6" s="46"/>
    </row>
    <row r="8" spans="1:11" x14ac:dyDescent="0.5">
      <c r="A8" s="8" t="s">
        <v>50</v>
      </c>
      <c r="B8" s="45"/>
      <c r="C8" s="45"/>
      <c r="D8" s="45"/>
      <c r="E8" s="45"/>
      <c r="F8" s="45"/>
      <c r="G8" s="14"/>
      <c r="H8" s="89"/>
      <c r="I8" s="89"/>
      <c r="J8" s="89"/>
      <c r="K8" s="89"/>
    </row>
    <row r="10" spans="1:11" s="38" customFormat="1" ht="18" x14ac:dyDescent="0.5">
      <c r="A10" s="42" t="s">
        <v>107</v>
      </c>
      <c r="B10" s="41"/>
      <c r="C10" s="41"/>
      <c r="D10" s="41"/>
      <c r="E10" s="41"/>
      <c r="F10" s="41"/>
    </row>
    <row r="11" spans="1:11" x14ac:dyDescent="0.5">
      <c r="F11" s="46"/>
      <c r="G11" s="46"/>
    </row>
    <row r="12" spans="1:11" x14ac:dyDescent="0.5">
      <c r="A12" s="8"/>
      <c r="F12" s="46"/>
      <c r="G12" s="46"/>
    </row>
    <row r="13" spans="1:11" x14ac:dyDescent="0.5">
      <c r="F13" s="46"/>
      <c r="G13" s="46"/>
    </row>
    <row r="14" spans="1:11" x14ac:dyDescent="0.5">
      <c r="F14" s="46"/>
      <c r="G14" s="46"/>
    </row>
    <row r="15" spans="1:11" x14ac:dyDescent="0.5">
      <c r="F15" s="46"/>
      <c r="G15" s="46"/>
    </row>
    <row r="16" spans="1:11" x14ac:dyDescent="0.5">
      <c r="B16" s="46"/>
      <c r="C16" s="46"/>
      <c r="D16" s="46"/>
      <c r="E16" s="46"/>
      <c r="F16" s="46"/>
      <c r="G16" s="46"/>
    </row>
  </sheetData>
  <mergeCells count="2">
    <mergeCell ref="B3:E3"/>
    <mergeCell ref="H8:K8"/>
  </mergeCells>
  <hyperlinks>
    <hyperlink ref="A6"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C4" sqref="C4"/>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108</v>
      </c>
      <c r="B1">
        <v>0.15</v>
      </c>
      <c r="C1" s="97" t="s">
        <v>127</v>
      </c>
    </row>
    <row r="2" spans="1:3" ht="42.75" x14ac:dyDescent="0.45">
      <c r="A2" t="s">
        <v>109</v>
      </c>
      <c r="B2">
        <v>0.3</v>
      </c>
      <c r="C2" s="97" t="s">
        <v>127</v>
      </c>
    </row>
    <row r="3" spans="1:3" ht="42.75" x14ac:dyDescent="0.45">
      <c r="A3" t="s">
        <v>110</v>
      </c>
      <c r="B3">
        <v>0.3</v>
      </c>
      <c r="C3" s="97" t="s">
        <v>127</v>
      </c>
    </row>
    <row r="4" spans="1:3" ht="42.75" x14ac:dyDescent="0.45">
      <c r="A4" t="s">
        <v>111</v>
      </c>
      <c r="B4">
        <v>0.3</v>
      </c>
      <c r="C4" s="97" t="s">
        <v>128</v>
      </c>
    </row>
    <row r="5" spans="1:3" x14ac:dyDescent="0.45">
      <c r="A5" t="s">
        <v>11</v>
      </c>
      <c r="B5">
        <v>100</v>
      </c>
      <c r="C5" t="s">
        <v>11</v>
      </c>
    </row>
    <row r="7" spans="1:3" ht="15.75" x14ac:dyDescent="0.5">
      <c r="A7" s="1" t="s">
        <v>5</v>
      </c>
      <c r="B7" s="1" t="s">
        <v>4</v>
      </c>
      <c r="C7" t="s">
        <v>6</v>
      </c>
    </row>
    <row r="8" spans="1:3" x14ac:dyDescent="0.45">
      <c r="A8" t="s">
        <v>0</v>
      </c>
      <c r="B8" t="s">
        <v>108</v>
      </c>
      <c r="C8" t="s">
        <v>23</v>
      </c>
    </row>
    <row r="9" spans="1:3" x14ac:dyDescent="0.45">
      <c r="A9" t="s">
        <v>0</v>
      </c>
      <c r="B9" t="s">
        <v>109</v>
      </c>
      <c r="C9" t="s">
        <v>24</v>
      </c>
    </row>
    <row r="10" spans="1:3" x14ac:dyDescent="0.45">
      <c r="A10" t="s">
        <v>0</v>
      </c>
      <c r="B10" t="s">
        <v>110</v>
      </c>
      <c r="C10" t="s">
        <v>25</v>
      </c>
    </row>
    <row r="11" spans="1:3" x14ac:dyDescent="0.45">
      <c r="A11" t="s">
        <v>0</v>
      </c>
      <c r="B11" t="s">
        <v>111</v>
      </c>
      <c r="C11" t="s">
        <v>58</v>
      </c>
    </row>
    <row r="12" spans="1:3" x14ac:dyDescent="0.45">
      <c r="A12" t="s">
        <v>0</v>
      </c>
      <c r="B12" t="s">
        <v>11</v>
      </c>
      <c r="C12" t="s">
        <v>112</v>
      </c>
    </row>
    <row r="13" spans="1:3" x14ac:dyDescent="0.45">
      <c r="A13" t="s">
        <v>1</v>
      </c>
      <c r="B13" t="s">
        <v>108</v>
      </c>
      <c r="C13" t="s">
        <v>26</v>
      </c>
    </row>
    <row r="14" spans="1:3" x14ac:dyDescent="0.45">
      <c r="A14" t="s">
        <v>1</v>
      </c>
      <c r="B14" t="s">
        <v>109</v>
      </c>
      <c r="C14" t="s">
        <v>27</v>
      </c>
    </row>
    <row r="15" spans="1:3" x14ac:dyDescent="0.45">
      <c r="A15" t="s">
        <v>1</v>
      </c>
      <c r="B15" t="s">
        <v>110</v>
      </c>
      <c r="C15" t="s">
        <v>28</v>
      </c>
    </row>
    <row r="16" spans="1:3" x14ac:dyDescent="0.45">
      <c r="A16" t="s">
        <v>1</v>
      </c>
      <c r="B16" t="s">
        <v>111</v>
      </c>
      <c r="C16" t="s">
        <v>59</v>
      </c>
    </row>
    <row r="17" spans="1:3" x14ac:dyDescent="0.45">
      <c r="A17" t="s">
        <v>1</v>
      </c>
      <c r="B17" t="s">
        <v>11</v>
      </c>
      <c r="C17" t="s">
        <v>113</v>
      </c>
    </row>
    <row r="18" spans="1:3" x14ac:dyDescent="0.45">
      <c r="A18" t="s">
        <v>2</v>
      </c>
      <c r="B18" t="s">
        <v>108</v>
      </c>
      <c r="C18" t="s">
        <v>29</v>
      </c>
    </row>
    <row r="19" spans="1:3" x14ac:dyDescent="0.45">
      <c r="A19" t="s">
        <v>2</v>
      </c>
      <c r="B19" t="s">
        <v>109</v>
      </c>
      <c r="C19" t="s">
        <v>30</v>
      </c>
    </row>
    <row r="20" spans="1:3" x14ac:dyDescent="0.45">
      <c r="A20" t="s">
        <v>2</v>
      </c>
      <c r="B20" t="s">
        <v>110</v>
      </c>
      <c r="C20" t="s">
        <v>47</v>
      </c>
    </row>
    <row r="21" spans="1:3" x14ac:dyDescent="0.45">
      <c r="A21" t="s">
        <v>2</v>
      </c>
      <c r="B21" t="s">
        <v>111</v>
      </c>
      <c r="C21" t="s">
        <v>60</v>
      </c>
    </row>
    <row r="22" spans="1:3" x14ac:dyDescent="0.45">
      <c r="A22" t="s">
        <v>2</v>
      </c>
      <c r="B22" t="s">
        <v>11</v>
      </c>
      <c r="C22" t="s">
        <v>113</v>
      </c>
    </row>
    <row r="23" spans="1:3" x14ac:dyDescent="0.45">
      <c r="A23" t="s">
        <v>3</v>
      </c>
      <c r="B23" t="s">
        <v>108</v>
      </c>
      <c r="C23" t="s">
        <v>31</v>
      </c>
    </row>
    <row r="24" spans="1:3" x14ac:dyDescent="0.45">
      <c r="A24" t="s">
        <v>3</v>
      </c>
      <c r="B24" t="s">
        <v>109</v>
      </c>
      <c r="C24" t="s">
        <v>32</v>
      </c>
    </row>
    <row r="25" spans="1:3" x14ac:dyDescent="0.45">
      <c r="A25" t="s">
        <v>3</v>
      </c>
      <c r="B25" t="s">
        <v>110</v>
      </c>
      <c r="C25" t="s">
        <v>33</v>
      </c>
    </row>
    <row r="26" spans="1:3" x14ac:dyDescent="0.45">
      <c r="A26" t="s">
        <v>3</v>
      </c>
      <c r="B26" t="s">
        <v>111</v>
      </c>
      <c r="C26" t="s">
        <v>61</v>
      </c>
    </row>
    <row r="27" spans="1:3" x14ac:dyDescent="0.45">
      <c r="A27" t="s">
        <v>3</v>
      </c>
      <c r="B27" t="s">
        <v>11</v>
      </c>
      <c r="C27" t="s">
        <v>113</v>
      </c>
    </row>
    <row r="29" spans="1:3" x14ac:dyDescent="0.45">
      <c r="C29" t="s">
        <v>8</v>
      </c>
    </row>
    <row r="30" spans="1:3" x14ac:dyDescent="0.45">
      <c r="A30" t="s">
        <v>9</v>
      </c>
      <c r="B30" t="s">
        <v>108</v>
      </c>
      <c r="C30" t="s">
        <v>34</v>
      </c>
    </row>
    <row r="31" spans="1:3" x14ac:dyDescent="0.45">
      <c r="A31" t="s">
        <v>9</v>
      </c>
      <c r="B31" t="s">
        <v>109</v>
      </c>
      <c r="C31" t="s">
        <v>35</v>
      </c>
    </row>
    <row r="32" spans="1:3" x14ac:dyDescent="0.45">
      <c r="A32" t="s">
        <v>9</v>
      </c>
      <c r="B32" t="s">
        <v>110</v>
      </c>
      <c r="C32" t="s">
        <v>36</v>
      </c>
    </row>
    <row r="33" spans="1:3" x14ac:dyDescent="0.45">
      <c r="A33" t="s">
        <v>9</v>
      </c>
      <c r="B33" t="s">
        <v>111</v>
      </c>
      <c r="C33" t="s">
        <v>62</v>
      </c>
    </row>
    <row r="34" spans="1:3" x14ac:dyDescent="0.45">
      <c r="A34" t="s">
        <v>9</v>
      </c>
      <c r="B34" t="s">
        <v>11</v>
      </c>
      <c r="C34" t="s">
        <v>113</v>
      </c>
    </row>
    <row r="35" spans="1:3" x14ac:dyDescent="0.45">
      <c r="A35" t="s">
        <v>10</v>
      </c>
      <c r="B35" t="s">
        <v>108</v>
      </c>
      <c r="C35" t="s">
        <v>37</v>
      </c>
    </row>
    <row r="36" spans="1:3" x14ac:dyDescent="0.45">
      <c r="A36" t="s">
        <v>10</v>
      </c>
      <c r="B36" t="s">
        <v>109</v>
      </c>
      <c r="C36" t="s">
        <v>38</v>
      </c>
    </row>
    <row r="37" spans="1:3" x14ac:dyDescent="0.45">
      <c r="A37" t="s">
        <v>10</v>
      </c>
      <c r="B37" t="s">
        <v>110</v>
      </c>
      <c r="C37" t="s">
        <v>39</v>
      </c>
    </row>
    <row r="38" spans="1:3" x14ac:dyDescent="0.45">
      <c r="A38" t="s">
        <v>10</v>
      </c>
      <c r="B38" t="s">
        <v>111</v>
      </c>
      <c r="C38" t="s">
        <v>63</v>
      </c>
    </row>
    <row r="39" spans="1:3" x14ac:dyDescent="0.45">
      <c r="A39" t="s">
        <v>10</v>
      </c>
      <c r="B39" t="s">
        <v>11</v>
      </c>
      <c r="C39" t="s">
        <v>113</v>
      </c>
    </row>
    <row r="41" spans="1:3" x14ac:dyDescent="0.45">
      <c r="A41" t="s">
        <v>7</v>
      </c>
    </row>
    <row r="42" spans="1:3" x14ac:dyDescent="0.45">
      <c r="A42" t="s">
        <v>114</v>
      </c>
    </row>
    <row r="43" spans="1:3" x14ac:dyDescent="0.45">
      <c r="A43" t="s">
        <v>115</v>
      </c>
    </row>
    <row r="46" spans="1:3" x14ac:dyDescent="0.45">
      <c r="A46" s="75" t="s">
        <v>116</v>
      </c>
    </row>
    <row r="47" spans="1:3" x14ac:dyDescent="0.45">
      <c r="A47" s="75" t="s">
        <v>117</v>
      </c>
    </row>
    <row r="48" spans="1:3" x14ac:dyDescent="0.45">
      <c r="A48" s="75" t="s">
        <v>118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