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851E2072-6C93-483B-88E9-1F31135B52C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Rates'!$B$40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9" l="1"/>
  <c r="B37" i="4" a="1"/>
  <c r="B37" i="4" s="1"/>
  <c r="B38" i="4" s="1"/>
  <c r="B36" i="4" a="1"/>
  <c r="B36" i="4" s="1"/>
  <c r="B29" i="4" a="1"/>
  <c r="B29" i="4" s="1"/>
  <c r="B30" i="4" a="1"/>
  <c r="B30" i="4" s="1"/>
  <c r="B31" i="4" s="1"/>
  <c r="C28" i="4"/>
  <c r="A28" i="4"/>
  <c r="A35" i="4"/>
  <c r="A34" i="4"/>
  <c r="C33" i="4"/>
  <c r="C31" i="4"/>
  <c r="A32" i="4"/>
  <c r="A33" i="4"/>
  <c r="A26" i="4"/>
  <c r="A27" i="4"/>
  <c r="A24" i="4"/>
  <c r="A25" i="4"/>
  <c r="G4" i="1"/>
  <c r="F4" i="1"/>
  <c r="E4" i="1"/>
  <c r="D4" i="1"/>
  <c r="B40" i="4" l="1"/>
  <c r="B11" i="9"/>
  <c r="A38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<sst xmlns="http://schemas.openxmlformats.org/spreadsheetml/2006/main" count="156" uniqueCount="106">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</sst>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3" borderId="11" xfId="0" applyNumberFormat="1" applyFont="1" applyFill="1" applyBorder="1" applyAlignment="1" applyProtection="1">
      <alignment horizontal="right" wrapText="1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1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63</v>
      </c>
      <c r="C23" s="70" t="s">
        <v>44</v>
      </c>
    </row>
    <row r="24" spans="1:16" x14ac:dyDescent="0.5">
      <c r="A24" s="91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4" s="81"/>
      <c r="C24" s="6" t="s">
        <v>62</v>
      </c>
    </row>
    <row r="25" spans="1:16" x14ac:dyDescent="0.5">
      <c r="A25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period)",IF(MID(A8,SEARCH(":",A8)+2,SEARCH(" ",A8,SEARCH(":",A8)+2)-SEARCH(":",A8)-2)="July","June 2020","July 2020"))</f>
        <v>(Select a claim period)</v>
      </c>
      <c r="B26" s="81"/>
    </row>
    <row r="27" spans="1:16" x14ac:dyDescent="0.5">
      <c r="A27" s="47" t="str">
        <f>IF(ISERROR(SEARCH(":",A8)),"(Select a claim period)",MID(A8,SEARCH(":",A8)+2,SEARCH(" ",A8,SEARCH(":",A8)+2)-SEARCH(":",A8)-2)&amp;" 2020")</f>
        <v>(Select a claim period)</v>
      </c>
      <c r="B27" s="82"/>
      <c r="D27" s="80"/>
    </row>
    <row r="28" spans="1:16" ht="35.25" customHeight="1" thickBot="1" x14ac:dyDescent="0.55000000000000004">
      <c r="A28" s="98" t="str">
        <f>IF(A14="January to February 2020","Number of days when business was not yet operating (new business) or closed unexpectedly during Jan-Feb 2020 (optional)","N/A (leave blank)")</f>
        <v>N/A (leave blank)</v>
      </c>
      <c r="B28" s="82"/>
      <c r="C28" s="6" t="str">
        <f>IF(A14="January to February 2020","These days will be removed from your average, improving your CEWS rate","")</f>
        <v/>
      </c>
    </row>
    <row r="29" spans="1:16" ht="16.149999999999999" thickBot="1" x14ac:dyDescent="0.55000000000000004">
      <c r="A29" s="53" t="s">
        <v>94</v>
      </c>
      <c r="B29" s="89" t="str" cm="1">
        <f t="array" ref="B29">IF(SUMPRODUCT(--ISNUMBER(B24:B27))=4,IF(A14="Corresponding month of 2019",IF(B25=0,B24-B26,IF(B24=0,B25-B27,IF((B25-B27)/B25&gt;(B24-B26)/B24,B25-B27,B24-B26))),IF(AVERAGE(B24:B25)*(60/(60-B28))-B26&gt;AVERAGE(B24:B25)*(60/(60-B28))-B27,AVERAGE(B24:B25)*(60/(60-B28))-B26,AVERAGE(B24:B25)*(60/(60-B28))-B27)),"Enter your revenue above")</f>
        <v>Enter your revenue above</v>
      </c>
      <c r="C29" s="6" t="s">
        <v>100</v>
      </c>
    </row>
    <row r="30" spans="1:16" ht="16.149999999999999" thickBot="1" x14ac:dyDescent="0.55000000000000004">
      <c r="A30" s="53" t="s">
        <v>95</v>
      </c>
      <c r="B30" s="88" t="str" cm="1">
        <f t="array" ref="B30">IF(SUMPRODUCT(--ISNUMBER(B24:B27))=4,IF(A14="Corresponding month of 2019",IF(B25=0,(B24-B26)/B24,IF(B24=0,(B25-B27)/B25,MAX((B25-B27)/B25,(B24-B26)/B24))),IF(AVERAGE(B24:B25)*(60/(60-B28))-B26&gt;AVERAGE(B24:B25)*(60/(60-B28))-B27,(AVERAGE(B24:B25)*(60/(60-B28))-B26)/AVERAGE(B24:B25)*(60/(60-B28)),(AVERAGE(B24:B25)*(60/(60-B28))-B27)/AVERAGE(B24:B25)*(60/(60-B28)))),"Enter your revenue above")</f>
        <v>Enter your revenue above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x:</v>
      </c>
      <c r="B31" s="86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3"/>
    </row>
    <row r="33" spans="1:16" x14ac:dyDescent="0.5">
      <c r="A33" s="47" t="str">
        <f>IF(ISERROR(SEARCH(":",A8)),"(Select a claim period)",IF(MID(A8,SEARCH(":",A8)+2,SEARCH(" ",A8,SEARCH(":",A8)+2)-SEARCH(":",A8)-2)="July","May 2020","June 2020"))</f>
        <v>(Select a claim period)</v>
      </c>
      <c r="B33" s="81"/>
      <c r="C33" s="6" t="str">
        <f>IF(A8="Period 5: July 5 to August 1 2020","March is not used. The 3 months for period 5 are April, May and June","")</f>
        <v/>
      </c>
    </row>
    <row r="34" spans="1:16" x14ac:dyDescent="0.5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1"/>
    </row>
    <row r="35" spans="1:16" ht="16.149999999999999" thickBot="1" x14ac:dyDescent="0.55000000000000004">
      <c r="A35" s="47" t="str">
        <f>IF(A14="Corresponding month of 2019",IF(MID(A8,SEARCH(":",A8)+2,SEARCH(" ",A8,SEARCH(":",A8)+2)-SEARCH(":",A8)-2)="July","May 2019","June 2019"),"N/A (leave blank)")</f>
        <v>N/A (leave blank)</v>
      </c>
      <c r="B35" s="82"/>
      <c r="D35" s="80"/>
    </row>
    <row r="36" spans="1:16" ht="16.149999999999999" thickBot="1" x14ac:dyDescent="0.55000000000000004">
      <c r="A36" s="53" t="s">
        <v>96</v>
      </c>
      <c r="B36" s="89" t="str" cm="1">
        <f t="array" ref="B36">IF(A14="Corresponding month of 2019",IF(SUMPRODUCT(--ISNUMBER(B24:B27))+SUMPRODUCT(--ISNUMBER(B32:B35))=8,(AVERAGE(B24,B34:B35)-AVERAGE(B26,B32:B33)),"Enter your revenue above"),IF(SUMPRODUCT(--ISNUMBER(B24:B27))+SUMPRODUCT(--ISNUMBER(B32:B33))=6,(AVERAGE(B24:B25)*(60/(60-B28))-AVERAGE(B26,B32:B33)),"Enter your revenue above"))</f>
        <v>Enter your revenue above</v>
      </c>
      <c r="C36" s="6" t="s">
        <v>97</v>
      </c>
    </row>
    <row r="37" spans="1:16" ht="16.149999999999999" thickBot="1" x14ac:dyDescent="0.55000000000000004">
      <c r="A37" s="53" t="s">
        <v>98</v>
      </c>
      <c r="B37" s="87" t="str" cm="1">
        <f t="array" ref="B37">IF(A14="Corresponding month of 2019",IF(SUMPRODUCT(--ISNUMBER(B24:B27))+SUMPRODUCT(--ISNUMBER(B32:B35))=8,IF(SUM(B24,B34:B35)=0,0,(AVERAGE(B24,B34:B35)-AVERAGE(B26,B32:B33))/AVERAGE(B24,B34:B35)),"Enter your revenue above"),IF(SUMPRODUCT(--ISNUMBER(B24:B27))+SUMPRODUCT(--ISNUMBER(B32:B33))=6,(AVERAGE(B24:B25)*(60/(60-B28))-AVERAGE(B26,B32:B33))/AVERAGE(B24:B25)*(60/(60-B28)),"Enter your revenue above"))</f>
        <v>Enter your revenue above</v>
      </c>
      <c r="C37" s="6" t="s">
        <v>99</v>
      </c>
    </row>
    <row r="38" spans="1:16" ht="21.4" thickBot="1" x14ac:dyDescent="0.7">
      <c r="A38" s="78" t="str">
        <f>"Your top up rate for period "&amp;INDEX(claimPeriodNo,MATCH($A$8,claimPeriods,0))&amp;":"</f>
        <v>Your top up rate for period x:</v>
      </c>
      <c r="B38" s="86" t="str">
        <f>IF(ISERROR(1.25*B37),"Enter your revenue above",IF(1.25*(B37-0.5)&gt;0.25,0.25,IF(1.25*(B37-0.5)&lt;0,0,1.25*(B37-0.5))))</f>
        <v>Enter your revenue above</v>
      </c>
      <c r="C38" s="6" t="s">
        <v>104</v>
      </c>
    </row>
    <row r="39" spans="1:16" ht="16.149999999999999" thickBot="1" x14ac:dyDescent="0.55000000000000004">
      <c r="A39" s="71"/>
      <c r="B39" s="72"/>
    </row>
    <row r="40" spans="1:16" ht="21.4" thickBot="1" x14ac:dyDescent="0.7">
      <c r="A40" s="79" t="s">
        <v>55</v>
      </c>
      <c r="B40" s="85" t="str">
        <f>IF(ISERROR(B31+B38)," -   ",IF(AND(ROUND(B31+B38,4)&lt;0.75,revenueReduction&gt;=0.3),0.75,ROUND(B31+B38,4)))</f>
        <v xml:space="preserve"> -   </v>
      </c>
      <c r="C40" s="6" t="s">
        <v>105</v>
      </c>
    </row>
    <row r="41" spans="1:16" x14ac:dyDescent="0.5">
      <c r="B41" s="46"/>
    </row>
    <row r="42" spans="1:16" s="11" customFormat="1" ht="21.75" customHeight="1" x14ac:dyDescent="0.5">
      <c r="A42" s="15" t="s">
        <v>76</v>
      </c>
      <c r="B42" s="10"/>
      <c r="P42" s="16"/>
    </row>
    <row r="44" spans="1:16" ht="28.15" customHeight="1" x14ac:dyDescent="0.5">
      <c r="A44" s="94" t="s">
        <v>46</v>
      </c>
      <c r="B44" s="94"/>
      <c r="C44" s="94"/>
      <c r="D44" s="94"/>
      <c r="E44" s="94"/>
      <c r="F44" s="94"/>
      <c r="G44" s="94"/>
      <c r="H44" s="94"/>
      <c r="I44" s="94"/>
      <c r="J44" s="94"/>
      <c r="K44" s="40"/>
      <c r="M44" s="13"/>
      <c r="O44" s="17"/>
    </row>
    <row r="45" spans="1:16" ht="28.9" customHeight="1" x14ac:dyDescent="0.5">
      <c r="A45" s="94" t="s">
        <v>75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31.9" customHeight="1" x14ac:dyDescent="0.5">
      <c r="A46" s="94" t="s">
        <v>77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ht="46.5" customHeight="1" x14ac:dyDescent="0.5">
      <c r="A47" s="94" t="s">
        <v>40</v>
      </c>
      <c r="B47" s="94"/>
      <c r="C47" s="94"/>
      <c r="D47" s="94"/>
      <c r="E47" s="94"/>
      <c r="F47" s="94"/>
      <c r="G47" s="94"/>
      <c r="H47" s="40"/>
      <c r="I47" s="40"/>
      <c r="J47" s="40"/>
      <c r="K47" s="40"/>
      <c r="M47" s="13"/>
      <c r="O47" s="17"/>
    </row>
    <row r="48" spans="1:16" s="11" customFormat="1" ht="21.75" customHeight="1" x14ac:dyDescent="0.5">
      <c r="A48" s="15" t="s">
        <v>78</v>
      </c>
      <c r="B48" s="10"/>
      <c r="P48" s="16"/>
    </row>
    <row r="50" spans="1:1" x14ac:dyDescent="0.5">
      <c r="A50" s="6" t="s">
        <v>79</v>
      </c>
    </row>
    <row r="51" spans="1:1" x14ac:dyDescent="0.5">
      <c r="A51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47:G47"/>
    <mergeCell ref="A44:J44"/>
    <mergeCell ref="A45:G45"/>
    <mergeCell ref="A46:G46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1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3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