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rishabh.rajeev\Desktop\"/>
    </mc:Choice>
  </mc:AlternateContent>
  <xr:revisionPtr revIDLastSave="0" documentId="13_ncr:1_{614B60FE-0BD5-40EA-B285-87A6772C8C99}" xr6:coauthVersionLast="47" xr6:coauthVersionMax="47" xr10:uidLastSave="{00000000-0000-0000-0000-000000000000}"/>
  <bookViews>
    <workbookView xWindow="-120" yWindow="-120" windowWidth="29040" windowHeight="15720" xr2:uid="{71AC757F-ECD9-49B8-903E-028C4CE611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0" i="1" l="1"/>
  <c r="M23" i="1"/>
  <c r="AF46" i="1"/>
  <c r="AF45" i="1"/>
  <c r="AF44" i="1"/>
  <c r="AF42" i="1"/>
  <c r="AF41" i="1"/>
  <c r="AF40" i="1"/>
  <c r="AF39" i="1"/>
  <c r="AF38" i="1"/>
  <c r="Y59" i="1"/>
  <c r="Y62" i="1" s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X62" i="1"/>
  <c r="AD38" i="1"/>
  <c r="AD39" i="1"/>
  <c r="AD40" i="1"/>
  <c r="AD41" i="1"/>
  <c r="AD42" i="1"/>
  <c r="AD43" i="1"/>
  <c r="AD44" i="1"/>
  <c r="AD45" i="1"/>
  <c r="AD46" i="1"/>
  <c r="AD37" i="1"/>
  <c r="X59" i="1"/>
  <c r="X58" i="1"/>
  <c r="X57" i="1"/>
  <c r="X56" i="1"/>
  <c r="X55" i="1"/>
  <c r="X54" i="1"/>
  <c r="Z54" i="1" s="1"/>
  <c r="AB54" i="1" s="1"/>
  <c r="X53" i="1"/>
  <c r="Z53" i="1" s="1"/>
  <c r="AB53" i="1" s="1"/>
  <c r="X52" i="1"/>
  <c r="Z52" i="1" s="1"/>
  <c r="AB52" i="1" s="1"/>
  <c r="X51" i="1"/>
  <c r="X50" i="1"/>
  <c r="Z50" i="1" s="1"/>
  <c r="AB50" i="1" s="1"/>
  <c r="X49" i="1"/>
  <c r="Z49" i="1" s="1"/>
  <c r="AB49" i="1" s="1"/>
  <c r="X48" i="1"/>
  <c r="Z48" i="1" s="1"/>
  <c r="AB48" i="1" s="1"/>
  <c r="X47" i="1"/>
  <c r="Z47" i="1" s="1"/>
  <c r="AB47" i="1" s="1"/>
  <c r="X46" i="1"/>
  <c r="X45" i="1"/>
  <c r="X44" i="1"/>
  <c r="X43" i="1"/>
  <c r="X42" i="1"/>
  <c r="X41" i="1"/>
  <c r="X40" i="1"/>
  <c r="X39" i="1"/>
  <c r="X38" i="1"/>
  <c r="AE37" i="1"/>
  <c r="X37" i="1"/>
  <c r="K3" i="1"/>
  <c r="L3" i="1" s="1"/>
  <c r="M3" i="1" s="1"/>
  <c r="G3" i="1"/>
  <c r="S11" i="1"/>
  <c r="S10" i="1"/>
  <c r="S8" i="1"/>
  <c r="V26" i="1"/>
  <c r="W26" i="1" s="1"/>
  <c r="X26" i="1" s="1"/>
  <c r="V25" i="1"/>
  <c r="W25" i="1" s="1"/>
  <c r="X25" i="1" s="1"/>
  <c r="V24" i="1"/>
  <c r="W24" i="1" s="1"/>
  <c r="X24" i="1" s="1"/>
  <c r="V23" i="1"/>
  <c r="W23" i="1" s="1"/>
  <c r="X23" i="1" s="1"/>
  <c r="Z23" i="1" s="1"/>
  <c r="V22" i="1"/>
  <c r="W22" i="1" s="1"/>
  <c r="X22" i="1" s="1"/>
  <c r="V21" i="1"/>
  <c r="W21" i="1" s="1"/>
  <c r="X21" i="1" s="1"/>
  <c r="V20" i="1"/>
  <c r="W20" i="1" s="1"/>
  <c r="X20" i="1" s="1"/>
  <c r="V19" i="1"/>
  <c r="W19" i="1" s="1"/>
  <c r="X19" i="1" s="1"/>
  <c r="V18" i="1"/>
  <c r="W18" i="1" s="1"/>
  <c r="X18" i="1" s="1"/>
  <c r="V17" i="1"/>
  <c r="W17" i="1" s="1"/>
  <c r="X17" i="1" s="1"/>
  <c r="V16" i="1"/>
  <c r="W16" i="1" s="1"/>
  <c r="X16" i="1" s="1"/>
  <c r="Z16" i="1" s="1"/>
  <c r="V15" i="1"/>
  <c r="W15" i="1" s="1"/>
  <c r="X15" i="1" s="1"/>
  <c r="Z15" i="1" s="1"/>
  <c r="V14" i="1"/>
  <c r="W14" i="1" s="1"/>
  <c r="X14" i="1" s="1"/>
  <c r="Z14" i="1" s="1"/>
  <c r="V13" i="1"/>
  <c r="W13" i="1" s="1"/>
  <c r="X13" i="1" s="1"/>
  <c r="Z13" i="1" s="1"/>
  <c r="AB12" i="1"/>
  <c r="V12" i="1"/>
  <c r="W12" i="1" s="1"/>
  <c r="X12" i="1" s="1"/>
  <c r="Z12" i="1" s="1"/>
  <c r="AD4" i="1" s="1"/>
  <c r="AB11" i="1"/>
  <c r="V11" i="1"/>
  <c r="W11" i="1" s="1"/>
  <c r="X11" i="1" s="1"/>
  <c r="Z11" i="1" s="1"/>
  <c r="AB10" i="1"/>
  <c r="V10" i="1"/>
  <c r="W10" i="1" s="1"/>
  <c r="X10" i="1" s="1"/>
  <c r="Z10" i="1" s="1"/>
  <c r="AB9" i="1"/>
  <c r="V9" i="1"/>
  <c r="W9" i="1" s="1"/>
  <c r="X9" i="1" s="1"/>
  <c r="Z9" i="1" s="1"/>
  <c r="AB8" i="1"/>
  <c r="V8" i="1"/>
  <c r="W8" i="1" s="1"/>
  <c r="X8" i="1" s="1"/>
  <c r="Z8" i="1" s="1"/>
  <c r="AB7" i="1"/>
  <c r="V7" i="1"/>
  <c r="W7" i="1" s="1"/>
  <c r="X7" i="1" s="1"/>
  <c r="Z7" i="1" s="1"/>
  <c r="AB6" i="1"/>
  <c r="V6" i="1"/>
  <c r="W6" i="1" s="1"/>
  <c r="X6" i="1" s="1"/>
  <c r="Z6" i="1" s="1"/>
  <c r="AB5" i="1"/>
  <c r="V5" i="1"/>
  <c r="W5" i="1" s="1"/>
  <c r="X5" i="1" s="1"/>
  <c r="Z5" i="1" s="1"/>
  <c r="AB4" i="1"/>
  <c r="V4" i="1"/>
  <c r="W4" i="1" s="1"/>
  <c r="X4" i="1" s="1"/>
  <c r="Z4" i="1" s="1"/>
  <c r="AB3" i="1"/>
  <c r="AC3" i="1" s="1"/>
  <c r="V3" i="1"/>
  <c r="W3" i="1" s="1"/>
  <c r="AI13" i="1"/>
  <c r="AI25" i="1"/>
  <c r="AI26" i="1"/>
  <c r="AM3" i="1"/>
  <c r="AN3" i="1" s="1"/>
  <c r="AG26" i="1"/>
  <c r="AH26" i="1" s="1"/>
  <c r="AG25" i="1"/>
  <c r="AH25" i="1" s="1"/>
  <c r="AG24" i="1"/>
  <c r="AH24" i="1" s="1"/>
  <c r="AI24" i="1" s="1"/>
  <c r="AG23" i="1"/>
  <c r="AH23" i="1" s="1"/>
  <c r="AI23" i="1" s="1"/>
  <c r="AG22" i="1"/>
  <c r="AH22" i="1" s="1"/>
  <c r="AI22" i="1" s="1"/>
  <c r="AG21" i="1"/>
  <c r="AH21" i="1" s="1"/>
  <c r="AI21" i="1" s="1"/>
  <c r="AG20" i="1"/>
  <c r="AH20" i="1" s="1"/>
  <c r="AI20" i="1" s="1"/>
  <c r="AG19" i="1"/>
  <c r="AH19" i="1" s="1"/>
  <c r="AI19" i="1" s="1"/>
  <c r="AG18" i="1"/>
  <c r="AH18" i="1" s="1"/>
  <c r="AI18" i="1" s="1"/>
  <c r="AG17" i="1"/>
  <c r="AH17" i="1" s="1"/>
  <c r="AI17" i="1" s="1"/>
  <c r="AG16" i="1"/>
  <c r="AH16" i="1" s="1"/>
  <c r="AI16" i="1" s="1"/>
  <c r="AG15" i="1"/>
  <c r="AH15" i="1" s="1"/>
  <c r="AI15" i="1" s="1"/>
  <c r="AG14" i="1"/>
  <c r="AH14" i="1" s="1"/>
  <c r="AI14" i="1" s="1"/>
  <c r="AG13" i="1"/>
  <c r="AH13" i="1" s="1"/>
  <c r="AM12" i="1"/>
  <c r="AG12" i="1"/>
  <c r="AH12" i="1" s="1"/>
  <c r="AI12" i="1" s="1"/>
  <c r="AK12" i="1" s="1"/>
  <c r="AM11" i="1"/>
  <c r="AG11" i="1"/>
  <c r="AH11" i="1" s="1"/>
  <c r="AI11" i="1" s="1"/>
  <c r="AM10" i="1"/>
  <c r="AG10" i="1"/>
  <c r="AH10" i="1" s="1"/>
  <c r="AI10" i="1" s="1"/>
  <c r="AM9" i="1"/>
  <c r="AG9" i="1"/>
  <c r="AH9" i="1" s="1"/>
  <c r="AI9" i="1" s="1"/>
  <c r="AM8" i="1"/>
  <c r="AG8" i="1"/>
  <c r="AH8" i="1" s="1"/>
  <c r="AM7" i="1"/>
  <c r="AG7" i="1"/>
  <c r="AH7" i="1" s="1"/>
  <c r="AM6" i="1"/>
  <c r="AG6" i="1"/>
  <c r="AH6" i="1" s="1"/>
  <c r="AI6" i="1" s="1"/>
  <c r="AM5" i="1"/>
  <c r="AG5" i="1"/>
  <c r="AH5" i="1" s="1"/>
  <c r="AM4" i="1"/>
  <c r="AG4" i="1"/>
  <c r="AH4" i="1" s="1"/>
  <c r="AI4" i="1" s="1"/>
  <c r="AG3" i="1"/>
  <c r="AG28" i="1" s="1"/>
  <c r="Q4" i="1"/>
  <c r="Q5" i="1"/>
  <c r="Q6" i="1"/>
  <c r="Q7" i="1"/>
  <c r="Q8" i="1"/>
  <c r="Q9" i="1"/>
  <c r="Q10" i="1"/>
  <c r="Q11" i="1"/>
  <c r="Q12" i="1"/>
  <c r="Q3" i="1"/>
  <c r="R3" i="1" s="1"/>
  <c r="K4" i="1"/>
  <c r="L4" i="1" s="1"/>
  <c r="M4" i="1" s="1"/>
  <c r="O4" i="1" s="1"/>
  <c r="K5" i="1"/>
  <c r="L5" i="1" s="1"/>
  <c r="M5" i="1" s="1"/>
  <c r="O5" i="1" s="1"/>
  <c r="K6" i="1"/>
  <c r="L6" i="1" s="1"/>
  <c r="M6" i="1" s="1"/>
  <c r="O6" i="1" s="1"/>
  <c r="K7" i="1"/>
  <c r="L7" i="1" s="1"/>
  <c r="M7" i="1" s="1"/>
  <c r="O7" i="1" s="1"/>
  <c r="K8" i="1"/>
  <c r="L8" i="1" s="1"/>
  <c r="M8" i="1" s="1"/>
  <c r="O8" i="1" s="1"/>
  <c r="K9" i="1"/>
  <c r="L9" i="1" s="1"/>
  <c r="M9" i="1" s="1"/>
  <c r="O9" i="1" s="1"/>
  <c r="K10" i="1"/>
  <c r="L10" i="1" s="1"/>
  <c r="M10" i="1" s="1"/>
  <c r="O10" i="1" s="1"/>
  <c r="K11" i="1"/>
  <c r="L11" i="1" s="1"/>
  <c r="M11" i="1" s="1"/>
  <c r="O11" i="1" s="1"/>
  <c r="K12" i="1"/>
  <c r="L12" i="1" s="1"/>
  <c r="M12" i="1" s="1"/>
  <c r="O12" i="1" s="1"/>
  <c r="S4" i="1" s="1"/>
  <c r="K13" i="1"/>
  <c r="L13" i="1" s="1"/>
  <c r="M13" i="1" s="1"/>
  <c r="O13" i="1" s="1"/>
  <c r="K14" i="1"/>
  <c r="L14" i="1" s="1"/>
  <c r="M14" i="1" s="1"/>
  <c r="O14" i="1" s="1"/>
  <c r="K15" i="1"/>
  <c r="L15" i="1" s="1"/>
  <c r="M15" i="1" s="1"/>
  <c r="O15" i="1" s="1"/>
  <c r="K16" i="1"/>
  <c r="L16" i="1" s="1"/>
  <c r="M16" i="1" s="1"/>
  <c r="O16" i="1" s="1"/>
  <c r="K17" i="1"/>
  <c r="L17" i="1" s="1"/>
  <c r="M17" i="1" s="1"/>
  <c r="O17" i="1" s="1"/>
  <c r="S5" i="1" s="1"/>
  <c r="K18" i="1"/>
  <c r="L18" i="1" s="1"/>
  <c r="M18" i="1" s="1"/>
  <c r="O18" i="1" s="1"/>
  <c r="K19" i="1"/>
  <c r="L19" i="1" s="1"/>
  <c r="M19" i="1" s="1"/>
  <c r="O19" i="1" s="1"/>
  <c r="K20" i="1"/>
  <c r="L20" i="1" s="1"/>
  <c r="M20" i="1" s="1"/>
  <c r="O20" i="1" s="1"/>
  <c r="S6" i="1" s="1"/>
  <c r="K21" i="1"/>
  <c r="L21" i="1" s="1"/>
  <c r="M21" i="1" s="1"/>
  <c r="O21" i="1" s="1"/>
  <c r="S7" i="1" s="1"/>
  <c r="K22" i="1"/>
  <c r="L22" i="1" s="1"/>
  <c r="M22" i="1" s="1"/>
  <c r="O22" i="1" s="1"/>
  <c r="K23" i="1"/>
  <c r="L23" i="1" s="1"/>
  <c r="O23" i="1" s="1"/>
  <c r="K24" i="1"/>
  <c r="L24" i="1" s="1"/>
  <c r="M24" i="1" s="1"/>
  <c r="O24" i="1" s="1"/>
  <c r="K25" i="1"/>
  <c r="L25" i="1" s="1"/>
  <c r="M25" i="1" s="1"/>
  <c r="O25" i="1" s="1"/>
  <c r="K26" i="1"/>
  <c r="L26" i="1" s="1"/>
  <c r="M26" i="1" s="1"/>
  <c r="O26" i="1" s="1"/>
  <c r="S12" i="1" s="1"/>
  <c r="B4" i="1"/>
  <c r="C4" i="1" s="1"/>
  <c r="D4" i="1" s="1"/>
  <c r="F4" i="1"/>
  <c r="F5" i="1"/>
  <c r="F6" i="1"/>
  <c r="F7" i="1"/>
  <c r="F8" i="1"/>
  <c r="F9" i="1"/>
  <c r="F10" i="1"/>
  <c r="F11" i="1"/>
  <c r="F12" i="1"/>
  <c r="F3" i="1"/>
  <c r="B5" i="1"/>
  <c r="C5" i="1" s="1"/>
  <c r="D5" i="1" s="1"/>
  <c r="B6" i="1"/>
  <c r="C6" i="1" s="1"/>
  <c r="D6" i="1" s="1"/>
  <c r="B7" i="1"/>
  <c r="C7" i="1" s="1"/>
  <c r="D7" i="1" s="1"/>
  <c r="B8" i="1"/>
  <c r="C8" i="1" s="1"/>
  <c r="D8" i="1" s="1"/>
  <c r="B9" i="1"/>
  <c r="C9" i="1" s="1"/>
  <c r="D9" i="1" s="1"/>
  <c r="B10" i="1"/>
  <c r="C10" i="1" s="1"/>
  <c r="D10" i="1" s="1"/>
  <c r="B11" i="1"/>
  <c r="C11" i="1" s="1"/>
  <c r="D11" i="1" s="1"/>
  <c r="B12" i="1"/>
  <c r="C12" i="1" s="1"/>
  <c r="D12" i="1" s="1"/>
  <c r="B13" i="1"/>
  <c r="C13" i="1" s="1"/>
  <c r="D13" i="1" s="1"/>
  <c r="B14" i="1"/>
  <c r="C14" i="1" s="1"/>
  <c r="D14" i="1" s="1"/>
  <c r="B15" i="1"/>
  <c r="C15" i="1" s="1"/>
  <c r="D15" i="1" s="1"/>
  <c r="B16" i="1"/>
  <c r="C16" i="1" s="1"/>
  <c r="D16" i="1" s="1"/>
  <c r="B17" i="1"/>
  <c r="C17" i="1" s="1"/>
  <c r="D17" i="1" s="1"/>
  <c r="B18" i="1"/>
  <c r="C18" i="1" s="1"/>
  <c r="D18" i="1" s="1"/>
  <c r="B19" i="1"/>
  <c r="C19" i="1" s="1"/>
  <c r="D19" i="1" s="1"/>
  <c r="B20" i="1"/>
  <c r="C20" i="1" s="1"/>
  <c r="D20" i="1" s="1"/>
  <c r="B21" i="1"/>
  <c r="C21" i="1" s="1"/>
  <c r="D21" i="1" s="1"/>
  <c r="B22" i="1"/>
  <c r="C22" i="1" s="1"/>
  <c r="D22" i="1" s="1"/>
  <c r="B23" i="1"/>
  <c r="C23" i="1" s="1"/>
  <c r="D23" i="1" s="1"/>
  <c r="B24" i="1"/>
  <c r="C24" i="1" s="1"/>
  <c r="D24" i="1" s="1"/>
  <c r="B25" i="1"/>
  <c r="C25" i="1" s="1"/>
  <c r="D25" i="1" s="1"/>
  <c r="B26" i="1"/>
  <c r="C26" i="1" s="1"/>
  <c r="D26" i="1" s="1"/>
  <c r="B27" i="1"/>
  <c r="C27" i="1" s="1"/>
  <c r="D27" i="1" s="1"/>
  <c r="B28" i="1"/>
  <c r="C28" i="1" s="1"/>
  <c r="D28" i="1" s="1"/>
  <c r="B3" i="1"/>
  <c r="C3" i="1" s="1"/>
  <c r="D3" i="1" s="1"/>
  <c r="Z39" i="1" l="1"/>
  <c r="AB39" i="1" s="1"/>
  <c r="Z40" i="1"/>
  <c r="AB40" i="1" s="1"/>
  <c r="Z41" i="1"/>
  <c r="AB41" i="1" s="1"/>
  <c r="Z42" i="1"/>
  <c r="AB42" i="1" s="1"/>
  <c r="Z51" i="1"/>
  <c r="AB51" i="1" s="1"/>
  <c r="Z58" i="1"/>
  <c r="AB58" i="1" s="1"/>
  <c r="Z57" i="1"/>
  <c r="AB57" i="1" s="1"/>
  <c r="Z59" i="1"/>
  <c r="AB59" i="1" s="1"/>
  <c r="Z43" i="1"/>
  <c r="AB43" i="1" s="1"/>
  <c r="Z55" i="1"/>
  <c r="AB55" i="1" s="1"/>
  <c r="Z56" i="1"/>
  <c r="AB56" i="1" s="1"/>
  <c r="Z38" i="1"/>
  <c r="AB38" i="1" s="1"/>
  <c r="Z44" i="1"/>
  <c r="AB44" i="1" s="1"/>
  <c r="Z45" i="1"/>
  <c r="AB45" i="1" s="1"/>
  <c r="Z46" i="1"/>
  <c r="AB46" i="1" s="1"/>
  <c r="V28" i="1"/>
  <c r="AE38" i="1"/>
  <c r="AE39" i="1"/>
  <c r="AE40" i="1"/>
  <c r="AE41" i="1" s="1"/>
  <c r="AE42" i="1"/>
  <c r="AE43" i="1" s="1"/>
  <c r="AI8" i="1"/>
  <c r="AK8" i="1" s="1"/>
  <c r="AI7" i="1"/>
  <c r="AK7" i="1" s="1"/>
  <c r="AI5" i="1"/>
  <c r="AK5" i="1" s="1"/>
  <c r="AK10" i="1"/>
  <c r="AK6" i="1"/>
  <c r="AK11" i="1"/>
  <c r="AK13" i="1"/>
  <c r="AO4" i="1" s="1"/>
  <c r="AK14" i="1"/>
  <c r="AK15" i="1"/>
  <c r="AK16" i="1"/>
  <c r="W28" i="1"/>
  <c r="X3" i="1"/>
  <c r="Z17" i="1"/>
  <c r="Z18" i="1"/>
  <c r="AC4" i="1"/>
  <c r="AC5" i="1" s="1"/>
  <c r="AC6" i="1" s="1"/>
  <c r="AC7" i="1" s="1"/>
  <c r="AC8" i="1" s="1"/>
  <c r="AC9" i="1" s="1"/>
  <c r="AC10" i="1" s="1"/>
  <c r="AC11" i="1" s="1"/>
  <c r="AC12" i="1" s="1"/>
  <c r="Z19" i="1"/>
  <c r="Z20" i="1"/>
  <c r="Z21" i="1"/>
  <c r="AD7" i="1" s="1"/>
  <c r="Z22" i="1"/>
  <c r="AD8" i="1" s="1"/>
  <c r="Z24" i="1"/>
  <c r="AD10" i="1" s="1"/>
  <c r="Z25" i="1"/>
  <c r="AD11" i="1" s="1"/>
  <c r="Z26" i="1"/>
  <c r="AD12" i="1" s="1"/>
  <c r="AK4" i="1"/>
  <c r="AK23" i="1"/>
  <c r="AK9" i="1"/>
  <c r="AK26" i="1"/>
  <c r="AO12" i="1" s="1"/>
  <c r="AK24" i="1"/>
  <c r="AO10" i="1" s="1"/>
  <c r="AK25" i="1"/>
  <c r="AO11" i="1" s="1"/>
  <c r="AK17" i="1"/>
  <c r="AK18" i="1"/>
  <c r="AN4" i="1"/>
  <c r="AN5" i="1" s="1"/>
  <c r="AN6" i="1" s="1"/>
  <c r="AN7" i="1" s="1"/>
  <c r="AN8" i="1" s="1"/>
  <c r="AN9" i="1" s="1"/>
  <c r="AN10" i="1" s="1"/>
  <c r="AN11" i="1" s="1"/>
  <c r="AN12" i="1" s="1"/>
  <c r="AK19" i="1"/>
  <c r="AK20" i="1"/>
  <c r="AK21" i="1"/>
  <c r="AO7" i="1" s="1"/>
  <c r="AK22" i="1"/>
  <c r="AO8" i="1" s="1"/>
  <c r="AH3" i="1"/>
  <c r="AI3" i="1" s="1"/>
  <c r="AK3" i="1" s="1"/>
  <c r="AO3" i="1" s="1"/>
  <c r="K28" i="1"/>
  <c r="G4" i="1"/>
  <c r="G5" i="1" s="1"/>
  <c r="G6" i="1" s="1"/>
  <c r="G7" i="1" s="1"/>
  <c r="G8" i="1" s="1"/>
  <c r="G9" i="1" s="1"/>
  <c r="G10" i="1" s="1"/>
  <c r="G11" i="1" s="1"/>
  <c r="G12" i="1" s="1"/>
  <c r="R4" i="1"/>
  <c r="R5" i="1" s="1"/>
  <c r="R6" i="1" s="1"/>
  <c r="R7" i="1" s="1"/>
  <c r="R8" i="1" s="1"/>
  <c r="R9" i="1" s="1"/>
  <c r="R10" i="1" s="1"/>
  <c r="R11" i="1" s="1"/>
  <c r="R12" i="1" s="1"/>
  <c r="AD5" i="1" l="1"/>
  <c r="AO6" i="1"/>
  <c r="AO5" i="1"/>
  <c r="AD6" i="1"/>
  <c r="AE44" i="1"/>
  <c r="AE45" i="1" s="1"/>
  <c r="AE46" i="1" s="1"/>
  <c r="Z37" i="1"/>
  <c r="X28" i="1"/>
  <c r="Z3" i="1"/>
  <c r="AD3" i="1" s="1"/>
  <c r="AH28" i="1"/>
  <c r="L28" i="1"/>
  <c r="Z62" i="1" l="1"/>
  <c r="AB37" i="1"/>
  <c r="AF37" i="1" s="1"/>
  <c r="AI28" i="1"/>
  <c r="M28" i="1"/>
  <c r="O3" i="1"/>
  <c r="S3" i="1" s="1"/>
  <c r="AF43" i="1"/>
  <c r="S9" i="1"/>
</calcChain>
</file>

<file path=xl/sharedStrings.xml><?xml version="1.0" encoding="utf-8"?>
<sst xmlns="http://schemas.openxmlformats.org/spreadsheetml/2006/main" count="55" uniqueCount="22">
  <si>
    <t>Depth (to layer bottom)</t>
  </si>
  <si>
    <t>Layer thickness</t>
  </si>
  <si>
    <t>Scale to depth</t>
  </si>
  <si>
    <t>% thickness</t>
  </si>
  <si>
    <t>D3D layer thickness</t>
  </si>
  <si>
    <t>sum(u*%)/(Tot % green layers)</t>
  </si>
  <si>
    <t>u1*%</t>
  </si>
  <si>
    <t>u2*%</t>
  </si>
  <si>
    <t>u3*%</t>
  </si>
  <si>
    <t>u4*%</t>
  </si>
  <si>
    <t>u5*%</t>
  </si>
  <si>
    <t>u6*%</t>
  </si>
  <si>
    <t>u7*%</t>
  </si>
  <si>
    <t>u8*%</t>
  </si>
  <si>
    <t>u9*%</t>
  </si>
  <si>
    <t>u10*%</t>
  </si>
  <si>
    <t>u11*%</t>
  </si>
  <si>
    <t>u12*%</t>
  </si>
  <si>
    <t>U</t>
  </si>
  <si>
    <t>Depth to layer bottom</t>
  </si>
  <si>
    <t>Weighted U</t>
  </si>
  <si>
    <t>Scale to max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</si>
</sst>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7" borderId="0" xfId="0" applyFont="1" applyFill="1"/>
    <xf numFmtId="0" fontId="0" fillId="11" borderId="0" xfId="0" applyFill="1"/>
    <xf numFmtId="165" fontId="0" fillId="0" borderId="0" xfId="0" applyNumberFormat="1"/>
    <xf numFmtId="0" fontId="0" fillId="0" borderId="0" xfId="0" applyFill="1"/>
    <xf numFmtId="0" fontId="0" fillId="12" borderId="0" xfId="0" applyFill="1"/>
    <xf numFmtId="0" fontId="1" fillId="11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raw coord 1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>
                  <a:lumMod val="75000"/>
                </a:schemeClr>
              </a:solidFill>
              <a:ln w="6350">
                <a:noFill/>
              </a:ln>
              <a:effectLst/>
            </c:spPr>
          </c:marker>
          <c:xVal>
            <c:numRef>
              <c:f>Sheet1!$A$71:$X$71</c:f>
              <c:numCache>
                <c:formatCode>General</c:formatCode>
                <c:ptCount val="24"/>
                <c:pt idx="0">
                  <c:v>0.1575977951288223</c:v>
                </c:pt>
                <c:pt idx="1">
                  <c:v>0.15112842619419101</c:v>
                </c:pt>
                <c:pt idx="2">
                  <c:v>0.14438420534133911</c:v>
                </c:pt>
                <c:pt idx="3">
                  <c:v>0.1385380029678345</c:v>
                </c:pt>
                <c:pt idx="4">
                  <c:v>0.1337543576955795</c:v>
                </c:pt>
                <c:pt idx="5">
                  <c:v>0.12976594269275671</c:v>
                </c:pt>
                <c:pt idx="6">
                  <c:v>0.12632700800895691</c:v>
                </c:pt>
                <c:pt idx="7">
                  <c:v>0.1232992112636566</c:v>
                </c:pt>
                <c:pt idx="8">
                  <c:v>0.1205825209617615</c:v>
                </c:pt>
                <c:pt idx="9">
                  <c:v>0.118124932050705</c:v>
                </c:pt>
                <c:pt idx="10">
                  <c:v>0.1159064844250679</c:v>
                </c:pt>
                <c:pt idx="11">
                  <c:v>0.1139965206384659</c:v>
                </c:pt>
                <c:pt idx="12">
                  <c:v>0.1124051958322525</c:v>
                </c:pt>
                <c:pt idx="13">
                  <c:v>0.111486941576004</c:v>
                </c:pt>
                <c:pt idx="14">
                  <c:v>0.1123023331165314</c:v>
                </c:pt>
                <c:pt idx="15">
                  <c:v>0.11601827293634411</c:v>
                </c:pt>
                <c:pt idx="16">
                  <c:v>0.1389966011047363</c:v>
                </c:pt>
                <c:pt idx="17">
                  <c:v>0.14669004082679751</c:v>
                </c:pt>
                <c:pt idx="18">
                  <c:v>0.14686737954616549</c:v>
                </c:pt>
                <c:pt idx="19">
                  <c:v>0.12197466194629671</c:v>
                </c:pt>
                <c:pt idx="20">
                  <c:v>7.8192710876464844E-2</c:v>
                </c:pt>
                <c:pt idx="21">
                  <c:v>2.8037004172801971E-2</c:v>
                </c:pt>
                <c:pt idx="22">
                  <c:v>4.5676082372665414E-3</c:v>
                </c:pt>
                <c:pt idx="23">
                  <c:v>1.7548820003867149E-2</c:v>
                </c:pt>
              </c:numCache>
            </c:numRef>
          </c:xVal>
          <c:yVal>
            <c:numRef>
              <c:f>Sheet1!$J$3:$J$26</c:f>
              <c:numCache>
                <c:formatCode>General</c:formatCode>
                <c:ptCount val="24"/>
                <c:pt idx="0">
                  <c:v>0.49402489999999999</c:v>
                </c:pt>
                <c:pt idx="1">
                  <c:v>1.5413749999999999</c:v>
                </c:pt>
                <c:pt idx="2">
                  <c:v>2.6456689999999998</c:v>
                </c:pt>
                <c:pt idx="3">
                  <c:v>3.8194949999999999</c:v>
                </c:pt>
                <c:pt idx="4">
                  <c:v>5.0782242000000002</c:v>
                </c:pt>
                <c:pt idx="5">
                  <c:v>6.4406141999999997</c:v>
                </c:pt>
                <c:pt idx="6">
                  <c:v>7.9295602000000001</c:v>
                </c:pt>
                <c:pt idx="7">
                  <c:v>9.5729971000000003</c:v>
                </c:pt>
                <c:pt idx="8">
                  <c:v>11.404999999999999</c:v>
                </c:pt>
                <c:pt idx="9">
                  <c:v>13.467140000000001</c:v>
                </c:pt>
                <c:pt idx="10">
                  <c:v>15.81007</c:v>
                </c:pt>
                <c:pt idx="11">
                  <c:v>18.495560000000001</c:v>
                </c:pt>
                <c:pt idx="12">
                  <c:v>21.59882</c:v>
                </c:pt>
                <c:pt idx="13">
                  <c:v>25.211410999999998</c:v>
                </c:pt>
                <c:pt idx="14">
                  <c:v>29.444731000000001</c:v>
                </c:pt>
                <c:pt idx="15">
                  <c:v>34.434151</c:v>
                </c:pt>
                <c:pt idx="16">
                  <c:v>40.344051</c:v>
                </c:pt>
                <c:pt idx="17">
                  <c:v>47.373691999999998</c:v>
                </c:pt>
                <c:pt idx="18">
                  <c:v>55.764290000000003</c:v>
                </c:pt>
                <c:pt idx="19">
                  <c:v>65.807265999999998</c:v>
                </c:pt>
                <c:pt idx="20">
                  <c:v>77.853851000000006</c:v>
                </c:pt>
                <c:pt idx="21">
                  <c:v>92.326072999999994</c:v>
                </c:pt>
                <c:pt idx="22">
                  <c:v>109.72929999999999</c:v>
                </c:pt>
                <c:pt idx="23">
                  <c:v>130.666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E7-4DDB-8CC5-D95FBBEBCEFB}"/>
            </c:ext>
          </c:extLst>
        </c:ser>
        <c:ser>
          <c:idx val="1"/>
          <c:order val="1"/>
          <c:tx>
            <c:v>binned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Sheet1!$S$3:$S$12</c:f>
              <c:numCache>
                <c:formatCode>General</c:formatCode>
                <c:ptCount val="10"/>
                <c:pt idx="0">
                  <c:v>0.1328357879881282</c:v>
                </c:pt>
                <c:pt idx="1">
                  <c:v>0.11392292413400215</c:v>
                </c:pt>
                <c:pt idx="2">
                  <c:v>0.11431262338339028</c:v>
                </c:pt>
                <c:pt idx="3">
                  <c:v>0.14317620216641461</c:v>
                </c:pt>
                <c:pt idx="4">
                  <c:v>0.14686737954616549</c:v>
                </c:pt>
                <c:pt idx="5">
                  <c:v>9.8098089884562617E-2</c:v>
                </c:pt>
                <c:pt idx="6">
                  <c:v>6.3336301243055199E-2</c:v>
                </c:pt>
                <c:pt idx="7">
                  <c:v>2.8037004172801971E-2</c:v>
                </c:pt>
                <c:pt idx="8">
                  <c:v>4.5676082372665414E-3</c:v>
                </c:pt>
                <c:pt idx="9">
                  <c:v>1.7548820003867149E-2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13.066600000000001</c:v>
                </c:pt>
                <c:pt idx="1">
                  <c:v>26.133200000000002</c:v>
                </c:pt>
                <c:pt idx="2">
                  <c:v>39.199800000000003</c:v>
                </c:pt>
                <c:pt idx="3">
                  <c:v>52.266400000000004</c:v>
                </c:pt>
                <c:pt idx="4">
                  <c:v>65.332999999999998</c:v>
                </c:pt>
                <c:pt idx="5">
                  <c:v>78.399599999999992</c:v>
                </c:pt>
                <c:pt idx="6">
                  <c:v>91.466199999999986</c:v>
                </c:pt>
                <c:pt idx="7">
                  <c:v>104.53279999999998</c:v>
                </c:pt>
                <c:pt idx="8">
                  <c:v>117.59939999999997</c:v>
                </c:pt>
                <c:pt idx="9">
                  <c:v>130.66599999999997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9E7-4DDB-8CC5-D95FBBEBC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664696"/>
        <c:axId val="444665776"/>
      </c:scatterChart>
      <c:valAx>
        <c:axId val="444664696"/>
        <c:scaling>
          <c:orientation val="minMax"/>
          <c:max val="0.5"/>
          <c:min val="-0.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65776"/>
        <c:crosses val="autoZero"/>
        <c:crossBetween val="midCat"/>
      </c:valAx>
      <c:valAx>
        <c:axId val="44466577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64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371928</xdr:colOff>
      <xdr:row>33</xdr:row>
      <xdr:rowOff>117626</xdr:rowOff>
    </xdr:from>
    <xdr:to>
      <xdr:col>19</xdr:col>
      <xdr:colOff>67235</xdr:colOff>
      <xdr:row>64</xdr:row>
      <xdr:rowOff>44823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7BFBC7-FB52-4106-BA73-0AA108A73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9632C-75F4-4A46-A2BA-30EAD55E2803}">
  <dimension ref="A1:AO76"/>
  <sheetViews>
    <sheetView tabSelected="1" topLeftCell="A25" zoomScale="85" zoomScaleNormal="85" workbookViewId="0">
      <selection activeCell="T30" sqref="T30"/>
    </sheetView>
  </sheetViews>
  <sheetFormatPr defaultRowHeight="15" x14ac:dyDescent="0.25"/>
  <cols>
    <col min="1" max="7" width="10.7109375" customWidth="1"/>
    <col min="8" max="8" width="15.28515625" customWidth="1"/>
    <col min="9" max="16" width="10.7109375" customWidth="1"/>
    <col min="17" max="17" width="12.28515625" customWidth="1"/>
    <col min="18" max="23" width="10.7109375" customWidth="1"/>
    <col min="32" max="32" width="9.7109375" bestFit="1" customWidth="1"/>
  </cols>
  <sheetData>
    <row r="1" spans="1:41" ht="6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/>
      <c r="F1" s="10" t="s">
        <v>4</v>
      </c>
      <c r="G1" s="10" t="s">
        <v>0</v>
      </c>
      <c r="H1" s="10" t="s">
        <v>5</v>
      </c>
      <c r="J1" s="10" t="s">
        <v>19</v>
      </c>
      <c r="K1" s="11" t="s">
        <v>1</v>
      </c>
      <c r="L1" s="10" t="s">
        <v>21</v>
      </c>
      <c r="M1" s="10" t="s">
        <v>3</v>
      </c>
      <c r="N1" t="s">
        <v>18</v>
      </c>
      <c r="O1" t="s">
        <v>20</v>
      </c>
      <c r="Q1" s="10" t="s">
        <v>4</v>
      </c>
      <c r="R1" s="10" t="s">
        <v>0</v>
      </c>
      <c r="S1" s="10" t="s">
        <v>5</v>
      </c>
      <c r="U1" s="10" t="s">
        <v>19</v>
      </c>
      <c r="V1" s="11" t="s">
        <v>1</v>
      </c>
      <c r="W1" s="10" t="s">
        <v>21</v>
      </c>
      <c r="X1" s="10" t="s">
        <v>3</v>
      </c>
      <c r="Y1" s="10" t="s">
        <v>18</v>
      </c>
      <c r="Z1" s="10" t="s">
        <v>20</v>
      </c>
      <c r="AA1" s="10"/>
      <c r="AB1" s="10" t="s">
        <v>4</v>
      </c>
      <c r="AC1" s="10" t="s">
        <v>0</v>
      </c>
      <c r="AD1" s="10" t="s">
        <v>5</v>
      </c>
      <c r="AF1" s="10" t="s">
        <v>19</v>
      </c>
      <c r="AG1" s="11" t="s">
        <v>1</v>
      </c>
      <c r="AH1" s="10" t="s">
        <v>21</v>
      </c>
      <c r="AI1" s="10" t="s">
        <v>3</v>
      </c>
      <c r="AJ1" s="10" t="s">
        <v>18</v>
      </c>
      <c r="AK1" s="10" t="s">
        <v>20</v>
      </c>
      <c r="AL1" s="10"/>
      <c r="AM1" s="10" t="s">
        <v>4</v>
      </c>
      <c r="AN1" s="10" t="s">
        <v>0</v>
      </c>
      <c r="AO1" s="10" t="s">
        <v>5</v>
      </c>
    </row>
    <row r="2" spans="1:41" x14ac:dyDescent="0.25">
      <c r="A2">
        <v>0</v>
      </c>
      <c r="G2">
        <v>0</v>
      </c>
      <c r="J2">
        <v>0</v>
      </c>
      <c r="R2">
        <v>0</v>
      </c>
      <c r="U2">
        <v>0</v>
      </c>
      <c r="AC2">
        <v>0</v>
      </c>
      <c r="AF2">
        <v>0</v>
      </c>
      <c r="AN2">
        <v>0</v>
      </c>
    </row>
    <row r="3" spans="1:41" x14ac:dyDescent="0.25">
      <c r="A3" s="2">
        <v>0.49402489999999999</v>
      </c>
      <c r="B3">
        <f>A3-A2</f>
        <v>0.49402489999999999</v>
      </c>
      <c r="C3">
        <f>B3/$A$28</f>
        <v>2.6542555134812192E-3</v>
      </c>
      <c r="D3">
        <f>C3*100</f>
        <v>0.2654255513481219</v>
      </c>
      <c r="E3" t="s">
        <v>6</v>
      </c>
      <c r="F3">
        <f>0.1*$A$28</f>
        <v>18.612559999999998</v>
      </c>
      <c r="G3" s="2">
        <f>F3+G2</f>
        <v>18.612559999999998</v>
      </c>
      <c r="J3" s="2">
        <v>0.49402489999999999</v>
      </c>
      <c r="K3">
        <f>J3-J2</f>
        <v>0.49402489999999999</v>
      </c>
      <c r="L3">
        <f>K3/$J$26</f>
        <v>3.780822096031102E-3</v>
      </c>
      <c r="M3">
        <f>L3*100</f>
        <v>0.37808220960311018</v>
      </c>
      <c r="N3">
        <v>0.1575977951288223</v>
      </c>
      <c r="O3">
        <f>N3*M3</f>
        <v>5.9584922610883405E-2</v>
      </c>
      <c r="Q3">
        <f t="shared" ref="Q3:Q12" si="0">0.1*$J$26</f>
        <v>13.066600000000001</v>
      </c>
      <c r="R3" s="2">
        <f>Q3+R2</f>
        <v>13.066600000000001</v>
      </c>
      <c r="S3">
        <f>SUM(O3:O11)/SUM(M3:M11)</f>
        <v>0.1328357879881282</v>
      </c>
      <c r="U3" s="2">
        <v>0.49402489999999999</v>
      </c>
      <c r="V3">
        <f>U3-U2</f>
        <v>0.49402489999999999</v>
      </c>
      <c r="W3">
        <f t="shared" ref="W3:W26" si="1">V3/$J$26</f>
        <v>3.780822096031102E-3</v>
      </c>
      <c r="X3">
        <f>W3*100</f>
        <v>0.37808220960311018</v>
      </c>
      <c r="Y3">
        <v>2.3911826312541962E-2</v>
      </c>
      <c r="Z3">
        <f>Y3*X3</f>
        <v>9.0406361278916551E-3</v>
      </c>
      <c r="AB3">
        <f t="shared" ref="AB3:AB12" si="2">0.1*$J$26</f>
        <v>13.066600000000001</v>
      </c>
      <c r="AC3" s="2">
        <f>AB3+AC2</f>
        <v>13.066600000000001</v>
      </c>
      <c r="AD3">
        <f>SUM(Z3:Z11)/SUM(X3:X11)</f>
        <v>1.1879197804024837E-3</v>
      </c>
      <c r="AF3" s="2">
        <v>0.49402489999999999</v>
      </c>
      <c r="AG3">
        <f>AF3-AF2</f>
        <v>0.49402489999999999</v>
      </c>
      <c r="AH3">
        <f t="shared" ref="AH3:AH26" si="3">AG3/$J$26</f>
        <v>3.780822096031102E-3</v>
      </c>
      <c r="AI3">
        <f>AH3*100</f>
        <v>0.37808220960311018</v>
      </c>
      <c r="AJ3">
        <v>-6.9582149386405945E-2</v>
      </c>
      <c r="AK3">
        <f>AJ3*AI3</f>
        <v>-2.6307772788946058E-2</v>
      </c>
      <c r="AM3">
        <f t="shared" ref="AM3:AM12" si="4">0.1*$J$26</f>
        <v>13.066600000000001</v>
      </c>
      <c r="AN3" s="2">
        <f>AM3+AN2</f>
        <v>13.066600000000001</v>
      </c>
      <c r="AO3">
        <f>SUM(AK3:AK11)/SUM(AI3:AI11)</f>
        <v>-9.2207842763319448E-2</v>
      </c>
    </row>
    <row r="4" spans="1:41" x14ac:dyDescent="0.25">
      <c r="A4" s="2">
        <v>1.5413749999999999</v>
      </c>
      <c r="B4">
        <f>A4-A3</f>
        <v>1.0473501000000001</v>
      </c>
      <c r="C4">
        <f>B4/$A$28</f>
        <v>5.6271147010405883E-3</v>
      </c>
      <c r="D4">
        <f>C4*100</f>
        <v>0.56271147010405886</v>
      </c>
      <c r="E4" t="s">
        <v>7</v>
      </c>
      <c r="F4">
        <f t="shared" ref="F4:F12" si="5">0.1*$A$28</f>
        <v>18.612559999999998</v>
      </c>
      <c r="G4" s="3">
        <f>F4+G3</f>
        <v>37.225119999999997</v>
      </c>
      <c r="J4" s="2">
        <v>1.5413749999999999</v>
      </c>
      <c r="K4">
        <f t="shared" ref="K4:K26" si="6">J4-J3</f>
        <v>1.0473501000000001</v>
      </c>
      <c r="L4">
        <f t="shared" ref="L3:L26" si="7">K4/$J$26</f>
        <v>8.0154753340578276E-3</v>
      </c>
      <c r="M4">
        <f t="shared" ref="M4:M26" si="8">L4*100</f>
        <v>0.80154753340578277</v>
      </c>
      <c r="N4">
        <v>0.15112842619419101</v>
      </c>
      <c r="O4">
        <f t="shared" ref="O4:O26" si="9">N4*M4</f>
        <v>0.12113661724345169</v>
      </c>
      <c r="Q4">
        <f t="shared" si="0"/>
        <v>13.066600000000001</v>
      </c>
      <c r="R4" s="3">
        <f>Q4+R3</f>
        <v>26.133200000000002</v>
      </c>
      <c r="S4">
        <f>SUM(O12:O16)/SUM(M12:M16)</f>
        <v>0.11392292413400215</v>
      </c>
      <c r="U4" s="2">
        <v>1.5413749999999999</v>
      </c>
      <c r="V4">
        <f t="shared" ref="V4:V26" si="10">U4-U3</f>
        <v>1.0473501000000001</v>
      </c>
      <c r="W4">
        <f t="shared" si="1"/>
        <v>8.0154753340578276E-3</v>
      </c>
      <c r="X4">
        <f t="shared" ref="X4:X26" si="11">W4*100</f>
        <v>0.80154753340578277</v>
      </c>
      <c r="Y4">
        <v>1.7143856734037399E-2</v>
      </c>
      <c r="Z4">
        <f t="shared" ref="Z4:Z11" si="12">Y4*X4</f>
        <v>1.3741616078229796E-2</v>
      </c>
      <c r="AB4">
        <f t="shared" si="2"/>
        <v>13.066600000000001</v>
      </c>
      <c r="AC4" s="3">
        <f>AB4+AC3</f>
        <v>26.133200000000002</v>
      </c>
      <c r="AD4">
        <f>SUM(Z12:Z16)/SUM(X12:X16)</f>
        <v>-1.1325140774927878E-2</v>
      </c>
      <c r="AF4" s="2">
        <v>1.5413749999999999</v>
      </c>
      <c r="AG4">
        <f t="shared" ref="AG4:AG26" si="13">AF4-AF3</f>
        <v>1.0473501000000001</v>
      </c>
      <c r="AH4">
        <f t="shared" si="3"/>
        <v>8.0154753340578276E-3</v>
      </c>
      <c r="AI4">
        <f t="shared" ref="AI4:AI26" si="14">AH4*100</f>
        <v>0.80154753340578277</v>
      </c>
      <c r="AJ4">
        <v>-7.6852902770042419E-2</v>
      </c>
      <c r="AK4">
        <f t="shared" ref="AK4:AK26" si="15">AJ4*AI4</f>
        <v>-6.1601254650401949E-2</v>
      </c>
      <c r="AM4">
        <f t="shared" si="4"/>
        <v>13.066600000000001</v>
      </c>
      <c r="AN4" s="3">
        <f>AM4+AN3</f>
        <v>26.133200000000002</v>
      </c>
      <c r="AO4">
        <f>SUM(AK12:AK16)/SUM(AI12:AI16)</f>
        <v>-0.10615419173282778</v>
      </c>
    </row>
    <row r="5" spans="1:41" x14ac:dyDescent="0.25">
      <c r="A5" s="2">
        <v>2.6456689999999998</v>
      </c>
      <c r="B5">
        <f t="shared" ref="B5:B28" si="16">A5-A4</f>
        <v>1.1042939999999999</v>
      </c>
      <c r="C5">
        <f t="shared" ref="C5:C28" si="17">B5/$A$28</f>
        <v>5.9330581069987143E-3</v>
      </c>
      <c r="D5">
        <f t="shared" ref="D5:D28" si="18">C5*100</f>
        <v>0.59330581069987143</v>
      </c>
      <c r="E5" t="s">
        <v>8</v>
      </c>
      <c r="F5">
        <f t="shared" si="5"/>
        <v>18.612559999999998</v>
      </c>
      <c r="G5" s="4">
        <f t="shared" ref="G5:G12" si="19">F5+G4</f>
        <v>55.837679999999992</v>
      </c>
      <c r="J5" s="2">
        <v>2.6456689999999998</v>
      </c>
      <c r="K5">
        <f t="shared" si="6"/>
        <v>1.1042939999999999</v>
      </c>
      <c r="L5">
        <f t="shared" si="7"/>
        <v>8.4512727105750529E-3</v>
      </c>
      <c r="M5">
        <f t="shared" si="8"/>
        <v>0.84512727105750529</v>
      </c>
      <c r="N5">
        <v>0.14438420534133911</v>
      </c>
      <c r="O5">
        <f t="shared" si="9"/>
        <v>0.1220230294439324</v>
      </c>
      <c r="Q5">
        <f t="shared" si="0"/>
        <v>13.066600000000001</v>
      </c>
      <c r="R5" s="4">
        <f t="shared" ref="R5:R12" si="20">Q5+R4</f>
        <v>39.199800000000003</v>
      </c>
      <c r="S5">
        <f>SUM(O17:O18)/SUM(M17:M18)</f>
        <v>0.11431262338339028</v>
      </c>
      <c r="U5" s="2">
        <v>2.6456689999999998</v>
      </c>
      <c r="V5">
        <f t="shared" si="10"/>
        <v>1.1042939999999999</v>
      </c>
      <c r="W5">
        <f t="shared" si="1"/>
        <v>8.4512727105750529E-3</v>
      </c>
      <c r="X5">
        <f t="shared" si="11"/>
        <v>0.84512727105750529</v>
      </c>
      <c r="Y5">
        <v>1.0391697287559509E-2</v>
      </c>
      <c r="Z5">
        <f t="shared" si="12"/>
        <v>8.7823067702908486E-3</v>
      </c>
      <c r="AB5">
        <f t="shared" si="2"/>
        <v>13.066600000000001</v>
      </c>
      <c r="AC5" s="4">
        <f t="shared" ref="AC5:AC12" si="21">AB5+AC4</f>
        <v>39.199800000000003</v>
      </c>
      <c r="AD5">
        <f>SUM(Z17:Z18)/SUM(X17:X18)</f>
        <v>0.13129277425937574</v>
      </c>
      <c r="AF5" s="2">
        <v>2.6456689999999998</v>
      </c>
      <c r="AG5">
        <f t="shared" si="13"/>
        <v>1.1042939999999999</v>
      </c>
      <c r="AH5">
        <f t="shared" si="3"/>
        <v>8.4512727105750529E-3</v>
      </c>
      <c r="AI5">
        <f t="shared" si="14"/>
        <v>0.84512727105750529</v>
      </c>
      <c r="AJ5">
        <v>-8.3625733852386475E-2</v>
      </c>
      <c r="AK5">
        <f t="shared" si="15"/>
        <v>-7.0674388240848623E-2</v>
      </c>
      <c r="AM5">
        <f t="shared" si="4"/>
        <v>13.066600000000001</v>
      </c>
      <c r="AN5" s="4">
        <f t="shared" ref="AN5:AN12" si="22">AM5+AN4</f>
        <v>39.199800000000003</v>
      </c>
      <c r="AO5">
        <f>SUM(AK17:AK18)/SUM(AI17:AI18)</f>
        <v>5.9226053419533221E-2</v>
      </c>
    </row>
    <row r="6" spans="1:41" x14ac:dyDescent="0.25">
      <c r="A6" s="2">
        <v>3.8194949999999999</v>
      </c>
      <c r="B6">
        <f t="shared" si="16"/>
        <v>1.173826</v>
      </c>
      <c r="C6">
        <f t="shared" si="17"/>
        <v>6.3066337999716322E-3</v>
      </c>
      <c r="D6">
        <f>C6*100</f>
        <v>0.63066337999716326</v>
      </c>
      <c r="E6" t="s">
        <v>9</v>
      </c>
      <c r="F6">
        <f t="shared" si="5"/>
        <v>18.612559999999998</v>
      </c>
      <c r="G6" s="5">
        <f t="shared" si="19"/>
        <v>74.450239999999994</v>
      </c>
      <c r="J6" s="2">
        <v>3.8194949999999999</v>
      </c>
      <c r="K6">
        <f t="shared" si="6"/>
        <v>1.173826</v>
      </c>
      <c r="L6">
        <f t="shared" si="7"/>
        <v>8.9834080786126459E-3</v>
      </c>
      <c r="M6">
        <f t="shared" si="8"/>
        <v>0.89834080786126458</v>
      </c>
      <c r="N6">
        <v>0.1385380029678345</v>
      </c>
      <c r="O6">
        <f t="shared" si="9"/>
        <v>0.12445434150561072</v>
      </c>
      <c r="Q6">
        <f t="shared" si="0"/>
        <v>13.066600000000001</v>
      </c>
      <c r="R6" s="5">
        <f t="shared" si="20"/>
        <v>52.266400000000004</v>
      </c>
      <c r="S6">
        <f>SUM(O19:O20)/SUM(M19:M20)</f>
        <v>0.14317620216641461</v>
      </c>
      <c r="U6" s="2">
        <v>3.8194949999999999</v>
      </c>
      <c r="V6">
        <f t="shared" si="10"/>
        <v>1.173826</v>
      </c>
      <c r="W6">
        <f t="shared" si="1"/>
        <v>8.9834080786126459E-3</v>
      </c>
      <c r="X6">
        <f t="shared" si="11"/>
        <v>0.89834080786126458</v>
      </c>
      <c r="Y6">
        <v>5.0365999341011047E-3</v>
      </c>
      <c r="Z6">
        <f t="shared" si="12"/>
        <v>4.5245832536743788E-3</v>
      </c>
      <c r="AB6">
        <f t="shared" si="2"/>
        <v>13.066600000000001</v>
      </c>
      <c r="AC6" s="5">
        <f t="shared" si="21"/>
        <v>52.266400000000004</v>
      </c>
      <c r="AD6">
        <f>SUM(Z19:Z20)/SUM(X19:X20)</f>
        <v>0.16837783623727262</v>
      </c>
      <c r="AF6" s="2">
        <v>3.8194949999999999</v>
      </c>
      <c r="AG6">
        <f t="shared" si="13"/>
        <v>1.173826</v>
      </c>
      <c r="AH6">
        <f t="shared" si="3"/>
        <v>8.9834080786126459E-3</v>
      </c>
      <c r="AI6">
        <f t="shared" si="14"/>
        <v>0.89834080786126458</v>
      </c>
      <c r="AJ6">
        <v>-8.8594697415828705E-2</v>
      </c>
      <c r="AK6">
        <f t="shared" si="15"/>
        <v>-7.9588232048759852E-2</v>
      </c>
      <c r="AM6">
        <f t="shared" si="4"/>
        <v>13.066600000000001</v>
      </c>
      <c r="AN6" s="5">
        <f t="shared" si="22"/>
        <v>52.266400000000004</v>
      </c>
      <c r="AO6">
        <f>SUM(AK19:AK20)/SUM(AI19:AI20)</f>
        <v>0.10078893936914655</v>
      </c>
    </row>
    <row r="7" spans="1:41" x14ac:dyDescent="0.25">
      <c r="A7" s="2">
        <v>5.0782242000000002</v>
      </c>
      <c r="B7">
        <f t="shared" si="16"/>
        <v>1.2587292000000003</v>
      </c>
      <c r="C7">
        <f t="shared" si="17"/>
        <v>6.7627945860214847E-3</v>
      </c>
      <c r="D7">
        <f t="shared" si="18"/>
        <v>0.67627945860214844</v>
      </c>
      <c r="E7" t="s">
        <v>10</v>
      </c>
      <c r="F7">
        <f t="shared" si="5"/>
        <v>18.612559999999998</v>
      </c>
      <c r="G7" s="6">
        <f t="shared" si="19"/>
        <v>93.062799999999996</v>
      </c>
      <c r="J7" s="2">
        <v>5.0782242000000002</v>
      </c>
      <c r="K7">
        <f t="shared" si="6"/>
        <v>1.2587292000000003</v>
      </c>
      <c r="L7">
        <f t="shared" si="7"/>
        <v>9.6331807815346025E-3</v>
      </c>
      <c r="M7">
        <f t="shared" si="8"/>
        <v>0.96331807815346027</v>
      </c>
      <c r="N7">
        <v>0.1337543576955795</v>
      </c>
      <c r="O7">
        <f t="shared" si="9"/>
        <v>0.12884799079995612</v>
      </c>
      <c r="Q7">
        <f t="shared" si="0"/>
        <v>13.066600000000001</v>
      </c>
      <c r="R7" s="6">
        <f t="shared" si="20"/>
        <v>65.332999999999998</v>
      </c>
      <c r="S7">
        <f>SUM(O21)/SUM(M21)</f>
        <v>0.14686737954616549</v>
      </c>
      <c r="U7" s="2">
        <v>5.0782242000000002</v>
      </c>
      <c r="V7">
        <f t="shared" si="10"/>
        <v>1.2587292000000003</v>
      </c>
      <c r="W7">
        <f t="shared" si="1"/>
        <v>9.6331807815346025E-3</v>
      </c>
      <c r="X7">
        <f t="shared" si="11"/>
        <v>0.96331807815346027</v>
      </c>
      <c r="Y7">
        <v>1.018741051666439E-3</v>
      </c>
      <c r="Z7">
        <f t="shared" si="12"/>
        <v>9.813716720273489E-4</v>
      </c>
      <c r="AB7">
        <f t="shared" si="2"/>
        <v>13.066600000000001</v>
      </c>
      <c r="AC7" s="6">
        <f t="shared" si="21"/>
        <v>65.332999999999998</v>
      </c>
      <c r="AD7">
        <f>SUM(Z21)/SUM(X21)</f>
        <v>0.13606967031955719</v>
      </c>
      <c r="AF7" s="2">
        <v>5.0782242000000002</v>
      </c>
      <c r="AG7">
        <f t="shared" si="13"/>
        <v>1.2587292000000003</v>
      </c>
      <c r="AH7">
        <f t="shared" si="3"/>
        <v>9.6331807815346025E-3</v>
      </c>
      <c r="AI7">
        <f t="shared" si="14"/>
        <v>0.96331807815346027</v>
      </c>
      <c r="AJ7">
        <v>-9.2263281345367432E-2</v>
      </c>
      <c r="AK7">
        <f t="shared" si="15"/>
        <v>-8.8878886869751358E-2</v>
      </c>
      <c r="AM7">
        <f t="shared" si="4"/>
        <v>13.066600000000001</v>
      </c>
      <c r="AN7" s="6">
        <f t="shared" si="22"/>
        <v>65.332999999999998</v>
      </c>
      <c r="AO7">
        <f>SUM(AK21)/SUM(AI21)</f>
        <v>5.0255227833986282E-2</v>
      </c>
    </row>
    <row r="8" spans="1:41" x14ac:dyDescent="0.25">
      <c r="A8" s="2">
        <v>6.4406141999999997</v>
      </c>
      <c r="B8">
        <f t="shared" si="16"/>
        <v>1.3623899999999995</v>
      </c>
      <c r="C8">
        <f t="shared" si="17"/>
        <v>7.3197346308084416E-3</v>
      </c>
      <c r="D8">
        <f t="shared" si="18"/>
        <v>0.7319734630808441</v>
      </c>
      <c r="E8" t="s">
        <v>11</v>
      </c>
      <c r="F8">
        <f t="shared" si="5"/>
        <v>18.612559999999998</v>
      </c>
      <c r="G8" s="7">
        <f t="shared" si="19"/>
        <v>111.67536</v>
      </c>
      <c r="J8" s="2">
        <v>6.4406141999999997</v>
      </c>
      <c r="K8">
        <f t="shared" si="6"/>
        <v>1.3623899999999995</v>
      </c>
      <c r="L8">
        <f t="shared" si="7"/>
        <v>1.0426507278098355E-2</v>
      </c>
      <c r="M8">
        <f t="shared" si="8"/>
        <v>1.0426507278098356</v>
      </c>
      <c r="N8">
        <v>0.12976594269275671</v>
      </c>
      <c r="O8">
        <f t="shared" si="9"/>
        <v>0.13530055459353219</v>
      </c>
      <c r="Q8">
        <f t="shared" si="0"/>
        <v>13.066600000000001</v>
      </c>
      <c r="R8" s="7">
        <f t="shared" si="20"/>
        <v>78.399599999999992</v>
      </c>
      <c r="S8">
        <f>SUM(O22:O23)/SUM(M22:M23)</f>
        <v>9.8098089884562617E-2</v>
      </c>
      <c r="U8" s="2">
        <v>6.4406141999999997</v>
      </c>
      <c r="V8">
        <f t="shared" si="10"/>
        <v>1.3623899999999995</v>
      </c>
      <c r="W8">
        <f t="shared" si="1"/>
        <v>1.0426507278098355E-2</v>
      </c>
      <c r="X8">
        <f t="shared" si="11"/>
        <v>1.0426507278098356</v>
      </c>
      <c r="Y8">
        <v>-2.0598021801561122E-3</v>
      </c>
      <c r="Z8">
        <f t="shared" si="12"/>
        <v>-2.1476542422840562E-3</v>
      </c>
      <c r="AB8">
        <f t="shared" si="2"/>
        <v>13.066600000000001</v>
      </c>
      <c r="AC8" s="7">
        <f t="shared" si="21"/>
        <v>78.399599999999992</v>
      </c>
      <c r="AD8">
        <f>SUM(Z22:Z23)/SUM(X22:X23)</f>
        <v>6.231459337735535E-2</v>
      </c>
      <c r="AF8" s="2">
        <v>6.4406141999999997</v>
      </c>
      <c r="AG8">
        <f t="shared" si="13"/>
        <v>1.3623899999999995</v>
      </c>
      <c r="AH8">
        <f t="shared" si="3"/>
        <v>1.0426507278098355E-2</v>
      </c>
      <c r="AI8">
        <f t="shared" si="14"/>
        <v>1.0426507278098356</v>
      </c>
      <c r="AJ8">
        <v>-9.514039009809494E-2</v>
      </c>
      <c r="AK8">
        <f t="shared" si="15"/>
        <v>-9.9198196979890366E-2</v>
      </c>
      <c r="AM8">
        <f t="shared" si="4"/>
        <v>13.066600000000001</v>
      </c>
      <c r="AN8" s="7">
        <f t="shared" si="22"/>
        <v>78.399599999999992</v>
      </c>
      <c r="AO8">
        <f>SUM(AK22:AK23)/SUM(AI22:AI23)</f>
        <v>1.0156285205075591E-2</v>
      </c>
    </row>
    <row r="9" spans="1:41" x14ac:dyDescent="0.25">
      <c r="A9" s="2">
        <v>7.9295602000000001</v>
      </c>
      <c r="B9">
        <f t="shared" si="16"/>
        <v>1.4889460000000003</v>
      </c>
      <c r="C9">
        <f t="shared" si="17"/>
        <v>7.9996840842957682E-3</v>
      </c>
      <c r="D9">
        <f t="shared" si="18"/>
        <v>0.79996840842957684</v>
      </c>
      <c r="E9" t="s">
        <v>12</v>
      </c>
      <c r="F9">
        <f t="shared" si="5"/>
        <v>18.612559999999998</v>
      </c>
      <c r="G9">
        <f t="shared" si="19"/>
        <v>130.28791999999999</v>
      </c>
      <c r="J9" s="2">
        <v>7.9295602000000001</v>
      </c>
      <c r="K9">
        <f t="shared" si="6"/>
        <v>1.4889460000000003</v>
      </c>
      <c r="L9">
        <f t="shared" si="7"/>
        <v>1.139505303598488E-2</v>
      </c>
      <c r="M9">
        <f t="shared" si="8"/>
        <v>1.1395053035984881</v>
      </c>
      <c r="N9">
        <v>0.12632700800895691</v>
      </c>
      <c r="O9">
        <f t="shared" si="9"/>
        <v>0.14395029561393508</v>
      </c>
      <c r="Q9">
        <f t="shared" si="0"/>
        <v>13.066600000000001</v>
      </c>
      <c r="R9">
        <f t="shared" si="20"/>
        <v>91.466199999999986</v>
      </c>
      <c r="S9">
        <f ca="1">_xlfn.FORECAST.LINEAR(R9,S3:S12,R3:R12)</f>
        <v>6.3336301243055199E-2</v>
      </c>
      <c r="U9" s="2">
        <v>7.9295602000000001</v>
      </c>
      <c r="V9">
        <f t="shared" si="10"/>
        <v>1.4889460000000003</v>
      </c>
      <c r="W9">
        <f t="shared" si="1"/>
        <v>1.139505303598488E-2</v>
      </c>
      <c r="X9">
        <f t="shared" si="11"/>
        <v>1.1395053035984881</v>
      </c>
      <c r="Y9">
        <v>-4.4895950704813004E-3</v>
      </c>
      <c r="Z9">
        <f t="shared" si="12"/>
        <v>-5.1159173938230698E-3</v>
      </c>
      <c r="AB9">
        <f t="shared" si="2"/>
        <v>13.066600000000001</v>
      </c>
      <c r="AC9">
        <f t="shared" si="21"/>
        <v>91.466199999999986</v>
      </c>
      <c r="AF9" s="2">
        <v>7.9295602000000001</v>
      </c>
      <c r="AG9">
        <f t="shared" si="13"/>
        <v>1.4889460000000003</v>
      </c>
      <c r="AH9">
        <f t="shared" si="3"/>
        <v>1.139505303598488E-2</v>
      </c>
      <c r="AI9">
        <f t="shared" si="14"/>
        <v>1.1395053035984881</v>
      </c>
      <c r="AJ9">
        <v>-9.7520947456359863E-2</v>
      </c>
      <c r="AK9">
        <f t="shared" si="15"/>
        <v>-0.11112563683847156</v>
      </c>
      <c r="AM9">
        <f t="shared" si="4"/>
        <v>13.066600000000001</v>
      </c>
      <c r="AN9">
        <f t="shared" si="22"/>
        <v>91.466199999999986</v>
      </c>
    </row>
    <row r="10" spans="1:41" x14ac:dyDescent="0.25">
      <c r="A10" s="2">
        <v>9.5729971000000003</v>
      </c>
      <c r="B10">
        <f t="shared" si="16"/>
        <v>1.6434369000000002</v>
      </c>
      <c r="C10">
        <f t="shared" si="17"/>
        <v>8.8297198236029877E-3</v>
      </c>
      <c r="D10">
        <f t="shared" si="18"/>
        <v>0.88297198236029872</v>
      </c>
      <c r="E10" t="s">
        <v>13</v>
      </c>
      <c r="F10">
        <f t="shared" si="5"/>
        <v>18.612559999999998</v>
      </c>
      <c r="G10" s="8">
        <f t="shared" si="19"/>
        <v>148.90047999999999</v>
      </c>
      <c r="J10" s="2">
        <v>9.5729971000000003</v>
      </c>
      <c r="K10">
        <f t="shared" si="6"/>
        <v>1.6434369000000002</v>
      </c>
      <c r="L10">
        <f t="shared" si="7"/>
        <v>1.2577387384629515E-2</v>
      </c>
      <c r="M10">
        <f t="shared" si="8"/>
        <v>1.2577387384629515</v>
      </c>
      <c r="N10">
        <v>0.1232992112636566</v>
      </c>
      <c r="O10">
        <f t="shared" si="9"/>
        <v>0.1550781944282284</v>
      </c>
      <c r="Q10">
        <f t="shared" si="0"/>
        <v>13.066600000000001</v>
      </c>
      <c r="R10" s="8">
        <f t="shared" si="20"/>
        <v>104.53279999999998</v>
      </c>
      <c r="S10">
        <f>SUM(O24)/SUM(M24)</f>
        <v>2.8037004172801971E-2</v>
      </c>
      <c r="U10" s="2">
        <v>9.5729971000000003</v>
      </c>
      <c r="V10">
        <f t="shared" si="10"/>
        <v>1.6434369000000002</v>
      </c>
      <c r="W10">
        <f t="shared" si="1"/>
        <v>1.2577387384629515E-2</v>
      </c>
      <c r="X10">
        <f t="shared" si="11"/>
        <v>1.2577387384629515</v>
      </c>
      <c r="Y10">
        <v>-6.4554102718830109E-3</v>
      </c>
      <c r="Z10">
        <f t="shared" si="12"/>
        <v>-8.1192195716189158E-3</v>
      </c>
      <c r="AB10">
        <f t="shared" si="2"/>
        <v>13.066600000000001</v>
      </c>
      <c r="AC10" s="8">
        <f t="shared" si="21"/>
        <v>104.53279999999998</v>
      </c>
      <c r="AD10">
        <f>SUM(Z24)/SUM(X24)</f>
        <v>1.030940655618906E-2</v>
      </c>
      <c r="AF10" s="2">
        <v>9.5729971000000003</v>
      </c>
      <c r="AG10">
        <f t="shared" si="13"/>
        <v>1.6434369000000002</v>
      </c>
      <c r="AH10">
        <f t="shared" si="3"/>
        <v>1.2577387384629515E-2</v>
      </c>
      <c r="AI10">
        <f t="shared" si="14"/>
        <v>1.2577387384629515</v>
      </c>
      <c r="AJ10">
        <v>-9.9577896296977997E-2</v>
      </c>
      <c r="AK10">
        <f t="shared" si="15"/>
        <v>-0.1252429776673557</v>
      </c>
      <c r="AM10">
        <f t="shared" si="4"/>
        <v>13.066600000000001</v>
      </c>
      <c r="AN10" s="8">
        <f t="shared" si="22"/>
        <v>104.53279999999998</v>
      </c>
      <c r="AO10">
        <f>SUM(AK24)/SUM(AI24)</f>
        <v>-7.0214625447988519E-3</v>
      </c>
    </row>
    <row r="11" spans="1:41" x14ac:dyDescent="0.25">
      <c r="A11" s="2">
        <v>11.404999999999999</v>
      </c>
      <c r="B11">
        <f t="shared" si="16"/>
        <v>1.8320028999999991</v>
      </c>
      <c r="C11">
        <f t="shared" si="17"/>
        <v>9.8428313998719097E-3</v>
      </c>
      <c r="D11">
        <f t="shared" si="18"/>
        <v>0.98428313998719097</v>
      </c>
      <c r="E11" t="s">
        <v>14</v>
      </c>
      <c r="F11">
        <f t="shared" si="5"/>
        <v>18.612559999999998</v>
      </c>
      <c r="G11" s="1">
        <f t="shared" si="19"/>
        <v>167.51303999999999</v>
      </c>
      <c r="J11" s="2">
        <v>11.404999999999999</v>
      </c>
      <c r="K11">
        <f t="shared" si="6"/>
        <v>1.8320028999999991</v>
      </c>
      <c r="L11">
        <f t="shared" si="7"/>
        <v>1.402050189031576E-2</v>
      </c>
      <c r="M11">
        <f t="shared" si="8"/>
        <v>1.402050189031576</v>
      </c>
      <c r="N11">
        <v>0.1205825209617615</v>
      </c>
      <c r="O11">
        <f t="shared" si="9"/>
        <v>0.1690627463083417</v>
      </c>
      <c r="Q11">
        <f t="shared" si="0"/>
        <v>13.066600000000001</v>
      </c>
      <c r="R11" s="1">
        <f t="shared" si="20"/>
        <v>117.59939999999997</v>
      </c>
      <c r="S11">
        <f>SUM(O25)/SUM(M25)</f>
        <v>4.5676082372665414E-3</v>
      </c>
      <c r="U11" s="2">
        <v>11.404999999999999</v>
      </c>
      <c r="V11">
        <f t="shared" si="10"/>
        <v>1.8320028999999991</v>
      </c>
      <c r="W11">
        <f t="shared" si="1"/>
        <v>1.402050189031576E-2</v>
      </c>
      <c r="X11">
        <f t="shared" si="11"/>
        <v>1.402050189031576</v>
      </c>
      <c r="Y11">
        <v>-8.073270320892334E-3</v>
      </c>
      <c r="Z11">
        <f t="shared" si="12"/>
        <v>-1.1319130179510108E-2</v>
      </c>
      <c r="AB11">
        <f t="shared" si="2"/>
        <v>13.066600000000001</v>
      </c>
      <c r="AC11" s="1">
        <f t="shared" si="21"/>
        <v>117.59939999999997</v>
      </c>
      <c r="AD11">
        <f>SUM(Z25)/SUM(X25)</f>
        <v>3.9613652974367135E-2</v>
      </c>
      <c r="AF11" s="2">
        <v>11.404999999999999</v>
      </c>
      <c r="AG11">
        <f t="shared" si="13"/>
        <v>1.8320028999999991</v>
      </c>
      <c r="AH11">
        <f t="shared" si="3"/>
        <v>1.402050189031576E-2</v>
      </c>
      <c r="AI11">
        <f t="shared" si="14"/>
        <v>1.402050189031576</v>
      </c>
      <c r="AJ11">
        <v>-0.1014271676540375</v>
      </c>
      <c r="AK11">
        <f t="shared" si="15"/>
        <v>-0.14220597958228062</v>
      </c>
      <c r="AM11">
        <f t="shared" si="4"/>
        <v>13.066600000000001</v>
      </c>
      <c r="AN11" s="1">
        <f t="shared" si="22"/>
        <v>117.59939999999997</v>
      </c>
      <c r="AO11">
        <f>SUM(AK25)/SUM(AI25)</f>
        <v>3.9500713348388672E-2</v>
      </c>
    </row>
    <row r="12" spans="1:41" x14ac:dyDescent="0.25">
      <c r="A12" s="2">
        <v>13.467140000000001</v>
      </c>
      <c r="B12">
        <f t="shared" si="16"/>
        <v>2.0621400000000012</v>
      </c>
      <c r="C12">
        <f t="shared" si="17"/>
        <v>1.107929269267635E-2</v>
      </c>
      <c r="D12">
        <f t="shared" si="18"/>
        <v>1.107929269267635</v>
      </c>
      <c r="E12" t="s">
        <v>15</v>
      </c>
      <c r="F12">
        <f t="shared" si="5"/>
        <v>18.612559999999998</v>
      </c>
      <c r="G12" s="9">
        <f t="shared" si="19"/>
        <v>186.12559999999999</v>
      </c>
      <c r="J12" s="3">
        <v>13.467140000000001</v>
      </c>
      <c r="K12">
        <f t="shared" si="6"/>
        <v>2.0621400000000012</v>
      </c>
      <c r="L12">
        <f t="shared" si="7"/>
        <v>1.5781764192674463E-2</v>
      </c>
      <c r="M12">
        <f t="shared" si="8"/>
        <v>1.5781764192674463</v>
      </c>
      <c r="N12">
        <v>0.118124932050705</v>
      </c>
      <c r="O12">
        <f t="shared" si="9"/>
        <v>0.18642198228999202</v>
      </c>
      <c r="Q12">
        <f t="shared" si="0"/>
        <v>13.066600000000001</v>
      </c>
      <c r="R12" s="9">
        <f t="shared" si="20"/>
        <v>130.66599999999997</v>
      </c>
      <c r="S12">
        <f>SUM(O26)/SUM(M26)</f>
        <v>1.7548820003867149E-2</v>
      </c>
      <c r="U12" s="3">
        <v>13.467140000000001</v>
      </c>
      <c r="V12">
        <f t="shared" si="10"/>
        <v>2.0621400000000012</v>
      </c>
      <c r="W12">
        <f t="shared" si="1"/>
        <v>1.5781764192674463E-2</v>
      </c>
      <c r="X12">
        <f t="shared" si="11"/>
        <v>1.5781764192674463</v>
      </c>
      <c r="Y12">
        <v>-9.4144903123378754E-3</v>
      </c>
      <c r="Z12">
        <f>Y12*X12</f>
        <v>-1.485772661035345E-2</v>
      </c>
      <c r="AB12">
        <f t="shared" si="2"/>
        <v>13.066600000000001</v>
      </c>
      <c r="AC12" s="9">
        <f t="shared" si="21"/>
        <v>130.66599999999997</v>
      </c>
      <c r="AD12">
        <f>SUM(Z26)/SUM(X26)</f>
        <v>7.1558438241481781E-2</v>
      </c>
      <c r="AF12" s="3">
        <v>13.467140000000001</v>
      </c>
      <c r="AG12">
        <f t="shared" si="13"/>
        <v>2.0621400000000012</v>
      </c>
      <c r="AH12">
        <f t="shared" si="3"/>
        <v>1.5781764192674463E-2</v>
      </c>
      <c r="AI12">
        <f t="shared" si="14"/>
        <v>1.5781764192674463</v>
      </c>
      <c r="AJ12">
        <v>-0.10318493843078611</v>
      </c>
      <c r="AK12">
        <f>AJ12*AI12</f>
        <v>-0.16284403665502992</v>
      </c>
      <c r="AM12">
        <f t="shared" si="4"/>
        <v>13.066600000000001</v>
      </c>
      <c r="AN12" s="9">
        <f t="shared" si="22"/>
        <v>130.66599999999997</v>
      </c>
      <c r="AO12">
        <f>SUM(AK26)/SUM(AI26)</f>
        <v>5.0655998289585107E-2</v>
      </c>
    </row>
    <row r="13" spans="1:41" x14ac:dyDescent="0.25">
      <c r="A13" s="2">
        <v>15.81007</v>
      </c>
      <c r="B13">
        <f t="shared" si="16"/>
        <v>2.3429299999999991</v>
      </c>
      <c r="C13">
        <f t="shared" si="17"/>
        <v>1.2587897634715479E-2</v>
      </c>
      <c r="D13">
        <f t="shared" si="18"/>
        <v>1.2587897634715479</v>
      </c>
      <c r="E13" t="s">
        <v>16</v>
      </c>
      <c r="J13" s="3">
        <v>15.81007</v>
      </c>
      <c r="K13">
        <f t="shared" si="6"/>
        <v>2.3429299999999991</v>
      </c>
      <c r="L13">
        <f t="shared" si="7"/>
        <v>1.7930678217746004E-2</v>
      </c>
      <c r="M13">
        <f t="shared" si="8"/>
        <v>1.7930678217746003</v>
      </c>
      <c r="N13">
        <v>0.1159064844250679</v>
      </c>
      <c r="O13">
        <f t="shared" si="9"/>
        <v>0.20782818755760815</v>
      </c>
      <c r="U13" s="3">
        <v>15.81007</v>
      </c>
      <c r="V13">
        <f t="shared" si="10"/>
        <v>2.3429299999999991</v>
      </c>
      <c r="W13">
        <f t="shared" si="1"/>
        <v>1.7930678217746004E-2</v>
      </c>
      <c r="X13">
        <f t="shared" si="11"/>
        <v>1.7930678217746003</v>
      </c>
      <c r="Y13">
        <v>-1.0535880923271179E-2</v>
      </c>
      <c r="Z13">
        <f t="shared" ref="Z13:Z26" si="23">Y13*X13</f>
        <v>-1.8891549057566417E-2</v>
      </c>
      <c r="AF13" s="3">
        <v>15.81007</v>
      </c>
      <c r="AG13">
        <f t="shared" si="13"/>
        <v>2.3429299999999991</v>
      </c>
      <c r="AH13">
        <f t="shared" si="3"/>
        <v>1.7930678217746004E-2</v>
      </c>
      <c r="AI13">
        <f t="shared" si="14"/>
        <v>1.7930678217746003</v>
      </c>
      <c r="AJ13">
        <v>-0.1050865799188614</v>
      </c>
      <c r="AK13">
        <f t="shared" si="15"/>
        <v>-0.18842736495285528</v>
      </c>
    </row>
    <row r="14" spans="1:41" x14ac:dyDescent="0.25">
      <c r="A14" s="2">
        <v>18.495560000000001</v>
      </c>
      <c r="B14">
        <f t="shared" si="16"/>
        <v>2.6854900000000015</v>
      </c>
      <c r="C14">
        <f t="shared" si="17"/>
        <v>1.4428375247682219E-2</v>
      </c>
      <c r="D14">
        <f t="shared" si="18"/>
        <v>1.4428375247682219</v>
      </c>
      <c r="E14" t="s">
        <v>17</v>
      </c>
      <c r="J14" s="3">
        <v>18.495560000000001</v>
      </c>
      <c r="K14">
        <f t="shared" si="6"/>
        <v>2.6854900000000015</v>
      </c>
      <c r="L14">
        <f t="shared" si="7"/>
        <v>2.0552324246552289E-2</v>
      </c>
      <c r="M14">
        <f t="shared" si="8"/>
        <v>2.0552324246552289</v>
      </c>
      <c r="N14">
        <v>0.1139965206384659</v>
      </c>
      <c r="O14">
        <f t="shared" si="9"/>
        <v>0.23428934551405411</v>
      </c>
      <c r="U14" s="3">
        <v>18.495560000000001</v>
      </c>
      <c r="V14">
        <f t="shared" si="10"/>
        <v>2.6854900000000015</v>
      </c>
      <c r="W14">
        <f t="shared" si="1"/>
        <v>2.0552324246552289E-2</v>
      </c>
      <c r="X14">
        <f t="shared" si="11"/>
        <v>2.0552324246552289</v>
      </c>
      <c r="Y14">
        <v>-1.1436461471021181E-2</v>
      </c>
      <c r="Z14">
        <f t="shared" si="23"/>
        <v>-2.3504586438562968E-2</v>
      </c>
      <c r="AF14" s="3">
        <v>18.495560000000001</v>
      </c>
      <c r="AG14">
        <f t="shared" si="13"/>
        <v>2.6854900000000015</v>
      </c>
      <c r="AH14">
        <f t="shared" si="3"/>
        <v>2.0552324246552289E-2</v>
      </c>
      <c r="AI14">
        <f t="shared" si="14"/>
        <v>2.0552324246552289</v>
      </c>
      <c r="AJ14">
        <v>-0.10837790369987491</v>
      </c>
      <c r="AK14">
        <f t="shared" si="15"/>
        <v>-0.22274178180014481</v>
      </c>
    </row>
    <row r="15" spans="1:41" x14ac:dyDescent="0.25">
      <c r="A15" s="3">
        <v>21.59882</v>
      </c>
      <c r="B15">
        <f t="shared" si="16"/>
        <v>3.1032599999999988</v>
      </c>
      <c r="C15">
        <f t="shared" si="17"/>
        <v>1.6672934835401464E-2</v>
      </c>
      <c r="D15">
        <f t="shared" si="18"/>
        <v>1.6672934835401463</v>
      </c>
      <c r="J15" s="3">
        <v>21.59882</v>
      </c>
      <c r="K15">
        <f t="shared" si="6"/>
        <v>3.1032599999999988</v>
      </c>
      <c r="L15">
        <f t="shared" si="7"/>
        <v>2.3749559946734413E-2</v>
      </c>
      <c r="M15">
        <f t="shared" si="8"/>
        <v>2.3749559946734413</v>
      </c>
      <c r="N15">
        <v>0.1124051958322525</v>
      </c>
      <c r="O15">
        <f t="shared" si="9"/>
        <v>0.2669573936742502</v>
      </c>
      <c r="U15" s="3">
        <v>21.59882</v>
      </c>
      <c r="V15">
        <f t="shared" si="10"/>
        <v>3.1032599999999988</v>
      </c>
      <c r="W15">
        <f t="shared" si="1"/>
        <v>2.3749559946734413E-2</v>
      </c>
      <c r="X15">
        <f t="shared" si="11"/>
        <v>2.3749559946734413</v>
      </c>
      <c r="Y15">
        <v>-1.2148007750511169E-2</v>
      </c>
      <c r="Z15">
        <f t="shared" si="23"/>
        <v>-2.8850983830415927E-2</v>
      </c>
      <c r="AF15" s="3">
        <v>21.59882</v>
      </c>
      <c r="AG15">
        <f t="shared" si="13"/>
        <v>3.1032599999999988</v>
      </c>
      <c r="AH15">
        <f t="shared" si="3"/>
        <v>2.3749559946734413E-2</v>
      </c>
      <c r="AI15">
        <f t="shared" si="14"/>
        <v>2.3749559946734413</v>
      </c>
      <c r="AJ15">
        <v>-0.11245892196893691</v>
      </c>
      <c r="AK15">
        <f t="shared" si="15"/>
        <v>-0.26708499088463949</v>
      </c>
    </row>
    <row r="16" spans="1:41" x14ac:dyDescent="0.25">
      <c r="A16" s="3">
        <v>25.211410999999998</v>
      </c>
      <c r="B16">
        <f t="shared" si="16"/>
        <v>3.6125909999999983</v>
      </c>
      <c r="C16">
        <f t="shared" si="17"/>
        <v>1.9409425678144212E-2</v>
      </c>
      <c r="D16">
        <f t="shared" si="18"/>
        <v>1.9409425678144212</v>
      </c>
      <c r="J16" s="3">
        <v>25.211410999999998</v>
      </c>
      <c r="K16">
        <f t="shared" si="6"/>
        <v>3.6125909999999983</v>
      </c>
      <c r="L16">
        <f t="shared" si="7"/>
        <v>2.7647521160822235E-2</v>
      </c>
      <c r="M16">
        <f t="shared" si="8"/>
        <v>2.7647521160822235</v>
      </c>
      <c r="N16">
        <v>0.111486941576004</v>
      </c>
      <c r="O16">
        <f t="shared" si="9"/>
        <v>0.30823375763779226</v>
      </c>
      <c r="U16" s="3">
        <v>25.211410999999998</v>
      </c>
      <c r="V16">
        <f t="shared" si="10"/>
        <v>3.6125909999999983</v>
      </c>
      <c r="W16">
        <f t="shared" si="1"/>
        <v>2.7647521160822235E-2</v>
      </c>
      <c r="X16">
        <f t="shared" si="11"/>
        <v>2.7647521160822235</v>
      </c>
      <c r="Y16">
        <v>-1.213804446160793E-2</v>
      </c>
      <c r="Z16">
        <f t="shared" si="23"/>
        <v>-3.3558684110330639E-2</v>
      </c>
      <c r="AF16" s="3">
        <v>25.211410999999998</v>
      </c>
      <c r="AG16">
        <f t="shared" si="13"/>
        <v>3.6125909999999983</v>
      </c>
      <c r="AH16">
        <f t="shared" si="3"/>
        <v>2.7647521160822235E-2</v>
      </c>
      <c r="AI16">
        <f t="shared" si="14"/>
        <v>2.7647521160822235</v>
      </c>
      <c r="AJ16">
        <v>-0.1014726161956787</v>
      </c>
      <c r="AK16">
        <f t="shared" si="15"/>
        <v>-0.28054663035140198</v>
      </c>
    </row>
    <row r="17" spans="1:37" x14ac:dyDescent="0.25">
      <c r="A17" s="3">
        <v>29.444731000000001</v>
      </c>
      <c r="B17">
        <f t="shared" si="16"/>
        <v>4.2333200000000026</v>
      </c>
      <c r="C17">
        <f t="shared" si="17"/>
        <v>2.2744426344361027E-2</v>
      </c>
      <c r="D17">
        <f t="shared" si="18"/>
        <v>2.2744426344361028</v>
      </c>
      <c r="J17" s="4">
        <v>29.444731000000001</v>
      </c>
      <c r="K17">
        <f t="shared" si="6"/>
        <v>4.2333200000000026</v>
      </c>
      <c r="L17">
        <f t="shared" si="7"/>
        <v>3.2398022438890013E-2</v>
      </c>
      <c r="M17">
        <f t="shared" si="8"/>
        <v>3.2398022438890015</v>
      </c>
      <c r="N17">
        <v>0.1123023331165314</v>
      </c>
      <c r="O17">
        <f t="shared" si="9"/>
        <v>0.36383735082490853</v>
      </c>
      <c r="U17" s="4">
        <v>29.444731000000001</v>
      </c>
      <c r="V17">
        <f t="shared" si="10"/>
        <v>4.2333200000000026</v>
      </c>
      <c r="W17">
        <f t="shared" si="1"/>
        <v>3.2398022438890013E-2</v>
      </c>
      <c r="X17">
        <f t="shared" si="11"/>
        <v>3.2398022438890015</v>
      </c>
      <c r="Y17">
        <v>0.10155618190765379</v>
      </c>
      <c r="Z17">
        <f t="shared" si="23"/>
        <v>0.32902194602521639</v>
      </c>
      <c r="AF17" s="4">
        <v>29.444731000000001</v>
      </c>
      <c r="AG17">
        <f t="shared" si="13"/>
        <v>4.2333200000000026</v>
      </c>
      <c r="AH17">
        <f t="shared" si="3"/>
        <v>3.2398022438890013E-2</v>
      </c>
      <c r="AI17">
        <f t="shared" si="14"/>
        <v>3.2398022438890015</v>
      </c>
      <c r="AJ17">
        <v>8.1733819097280502E-3</v>
      </c>
      <c r="AK17">
        <f t="shared" si="15"/>
        <v>2.6480141051298711E-2</v>
      </c>
    </row>
    <row r="18" spans="1:37" x14ac:dyDescent="0.25">
      <c r="A18" s="3">
        <v>34.434151</v>
      </c>
      <c r="B18">
        <f t="shared" si="16"/>
        <v>4.9894199999999991</v>
      </c>
      <c r="C18">
        <f t="shared" si="17"/>
        <v>2.6806736956119948E-2</v>
      </c>
      <c r="D18">
        <f t="shared" si="18"/>
        <v>2.6806736956119948</v>
      </c>
      <c r="J18" s="4">
        <v>34.434151</v>
      </c>
      <c r="K18">
        <f t="shared" si="6"/>
        <v>4.9894199999999991</v>
      </c>
      <c r="L18">
        <f t="shared" si="7"/>
        <v>3.8184531553732408E-2</v>
      </c>
      <c r="M18">
        <f t="shared" si="8"/>
        <v>3.8184531553732408</v>
      </c>
      <c r="N18">
        <v>0.11601827293634411</v>
      </c>
      <c r="O18">
        <f t="shared" si="9"/>
        <v>0.44301034037473702</v>
      </c>
      <c r="U18" s="4">
        <v>34.434151</v>
      </c>
      <c r="V18">
        <f t="shared" si="10"/>
        <v>4.9894199999999991</v>
      </c>
      <c r="W18">
        <f t="shared" si="1"/>
        <v>3.8184531553732408E-2</v>
      </c>
      <c r="X18">
        <f t="shared" si="11"/>
        <v>3.8184531553732408</v>
      </c>
      <c r="Y18">
        <v>0.15652306377887731</v>
      </c>
      <c r="Z18">
        <f t="shared" si="23"/>
        <v>0.59767598677514111</v>
      </c>
      <c r="AF18" s="4">
        <v>34.434151</v>
      </c>
      <c r="AG18">
        <f t="shared" si="13"/>
        <v>4.9894199999999991</v>
      </c>
      <c r="AH18">
        <f t="shared" si="3"/>
        <v>3.8184531553732408E-2</v>
      </c>
      <c r="AI18">
        <f t="shared" si="14"/>
        <v>3.8184531553732408</v>
      </c>
      <c r="AJ18">
        <v>0.1025421693921089</v>
      </c>
      <c r="AK18">
        <f t="shared" si="15"/>
        <v>0.3915524702741156</v>
      </c>
    </row>
    <row r="19" spans="1:37" x14ac:dyDescent="0.25">
      <c r="A19" s="4">
        <v>40.344051</v>
      </c>
      <c r="B19">
        <f t="shared" si="16"/>
        <v>5.9099000000000004</v>
      </c>
      <c r="C19">
        <f t="shared" si="17"/>
        <v>3.1752214633559275E-2</v>
      </c>
      <c r="D19">
        <f t="shared" si="18"/>
        <v>3.1752214633559275</v>
      </c>
      <c r="J19" s="5">
        <v>40.344051</v>
      </c>
      <c r="K19">
        <f t="shared" si="6"/>
        <v>5.9099000000000004</v>
      </c>
      <c r="L19">
        <f t="shared" si="7"/>
        <v>4.5229057291108633E-2</v>
      </c>
      <c r="M19">
        <f t="shared" si="8"/>
        <v>4.522905729110863</v>
      </c>
      <c r="N19">
        <v>0.1389966011047363</v>
      </c>
      <c r="O19">
        <f t="shared" si="9"/>
        <v>0.62866852346354907</v>
      </c>
      <c r="U19" s="5">
        <v>40.344051</v>
      </c>
      <c r="V19">
        <f t="shared" si="10"/>
        <v>5.9099000000000004</v>
      </c>
      <c r="W19">
        <f t="shared" si="1"/>
        <v>4.5229057291108633E-2</v>
      </c>
      <c r="X19">
        <f t="shared" si="11"/>
        <v>4.522905729110863</v>
      </c>
      <c r="Y19">
        <v>0.16856580972671509</v>
      </c>
      <c r="Z19">
        <f t="shared" si="23"/>
        <v>0.76240726654517132</v>
      </c>
      <c r="AF19" s="5">
        <v>40.344051</v>
      </c>
      <c r="AG19">
        <f t="shared" si="13"/>
        <v>5.9099000000000004</v>
      </c>
      <c r="AH19">
        <f t="shared" si="3"/>
        <v>4.5229057291108633E-2</v>
      </c>
      <c r="AI19">
        <f t="shared" si="14"/>
        <v>4.522905729110863</v>
      </c>
      <c r="AJ19">
        <v>0.10953729599714281</v>
      </c>
      <c r="AK19">
        <f t="shared" si="15"/>
        <v>0.49542686361678961</v>
      </c>
    </row>
    <row r="20" spans="1:37" x14ac:dyDescent="0.25">
      <c r="A20" s="4">
        <v>47.373691999999998</v>
      </c>
      <c r="B20">
        <f t="shared" si="16"/>
        <v>7.029640999999998</v>
      </c>
      <c r="C20">
        <f t="shared" si="17"/>
        <v>3.7768265085512141E-2</v>
      </c>
      <c r="D20">
        <f t="shared" si="18"/>
        <v>3.7768265085512143</v>
      </c>
      <c r="J20" s="5">
        <v>47.373691999999998</v>
      </c>
      <c r="K20">
        <f t="shared" si="6"/>
        <v>7.029640999999998</v>
      </c>
      <c r="L20">
        <f t="shared" si="7"/>
        <v>5.3798547441568569E-2</v>
      </c>
      <c r="M20">
        <f t="shared" si="8"/>
        <v>5.3798547441568569</v>
      </c>
      <c r="N20">
        <v>0.14669004082679751</v>
      </c>
      <c r="O20">
        <f t="shared" si="9"/>
        <v>0.78917111206260959</v>
      </c>
      <c r="U20" s="5">
        <v>47.373691999999998</v>
      </c>
      <c r="V20">
        <f t="shared" si="10"/>
        <v>7.029640999999998</v>
      </c>
      <c r="W20">
        <f t="shared" si="1"/>
        <v>5.3798547441568569E-2</v>
      </c>
      <c r="X20">
        <f t="shared" si="11"/>
        <v>5.3798547441568569</v>
      </c>
      <c r="Y20">
        <v>0.16821980476379389</v>
      </c>
      <c r="Z20">
        <f t="shared" si="23"/>
        <v>0.90499811471963676</v>
      </c>
      <c r="AF20" s="5">
        <v>47.373691999999998</v>
      </c>
      <c r="AG20">
        <f t="shared" si="13"/>
        <v>7.029640999999998</v>
      </c>
      <c r="AH20">
        <f t="shared" si="3"/>
        <v>5.3798547441568569E-2</v>
      </c>
      <c r="AI20">
        <f t="shared" si="14"/>
        <v>5.3798547441568569</v>
      </c>
      <c r="AJ20">
        <v>9.343409538269043E-2</v>
      </c>
      <c r="AK20">
        <f t="shared" si="15"/>
        <v>0.50266186131057145</v>
      </c>
    </row>
    <row r="21" spans="1:37" x14ac:dyDescent="0.25">
      <c r="A21" s="4">
        <v>55.764290000000003</v>
      </c>
      <c r="B21">
        <f t="shared" si="16"/>
        <v>8.3905980000000042</v>
      </c>
      <c r="C21">
        <f t="shared" si="17"/>
        <v>4.5080300614208924E-2</v>
      </c>
      <c r="D21">
        <f t="shared" si="18"/>
        <v>4.5080300614208921</v>
      </c>
      <c r="J21" s="12">
        <v>55.764290000000003</v>
      </c>
      <c r="K21">
        <f t="shared" si="6"/>
        <v>8.3905980000000042</v>
      </c>
      <c r="L21">
        <f t="shared" si="7"/>
        <v>6.4214087826978739E-2</v>
      </c>
      <c r="M21">
        <f t="shared" si="8"/>
        <v>6.4214087826978741</v>
      </c>
      <c r="N21">
        <v>0.14686737954616549</v>
      </c>
      <c r="O21">
        <f t="shared" si="9"/>
        <v>0.94309548090956918</v>
      </c>
      <c r="U21" s="12">
        <v>55.764290000000003</v>
      </c>
      <c r="V21">
        <f t="shared" si="10"/>
        <v>8.3905980000000042</v>
      </c>
      <c r="W21">
        <f t="shared" si="1"/>
        <v>6.4214087826978739E-2</v>
      </c>
      <c r="X21">
        <f t="shared" si="11"/>
        <v>6.4214087826978741</v>
      </c>
      <c r="Y21">
        <v>0.13606967031955719</v>
      </c>
      <c r="Z21">
        <f t="shared" si="23"/>
        <v>0.87375897604880881</v>
      </c>
      <c r="AF21" s="12">
        <v>55.764290000000003</v>
      </c>
      <c r="AG21">
        <f t="shared" si="13"/>
        <v>8.3905980000000042</v>
      </c>
      <c r="AH21">
        <f t="shared" si="3"/>
        <v>6.4214087826978739E-2</v>
      </c>
      <c r="AI21">
        <f t="shared" si="14"/>
        <v>6.4214087826978741</v>
      </c>
      <c r="AJ21">
        <v>5.0255227833986282E-2</v>
      </c>
      <c r="AK21">
        <f t="shared" si="15"/>
        <v>0.32270936138964218</v>
      </c>
    </row>
    <row r="22" spans="1:37" x14ac:dyDescent="0.25">
      <c r="A22" s="5">
        <v>65.807265999999998</v>
      </c>
      <c r="B22">
        <f t="shared" si="16"/>
        <v>10.042975999999996</v>
      </c>
      <c r="C22">
        <f t="shared" si="17"/>
        <v>5.3958058429361661E-2</v>
      </c>
      <c r="D22">
        <f t="shared" si="18"/>
        <v>5.3958058429361664</v>
      </c>
      <c r="J22" s="13">
        <v>65.807265999999998</v>
      </c>
      <c r="K22">
        <f t="shared" si="6"/>
        <v>10.042975999999996</v>
      </c>
      <c r="L22">
        <f t="shared" si="7"/>
        <v>7.6859902346440509E-2</v>
      </c>
      <c r="M22">
        <f t="shared" si="8"/>
        <v>7.6859902346440512</v>
      </c>
      <c r="N22">
        <v>0.12197466194629671</v>
      </c>
      <c r="O22">
        <f t="shared" si="9"/>
        <v>0.93749606059324586</v>
      </c>
      <c r="U22" s="13">
        <v>65.807265999999998</v>
      </c>
      <c r="V22">
        <f t="shared" si="10"/>
        <v>10.042975999999996</v>
      </c>
      <c r="W22">
        <f t="shared" si="1"/>
        <v>7.6859902346440509E-2</v>
      </c>
      <c r="X22">
        <f t="shared" si="11"/>
        <v>7.6859902346440512</v>
      </c>
      <c r="Y22">
        <v>8.6998984217643738E-2</v>
      </c>
      <c r="Z22">
        <f t="shared" si="23"/>
        <v>0.66867334312076165</v>
      </c>
      <c r="AF22" s="13">
        <v>65.807265999999998</v>
      </c>
      <c r="AG22">
        <f t="shared" si="13"/>
        <v>10.042975999999996</v>
      </c>
      <c r="AH22">
        <f t="shared" si="3"/>
        <v>7.6859902346440509E-2</v>
      </c>
      <c r="AI22">
        <f t="shared" si="14"/>
        <v>7.6859902346440512</v>
      </c>
      <c r="AJ22">
        <v>9.1308029368519783E-3</v>
      </c>
      <c r="AK22">
        <f t="shared" si="15"/>
        <v>7.0179262207103535E-2</v>
      </c>
    </row>
    <row r="23" spans="1:37" x14ac:dyDescent="0.25">
      <c r="A23" s="6">
        <v>77.853851000000006</v>
      </c>
      <c r="B23">
        <f t="shared" si="16"/>
        <v>12.046585000000007</v>
      </c>
      <c r="C23">
        <f t="shared" si="17"/>
        <v>6.4722880678423647E-2</v>
      </c>
      <c r="D23">
        <f t="shared" si="18"/>
        <v>6.4722880678423644</v>
      </c>
      <c r="J23" s="13">
        <v>77.853851000000006</v>
      </c>
      <c r="K23">
        <f t="shared" si="6"/>
        <v>12.046585000000007</v>
      </c>
      <c r="L23">
        <f t="shared" si="7"/>
        <v>9.2193722927157856E-2</v>
      </c>
      <c r="M23">
        <f>L23*100</f>
        <v>9.2193722927157857</v>
      </c>
      <c r="N23">
        <v>7.8192710876464844E-2</v>
      </c>
      <c r="O23">
        <f t="shared" si="9"/>
        <v>0.72088771214681624</v>
      </c>
      <c r="U23" s="13">
        <v>77.853851000000006</v>
      </c>
      <c r="V23">
        <f t="shared" si="10"/>
        <v>12.046585000000007</v>
      </c>
      <c r="W23">
        <f t="shared" si="1"/>
        <v>9.2193722927157856E-2</v>
      </c>
      <c r="X23">
        <f t="shared" si="11"/>
        <v>9.2193722927157857</v>
      </c>
      <c r="Y23">
        <v>4.1735753417015083E-2</v>
      </c>
      <c r="Z23">
        <f t="shared" si="23"/>
        <v>0.38477744866844704</v>
      </c>
      <c r="AF23" s="13">
        <v>77.853851000000006</v>
      </c>
      <c r="AG23">
        <f t="shared" si="13"/>
        <v>12.046585000000007</v>
      </c>
      <c r="AH23">
        <f t="shared" si="3"/>
        <v>9.2193722927157856E-2</v>
      </c>
      <c r="AI23">
        <f t="shared" si="14"/>
        <v>9.2193722927157857</v>
      </c>
      <c r="AJ23">
        <v>1.101120747625828E-2</v>
      </c>
      <c r="AK23">
        <f t="shared" si="15"/>
        <v>0.1015164211159605</v>
      </c>
    </row>
    <row r="24" spans="1:37" x14ac:dyDescent="0.25">
      <c r="A24" s="6">
        <v>92.326072999999994</v>
      </c>
      <c r="B24">
        <f t="shared" si="16"/>
        <v>14.472221999999988</v>
      </c>
      <c r="C24">
        <f t="shared" si="17"/>
        <v>7.7755139540181414E-2</v>
      </c>
      <c r="D24">
        <f t="shared" si="18"/>
        <v>7.775513954018141</v>
      </c>
      <c r="J24" s="8">
        <v>92.326072999999994</v>
      </c>
      <c r="K24">
        <f t="shared" si="6"/>
        <v>14.472221999999988</v>
      </c>
      <c r="L24">
        <f t="shared" si="7"/>
        <v>0.11075736610901067</v>
      </c>
      <c r="M24">
        <f t="shared" si="8"/>
        <v>11.075736610901068</v>
      </c>
      <c r="N24">
        <v>2.8037004172801971E-2</v>
      </c>
      <c r="O24">
        <f t="shared" si="9"/>
        <v>0.31053047357668878</v>
      </c>
      <c r="U24" s="8">
        <v>92.326072999999994</v>
      </c>
      <c r="V24">
        <f t="shared" si="10"/>
        <v>14.472221999999988</v>
      </c>
      <c r="W24">
        <f t="shared" si="1"/>
        <v>0.11075736610901067</v>
      </c>
      <c r="X24">
        <f t="shared" si="11"/>
        <v>11.075736610901068</v>
      </c>
      <c r="Y24">
        <v>1.030940655618906E-2</v>
      </c>
      <c r="Z24">
        <f t="shared" si="23"/>
        <v>0.11418427163104666</v>
      </c>
      <c r="AF24" s="8">
        <v>92.326072999999994</v>
      </c>
      <c r="AG24">
        <f t="shared" si="13"/>
        <v>14.472221999999988</v>
      </c>
      <c r="AH24">
        <f t="shared" si="3"/>
        <v>0.11075736610901067</v>
      </c>
      <c r="AI24">
        <f t="shared" si="14"/>
        <v>11.075736610901068</v>
      </c>
      <c r="AJ24">
        <v>-7.021462544798851E-3</v>
      </c>
      <c r="AK24">
        <f t="shared" si="15"/>
        <v>-7.7767869769499218E-2</v>
      </c>
    </row>
    <row r="25" spans="1:37" x14ac:dyDescent="0.25">
      <c r="A25" s="7">
        <v>109.72929999999999</v>
      </c>
      <c r="B25">
        <f t="shared" si="16"/>
        <v>17.403227000000001</v>
      </c>
      <c r="C25">
        <f t="shared" si="17"/>
        <v>9.3502597170942642E-2</v>
      </c>
      <c r="D25">
        <f t="shared" si="18"/>
        <v>9.3502597170942643</v>
      </c>
      <c r="J25" s="1">
        <v>109.72929999999999</v>
      </c>
      <c r="K25">
        <f t="shared" si="6"/>
        <v>17.403227000000001</v>
      </c>
      <c r="L25">
        <f t="shared" si="7"/>
        <v>0.13318864126857791</v>
      </c>
      <c r="M25">
        <f t="shared" si="8"/>
        <v>13.318864126857791</v>
      </c>
      <c r="N25">
        <v>4.5676082372665414E-3</v>
      </c>
      <c r="O25">
        <f t="shared" si="9"/>
        <v>6.0835353496869492E-2</v>
      </c>
      <c r="U25" s="1">
        <v>109.72929999999999</v>
      </c>
      <c r="V25">
        <f t="shared" si="10"/>
        <v>17.403227000000001</v>
      </c>
      <c r="W25">
        <f t="shared" si="1"/>
        <v>0.13318864126857791</v>
      </c>
      <c r="X25">
        <f t="shared" si="11"/>
        <v>13.318864126857791</v>
      </c>
      <c r="Y25">
        <v>3.9613652974367142E-2</v>
      </c>
      <c r="Z25">
        <f t="shared" si="23"/>
        <v>0.52760886153409192</v>
      </c>
      <c r="AF25" s="1">
        <v>109.72929999999999</v>
      </c>
      <c r="AG25">
        <f t="shared" si="13"/>
        <v>17.403227000000001</v>
      </c>
      <c r="AH25">
        <f t="shared" si="3"/>
        <v>0.13318864126857791</v>
      </c>
      <c r="AI25">
        <f t="shared" si="14"/>
        <v>13.318864126857791</v>
      </c>
      <c r="AJ25">
        <v>3.9500713348388672E-2</v>
      </c>
      <c r="AK25">
        <f t="shared" si="15"/>
        <v>0.5261046340011466</v>
      </c>
    </row>
    <row r="26" spans="1:37" x14ac:dyDescent="0.25">
      <c r="A26" s="8">
        <v>130.666</v>
      </c>
      <c r="B26">
        <f t="shared" si="16"/>
        <v>20.936700000000002</v>
      </c>
      <c r="C26">
        <f t="shared" si="17"/>
        <v>0.11248694429997809</v>
      </c>
      <c r="D26">
        <f t="shared" si="18"/>
        <v>11.248694429997808</v>
      </c>
      <c r="J26" s="9">
        <v>130.666</v>
      </c>
      <c r="K26">
        <f t="shared" si="6"/>
        <v>20.936700000000002</v>
      </c>
      <c r="L26">
        <f t="shared" si="7"/>
        <v>0.16023066444216555</v>
      </c>
      <c r="M26">
        <f t="shared" si="8"/>
        <v>16.023066444216553</v>
      </c>
      <c r="N26">
        <v>1.7548820003867149E-2</v>
      </c>
      <c r="O26">
        <f t="shared" si="9"/>
        <v>0.28118590893955991</v>
      </c>
      <c r="U26" s="9">
        <v>130.666</v>
      </c>
      <c r="V26">
        <f t="shared" si="10"/>
        <v>20.936700000000002</v>
      </c>
      <c r="W26">
        <f t="shared" si="1"/>
        <v>0.16023066444216555</v>
      </c>
      <c r="X26">
        <f t="shared" si="11"/>
        <v>16.023066444216553</v>
      </c>
      <c r="Y26">
        <v>7.1558438241481781E-2</v>
      </c>
      <c r="Z26">
        <f t="shared" si="23"/>
        <v>1.1465856105876293</v>
      </c>
      <c r="AF26" s="9">
        <v>130.666</v>
      </c>
      <c r="AG26">
        <f t="shared" si="13"/>
        <v>20.936700000000002</v>
      </c>
      <c r="AH26">
        <f t="shared" si="3"/>
        <v>0.16023066444216555</v>
      </c>
      <c r="AI26">
        <f t="shared" si="14"/>
        <v>16.023066444216553</v>
      </c>
      <c r="AJ26">
        <v>5.0655998289585107E-2</v>
      </c>
      <c r="AK26">
        <f t="shared" si="15"/>
        <v>0.8116644263921422</v>
      </c>
    </row>
    <row r="27" spans="1:37" x14ac:dyDescent="0.25">
      <c r="A27" s="1">
        <v>155.85068999999999</v>
      </c>
      <c r="B27">
        <f t="shared" si="16"/>
        <v>25.184689999999989</v>
      </c>
      <c r="C27">
        <f t="shared" si="17"/>
        <v>0.13531018838891581</v>
      </c>
      <c r="D27">
        <f t="shared" si="18"/>
        <v>13.531018838891582</v>
      </c>
    </row>
    <row r="28" spans="1:37" x14ac:dyDescent="0.25">
      <c r="A28" s="9">
        <v>186.12559999999999</v>
      </c>
      <c r="B28">
        <f t="shared" si="16"/>
        <v>30.274910000000006</v>
      </c>
      <c r="C28">
        <f t="shared" si="17"/>
        <v>0.16265849512372293</v>
      </c>
      <c r="D28">
        <f t="shared" si="18"/>
        <v>16.265849512372295</v>
      </c>
      <c r="K28">
        <f>SUM(K3:K26)</f>
        <v>130.666</v>
      </c>
      <c r="L28">
        <f>SUM(L3:L26)</f>
        <v>1</v>
      </c>
      <c r="M28">
        <f>SUM(M3:M26)</f>
        <v>100.00000000000001</v>
      </c>
      <c r="V28">
        <f>SUM(V3:V26)</f>
        <v>130.666</v>
      </c>
      <c r="W28">
        <f>SUM(W3:W26)</f>
        <v>1</v>
      </c>
      <c r="X28">
        <f>SUM(X3:X26)</f>
        <v>100.00000000000001</v>
      </c>
      <c r="AG28">
        <f>SUM(AG3:AG26)</f>
        <v>130.666</v>
      </c>
      <c r="AH28">
        <f>SUM(AH3:AH26)</f>
        <v>1</v>
      </c>
      <c r="AI28">
        <f>SUM(AI3:AI26)</f>
        <v>100.00000000000001</v>
      </c>
    </row>
    <row r="30" spans="1:37" x14ac:dyDescent="0.25">
      <c r="M30">
        <f>K23/J23*100</f>
        <v>15.473332205493605</v>
      </c>
    </row>
    <row r="35" spans="23:32" ht="60" x14ac:dyDescent="0.25">
      <c r="W35" s="10" t="s">
        <v>19</v>
      </c>
      <c r="X35" s="11" t="s">
        <v>1</v>
      </c>
      <c r="Y35" s="10" t="s">
        <v>21</v>
      </c>
      <c r="Z35" s="10" t="s">
        <v>3</v>
      </c>
      <c r="AA35" t="s">
        <v>18</v>
      </c>
      <c r="AB35" t="s">
        <v>20</v>
      </c>
      <c r="AD35" s="10" t="s">
        <v>4</v>
      </c>
      <c r="AE35" s="10" t="s">
        <v>0</v>
      </c>
      <c r="AF35" s="10" t="s">
        <v>5</v>
      </c>
    </row>
    <row r="36" spans="23:32" x14ac:dyDescent="0.25">
      <c r="W36">
        <v>0</v>
      </c>
      <c r="AE36">
        <v>0</v>
      </c>
    </row>
    <row r="37" spans="23:32" x14ac:dyDescent="0.25">
      <c r="W37" s="2">
        <v>0.49402489999999999</v>
      </c>
      <c r="X37">
        <f>W37-W36</f>
        <v>0.49402489999999999</v>
      </c>
      <c r="Y37">
        <f>X37/$W$59</f>
        <v>4.5022149963592226E-3</v>
      </c>
      <c r="Z37">
        <f>Y37*100</f>
        <v>0.45022149963592228</v>
      </c>
      <c r="AA37">
        <v>6.00490234792233E-2</v>
      </c>
      <c r="AB37">
        <f>AA37*Z37</f>
        <v>2.7035361402488623E-2</v>
      </c>
      <c r="AD37">
        <f>0.1*$W$59</f>
        <v>10.97293</v>
      </c>
      <c r="AE37" s="2">
        <f>AD37+AE36</f>
        <v>10.97293</v>
      </c>
      <c r="AF37">
        <f>SUM(AB37:AB44)/SUM(Z37:Z44)</f>
        <v>4.4796891169958934E-2</v>
      </c>
    </row>
    <row r="38" spans="23:32" x14ac:dyDescent="0.25">
      <c r="W38" s="2">
        <v>1.5413749999999999</v>
      </c>
      <c r="X38">
        <f t="shared" ref="X38:X60" si="24">W38-W37</f>
        <v>1.0473501000000001</v>
      </c>
      <c r="Y38">
        <f t="shared" ref="Y38:Y59" si="25">X38/$W$59</f>
        <v>9.5448535623575484E-3</v>
      </c>
      <c r="Z38">
        <f t="shared" ref="Z38:Z60" si="26">Y38*100</f>
        <v>0.95448535623575481</v>
      </c>
      <c r="AA38">
        <v>5.2798386663198471E-2</v>
      </c>
      <c r="AB38">
        <f t="shared" ref="AB38:AB60" si="27">AA38*Z38</f>
        <v>5.0395286902896116E-2</v>
      </c>
      <c r="AD38">
        <f t="shared" ref="AD38:AD46" si="28">0.1*$W$59</f>
        <v>10.97293</v>
      </c>
      <c r="AE38" s="3">
        <f>AD38+AE37</f>
        <v>21.94586</v>
      </c>
      <c r="AF38">
        <f>SUM(AB45:AB49)/SUM(Z45:Z49)</f>
        <v>3.4468525363625706E-2</v>
      </c>
    </row>
    <row r="39" spans="23:32" x14ac:dyDescent="0.25">
      <c r="W39" s="2">
        <v>2.6456689999999998</v>
      </c>
      <c r="X39">
        <f t="shared" si="24"/>
        <v>1.1042939999999999</v>
      </c>
      <c r="Y39">
        <f t="shared" si="25"/>
        <v>1.0063802466615571E-2</v>
      </c>
      <c r="Z39">
        <f t="shared" si="26"/>
        <v>1.006380246661557</v>
      </c>
      <c r="AA39">
        <v>4.8532985150814063E-2</v>
      </c>
      <c r="AB39">
        <f t="shared" si="27"/>
        <v>4.8842637567297939E-2</v>
      </c>
      <c r="AD39">
        <f t="shared" si="28"/>
        <v>10.97293</v>
      </c>
      <c r="AE39" s="4">
        <f t="shared" ref="AE39:AE46" si="29">AD39+AE38</f>
        <v>32.918790000000001</v>
      </c>
      <c r="AF39">
        <f>SUM(AB50:AB51)/SUM(Z50:Z51)</f>
        <v>4.604326121877525E-2</v>
      </c>
    </row>
    <row r="40" spans="23:32" x14ac:dyDescent="0.25">
      <c r="W40" s="2">
        <v>3.8194949999999999</v>
      </c>
      <c r="X40">
        <f t="shared" si="24"/>
        <v>1.173826</v>
      </c>
      <c r="Y40">
        <f t="shared" si="25"/>
        <v>1.069747095807592E-2</v>
      </c>
      <c r="Z40">
        <f t="shared" si="26"/>
        <v>1.0697470958075919</v>
      </c>
      <c r="AA40">
        <v>4.5786015689373023E-2</v>
      </c>
      <c r="AB40">
        <f t="shared" si="27"/>
        <v>4.8979457312307628E-2</v>
      </c>
      <c r="AD40">
        <f t="shared" si="28"/>
        <v>10.97293</v>
      </c>
      <c r="AE40" s="5">
        <f t="shared" si="29"/>
        <v>43.891719999999999</v>
      </c>
      <c r="AF40">
        <f>SUM(AB52:AB53)/SUM(Z52:Z53)</f>
        <v>6.4846553405364285E-2</v>
      </c>
    </row>
    <row r="41" spans="23:32" x14ac:dyDescent="0.25">
      <c r="W41" s="2">
        <v>5.0782242000000002</v>
      </c>
      <c r="X41">
        <f t="shared" si="24"/>
        <v>1.2587292000000003</v>
      </c>
      <c r="Y41">
        <f t="shared" si="25"/>
        <v>1.1471222362668862E-2</v>
      </c>
      <c r="Z41">
        <f t="shared" si="26"/>
        <v>1.1471222362668863</v>
      </c>
      <c r="AA41">
        <v>4.3709862977266312E-2</v>
      </c>
      <c r="AB41">
        <f t="shared" si="27"/>
        <v>5.0140555765400913E-2</v>
      </c>
      <c r="AD41">
        <f t="shared" si="28"/>
        <v>10.97293</v>
      </c>
      <c r="AE41" s="6">
        <f t="shared" si="29"/>
        <v>54.864649999999997</v>
      </c>
      <c r="AF41">
        <f>SUM(AB54)/SUM(Z54)</f>
        <v>5.3238946944475167E-2</v>
      </c>
    </row>
    <row r="42" spans="23:32" x14ac:dyDescent="0.25">
      <c r="W42" s="2">
        <v>6.4406141999999997</v>
      </c>
      <c r="X42">
        <f t="shared" si="24"/>
        <v>1.3623899999999995</v>
      </c>
      <c r="Y42">
        <f t="shared" si="25"/>
        <v>1.2415918082043717E-2</v>
      </c>
      <c r="Z42">
        <f t="shared" si="26"/>
        <v>1.2415918082043718</v>
      </c>
      <c r="AA42">
        <v>4.1980378329753883E-2</v>
      </c>
      <c r="AB42">
        <f t="shared" si="27"/>
        <v>5.2122493839542747E-2</v>
      </c>
      <c r="AD42">
        <f t="shared" si="28"/>
        <v>10.97293</v>
      </c>
      <c r="AE42" s="7">
        <f t="shared" si="29"/>
        <v>65.837580000000003</v>
      </c>
      <c r="AF42">
        <f>SUM(AB55:AB56)/SUM(Z55:Z56)</f>
        <v>-9.9872492666244986E-3</v>
      </c>
    </row>
    <row r="43" spans="23:32" x14ac:dyDescent="0.25">
      <c r="W43" s="2">
        <v>7.9295602000000001</v>
      </c>
      <c r="X43">
        <f t="shared" si="24"/>
        <v>1.4889460000000003</v>
      </c>
      <c r="Y43">
        <f t="shared" si="25"/>
        <v>1.3569265455990336E-2</v>
      </c>
      <c r="Z43">
        <f t="shared" si="26"/>
        <v>1.3569265455990336</v>
      </c>
      <c r="AA43">
        <v>4.0440566837787628E-2</v>
      </c>
      <c r="AB43">
        <f t="shared" si="27"/>
        <v>5.4874878661266002E-2</v>
      </c>
      <c r="AD43">
        <f t="shared" si="28"/>
        <v>10.97293</v>
      </c>
      <c r="AE43">
        <f t="shared" si="29"/>
        <v>76.810510000000008</v>
      </c>
      <c r="AF43" s="14">
        <f ca="1">_xlfn.FORECAST.LINEAR(AE43,AF37:AF46,AE37:AE46)</f>
        <v>-7.4885305416165365E-3</v>
      </c>
    </row>
    <row r="44" spans="23:32" x14ac:dyDescent="0.25">
      <c r="W44" s="2">
        <v>9.5729971000000003</v>
      </c>
      <c r="X44">
        <f t="shared" si="24"/>
        <v>1.6434369000000002</v>
      </c>
      <c r="Y44">
        <f t="shared" si="25"/>
        <v>1.4977192964869003E-2</v>
      </c>
      <c r="Z44">
        <f t="shared" si="26"/>
        <v>1.4977192964869002</v>
      </c>
      <c r="AA44">
        <v>3.9010047912597663E-2</v>
      </c>
      <c r="AB44">
        <f t="shared" si="27"/>
        <v>5.8426101515576041E-2</v>
      </c>
      <c r="AD44">
        <f t="shared" si="28"/>
        <v>10.97293</v>
      </c>
      <c r="AE44" s="8">
        <f t="shared" si="29"/>
        <v>87.783440000000013</v>
      </c>
      <c r="AF44">
        <f>SUM(AB57)/SUM(Z57)</f>
        <v>-3.4293331205844879E-2</v>
      </c>
    </row>
    <row r="45" spans="23:32" x14ac:dyDescent="0.25">
      <c r="W45" s="3">
        <v>11.404999999999999</v>
      </c>
      <c r="X45">
        <f t="shared" si="24"/>
        <v>1.8320028999999991</v>
      </c>
      <c r="Y45">
        <f t="shared" si="25"/>
        <v>1.6695658315509159E-2</v>
      </c>
      <c r="Z45">
        <f t="shared" si="26"/>
        <v>1.6695658315509159</v>
      </c>
      <c r="AA45">
        <v>3.7635941058397293E-2</v>
      </c>
      <c r="AB45">
        <f t="shared" si="27"/>
        <v>6.2835681229364337E-2</v>
      </c>
      <c r="AD45">
        <f t="shared" si="28"/>
        <v>10.97293</v>
      </c>
      <c r="AE45" s="1">
        <f t="shared" si="29"/>
        <v>98.756370000000018</v>
      </c>
      <c r="AF45">
        <f>SUM(AB58)/SUM(Z58)</f>
        <v>-4.513175040483474E-2</v>
      </c>
    </row>
    <row r="46" spans="23:32" x14ac:dyDescent="0.25">
      <c r="W46" s="3">
        <v>13.467140000000001</v>
      </c>
      <c r="X46">
        <f t="shared" si="24"/>
        <v>2.0621400000000012</v>
      </c>
      <c r="Y46">
        <f t="shared" si="25"/>
        <v>1.8792975075936885E-2</v>
      </c>
      <c r="Z46">
        <f t="shared" si="26"/>
        <v>1.8792975075936886</v>
      </c>
      <c r="AA46">
        <v>3.6284461617469788E-2</v>
      </c>
      <c r="AB46">
        <f t="shared" si="27"/>
        <v>6.8189298282089833E-2</v>
      </c>
      <c r="AD46">
        <f t="shared" si="28"/>
        <v>10.97293</v>
      </c>
      <c r="AE46" s="9">
        <f t="shared" si="29"/>
        <v>109.72930000000002</v>
      </c>
      <c r="AF46">
        <f>SUM(AB59)/SUM(Z59)</f>
        <v>-3.9643824100494378E-2</v>
      </c>
    </row>
    <row r="47" spans="23:32" x14ac:dyDescent="0.25">
      <c r="W47" s="3">
        <v>15.81007</v>
      </c>
      <c r="X47">
        <f t="shared" si="24"/>
        <v>2.3429299999999991</v>
      </c>
      <c r="Y47">
        <f t="shared" si="25"/>
        <v>2.1351908742696792E-2</v>
      </c>
      <c r="Z47">
        <f t="shared" si="26"/>
        <v>2.135190874269679</v>
      </c>
      <c r="AA47">
        <v>3.4935586154460907E-2</v>
      </c>
      <c r="AB47">
        <f t="shared" si="27"/>
        <v>7.459414474426708E-2</v>
      </c>
    </row>
    <row r="48" spans="23:32" x14ac:dyDescent="0.25">
      <c r="W48" s="3">
        <v>18.495560000000001</v>
      </c>
      <c r="X48">
        <f t="shared" si="24"/>
        <v>2.6854900000000015</v>
      </c>
      <c r="Y48">
        <f t="shared" si="25"/>
        <v>2.4473773185466431E-2</v>
      </c>
      <c r="Z48">
        <f t="shared" si="26"/>
        <v>2.4473773185466432</v>
      </c>
      <c r="AA48">
        <v>3.3515308052301407E-2</v>
      </c>
      <c r="AB48">
        <f t="shared" si="27"/>
        <v>8.2024604751306129E-2</v>
      </c>
    </row>
    <row r="49" spans="23:28" x14ac:dyDescent="0.25">
      <c r="W49" s="3">
        <v>21.59882</v>
      </c>
      <c r="X49">
        <f t="shared" si="24"/>
        <v>3.1032599999999988</v>
      </c>
      <c r="Y49">
        <f t="shared" si="25"/>
        <v>2.8281051642542136E-2</v>
      </c>
      <c r="Z49">
        <f t="shared" si="26"/>
        <v>2.8281051642542137</v>
      </c>
      <c r="AA49">
        <v>3.1864210963249207E-2</v>
      </c>
      <c r="AB49">
        <f t="shared" si="27"/>
        <v>9.0115339580050816E-2</v>
      </c>
    </row>
    <row r="50" spans="23:28" x14ac:dyDescent="0.25">
      <c r="W50" s="4">
        <v>25.211410999999998</v>
      </c>
      <c r="X50">
        <f t="shared" si="24"/>
        <v>3.6125909999999983</v>
      </c>
      <c r="Y50">
        <f t="shared" si="25"/>
        <v>3.2922756273848448E-2</v>
      </c>
      <c r="Z50">
        <f t="shared" si="26"/>
        <v>3.292275627384845</v>
      </c>
      <c r="AA50">
        <v>3.392241895198822E-2</v>
      </c>
      <c r="AB50">
        <f t="shared" si="27"/>
        <v>0.11168195313756857</v>
      </c>
    </row>
    <row r="51" spans="23:28" x14ac:dyDescent="0.25">
      <c r="W51" s="4">
        <v>29.444731000000001</v>
      </c>
      <c r="X51">
        <f t="shared" si="24"/>
        <v>4.2333200000000026</v>
      </c>
      <c r="Y51">
        <f t="shared" si="25"/>
        <v>3.8579668329242991E-2</v>
      </c>
      <c r="Z51">
        <f t="shared" si="26"/>
        <v>3.8579668329242991</v>
      </c>
      <c r="AA51">
        <v>5.6386832147836692E-2</v>
      </c>
      <c r="AB51">
        <f t="shared" si="27"/>
        <v>0.21753852824002357</v>
      </c>
    </row>
    <row r="52" spans="23:28" x14ac:dyDescent="0.25">
      <c r="W52" s="16">
        <v>34.434151</v>
      </c>
      <c r="X52">
        <f t="shared" si="24"/>
        <v>4.9894199999999991</v>
      </c>
      <c r="Y52">
        <f t="shared" si="25"/>
        <v>4.5470261817035187E-2</v>
      </c>
      <c r="Z52">
        <f t="shared" si="26"/>
        <v>4.5470261817035187</v>
      </c>
      <c r="AA52">
        <v>6.8938232958316803E-2</v>
      </c>
      <c r="AB52">
        <f t="shared" si="27"/>
        <v>0.31346395018184292</v>
      </c>
    </row>
    <row r="53" spans="23:28" x14ac:dyDescent="0.25">
      <c r="W53" s="16">
        <v>40.344051</v>
      </c>
      <c r="X53">
        <f t="shared" si="24"/>
        <v>5.9099000000000004</v>
      </c>
      <c r="Y53">
        <f t="shared" si="25"/>
        <v>5.3858905506551126E-2</v>
      </c>
      <c r="Z53">
        <f t="shared" si="26"/>
        <v>5.3858905506551125</v>
      </c>
      <c r="AA53">
        <v>6.1392161995172501E-2</v>
      </c>
      <c r="AB53">
        <f t="shared" si="27"/>
        <v>0.3306514651740875</v>
      </c>
    </row>
    <row r="54" spans="23:28" x14ac:dyDescent="0.25">
      <c r="W54" s="6">
        <v>47.373691999999998</v>
      </c>
      <c r="X54">
        <f t="shared" si="24"/>
        <v>7.029640999999998</v>
      </c>
      <c r="Y54">
        <f t="shared" si="25"/>
        <v>6.4063481677181927E-2</v>
      </c>
      <c r="Z54">
        <f t="shared" si="26"/>
        <v>6.4063481677181926</v>
      </c>
      <c r="AA54">
        <v>5.3238946944475167E-2</v>
      </c>
      <c r="AB54">
        <f t="shared" si="27"/>
        <v>0.34106723020898455</v>
      </c>
    </row>
    <row r="55" spans="23:28" x14ac:dyDescent="0.25">
      <c r="W55" s="17">
        <v>55.764290000000003</v>
      </c>
      <c r="X55">
        <f t="shared" si="24"/>
        <v>8.3905980000000042</v>
      </c>
      <c r="Y55">
        <f t="shared" si="25"/>
        <v>7.6466340348475798E-2</v>
      </c>
      <c r="Z55">
        <f t="shared" si="26"/>
        <v>7.6466340348475796</v>
      </c>
      <c r="AA55">
        <v>7.9286210238933563E-3</v>
      </c>
      <c r="AB55">
        <f t="shared" si="27"/>
        <v>6.0627263370711004E-2</v>
      </c>
    </row>
    <row r="56" spans="23:28" x14ac:dyDescent="0.25">
      <c r="W56" s="13">
        <v>65.807265999999998</v>
      </c>
      <c r="X56">
        <f t="shared" si="24"/>
        <v>10.042975999999996</v>
      </c>
      <c r="Y56">
        <f t="shared" si="25"/>
        <v>9.1525016563488479E-2</v>
      </c>
      <c r="Z56">
        <f t="shared" si="26"/>
        <v>9.1525016563488482</v>
      </c>
      <c r="AA56">
        <v>-2.4955408647656441E-2</v>
      </c>
      <c r="AB56">
        <f t="shared" si="27"/>
        <v>-0.22840441898253794</v>
      </c>
    </row>
    <row r="57" spans="23:28" x14ac:dyDescent="0.25">
      <c r="W57" s="8">
        <v>77.853851000000006</v>
      </c>
      <c r="X57">
        <f t="shared" si="24"/>
        <v>12.046585000000007</v>
      </c>
      <c r="Y57">
        <f t="shared" si="25"/>
        <v>0.10978457895931176</v>
      </c>
      <c r="Z57">
        <f t="shared" si="26"/>
        <v>10.978457895931177</v>
      </c>
      <c r="AA57">
        <v>-3.4293331205844879E-2</v>
      </c>
      <c r="AB57">
        <f t="shared" si="27"/>
        <v>-0.37648789275459077</v>
      </c>
    </row>
    <row r="58" spans="23:28" x14ac:dyDescent="0.25">
      <c r="W58" s="1">
        <v>92.326072999999994</v>
      </c>
      <c r="X58">
        <f t="shared" si="24"/>
        <v>14.472221999999988</v>
      </c>
      <c r="Y58">
        <f t="shared" si="25"/>
        <v>0.13189022439767673</v>
      </c>
      <c r="Z58">
        <f t="shared" si="26"/>
        <v>13.189022439767673</v>
      </c>
      <c r="AA58">
        <v>-4.5131750404834747E-2</v>
      </c>
      <c r="AB58">
        <f t="shared" si="27"/>
        <v>-0.59524366883535917</v>
      </c>
    </row>
    <row r="59" spans="23:28" x14ac:dyDescent="0.25">
      <c r="W59" s="9">
        <v>109.72929999999999</v>
      </c>
      <c r="X59">
        <f t="shared" si="24"/>
        <v>17.403227000000001</v>
      </c>
      <c r="Y59">
        <f t="shared" si="25"/>
        <v>0.15860145831605599</v>
      </c>
      <c r="Z59">
        <f t="shared" si="26"/>
        <v>15.8601458316056</v>
      </c>
      <c r="AA59">
        <v>-3.9643824100494378E-2</v>
      </c>
      <c r="AB59">
        <f t="shared" si="27"/>
        <v>-0.62875683155636153</v>
      </c>
    </row>
    <row r="60" spans="23:28" x14ac:dyDescent="0.25">
      <c r="W60" s="15"/>
    </row>
    <row r="62" spans="23:28" x14ac:dyDescent="0.25">
      <c r="X62">
        <f>SUM(X37:X59)</f>
        <v>109.72929999999999</v>
      </c>
      <c r="Y62">
        <f>SUM(Y37:Y59)</f>
        <v>1</v>
      </c>
      <c r="Z62">
        <f>SUM(Z37:Z60)</f>
        <v>100</v>
      </c>
    </row>
    <row r="70" spans="1:26" x14ac:dyDescent="0.25">
      <c r="A70">
        <v>0</v>
      </c>
      <c r="B70">
        <v>2</v>
      </c>
      <c r="C70">
        <v>3</v>
      </c>
      <c r="D70">
        <v>4</v>
      </c>
      <c r="E70">
        <v>5</v>
      </c>
      <c r="F70">
        <v>6</v>
      </c>
      <c r="G70">
        <v>8</v>
      </c>
      <c r="H70">
        <v>10</v>
      </c>
      <c r="I70">
        <v>11</v>
      </c>
      <c r="J70">
        <v>13</v>
      </c>
      <c r="K70">
        <v>16</v>
      </c>
      <c r="L70">
        <v>18</v>
      </c>
      <c r="M70">
        <v>22</v>
      </c>
      <c r="N70">
        <v>25</v>
      </c>
      <c r="O70">
        <v>29</v>
      </c>
      <c r="P70">
        <v>34</v>
      </c>
      <c r="Q70">
        <v>40</v>
      </c>
      <c r="R70">
        <v>47</v>
      </c>
      <c r="S70">
        <v>56</v>
      </c>
      <c r="T70">
        <v>66</v>
      </c>
      <c r="U70">
        <v>78</v>
      </c>
      <c r="V70">
        <v>92</v>
      </c>
      <c r="W70">
        <v>110</v>
      </c>
      <c r="X70">
        <v>131</v>
      </c>
      <c r="Y70">
        <v>156</v>
      </c>
      <c r="Z70">
        <v>186</v>
      </c>
    </row>
    <row r="71" spans="1:26" x14ac:dyDescent="0.25">
      <c r="A71">
        <v>0.1575977951288223</v>
      </c>
      <c r="B71">
        <v>0.15112842619419101</v>
      </c>
      <c r="C71">
        <v>0.14438420534133911</v>
      </c>
      <c r="D71">
        <v>0.1385380029678345</v>
      </c>
      <c r="E71">
        <v>0.1337543576955795</v>
      </c>
      <c r="F71">
        <v>0.12976594269275671</v>
      </c>
      <c r="G71">
        <v>0.12632700800895691</v>
      </c>
      <c r="H71">
        <v>0.1232992112636566</v>
      </c>
      <c r="I71">
        <v>0.1205825209617615</v>
      </c>
      <c r="J71">
        <v>0.118124932050705</v>
      </c>
      <c r="K71">
        <v>0.1159064844250679</v>
      </c>
      <c r="L71">
        <v>0.1139965206384659</v>
      </c>
      <c r="M71">
        <v>0.1124051958322525</v>
      </c>
      <c r="N71">
        <v>0.111486941576004</v>
      </c>
      <c r="O71">
        <v>0.1123023331165314</v>
      </c>
      <c r="P71">
        <v>0.11601827293634411</v>
      </c>
      <c r="Q71">
        <v>0.1389966011047363</v>
      </c>
      <c r="R71">
        <v>0.14669004082679751</v>
      </c>
      <c r="S71">
        <v>0.14686737954616549</v>
      </c>
      <c r="T71">
        <v>0.12197466194629671</v>
      </c>
      <c r="U71">
        <v>7.8192710876464844E-2</v>
      </c>
      <c r="V71">
        <v>2.8037004172801971E-2</v>
      </c>
      <c r="W71">
        <v>4.5676082372665414E-3</v>
      </c>
      <c r="X71">
        <v>1.7548820003867149E-2</v>
      </c>
    </row>
    <row r="72" spans="1:26" x14ac:dyDescent="0.25">
      <c r="A72">
        <v>2.3911826312541962E-2</v>
      </c>
      <c r="B72">
        <v>1.7143856734037399E-2</v>
      </c>
      <c r="C72">
        <v>1.0391697287559509E-2</v>
      </c>
      <c r="D72">
        <v>5.0365999341011047E-3</v>
      </c>
      <c r="E72">
        <v>1.018741051666439E-3</v>
      </c>
      <c r="F72">
        <v>-2.0598021801561122E-3</v>
      </c>
      <c r="G72">
        <v>-4.4895950704813004E-3</v>
      </c>
      <c r="H72">
        <v>-6.4554102718830109E-3</v>
      </c>
      <c r="I72">
        <v>-8.073270320892334E-3</v>
      </c>
      <c r="J72">
        <v>-9.4144903123378754E-3</v>
      </c>
      <c r="K72">
        <v>-1.0535880923271179E-2</v>
      </c>
      <c r="L72">
        <v>-1.1436461471021181E-2</v>
      </c>
      <c r="M72">
        <v>-1.2148007750511169E-2</v>
      </c>
      <c r="N72">
        <v>-1.213804446160793E-2</v>
      </c>
      <c r="O72">
        <v>0.10155618190765379</v>
      </c>
      <c r="P72">
        <v>0.15652306377887731</v>
      </c>
      <c r="Q72">
        <v>0.16856580972671509</v>
      </c>
      <c r="R72">
        <v>0.16821980476379389</v>
      </c>
      <c r="S72">
        <v>0.13606967031955719</v>
      </c>
      <c r="T72">
        <v>8.6998984217643738E-2</v>
      </c>
      <c r="U72">
        <v>4.1735753417015083E-2</v>
      </c>
      <c r="V72">
        <v>1.030940655618906E-2</v>
      </c>
      <c r="W72">
        <v>3.9613652974367142E-2</v>
      </c>
      <c r="X72">
        <v>7.1558438241481781E-2</v>
      </c>
    </row>
    <row r="73" spans="1:26" x14ac:dyDescent="0.25">
      <c r="A73">
        <v>-6.9582149386405945E-2</v>
      </c>
      <c r="B73">
        <v>-7.6852902770042419E-2</v>
      </c>
      <c r="C73">
        <v>-8.3625733852386475E-2</v>
      </c>
      <c r="D73">
        <v>-8.8594697415828705E-2</v>
      </c>
      <c r="E73">
        <v>-9.2263281345367432E-2</v>
      </c>
      <c r="F73">
        <v>-9.514039009809494E-2</v>
      </c>
      <c r="G73">
        <v>-9.7520947456359863E-2</v>
      </c>
      <c r="H73">
        <v>-9.9577896296977997E-2</v>
      </c>
      <c r="I73">
        <v>-0.1014271676540375</v>
      </c>
      <c r="J73">
        <v>-0.10318493843078611</v>
      </c>
      <c r="K73">
        <v>-0.1050865799188614</v>
      </c>
      <c r="L73">
        <v>-0.10837790369987491</v>
      </c>
      <c r="M73">
        <v>-0.11245892196893691</v>
      </c>
      <c r="N73">
        <v>-0.1014726161956787</v>
      </c>
      <c r="O73">
        <v>8.1733819097280502E-3</v>
      </c>
      <c r="P73">
        <v>0.1025421693921089</v>
      </c>
      <c r="Q73">
        <v>0.10953729599714281</v>
      </c>
      <c r="R73">
        <v>9.343409538269043E-2</v>
      </c>
      <c r="S73">
        <v>5.0255227833986282E-2</v>
      </c>
      <c r="T73">
        <v>9.1308029368519783E-3</v>
      </c>
      <c r="U73">
        <v>1.101120747625828E-2</v>
      </c>
      <c r="V73">
        <v>-7.021462544798851E-3</v>
      </c>
      <c r="W73">
        <v>3.9500713348388672E-2</v>
      </c>
      <c r="X73">
        <v>5.0655998289585107E-2</v>
      </c>
    </row>
    <row r="74" spans="1:26" x14ac:dyDescent="0.25">
      <c r="A74">
        <v>6.0049023479223251E-2</v>
      </c>
      <c r="B74">
        <v>5.2798386663198471E-2</v>
      </c>
      <c r="C74">
        <v>4.8532985150814063E-2</v>
      </c>
      <c r="D74">
        <v>4.5786015689373023E-2</v>
      </c>
      <c r="E74">
        <v>4.3709862977266312E-2</v>
      </c>
      <c r="F74">
        <v>4.1980378329753883E-2</v>
      </c>
      <c r="G74">
        <v>4.0440566837787628E-2</v>
      </c>
      <c r="H74">
        <v>3.9010047912597663E-2</v>
      </c>
      <c r="I74">
        <v>3.7635941058397293E-2</v>
      </c>
      <c r="J74">
        <v>3.6284461617469788E-2</v>
      </c>
      <c r="K74">
        <v>3.4935586154460907E-2</v>
      </c>
      <c r="L74">
        <v>3.3515308052301407E-2</v>
      </c>
      <c r="M74">
        <v>3.1864210963249207E-2</v>
      </c>
      <c r="N74">
        <v>3.392241895198822E-2</v>
      </c>
      <c r="O74">
        <v>5.6386832147836692E-2</v>
      </c>
      <c r="P74">
        <v>6.8938232958316803E-2</v>
      </c>
      <c r="Q74">
        <v>6.1392161995172501E-2</v>
      </c>
      <c r="R74">
        <v>5.3238946944475167E-2</v>
      </c>
      <c r="S74">
        <v>7.9286210238933563E-3</v>
      </c>
      <c r="T74">
        <v>-2.4955408647656441E-2</v>
      </c>
      <c r="U74">
        <v>-3.4293331205844879E-2</v>
      </c>
      <c r="V74">
        <v>-4.5131750404834747E-2</v>
      </c>
      <c r="W74">
        <v>-3.9643824100494378E-2</v>
      </c>
    </row>
    <row r="75" spans="1:26" x14ac:dyDescent="0.25">
      <c r="A75">
        <v>0.22772285342216489</v>
      </c>
      <c r="B75">
        <v>0.22740033268928531</v>
      </c>
      <c r="C75">
        <v>0.2269463241100311</v>
      </c>
      <c r="D75">
        <v>0.2264036238193512</v>
      </c>
      <c r="E75">
        <v>0.22566589713096619</v>
      </c>
      <c r="F75">
        <v>0.22474464774131769</v>
      </c>
      <c r="G75">
        <v>0.22363908588886261</v>
      </c>
      <c r="H75">
        <v>0.2222646176815033</v>
      </c>
      <c r="I75">
        <v>0.22023263573646551</v>
      </c>
      <c r="J75">
        <v>0.2173491567373276</v>
      </c>
      <c r="K75">
        <v>0.21259911358356481</v>
      </c>
      <c r="L75">
        <v>0.20383201539516449</v>
      </c>
      <c r="M75">
        <v>0.19134008884429929</v>
      </c>
      <c r="N75">
        <v>0.16366024315357211</v>
      </c>
      <c r="O75">
        <v>0.16751688718795779</v>
      </c>
      <c r="P75">
        <v>0.17223036289215091</v>
      </c>
      <c r="Q75">
        <v>0.1624460369348526</v>
      </c>
      <c r="R75">
        <v>9.974168986082077E-2</v>
      </c>
      <c r="S75">
        <v>4.7012615948915482E-2</v>
      </c>
      <c r="T75">
        <v>1.6899308189749721E-2</v>
      </c>
      <c r="U75">
        <v>-2.062745206058025E-2</v>
      </c>
    </row>
    <row r="76" spans="1:26" x14ac:dyDescent="0.25">
      <c r="A76">
        <v>0.20881778001785281</v>
      </c>
      <c r="B76">
        <v>0.20455807447433469</v>
      </c>
      <c r="C76">
        <v>0.2003644406795502</v>
      </c>
      <c r="D76">
        <v>0.19642944633960721</v>
      </c>
      <c r="E76">
        <v>0.19311933219432831</v>
      </c>
      <c r="F76">
        <v>0.19135583937168121</v>
      </c>
      <c r="G76">
        <v>0.19051370024681091</v>
      </c>
      <c r="H76">
        <v>0.18801844120025629</v>
      </c>
      <c r="I76">
        <v>0.17842139303684229</v>
      </c>
      <c r="J76">
        <v>0.1789289265871048</v>
      </c>
      <c r="K76">
        <v>0.19949707388877869</v>
      </c>
      <c r="L76">
        <v>0.20540176331996921</v>
      </c>
      <c r="M76">
        <v>0.20298917591571811</v>
      </c>
      <c r="N76">
        <v>0.18326497077941889</v>
      </c>
      <c r="O76">
        <v>0.1639968007802963</v>
      </c>
      <c r="P76">
        <v>0.1638572961091995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Diedericks, GPJ, Dr [hardus@sun.ac.za]</dc:creator>
  <cp:lastModifiedBy>Hrishabh Rajeev</cp:lastModifiedBy>
  <dcterms:created xsi:type="dcterms:W3CDTF">2023-11-14T12:46:16Z</dcterms:created>
  <dcterms:modified xsi:type="dcterms:W3CDTF">2023-11-16T15:07:44Z</dcterms:modified>
</cp:coreProperties>
</file>