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amster\Documents\Development\Badges\dczia\Defcon32-Badge\Hardware\"/>
    </mc:Choice>
  </mc:AlternateContent>
  <xr:revisionPtr revIDLastSave="0" documentId="13_ncr:1_{150277AF-5675-435C-A385-F228CB140A94}" xr6:coauthVersionLast="47" xr6:coauthVersionMax="47" xr10:uidLastSave="{00000000-0000-0000-0000-000000000000}"/>
  <bookViews>
    <workbookView xWindow="520" yWindow="1180" windowWidth="28800" windowHeight="1546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" l="1"/>
  <c r="J18" i="1"/>
  <c r="J12" i="1"/>
  <c r="J10" i="1"/>
  <c r="L24" i="1"/>
  <c r="L25" i="1"/>
  <c r="M25" i="1" s="1"/>
  <c r="L26" i="1"/>
  <c r="M26" i="1" s="1"/>
  <c r="L27" i="1"/>
  <c r="L28" i="1"/>
  <c r="L29" i="1"/>
  <c r="L30" i="1"/>
  <c r="L31" i="1"/>
  <c r="L32" i="1"/>
  <c r="L33" i="1"/>
  <c r="L34" i="1"/>
  <c r="L35" i="1"/>
  <c r="L36" i="1"/>
  <c r="L37" i="1"/>
  <c r="L21" i="1"/>
  <c r="L20" i="1"/>
  <c r="M20" i="1" s="1"/>
  <c r="L12" i="1"/>
  <c r="M12" i="1" s="1"/>
  <c r="L10" i="1"/>
  <c r="M10" i="1" s="1"/>
  <c r="L7" i="1"/>
  <c r="M7" i="1" s="1"/>
  <c r="J7" i="1"/>
  <c r="L22" i="1"/>
  <c r="M22" i="1" s="1"/>
  <c r="L23" i="1"/>
  <c r="M23" i="1" s="1"/>
  <c r="L11" i="1"/>
  <c r="M11" i="1" s="1"/>
  <c r="L9" i="1"/>
  <c r="M9" i="1" s="1"/>
  <c r="L8" i="1"/>
  <c r="M8" i="1" s="1"/>
  <c r="L6" i="1"/>
  <c r="M6" i="1" s="1"/>
  <c r="L13" i="1"/>
  <c r="M13" i="1" s="1"/>
  <c r="L16" i="1"/>
  <c r="M16" i="1" s="1"/>
  <c r="L17" i="1"/>
  <c r="M17" i="1" s="1"/>
  <c r="L14" i="1"/>
  <c r="M14" i="1" s="1"/>
  <c r="L15" i="1"/>
  <c r="M15" i="1" s="1"/>
  <c r="L19" i="1"/>
  <c r="M19" i="1" s="1"/>
  <c r="L18" i="1"/>
  <c r="M18" i="1" s="1"/>
  <c r="J6" i="1"/>
  <c r="J13" i="1"/>
  <c r="J28" i="1"/>
  <c r="J29" i="1"/>
  <c r="J30" i="1"/>
  <c r="J31" i="1"/>
  <c r="J32" i="1"/>
  <c r="J33" i="1"/>
  <c r="J35" i="1"/>
  <c r="J36" i="1"/>
  <c r="J37" i="1"/>
  <c r="J8" i="1"/>
  <c r="J16" i="1"/>
  <c r="J17" i="1"/>
  <c r="J14" i="1"/>
  <c r="J15" i="1"/>
  <c r="J19" i="1"/>
  <c r="J27" i="1"/>
  <c r="J22" i="1"/>
  <c r="J23" i="1"/>
  <c r="J11" i="1"/>
  <c r="J9" i="1"/>
  <c r="J25" i="1"/>
  <c r="J26" i="1"/>
  <c r="H41" i="1" l="1"/>
  <c r="H40" i="1"/>
</calcChain>
</file>

<file path=xl/sharedStrings.xml><?xml version="1.0" encoding="utf-8"?>
<sst xmlns="http://schemas.openxmlformats.org/spreadsheetml/2006/main" count="144" uniqueCount="121">
  <si>
    <t>Refdes</t>
  </si>
  <si>
    <t>Manufacturer</t>
  </si>
  <si>
    <t>Part Number</t>
  </si>
  <si>
    <t>Description</t>
  </si>
  <si>
    <t>Package</t>
  </si>
  <si>
    <t>Cost Each (assumes 100 unit pricing)</t>
  </si>
  <si>
    <t>Qty per board</t>
  </si>
  <si>
    <t>QOH</t>
  </si>
  <si>
    <t>Needed</t>
  </si>
  <si>
    <t>Supplier</t>
  </si>
  <si>
    <t>Virtual, Non-stuff</t>
  </si>
  <si>
    <t>Stuff</t>
  </si>
  <si>
    <t>Supplier Part Num</t>
  </si>
  <si>
    <t>Toshiba</t>
  </si>
  <si>
    <t>Mouser</t>
  </si>
  <si>
    <t>Pi Pico</t>
  </si>
  <si>
    <t>Raspberry Pi</t>
  </si>
  <si>
    <t>I2S Audio Amp</t>
  </si>
  <si>
    <t>Analog</t>
  </si>
  <si>
    <t>MAX98357AETE+T</t>
  </si>
  <si>
    <t>Total Per Badge</t>
  </si>
  <si>
    <t>SD Card socket</t>
  </si>
  <si>
    <t>Neopixels, side fire</t>
  </si>
  <si>
    <t>Speaker, 8 ohm panel mount</t>
  </si>
  <si>
    <t>0.1uF</t>
  </si>
  <si>
    <t>10uF</t>
  </si>
  <si>
    <t>Aliexpress</t>
  </si>
  <si>
    <t>https://www.aliexpress.us/item/2251801691891544.html</t>
  </si>
  <si>
    <t>L1</t>
  </si>
  <si>
    <t>R2</t>
  </si>
  <si>
    <t>100k</t>
  </si>
  <si>
    <t>1M</t>
  </si>
  <si>
    <t>10R</t>
  </si>
  <si>
    <t>33R</t>
  </si>
  <si>
    <t>Rotary Encoder</t>
  </si>
  <si>
    <t>U1</t>
  </si>
  <si>
    <t>U3</t>
  </si>
  <si>
    <t>U4</t>
  </si>
  <si>
    <t>U2</t>
  </si>
  <si>
    <t>https://www.aliexpress.us/item/2261799823015387.html</t>
  </si>
  <si>
    <t>https://www.aliexpress.us/item/2251832791435459.html</t>
  </si>
  <si>
    <t>D100-D110</t>
  </si>
  <si>
    <t>0603</t>
  </si>
  <si>
    <t>303-0603WAF1004T5E</t>
  </si>
  <si>
    <t>0603WAF1004T5E</t>
  </si>
  <si>
    <t>791-WR06X104JTL</t>
  </si>
  <si>
    <t>WR06X104 JTL</t>
  </si>
  <si>
    <t>581-0603YC104K</t>
  </si>
  <si>
    <t>0603YC104KAT4A</t>
  </si>
  <si>
    <t>Other Parts</t>
  </si>
  <si>
    <t>Boxes</t>
  </si>
  <si>
    <t>Lanyards</t>
  </si>
  <si>
    <t>Batteries</t>
  </si>
  <si>
    <t>Battery Boxes</t>
  </si>
  <si>
    <t>Knobs</t>
  </si>
  <si>
    <t>SPST</t>
  </si>
  <si>
    <t>Bolts</t>
  </si>
  <si>
    <t>Double sided tape</t>
  </si>
  <si>
    <t>358-SC0918</t>
  </si>
  <si>
    <t>SC0918</t>
  </si>
  <si>
    <t>22uF</t>
  </si>
  <si>
    <t>187-CL21A226MQQNNNE</t>
  </si>
  <si>
    <t>0805</t>
  </si>
  <si>
    <t>CL21A226MQQNNNE</t>
  </si>
  <si>
    <t>Run Units</t>
  </si>
  <si>
    <t>Run Cost $</t>
  </si>
  <si>
    <t>Total for Run</t>
  </si>
  <si>
    <t>Bob</t>
  </si>
  <si>
    <t>Litho</t>
  </si>
  <si>
    <t>hamster</t>
  </si>
  <si>
    <t>Contributions</t>
  </si>
  <si>
    <t>bob</t>
  </si>
  <si>
    <t>Ordered?</t>
  </si>
  <si>
    <t>303-0603WAJ0100T5E</t>
  </si>
  <si>
    <t>0603WAJ0100T5E</t>
  </si>
  <si>
    <t>0603WAJ0330T5E</t>
  </si>
  <si>
    <t>303-0603WAJ0330T5E</t>
  </si>
  <si>
    <t>PEC12R-4115F-S0012</t>
  </si>
  <si>
    <t>652-PEC12R-4115F-S12</t>
  </si>
  <si>
    <t>611-JS102011SAQN</t>
  </si>
  <si>
    <t>JS102011SAQN</t>
  </si>
  <si>
    <t>litho</t>
  </si>
  <si>
    <t>C1</t>
  </si>
  <si>
    <t>C2,6</t>
  </si>
  <si>
    <t>C3-5</t>
  </si>
  <si>
    <t>D19</t>
  </si>
  <si>
    <t>Schottky diode</t>
  </si>
  <si>
    <t>SOD-523</t>
  </si>
  <si>
    <t>J1</t>
  </si>
  <si>
    <t>J2</t>
  </si>
  <si>
    <t>LCD connector, 50 pin</t>
  </si>
  <si>
    <t>1uH inductor</t>
  </si>
  <si>
    <t>R1</t>
  </si>
  <si>
    <t>R3</t>
  </si>
  <si>
    <t>R4</t>
  </si>
  <si>
    <t>SW1</t>
  </si>
  <si>
    <t>SW2</t>
  </si>
  <si>
    <t>3.3v regulator</t>
  </si>
  <si>
    <t>I2S Microphone</t>
  </si>
  <si>
    <t>INMP4441</t>
  </si>
  <si>
    <t>PCB set</t>
  </si>
  <si>
    <t>LCD panel</t>
  </si>
  <si>
    <t>Buy Display</t>
  </si>
  <si>
    <t>https://www.buydisplay.com/serial-qvga-2-inch-tft-display-spi-320x240-lcd-touch-display-module-ili9342</t>
  </si>
  <si>
    <t>https://www.aliexpress.us/item/3256801221503016.html</t>
  </si>
  <si>
    <t>https://www.aliexpress.us/item/3256801942490629.html</t>
  </si>
  <si>
    <t>Amazon AAA</t>
  </si>
  <si>
    <t>Cost per badge</t>
  </si>
  <si>
    <t>GRM188R60J106KE47J</t>
  </si>
  <si>
    <t>81-GRM188R60J106KE7J</t>
  </si>
  <si>
    <t>757-CES521L3F</t>
  </si>
  <si>
    <t>CES521,L3F</t>
  </si>
  <si>
    <t>649-62684-50210E9ALF</t>
  </si>
  <si>
    <t>Amphenol</t>
  </si>
  <si>
    <t>62684-50210E9ALF</t>
  </si>
  <si>
    <t>Newark</t>
  </si>
  <si>
    <t>MPL-AT2512-2R2</t>
  </si>
  <si>
    <t>946-MPL-AT2512-2R2</t>
  </si>
  <si>
    <t>2520</t>
  </si>
  <si>
    <t>947-SC189ZSKTRT</t>
  </si>
  <si>
    <t>SC189ZSKTRT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</si>
</sst>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name val="Arial"/>
      <family val="2"/>
    </font>
    <font>
      <u/>
      <sz val="10"/>
      <color theme="10"/>
      <name val="Arial"/>
      <family val="2"/>
    </font>
    <font>
      <sz val="10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/>
    <xf numFmtId="49" fontId="1" fillId="0" borderId="0" xfId="0" applyNumberFormat="1" applyFont="1"/>
    <xf numFmtId="49" fontId="5" fillId="0" borderId="0" xfId="0" applyNumberFormat="1" applyFont="1"/>
    <xf numFmtId="49" fontId="3" fillId="0" borderId="0" xfId="0" applyNumberFormat="1" applyFont="1"/>
    <xf numFmtId="0" fontId="6" fillId="0" borderId="0" xfId="1"/>
    <xf numFmtId="49" fontId="4" fillId="0" borderId="0" xfId="0" applyNumberFormat="1" applyFont="1"/>
    <xf numFmtId="49" fontId="7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m/ProductDetail/581-0603YC104K" TargetMode="External"/><Relationship Id="rId2" Type="http://schemas.openxmlformats.org/officeDocument/2006/relationships/hyperlink" Target="https://www.mouser.com/ProductDetail/791-WR06X104JTL" TargetMode="External"/><Relationship Id="rId1" Type="http://schemas.openxmlformats.org/officeDocument/2006/relationships/hyperlink" Target="https://www.mouser.com/ProductDetail/303-0603WAF1004T5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73"/>
  <sheetViews>
    <sheetView tabSelected="1" workbookViewId="0">
      <pane ySplit="1" topLeftCell="A2" activePane="bottomLeft" state="frozen"/>
      <selection pane="bottomLeft" activeCell="G23" sqref="G23"/>
    </sheetView>
  </sheetViews>
  <sheetFormatPr defaultColWidth="14.453125" defaultRowHeight="15.75" customHeight="1" x14ac:dyDescent="0.25"/>
  <cols>
    <col min="1" max="1" width="26.6328125" customWidth="1"/>
    <col min="2" max="2" width="32.6328125" customWidth="1"/>
    <col min="3" max="3" width="17" customWidth="1"/>
    <col min="4" max="4" width="18" style="6" customWidth="1"/>
    <col min="5" max="5" width="13.08984375" customWidth="1"/>
    <col min="6" max="6" width="18.453125" customWidth="1"/>
    <col min="7" max="7" width="14.453125" style="6"/>
    <col min="8" max="8" width="14.6328125" customWidth="1"/>
    <col min="10" max="10" width="14.6328125" customWidth="1"/>
    <col min="11" max="11" width="8.453125" customWidth="1"/>
    <col min="12" max="12" width="10.453125" customWidth="1"/>
    <col min="13" max="13" width="12.90625" customWidth="1"/>
  </cols>
  <sheetData>
    <row r="1" spans="1:14" ht="15.75" customHeight="1" x14ac:dyDescent="0.25">
      <c r="A1" s="1" t="s">
        <v>0</v>
      </c>
      <c r="B1" s="3" t="s">
        <v>3</v>
      </c>
      <c r="C1" s="3" t="s">
        <v>1</v>
      </c>
      <c r="D1" s="6" t="s">
        <v>2</v>
      </c>
      <c r="E1" s="3" t="s">
        <v>9</v>
      </c>
      <c r="F1" s="3" t="s">
        <v>12</v>
      </c>
      <c r="G1" s="6" t="s">
        <v>4</v>
      </c>
      <c r="H1" t="s">
        <v>5</v>
      </c>
      <c r="I1" t="s">
        <v>6</v>
      </c>
      <c r="J1" s="3" t="s">
        <v>107</v>
      </c>
      <c r="K1" t="s">
        <v>7</v>
      </c>
      <c r="L1" t="s">
        <v>8</v>
      </c>
      <c r="M1" t="s">
        <v>65</v>
      </c>
      <c r="N1" t="s">
        <v>72</v>
      </c>
    </row>
    <row r="2" spans="1:14" ht="15.75" customHeight="1" x14ac:dyDescent="0.3">
      <c r="A2" s="2" t="s">
        <v>10</v>
      </c>
      <c r="M2" t="s">
        <v>64</v>
      </c>
      <c r="N2">
        <v>100</v>
      </c>
    </row>
    <row r="3" spans="1:14" s="1" customFormat="1" ht="15.75" customHeight="1" x14ac:dyDescent="0.25">
      <c r="D3" s="7"/>
      <c r="G3" s="7"/>
    </row>
    <row r="4" spans="1:14" s="1" customFormat="1" ht="15.75" customHeight="1" x14ac:dyDescent="0.25">
      <c r="D4" s="7"/>
      <c r="G4" s="7"/>
    </row>
    <row r="5" spans="1:14" ht="15.75" customHeight="1" x14ac:dyDescent="0.3">
      <c r="A5" s="2" t="s">
        <v>11</v>
      </c>
      <c r="C5" s="3"/>
      <c r="E5" s="3"/>
    </row>
    <row r="6" spans="1:14" s="1" customFormat="1" ht="12.5" x14ac:dyDescent="0.25">
      <c r="A6" s="1" t="s">
        <v>82</v>
      </c>
      <c r="B6" s="1" t="s">
        <v>60</v>
      </c>
      <c r="D6" s="7" t="s">
        <v>63</v>
      </c>
      <c r="E6" s="1" t="s">
        <v>14</v>
      </c>
      <c r="F6" s="1" t="s">
        <v>61</v>
      </c>
      <c r="G6" s="7" t="s">
        <v>62</v>
      </c>
      <c r="H6" s="1">
        <v>3.1E-2</v>
      </c>
      <c r="I6" s="1">
        <v>1</v>
      </c>
      <c r="J6" s="1">
        <f t="shared" ref="J6:J20" si="0">H6*I6</f>
        <v>3.1E-2</v>
      </c>
      <c r="K6" s="1">
        <v>1000</v>
      </c>
      <c r="L6" s="1">
        <f t="shared" ref="L6:L21" si="1">IF((($N$2 * I6) - K6) &lt; 0, 0, (($N$2 * I6) - K6))</f>
        <v>0</v>
      </c>
      <c r="M6" s="1">
        <f t="shared" ref="M6:M20" si="2">L6*H6</f>
        <v>0</v>
      </c>
    </row>
    <row r="7" spans="1:14" s="1" customFormat="1" ht="12.5" x14ac:dyDescent="0.25">
      <c r="A7" s="1" t="s">
        <v>83</v>
      </c>
      <c r="B7" s="1" t="s">
        <v>25</v>
      </c>
      <c r="D7" s="7" t="s">
        <v>108</v>
      </c>
      <c r="E7" s="1" t="s">
        <v>14</v>
      </c>
      <c r="F7" s="1" t="s">
        <v>109</v>
      </c>
      <c r="G7" s="7" t="s">
        <v>42</v>
      </c>
      <c r="H7" s="1">
        <v>2.1999999999999999E-2</v>
      </c>
      <c r="I7" s="1">
        <v>2</v>
      </c>
      <c r="J7" s="1">
        <f t="shared" si="0"/>
        <v>4.3999999999999997E-2</v>
      </c>
      <c r="K7" s="1">
        <v>0</v>
      </c>
      <c r="L7" s="1">
        <f t="shared" si="1"/>
        <v>200</v>
      </c>
      <c r="M7" s="1">
        <f t="shared" si="2"/>
        <v>4.3999999999999995</v>
      </c>
      <c r="N7" s="1">
        <v>1000</v>
      </c>
    </row>
    <row r="8" spans="1:14" s="1" customFormat="1" ht="12.5" x14ac:dyDescent="0.25">
      <c r="A8" s="1" t="s">
        <v>84</v>
      </c>
      <c r="B8" s="1" t="s">
        <v>24</v>
      </c>
      <c r="D8" s="12" t="s">
        <v>48</v>
      </c>
      <c r="E8" s="1" t="s">
        <v>14</v>
      </c>
      <c r="F8" s="10" t="s">
        <v>47</v>
      </c>
      <c r="G8" s="7" t="s">
        <v>42</v>
      </c>
      <c r="H8" s="1">
        <v>1.0999999999999999E-2</v>
      </c>
      <c r="I8" s="1">
        <v>3</v>
      </c>
      <c r="J8" s="1">
        <f t="shared" si="0"/>
        <v>3.3000000000000002E-2</v>
      </c>
      <c r="K8" s="1">
        <v>1000</v>
      </c>
      <c r="L8" s="1">
        <f t="shared" si="1"/>
        <v>0</v>
      </c>
      <c r="M8" s="1">
        <f t="shared" si="2"/>
        <v>0</v>
      </c>
    </row>
    <row r="9" spans="1:14" s="1" customFormat="1" ht="12.5" x14ac:dyDescent="0.25">
      <c r="A9" s="1" t="s">
        <v>41</v>
      </c>
      <c r="B9" s="1" t="s">
        <v>22</v>
      </c>
      <c r="C9" s="1" t="s">
        <v>26</v>
      </c>
      <c r="D9" s="7" t="s">
        <v>39</v>
      </c>
      <c r="G9" s="7"/>
      <c r="H9" s="1">
        <v>2.3400000000000001E-2</v>
      </c>
      <c r="I9" s="1">
        <v>18</v>
      </c>
      <c r="J9" s="1">
        <f t="shared" si="0"/>
        <v>0.42120000000000002</v>
      </c>
      <c r="K9" s="1">
        <v>3000</v>
      </c>
      <c r="L9" s="1">
        <f t="shared" si="1"/>
        <v>0</v>
      </c>
      <c r="M9" s="1">
        <f t="shared" si="2"/>
        <v>0</v>
      </c>
    </row>
    <row r="10" spans="1:14" s="1" customFormat="1" ht="12.5" x14ac:dyDescent="0.25">
      <c r="A10" s="1" t="s">
        <v>85</v>
      </c>
      <c r="B10" s="1" t="s">
        <v>86</v>
      </c>
      <c r="C10" s="1" t="s">
        <v>13</v>
      </c>
      <c r="D10" s="7" t="s">
        <v>111</v>
      </c>
      <c r="E10" s="1" t="s">
        <v>14</v>
      </c>
      <c r="F10" s="1" t="s">
        <v>110</v>
      </c>
      <c r="G10" s="7" t="s">
        <v>87</v>
      </c>
      <c r="H10" s="1">
        <v>0.03</v>
      </c>
      <c r="I10" s="1">
        <v>1</v>
      </c>
      <c r="J10" s="1">
        <f t="shared" si="0"/>
        <v>0.03</v>
      </c>
      <c r="K10" s="1">
        <v>0</v>
      </c>
      <c r="L10" s="1">
        <f t="shared" si="1"/>
        <v>100</v>
      </c>
      <c r="M10" s="1">
        <f t="shared" si="2"/>
        <v>3</v>
      </c>
      <c r="N10" s="1">
        <v>1000</v>
      </c>
    </row>
    <row r="11" spans="1:14" s="1" customFormat="1" ht="12.5" x14ac:dyDescent="0.25">
      <c r="A11" s="1" t="s">
        <v>88</v>
      </c>
      <c r="B11" s="1" t="s">
        <v>21</v>
      </c>
      <c r="C11" s="1" t="s">
        <v>26</v>
      </c>
      <c r="D11" s="7" t="s">
        <v>27</v>
      </c>
      <c r="G11" s="7"/>
      <c r="H11" s="1">
        <v>0.08</v>
      </c>
      <c r="I11" s="1">
        <v>1</v>
      </c>
      <c r="J11" s="1">
        <f t="shared" si="0"/>
        <v>0.08</v>
      </c>
      <c r="K11" s="1">
        <v>110</v>
      </c>
      <c r="L11" s="1">
        <f t="shared" si="1"/>
        <v>0</v>
      </c>
      <c r="M11" s="1">
        <f t="shared" si="2"/>
        <v>0</v>
      </c>
    </row>
    <row r="12" spans="1:14" s="1" customFormat="1" ht="12.5" x14ac:dyDescent="0.25">
      <c r="A12" s="1" t="s">
        <v>89</v>
      </c>
      <c r="B12" s="1" t="s">
        <v>90</v>
      </c>
      <c r="C12" s="1" t="s">
        <v>113</v>
      </c>
      <c r="D12" s="7" t="s">
        <v>114</v>
      </c>
      <c r="E12" s="1" t="s">
        <v>14</v>
      </c>
      <c r="F12" s="1" t="s">
        <v>112</v>
      </c>
      <c r="G12" s="7"/>
      <c r="H12" s="1">
        <v>0.74</v>
      </c>
      <c r="I12" s="1">
        <v>1</v>
      </c>
      <c r="J12" s="1">
        <f t="shared" si="0"/>
        <v>0.74</v>
      </c>
      <c r="K12" s="1">
        <v>0</v>
      </c>
      <c r="L12" s="1">
        <f t="shared" si="1"/>
        <v>100</v>
      </c>
      <c r="M12" s="1">
        <f t="shared" si="2"/>
        <v>74</v>
      </c>
      <c r="N12" s="1">
        <v>100</v>
      </c>
    </row>
    <row r="13" spans="1:14" s="1" customFormat="1" ht="12.5" x14ac:dyDescent="0.25">
      <c r="A13" s="1" t="s">
        <v>28</v>
      </c>
      <c r="B13" s="1" t="s">
        <v>91</v>
      </c>
      <c r="D13" s="7" t="s">
        <v>116</v>
      </c>
      <c r="E13" s="1" t="s">
        <v>14</v>
      </c>
      <c r="F13" s="1" t="s">
        <v>117</v>
      </c>
      <c r="G13" s="7" t="s">
        <v>118</v>
      </c>
      <c r="H13" s="1">
        <v>0.495</v>
      </c>
      <c r="I13" s="1">
        <v>1</v>
      </c>
      <c r="J13" s="1">
        <f t="shared" si="0"/>
        <v>0.495</v>
      </c>
      <c r="K13" s="1">
        <v>0</v>
      </c>
      <c r="L13" s="1">
        <f t="shared" si="1"/>
        <v>100</v>
      </c>
      <c r="M13" s="1">
        <f t="shared" si="2"/>
        <v>49.5</v>
      </c>
      <c r="N13" s="1">
        <v>100</v>
      </c>
    </row>
    <row r="14" spans="1:14" s="1" customFormat="1" ht="12.5" x14ac:dyDescent="0.25">
      <c r="A14" s="1" t="s">
        <v>92</v>
      </c>
      <c r="B14" s="1" t="s">
        <v>32</v>
      </c>
      <c r="D14" s="7" t="s">
        <v>74</v>
      </c>
      <c r="E14" s="1" t="s">
        <v>14</v>
      </c>
      <c r="F14" s="1" t="s">
        <v>73</v>
      </c>
      <c r="G14" s="7" t="s">
        <v>42</v>
      </c>
      <c r="H14" s="1">
        <v>1E-3</v>
      </c>
      <c r="I14" s="1">
        <v>1</v>
      </c>
      <c r="J14" s="1">
        <f t="shared" si="0"/>
        <v>1E-3</v>
      </c>
      <c r="K14" s="1">
        <v>5000</v>
      </c>
      <c r="L14" s="1">
        <f t="shared" si="1"/>
        <v>0</v>
      </c>
      <c r="M14" s="1">
        <f t="shared" si="2"/>
        <v>0</v>
      </c>
    </row>
    <row r="15" spans="1:14" s="1" customFormat="1" ht="12.5" x14ac:dyDescent="0.25">
      <c r="A15" s="1" t="s">
        <v>29</v>
      </c>
      <c r="B15" s="1" t="s">
        <v>33</v>
      </c>
      <c r="D15" s="7" t="s">
        <v>75</v>
      </c>
      <c r="E15" s="1" t="s">
        <v>14</v>
      </c>
      <c r="F15" s="1" t="s">
        <v>76</v>
      </c>
      <c r="G15" s="7" t="s">
        <v>42</v>
      </c>
      <c r="H15" s="1">
        <v>1E-3</v>
      </c>
      <c r="I15" s="1">
        <v>1</v>
      </c>
      <c r="J15" s="1">
        <f t="shared" si="0"/>
        <v>1E-3</v>
      </c>
      <c r="K15" s="1">
        <v>5000</v>
      </c>
      <c r="L15" s="1">
        <f t="shared" si="1"/>
        <v>0</v>
      </c>
      <c r="M15" s="1">
        <f t="shared" si="2"/>
        <v>0</v>
      </c>
    </row>
    <row r="16" spans="1:14" s="1" customFormat="1" ht="12.5" x14ac:dyDescent="0.25">
      <c r="A16" s="1" t="s">
        <v>93</v>
      </c>
      <c r="B16" s="1" t="s">
        <v>30</v>
      </c>
      <c r="D16" s="12" t="s">
        <v>46</v>
      </c>
      <c r="E16" s="1" t="s">
        <v>14</v>
      </c>
      <c r="F16" s="10" t="s">
        <v>45</v>
      </c>
      <c r="G16" s="7" t="s">
        <v>42</v>
      </c>
      <c r="H16" s="1">
        <v>1E-3</v>
      </c>
      <c r="I16" s="1">
        <v>3</v>
      </c>
      <c r="J16" s="1">
        <f t="shared" si="0"/>
        <v>3.0000000000000001E-3</v>
      </c>
      <c r="K16" s="1">
        <v>5000</v>
      </c>
      <c r="L16" s="1">
        <f t="shared" si="1"/>
        <v>0</v>
      </c>
      <c r="M16" s="1">
        <f t="shared" si="2"/>
        <v>0</v>
      </c>
    </row>
    <row r="17" spans="1:14" s="1" customFormat="1" ht="12.5" x14ac:dyDescent="0.25">
      <c r="A17" s="1" t="s">
        <v>94</v>
      </c>
      <c r="B17" s="1" t="s">
        <v>31</v>
      </c>
      <c r="D17" s="12" t="s">
        <v>44</v>
      </c>
      <c r="E17" s="1" t="s">
        <v>14</v>
      </c>
      <c r="F17" s="10" t="s">
        <v>43</v>
      </c>
      <c r="G17" s="7" t="s">
        <v>42</v>
      </c>
      <c r="H17" s="1">
        <v>1E-3</v>
      </c>
      <c r="I17" s="1">
        <v>1</v>
      </c>
      <c r="J17" s="1">
        <f t="shared" si="0"/>
        <v>1E-3</v>
      </c>
      <c r="K17" s="1">
        <v>5000</v>
      </c>
      <c r="L17" s="1">
        <f t="shared" si="1"/>
        <v>0</v>
      </c>
      <c r="M17" s="1">
        <f t="shared" si="2"/>
        <v>0</v>
      </c>
    </row>
    <row r="18" spans="1:14" s="1" customFormat="1" ht="12.5" x14ac:dyDescent="0.25">
      <c r="A18" s="1" t="s">
        <v>95</v>
      </c>
      <c r="B18" s="1" t="s">
        <v>55</v>
      </c>
      <c r="D18" s="7" t="s">
        <v>80</v>
      </c>
      <c r="E18" s="1" t="s">
        <v>14</v>
      </c>
      <c r="F18" s="1" t="s">
        <v>79</v>
      </c>
      <c r="G18" s="7"/>
      <c r="H18" s="1">
        <v>0.50800000000000001</v>
      </c>
      <c r="I18" s="1">
        <v>1</v>
      </c>
      <c r="J18" s="1">
        <f t="shared" si="0"/>
        <v>0.50800000000000001</v>
      </c>
      <c r="K18" s="1">
        <v>0</v>
      </c>
      <c r="L18" s="1">
        <f t="shared" si="1"/>
        <v>100</v>
      </c>
      <c r="M18" s="1">
        <f t="shared" si="2"/>
        <v>50.8</v>
      </c>
      <c r="N18" s="1">
        <v>100</v>
      </c>
    </row>
    <row r="19" spans="1:14" s="1" customFormat="1" ht="12.5" x14ac:dyDescent="0.25">
      <c r="A19" s="1" t="s">
        <v>96</v>
      </c>
      <c r="B19" s="1" t="s">
        <v>34</v>
      </c>
      <c r="D19" s="7" t="s">
        <v>77</v>
      </c>
      <c r="E19" s="1" t="s">
        <v>14</v>
      </c>
      <c r="F19" s="1" t="s">
        <v>78</v>
      </c>
      <c r="G19" s="7"/>
      <c r="H19" s="1">
        <v>0.98799999999999999</v>
      </c>
      <c r="I19" s="1">
        <v>1</v>
      </c>
      <c r="J19" s="1">
        <f t="shared" si="0"/>
        <v>0.98799999999999999</v>
      </c>
      <c r="K19" s="1">
        <v>0</v>
      </c>
      <c r="L19" s="1">
        <f t="shared" si="1"/>
        <v>100</v>
      </c>
      <c r="M19" s="1">
        <f t="shared" si="2"/>
        <v>98.8</v>
      </c>
      <c r="N19" s="1">
        <v>100</v>
      </c>
    </row>
    <row r="20" spans="1:14" s="1" customFormat="1" ht="12.5" x14ac:dyDescent="0.25">
      <c r="A20" s="1" t="s">
        <v>35</v>
      </c>
      <c r="B20" s="1" t="s">
        <v>97</v>
      </c>
      <c r="D20" s="7" t="s">
        <v>120</v>
      </c>
      <c r="E20" s="1" t="s">
        <v>14</v>
      </c>
      <c r="F20" s="1" t="s">
        <v>119</v>
      </c>
      <c r="G20" s="7"/>
      <c r="H20" s="1">
        <v>0.80400000000000005</v>
      </c>
      <c r="I20" s="1">
        <v>1</v>
      </c>
      <c r="J20" s="1">
        <f t="shared" si="0"/>
        <v>0.80400000000000005</v>
      </c>
      <c r="K20" s="1">
        <v>0</v>
      </c>
      <c r="L20" s="1">
        <f t="shared" si="1"/>
        <v>100</v>
      </c>
      <c r="M20" s="1">
        <f t="shared" si="2"/>
        <v>80.400000000000006</v>
      </c>
    </row>
    <row r="21" spans="1:14" s="1" customFormat="1" ht="12.5" x14ac:dyDescent="0.25">
      <c r="A21" s="1" t="s">
        <v>38</v>
      </c>
      <c r="B21" s="1" t="s">
        <v>98</v>
      </c>
      <c r="D21" s="7" t="s">
        <v>99</v>
      </c>
      <c r="G21" s="7"/>
      <c r="I21" s="1">
        <v>1</v>
      </c>
      <c r="K21" s="1">
        <v>0</v>
      </c>
      <c r="L21" s="1">
        <f t="shared" si="1"/>
        <v>100</v>
      </c>
    </row>
    <row r="22" spans="1:14" s="1" customFormat="1" ht="12.5" x14ac:dyDescent="0.25">
      <c r="A22" s="1" t="s">
        <v>36</v>
      </c>
      <c r="B22" s="1" t="s">
        <v>15</v>
      </c>
      <c r="C22" s="1" t="s">
        <v>16</v>
      </c>
      <c r="D22" s="11" t="s">
        <v>59</v>
      </c>
      <c r="E22" s="1" t="s">
        <v>14</v>
      </c>
      <c r="F22" s="4" t="s">
        <v>58</v>
      </c>
      <c r="G22" s="7"/>
      <c r="H22" s="1">
        <v>6</v>
      </c>
      <c r="I22" s="1">
        <v>1</v>
      </c>
      <c r="J22" s="1">
        <f t="shared" ref="J22:J37" si="3">H22*I22</f>
        <v>6</v>
      </c>
      <c r="K22" s="1">
        <v>0</v>
      </c>
      <c r="L22" s="1">
        <f t="shared" ref="L22:L37" si="4">IF((($N$2 * I22) - K22) &lt; 0, 0, (($N$2 * I22) - K22))</f>
        <v>100</v>
      </c>
      <c r="M22" s="1">
        <f t="shared" ref="M22:M26" si="5">L22*H22</f>
        <v>600</v>
      </c>
      <c r="N22" s="1">
        <v>100</v>
      </c>
    </row>
    <row r="23" spans="1:14" s="1" customFormat="1" ht="12.5" x14ac:dyDescent="0.25">
      <c r="A23" s="1" t="s">
        <v>37</v>
      </c>
      <c r="B23" s="1" t="s">
        <v>17</v>
      </c>
      <c r="C23" s="1" t="s">
        <v>18</v>
      </c>
      <c r="D23" s="7" t="s">
        <v>19</v>
      </c>
      <c r="E23" s="1" t="s">
        <v>115</v>
      </c>
      <c r="F23" s="10"/>
      <c r="G23" s="7"/>
      <c r="H23" s="1">
        <v>1.69</v>
      </c>
      <c r="I23" s="1">
        <v>1</v>
      </c>
      <c r="J23" s="1">
        <f t="shared" si="3"/>
        <v>1.69</v>
      </c>
      <c r="K23" s="1">
        <v>0</v>
      </c>
      <c r="L23" s="1">
        <f t="shared" si="4"/>
        <v>100</v>
      </c>
      <c r="M23" s="1">
        <f t="shared" si="5"/>
        <v>169</v>
      </c>
    </row>
    <row r="24" spans="1:14" ht="15.75" customHeight="1" x14ac:dyDescent="0.25">
      <c r="L24" s="1">
        <f t="shared" si="4"/>
        <v>0</v>
      </c>
    </row>
    <row r="25" spans="1:14" s="1" customFormat="1" ht="12.5" x14ac:dyDescent="0.25">
      <c r="B25" s="1" t="s">
        <v>23</v>
      </c>
      <c r="C25" s="1" t="s">
        <v>26</v>
      </c>
      <c r="D25" s="7" t="s">
        <v>40</v>
      </c>
      <c r="G25" s="7"/>
      <c r="H25" s="1">
        <v>0.48</v>
      </c>
      <c r="I25" s="1">
        <v>1</v>
      </c>
      <c r="J25" s="1">
        <f t="shared" si="3"/>
        <v>0.48</v>
      </c>
      <c r="K25" s="1">
        <v>110</v>
      </c>
      <c r="L25" s="1">
        <f t="shared" si="4"/>
        <v>0</v>
      </c>
      <c r="M25" s="1">
        <f t="shared" si="5"/>
        <v>0</v>
      </c>
    </row>
    <row r="26" spans="1:14" s="1" customFormat="1" ht="12.5" x14ac:dyDescent="0.25">
      <c r="B26" s="1" t="s">
        <v>101</v>
      </c>
      <c r="C26" s="1" t="s">
        <v>102</v>
      </c>
      <c r="D26" s="7" t="s">
        <v>103</v>
      </c>
      <c r="G26" s="7"/>
      <c r="H26" s="1">
        <v>7.94</v>
      </c>
      <c r="I26" s="1">
        <v>1</v>
      </c>
      <c r="J26" s="1">
        <f t="shared" si="3"/>
        <v>7.94</v>
      </c>
      <c r="K26" s="1">
        <v>0</v>
      </c>
      <c r="L26" s="1">
        <f t="shared" si="4"/>
        <v>100</v>
      </c>
      <c r="M26" s="1">
        <f t="shared" si="5"/>
        <v>794</v>
      </c>
      <c r="N26" s="1">
        <v>100</v>
      </c>
    </row>
    <row r="27" spans="1:14" s="1" customFormat="1" ht="12.5" x14ac:dyDescent="0.25">
      <c r="D27" s="7"/>
      <c r="G27" s="7"/>
      <c r="J27" s="1">
        <f t="shared" si="3"/>
        <v>0</v>
      </c>
      <c r="L27" s="1">
        <f t="shared" si="4"/>
        <v>0</v>
      </c>
    </row>
    <row r="28" spans="1:14" s="1" customFormat="1" ht="13" x14ac:dyDescent="0.3">
      <c r="A28" s="2" t="s">
        <v>49</v>
      </c>
      <c r="D28" s="7"/>
      <c r="G28" s="7"/>
      <c r="J28" s="1">
        <f t="shared" si="3"/>
        <v>0</v>
      </c>
      <c r="L28" s="1">
        <f t="shared" si="4"/>
        <v>0</v>
      </c>
    </row>
    <row r="29" spans="1:14" s="1" customFormat="1" ht="13" x14ac:dyDescent="0.3">
      <c r="A29" s="2"/>
      <c r="B29" s="1" t="s">
        <v>50</v>
      </c>
      <c r="C29" s="1" t="s">
        <v>67</v>
      </c>
      <c r="D29" s="7"/>
      <c r="G29" s="7"/>
      <c r="H29" s="1">
        <v>1</v>
      </c>
      <c r="I29" s="1">
        <v>1</v>
      </c>
      <c r="J29" s="1">
        <f t="shared" si="3"/>
        <v>1</v>
      </c>
      <c r="K29" s="1">
        <v>0</v>
      </c>
      <c r="L29" s="1">
        <f t="shared" si="4"/>
        <v>100</v>
      </c>
    </row>
    <row r="30" spans="1:14" s="1" customFormat="1" ht="13" x14ac:dyDescent="0.3">
      <c r="A30" s="2"/>
      <c r="B30" s="1" t="s">
        <v>51</v>
      </c>
      <c r="C30" s="1" t="s">
        <v>68</v>
      </c>
      <c r="D30" s="7"/>
      <c r="G30" s="7"/>
      <c r="H30" s="1">
        <v>2</v>
      </c>
      <c r="I30" s="1">
        <v>1</v>
      </c>
      <c r="J30" s="1">
        <f t="shared" si="3"/>
        <v>2</v>
      </c>
      <c r="K30" s="1">
        <v>0</v>
      </c>
      <c r="L30" s="1">
        <f t="shared" si="4"/>
        <v>100</v>
      </c>
    </row>
    <row r="31" spans="1:14" s="1" customFormat="1" ht="13" x14ac:dyDescent="0.3">
      <c r="A31" s="2"/>
      <c r="B31" s="1" t="s">
        <v>52</v>
      </c>
      <c r="C31" s="1" t="s">
        <v>69</v>
      </c>
      <c r="D31" s="7" t="s">
        <v>106</v>
      </c>
      <c r="G31" s="7"/>
      <c r="H31" s="1">
        <v>0.31</v>
      </c>
      <c r="I31" s="1">
        <v>3</v>
      </c>
      <c r="J31" s="1">
        <f t="shared" si="3"/>
        <v>0.92999999999999994</v>
      </c>
      <c r="K31" s="1">
        <v>0</v>
      </c>
      <c r="L31" s="1">
        <f t="shared" si="4"/>
        <v>300</v>
      </c>
    </row>
    <row r="32" spans="1:14" s="1" customFormat="1" ht="13" x14ac:dyDescent="0.3">
      <c r="A32" s="2"/>
      <c r="B32" s="1" t="s">
        <v>53</v>
      </c>
      <c r="C32" s="1" t="s">
        <v>69</v>
      </c>
      <c r="D32" s="7" t="s">
        <v>104</v>
      </c>
      <c r="G32" s="7"/>
      <c r="H32" s="1">
        <v>0.86</v>
      </c>
      <c r="I32" s="1">
        <v>1</v>
      </c>
      <c r="J32" s="1">
        <f t="shared" si="3"/>
        <v>0.86</v>
      </c>
      <c r="K32" s="1">
        <v>0</v>
      </c>
      <c r="L32" s="1">
        <f t="shared" si="4"/>
        <v>100</v>
      </c>
      <c r="N32" s="1">
        <v>100</v>
      </c>
    </row>
    <row r="33" spans="1:14" s="1" customFormat="1" ht="13" x14ac:dyDescent="0.3">
      <c r="A33" s="2"/>
      <c r="B33" s="1" t="s">
        <v>54</v>
      </c>
      <c r="C33" s="1" t="s">
        <v>69</v>
      </c>
      <c r="D33" s="7" t="s">
        <v>105</v>
      </c>
      <c r="G33" s="7"/>
      <c r="H33" s="1">
        <v>0.186</v>
      </c>
      <c r="I33" s="1">
        <v>1</v>
      </c>
      <c r="J33" s="1">
        <f t="shared" si="3"/>
        <v>0.186</v>
      </c>
      <c r="K33" s="1">
        <v>0</v>
      </c>
      <c r="L33" s="1">
        <f t="shared" si="4"/>
        <v>100</v>
      </c>
      <c r="N33" s="1">
        <v>100</v>
      </c>
    </row>
    <row r="34" spans="1:14" s="1" customFormat="1" ht="13" x14ac:dyDescent="0.3">
      <c r="A34" s="2"/>
      <c r="B34" s="1" t="s">
        <v>100</v>
      </c>
      <c r="C34" s="1" t="s">
        <v>69</v>
      </c>
      <c r="D34" s="7"/>
      <c r="G34" s="7"/>
      <c r="I34" s="1">
        <v>1</v>
      </c>
      <c r="J34" s="1">
        <v>2.52</v>
      </c>
      <c r="K34" s="1">
        <v>125</v>
      </c>
      <c r="L34" s="1">
        <f t="shared" si="4"/>
        <v>0</v>
      </c>
      <c r="N34" s="1">
        <v>125</v>
      </c>
    </row>
    <row r="35" spans="1:14" s="1" customFormat="1" ht="13" x14ac:dyDescent="0.3">
      <c r="A35" s="2"/>
      <c r="B35" s="1" t="s">
        <v>56</v>
      </c>
      <c r="D35" s="7"/>
      <c r="G35" s="7"/>
      <c r="I35" s="1">
        <v>4</v>
      </c>
      <c r="J35" s="1">
        <f t="shared" si="3"/>
        <v>0</v>
      </c>
      <c r="K35" s="1">
        <v>0</v>
      </c>
      <c r="L35" s="1">
        <f t="shared" si="4"/>
        <v>400</v>
      </c>
    </row>
    <row r="36" spans="1:14" s="1" customFormat="1" ht="13" x14ac:dyDescent="0.3">
      <c r="A36" s="2"/>
      <c r="B36" s="1" t="s">
        <v>57</v>
      </c>
      <c r="D36" s="7"/>
      <c r="G36" s="7"/>
      <c r="I36" s="1">
        <v>1</v>
      </c>
      <c r="J36" s="1">
        <f t="shared" si="3"/>
        <v>0</v>
      </c>
      <c r="K36" s="1">
        <v>0</v>
      </c>
      <c r="L36" s="1">
        <f t="shared" si="4"/>
        <v>100</v>
      </c>
    </row>
    <row r="37" spans="1:14" s="1" customFormat="1" ht="12.5" x14ac:dyDescent="0.25">
      <c r="D37" s="7"/>
      <c r="G37" s="7"/>
      <c r="J37" s="1">
        <f t="shared" si="3"/>
        <v>0</v>
      </c>
      <c r="L37" s="1">
        <f t="shared" si="4"/>
        <v>0</v>
      </c>
    </row>
    <row r="38" spans="1:14" s="5" customFormat="1" ht="13" x14ac:dyDescent="0.3">
      <c r="D38" s="8"/>
      <c r="G38" s="8"/>
    </row>
    <row r="39" spans="1:14" s="1" customFormat="1" ht="12.5" x14ac:dyDescent="0.25">
      <c r="B39" s="1" t="s">
        <v>70</v>
      </c>
      <c r="D39" s="7"/>
      <c r="G39" s="7"/>
    </row>
    <row r="40" spans="1:14" ht="12.5" x14ac:dyDescent="0.25">
      <c r="B40" s="1" t="s">
        <v>71</v>
      </c>
      <c r="C40">
        <v>2500</v>
      </c>
      <c r="G40" s="9" t="s">
        <v>20</v>
      </c>
      <c r="H40">
        <f>SUM(J2:J39)</f>
        <v>27.786199999999997</v>
      </c>
    </row>
    <row r="41" spans="1:14" ht="12.5" x14ac:dyDescent="0.25">
      <c r="B41" s="1" t="s">
        <v>81</v>
      </c>
      <c r="C41">
        <v>1100</v>
      </c>
      <c r="G41" s="6" t="s">
        <v>66</v>
      </c>
      <c r="H41">
        <f>SUM(M22:M26)</f>
        <v>1563</v>
      </c>
    </row>
    <row r="42" spans="1:14" ht="12.5" x14ac:dyDescent="0.25"/>
    <row r="43" spans="1:14" ht="12.5" x14ac:dyDescent="0.25"/>
    <row r="44" spans="1:14" ht="12.5" x14ac:dyDescent="0.25"/>
    <row r="45" spans="1:14" ht="12.5" x14ac:dyDescent="0.25"/>
    <row r="46" spans="1:14" ht="12.5" x14ac:dyDescent="0.25"/>
    <row r="47" spans="1:14" ht="12.5" x14ac:dyDescent="0.25"/>
    <row r="48" spans="1:14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</sheetData>
  <hyperlinks>
    <hyperlink ref="F17" r:id="rId1" display="https://www.mouser.com/ProductDetail/303-0603WAF1004T5E" xr:uid="{938DC35C-C5F4-43ED-B330-9F6C59021A94}"/>
    <hyperlink ref="F16" r:id="rId2" display="https://www.mouser.com/ProductDetail/791-WR06X104JTL" xr:uid="{288AFB46-DD63-42B5-8BCB-A3D734BE784D}"/>
    <hyperlink ref="F8" r:id="rId3" display="https://www.mouser.com/ProductDetail/581-0603YC104K" xr:uid="{E4733424-B19B-44B5-AA3E-02DA6288489A}"/>
  </hyperlinks>
  <printOptions horizontalCentered="1" gridLines="1"/>
  <pageMargins left="0.7" right="0.7" top="0.75" bottom="0.75" header="0" footer="0"/>
  <pageSetup scale="75" pageOrder="overThenDown" orientation="landscape" cellComments="atEnd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Ball</cp:lastModifiedBy>
  <dcterms:modified xsi:type="dcterms:W3CDTF">2024-07-07T05:44:28Z</dcterms:modified>
</cp:coreProperties>
</file>