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ips" sheetId="1" r:id="rId3"/>
    <sheet state="visible" name="Weapons" sheetId="2" r:id="rId4"/>
    <sheet state="visible" name="Missiles" sheetId="3" r:id="rId5"/>
    <sheet state="visible" name="Fighters" sheetId="4" r:id="rId6"/>
  </sheets>
  <definedNames/>
  <calcPr/>
</workbook>
</file>

<file path=xl/sharedStrings.xml><?xml version="1.0" encoding="utf-8"?>
<sst xmlns="http://schemas.openxmlformats.org/spreadsheetml/2006/main" count="274" uniqueCount="137">
  <si>
    <t>Name</t>
  </si>
  <si>
    <t>M</t>
  </si>
  <si>
    <t>Hit</t>
  </si>
  <si>
    <t>Base Imp</t>
  </si>
  <si>
    <t>Class</t>
  </si>
  <si>
    <t>hitChance</t>
  </si>
  <si>
    <t>Type</t>
  </si>
  <si>
    <t>Mass</t>
  </si>
  <si>
    <t>EP</t>
  </si>
  <si>
    <t>Stock Speed</t>
  </si>
  <si>
    <t>Actual Speed</t>
  </si>
  <si>
    <t>hit @ base imp</t>
  </si>
  <si>
    <t>hit @ speed</t>
  </si>
  <si>
    <t>Turn Cost</t>
  </si>
  <si>
    <t>Turn Angle</t>
  </si>
  <si>
    <t>Min</t>
  </si>
  <si>
    <t>Max</t>
  </si>
  <si>
    <t>Rakes</t>
  </si>
  <si>
    <t>Dmg per Rake</t>
  </si>
  <si>
    <t>Shots</t>
  </si>
  <si>
    <t>Total Dmg</t>
  </si>
  <si>
    <t>Traverse</t>
  </si>
  <si>
    <t>Turn Delay</t>
  </si>
  <si>
    <t># turns by EP</t>
  </si>
  <si>
    <t># turns by IM</t>
  </si>
  <si>
    <t>° by Engine</t>
  </si>
  <si>
    <t>° by Impulse</t>
  </si>
  <si>
    <t>accel cost</t>
  </si>
  <si>
    <t># accel</t>
  </si>
  <si>
    <t>Scanner</t>
  </si>
  <si>
    <t>Base</t>
  </si>
  <si>
    <t>Pow</t>
  </si>
  <si>
    <t>Step</t>
  </si>
  <si>
    <t>A</t>
  </si>
  <si>
    <t>HP</t>
  </si>
  <si>
    <t>Hasta</t>
  </si>
  <si>
    <t>PowerReq</t>
  </si>
  <si>
    <t>Decay</t>
  </si>
  <si>
    <t>Light Laser</t>
  </si>
  <si>
    <t>Javelin</t>
  </si>
  <si>
    <t>Patriot</t>
  </si>
  <si>
    <t>Naga</t>
  </si>
  <si>
    <t>Cyclops</t>
  </si>
  <si>
    <t>Titan</t>
  </si>
  <si>
    <t>Sharlin</t>
  </si>
  <si>
    <t>Range</t>
  </si>
  <si>
    <t>Mod</t>
  </si>
  <si>
    <t>Medium Laser</t>
  </si>
  <si>
    <t>Impulse Change</t>
  </si>
  <si>
    <t>val</t>
  </si>
  <si>
    <t>Heavy Laser</t>
  </si>
  <si>
    <t>Size</t>
  </si>
  <si>
    <t>Battlecruiser</t>
  </si>
  <si>
    <t>HitChance</t>
  </si>
  <si>
    <t>UltraHeavy</t>
  </si>
  <si>
    <t>Light Ion</t>
  </si>
  <si>
    <t>Medium Ion</t>
  </si>
  <si>
    <t>pow</t>
  </si>
  <si>
    <t>Heavy Ion</t>
  </si>
  <si>
    <t>Base Impulse</t>
  </si>
  <si>
    <t>Impulse</t>
  </si>
  <si>
    <t>Light Pulse</t>
  </si>
  <si>
    <t>Medium Pulse</t>
  </si>
  <si>
    <t>Medium Gauss</t>
  </si>
  <si>
    <t>Heavy Gauss</t>
  </si>
  <si>
    <t>Neutron laser</t>
  </si>
  <si>
    <t>Omega</t>
  </si>
  <si>
    <t>Particle Beam</t>
  </si>
  <si>
    <t>Aurora</t>
  </si>
  <si>
    <t>Fusion Cannon</t>
  </si>
  <si>
    <t>Difference (neg = BAD)</t>
  </si>
  <si>
    <t>Thunderbolt</t>
  </si>
  <si>
    <t>Sentri</t>
  </si>
  <si>
    <t>Tinashi</t>
  </si>
  <si>
    <t>Destroyer</t>
  </si>
  <si>
    <t>Medium</t>
  </si>
  <si>
    <t>Nial</t>
  </si>
  <si>
    <t>White Star</t>
  </si>
  <si>
    <t>Frigate</t>
  </si>
  <si>
    <t>Light</t>
  </si>
  <si>
    <t>Final Profile</t>
  </si>
  <si>
    <t>SuperHeavy</t>
  </si>
  <si>
    <t>Width</t>
  </si>
  <si>
    <t>Dist</t>
  </si>
  <si>
    <t>Avenger</t>
  </si>
  <si>
    <t>Carrier</t>
  </si>
  <si>
    <t>Heavy</t>
  </si>
  <si>
    <t>Hyperion</t>
  </si>
  <si>
    <t>Light Cruiser</t>
  </si>
  <si>
    <t>Saggitarius</t>
  </si>
  <si>
    <t>Fusion Pulsar</t>
  </si>
  <si>
    <t>Artemis</t>
  </si>
  <si>
    <t>Primus</t>
  </si>
  <si>
    <t>Heavy Cruiser</t>
  </si>
  <si>
    <t>Demos</t>
  </si>
  <si>
    <t>Frig / Dest</t>
  </si>
  <si>
    <t>Laser</t>
  </si>
  <si>
    <t>Haven</t>
  </si>
  <si>
    <t>PB</t>
  </si>
  <si>
    <t>Vorchar</t>
  </si>
  <si>
    <t>FAC</t>
  </si>
  <si>
    <t>Matter</t>
  </si>
  <si>
    <t>Plasma</t>
  </si>
  <si>
    <t>Pulse</t>
  </si>
  <si>
    <t>Fighter</t>
  </si>
  <si>
    <t>Particle</t>
  </si>
  <si>
    <t>Ship</t>
  </si>
  <si>
    <t>Armour</t>
  </si>
  <si>
    <t>EM</t>
  </si>
  <si>
    <t>Battleship</t>
  </si>
  <si>
    <t>SuperLight</t>
  </si>
  <si>
    <t>Heavy cruiser</t>
  </si>
  <si>
    <t>Current</t>
  </si>
  <si>
    <t>Pct</t>
  </si>
  <si>
    <t>Negation Mod</t>
  </si>
  <si>
    <t>Eff. Negate</t>
  </si>
  <si>
    <t>Dmg</t>
  </si>
  <si>
    <t>ArmourDmg</t>
  </si>
  <si>
    <t>StructDmg</t>
  </si>
  <si>
    <t>Light cruiser</t>
  </si>
  <si>
    <t>Armour Mod</t>
  </si>
  <si>
    <t>Corvette</t>
  </si>
  <si>
    <t>Patrol boat</t>
  </si>
  <si>
    <t>Fast attack craft</t>
  </si>
  <si>
    <t>Bomber</t>
  </si>
  <si>
    <t>Turret</t>
  </si>
  <si>
    <t>&lt;=360</t>
  </si>
  <si>
    <t>Drone</t>
  </si>
  <si>
    <t>Embedded</t>
  </si>
  <si>
    <t>&lt;=120</t>
  </si>
  <si>
    <t>Tethys</t>
  </si>
  <si>
    <t>Fixed</t>
  </si>
  <si>
    <t>&lt;60</t>
  </si>
  <si>
    <t>Spinal</t>
  </si>
  <si>
    <t>Vorchan</t>
  </si>
  <si>
    <t>Flight</t>
  </si>
  <si>
    <t>Ballistic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</si>
</sst>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0.000"/>
    <numFmt numFmtId="165" formatCode="m/d"/>
    <numFmt numFmtId="166" formatCode="0.0"/>
    <numFmt numFmtId="167" formatCode="#,##0.000"/>
    <numFmt numFmtId="168" formatCode="#,##0."/>
    <numFmt numFmtId="169" formatCode="0.0%"/>
  </numFmts>
  <fonts count="17">
    <font>
      <sz val="10.0"/>
      <color rgb="FF000000"/>
      <name val="Arial"/>
    </font>
    <font>
      <sz val="11.0"/>
      <color rgb="FF0B0080"/>
      <name val="Sans-serif"/>
    </font>
    <font/>
    <font>
      <b/>
      <sz val="11.0"/>
      <color rgb="FF000000"/>
      <name val="Sans-serif"/>
    </font>
    <font>
      <b/>
      <sz val="10.0"/>
      <color rgb="FF000000"/>
      <name val="Arial"/>
    </font>
    <font>
      <b/>
      <color rgb="FF000000"/>
    </font>
    <font>
      <b/>
      <color rgb="FFFF0000"/>
    </font>
    <font>
      <color rgb="FFFF0000"/>
    </font>
    <font>
      <b/>
      <sz val="10.0"/>
      <color rgb="FFFF0000"/>
      <name val="Arial"/>
    </font>
    <font>
      <b/>
    </font>
    <font>
      <color rgb="FF000000"/>
    </font>
    <font>
      <b/>
      <sz val="11.0"/>
      <color rgb="FF0B0080"/>
      <name val="Sans-serif"/>
    </font>
    <font>
      <sz val="11.0"/>
      <name val="Sans-serif"/>
    </font>
    <font>
      <color rgb="FFB7B7B7"/>
    </font>
    <font>
      <sz val="10.0"/>
      <color rgb="FF000000"/>
      <name val="Sans"/>
    </font>
    <font>
      <sz val="11.0"/>
      <color rgb="FF000000"/>
      <name val="Sans-serif"/>
    </font>
    <font>
      <b/>
      <color rgb="FF6AA84F"/>
    </font>
  </fonts>
  <fills count="4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FFFF00"/>
        <bgColor rgb="FFFFFF00"/>
      </patternFill>
    </fill>
  </fills>
  <borders count="27">
    <border>
      <left/>
      <right/>
      <top/>
      <bottom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/>
    </border>
    <border>
      <left style="thin">
        <color rgb="FF000000"/>
      </left>
      <right/>
      <top style="thick">
        <color rgb="FF000000"/>
      </top>
      <bottom/>
    </border>
    <border>
      <left style="thin">
        <color rgb="FF000000"/>
      </left>
      <right style="thick">
        <color rgb="FF000000"/>
      </right>
      <top style="thick">
        <color rgb="FF000000"/>
      </top>
      <bottom/>
    </border>
    <border>
      <left style="thick">
        <color rgb="FF000000"/>
      </left>
      <right/>
      <top style="thin">
        <color rgb="FF000000"/>
      </top>
      <bottom style="thin">
        <color rgb="FF000000"/>
      </bottom>
    </border>
    <border>
      <left style="thick">
        <color rgb="FF000000"/>
      </left>
      <right/>
      <top style="thick">
        <color rgb="FF000000"/>
      </top>
      <bottom/>
    </border>
    <border>
      <left/>
      <right/>
      <top style="thick">
        <color rgb="FF000000"/>
      </top>
      <bottom/>
    </border>
    <border>
      <left/>
      <right style="thick">
        <color rgb="FF000000"/>
      </right>
      <top style="thick">
        <color rgb="FF000000"/>
      </top>
      <bottom/>
    </border>
    <border>
      <left style="thick">
        <color rgb="FF000000"/>
      </left>
      <right/>
      <top/>
      <bottom/>
    </border>
    <border>
      <left/>
      <right style="thick">
        <color rgb="FF000000"/>
      </right>
      <top/>
      <bottom/>
    </border>
    <border>
      <left style="thick">
        <color rgb="FF000000"/>
      </left>
      <right/>
      <top style="thick">
        <color rgb="FF000000"/>
      </top>
      <bottom style="thick">
        <color rgb="FF000000"/>
      </bottom>
    </border>
    <border>
      <left style="thick">
        <color rgb="FF000000"/>
      </left>
      <right/>
      <top style="thin">
        <color rgb="FF000000"/>
      </top>
      <bottom style="thick">
        <color rgb="FF000000"/>
      </bottom>
    </border>
    <border>
      <left style="thick">
        <color rgb="FF000000"/>
      </left>
      <right/>
      <top/>
      <bottom style="thick">
        <color rgb="FF000000"/>
      </bottom>
    </border>
    <border>
      <left/>
      <right/>
      <top/>
      <bottom style="thick">
        <color rgb="FF000000"/>
      </bottom>
    </border>
    <border>
      <left/>
      <right style="thick">
        <color rgb="FF000000"/>
      </right>
      <top/>
      <bottom style="thick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/>
    </border>
    <border>
      <left style="thick">
        <color rgb="FF000000"/>
      </left>
      <right style="thick">
        <color rgb="FF000000"/>
      </right>
      <top/>
      <bottom/>
    </border>
    <border>
      <left style="thick">
        <color rgb="FF000000"/>
      </left>
      <right style="thick">
        <color rgb="FF000000"/>
      </right>
      <top/>
      <bottom style="thick">
        <color rgb="FF000000"/>
      </bottom>
    </border>
  </borders>
  <cellStyleXfs count="1">
    <xf borderId="0" fillId="0" fontId="0" numFmtId="0" applyAlignment="1" applyFont="1"/>
  </cellStyleXfs>
  <cellXfs count="150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2" fontId="0" numFmtId="0" xfId="0" applyBorder="1" applyFill="1" applyFont="1"/>
    <xf borderId="0" fillId="2" fontId="0" numFmtId="0" xfId="0" applyBorder="1" applyFont="1"/>
    <xf borderId="0" fillId="2" fontId="0" numFmtId="0" xfId="0" applyBorder="1" applyFont="1"/>
    <xf borderId="0" fillId="0" fontId="2" numFmtId="0" xfId="0" applyAlignment="1" applyFont="1">
      <alignment/>
    </xf>
    <xf borderId="0" fillId="0" fontId="3" numFmtId="0" xfId="0" applyAlignment="1" applyFont="1">
      <alignment horizontal="center"/>
    </xf>
    <xf borderId="1" fillId="0" fontId="4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2" fillId="0" fontId="4" numFmtId="0" xfId="0" applyAlignment="1" applyBorder="1" applyFont="1">
      <alignment horizontal="center"/>
    </xf>
    <xf borderId="0" fillId="0" fontId="5" numFmtId="164" xfId="0" applyAlignment="1" applyFont="1" applyNumberFormat="1">
      <alignment horizontal="center"/>
    </xf>
    <xf borderId="2" fillId="0" fontId="4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0" fillId="0" fontId="6" numFmtId="0" xfId="0" applyAlignment="1" applyFont="1">
      <alignment/>
    </xf>
    <xf borderId="0" fillId="0" fontId="6" numFmtId="165" xfId="0" applyAlignment="1" applyFont="1" applyNumberFormat="1">
      <alignment/>
    </xf>
    <xf borderId="3" fillId="0" fontId="4" numFmtId="0" xfId="0" applyAlignment="1" applyBorder="1" applyFont="1">
      <alignment horizontal="center"/>
    </xf>
    <xf borderId="4" fillId="0" fontId="4" numFmtId="0" xfId="0" applyAlignment="1" applyBorder="1" applyFont="1">
      <alignment horizontal="center"/>
    </xf>
    <xf borderId="0" fillId="0" fontId="0" numFmtId="0" xfId="0" applyAlignment="1" applyFont="1">
      <alignment horizontal="center"/>
    </xf>
    <xf borderId="0" fillId="0" fontId="0" numFmtId="0" xfId="0" applyFont="1"/>
    <xf borderId="5" fillId="0" fontId="4" numFmtId="0" xfId="0" applyAlignment="1" applyBorder="1" applyFont="1">
      <alignment horizontal="center"/>
    </xf>
    <xf borderId="6" fillId="0" fontId="0" numFmtId="0" xfId="0" applyAlignment="1" applyBorder="1" applyFont="1">
      <alignment horizontal="center"/>
    </xf>
    <xf borderId="0" fillId="0" fontId="2" numFmtId="166" xfId="0" applyAlignment="1" applyFont="1" applyNumberFormat="1">
      <alignment/>
    </xf>
    <xf borderId="7" fillId="0" fontId="0" numFmtId="0" xfId="0" applyAlignment="1" applyBorder="1" applyFont="1">
      <alignment horizontal="center"/>
    </xf>
    <xf borderId="0" fillId="0" fontId="2" numFmtId="2" xfId="0" applyAlignment="1" applyFont="1" applyNumberFormat="1">
      <alignment/>
    </xf>
    <xf borderId="7" fillId="0" fontId="0" numFmtId="1" xfId="0" applyAlignment="1" applyBorder="1" applyFont="1" applyNumberFormat="1">
      <alignment horizontal="center"/>
    </xf>
    <xf borderId="0" fillId="0" fontId="7" numFmtId="0" xfId="0" applyAlignment="1" applyFont="1">
      <alignment/>
    </xf>
    <xf borderId="0" fillId="0" fontId="5" numFmtId="1" xfId="0" applyAlignment="1" applyFont="1" applyNumberFormat="1">
      <alignment/>
    </xf>
    <xf borderId="7" fillId="0" fontId="8" numFmtId="0" xfId="0" applyAlignment="1" applyBorder="1" applyFont="1">
      <alignment horizontal="center"/>
    </xf>
    <xf borderId="0" fillId="0" fontId="7" numFmtId="0" xfId="0" applyFont="1"/>
    <xf borderId="0" fillId="0" fontId="6" numFmtId="0" xfId="0" applyFont="1"/>
    <xf borderId="7" fillId="0" fontId="8" numFmtId="1" xfId="0" applyAlignment="1" applyBorder="1" applyFont="1" applyNumberFormat="1">
      <alignment horizontal="center"/>
    </xf>
    <xf borderId="0" fillId="0" fontId="9" numFmtId="0" xfId="0" applyAlignment="1" applyFont="1">
      <alignment/>
    </xf>
    <xf borderId="8" fillId="0" fontId="0" numFmtId="1" xfId="0" applyAlignment="1" applyBorder="1" applyFont="1" applyNumberFormat="1">
      <alignment horizontal="center"/>
    </xf>
    <xf borderId="0" fillId="0" fontId="10" numFmtId="164" xfId="0" applyAlignment="1" applyFont="1" applyNumberFormat="1">
      <alignment/>
    </xf>
    <xf borderId="0" fillId="0" fontId="4" numFmtId="0" xfId="0" applyAlignment="1" applyFont="1">
      <alignment horizontal="center"/>
    </xf>
    <xf borderId="0" fillId="0" fontId="4" numFmtId="0" xfId="0" applyAlignment="1" applyFont="1">
      <alignment horizontal="center"/>
    </xf>
    <xf borderId="0" fillId="0" fontId="4" numFmtId="10" xfId="0" applyAlignment="1" applyFont="1" applyNumberFormat="1">
      <alignment horizontal="center"/>
    </xf>
    <xf borderId="9" fillId="0" fontId="0" numFmtId="0" xfId="0" applyAlignment="1" applyBorder="1" applyFont="1">
      <alignment horizontal="center"/>
    </xf>
    <xf borderId="0" fillId="0" fontId="0" numFmtId="1" xfId="0" applyAlignment="1" applyFont="1" applyNumberFormat="1">
      <alignment horizontal="center"/>
    </xf>
    <xf borderId="0" fillId="0" fontId="9" numFmtId="0" xfId="0" applyFont="1"/>
    <xf borderId="0" fillId="0" fontId="8" numFmtId="0" xfId="0" applyAlignment="1" applyFont="1">
      <alignment horizontal="center"/>
    </xf>
    <xf borderId="0" fillId="0" fontId="11" numFmtId="0" xfId="0" applyAlignment="1" applyFont="1">
      <alignment/>
    </xf>
    <xf borderId="0" fillId="0" fontId="8" numFmtId="1" xfId="0" applyAlignment="1" applyFont="1" applyNumberFormat="1">
      <alignment horizontal="center"/>
    </xf>
    <xf borderId="0" fillId="0" fontId="9" numFmtId="2" xfId="0" applyAlignment="1" applyFont="1" applyNumberFormat="1">
      <alignment/>
    </xf>
    <xf borderId="10" fillId="0" fontId="0" numFmtId="1" xfId="0" applyAlignment="1" applyBorder="1" applyFont="1" applyNumberFormat="1">
      <alignment horizontal="center"/>
    </xf>
    <xf borderId="0" fillId="0" fontId="9" numFmtId="166" xfId="0" applyAlignment="1" applyFont="1" applyNumberFormat="1">
      <alignment/>
    </xf>
    <xf borderId="0" fillId="0" fontId="0" numFmtId="10" xfId="0" applyFont="1" applyNumberFormat="1"/>
    <xf borderId="0" fillId="0" fontId="0" numFmtId="0" xfId="0" applyAlignment="1" applyFont="1">
      <alignment/>
    </xf>
    <xf borderId="0" fillId="0" fontId="0" numFmtId="0" xfId="0" applyAlignment="1" applyFont="1">
      <alignment horizontal="center"/>
    </xf>
    <xf borderId="0" fillId="0" fontId="0" numFmtId="10" xfId="0" applyAlignment="1" applyFont="1" applyNumberFormat="1">
      <alignment horizontal="center"/>
    </xf>
    <xf borderId="0" fillId="0" fontId="12" numFmtId="0" xfId="0" applyAlignment="1" applyFont="1">
      <alignment/>
    </xf>
    <xf borderId="0" fillId="0" fontId="9" numFmtId="4" xfId="0" applyAlignment="1" applyFont="1" applyNumberFormat="1">
      <alignment/>
    </xf>
    <xf borderId="0" fillId="3" fontId="0" numFmtId="0" xfId="0" applyAlignment="1" applyFill="1" applyFont="1">
      <alignment horizontal="center"/>
    </xf>
    <xf borderId="0" fillId="0" fontId="5" numFmtId="4" xfId="0" applyAlignment="1" applyFont="1" applyNumberFormat="1">
      <alignment horizontal="center"/>
    </xf>
    <xf borderId="0" fillId="3" fontId="2" numFmtId="0" xfId="0" applyAlignment="1" applyFont="1">
      <alignment horizontal="center"/>
    </xf>
    <xf borderId="0" fillId="0" fontId="9" numFmtId="1" xfId="0" applyFont="1" applyNumberFormat="1"/>
    <xf borderId="0" fillId="0" fontId="2" numFmtId="4" xfId="0" applyAlignment="1" applyFont="1" applyNumberFormat="1">
      <alignment/>
    </xf>
    <xf borderId="10" fillId="0" fontId="0" numFmtId="1" xfId="0" applyAlignment="1" applyBorder="1" applyFont="1" applyNumberFormat="1">
      <alignment horizontal="center"/>
    </xf>
    <xf borderId="0" fillId="0" fontId="10" numFmtId="1" xfId="0" applyAlignment="1" applyFont="1" applyNumberFormat="1">
      <alignment/>
    </xf>
    <xf borderId="0" fillId="0" fontId="13" numFmtId="4" xfId="0" applyAlignment="1" applyFont="1" applyNumberFormat="1">
      <alignment/>
    </xf>
    <xf borderId="0" fillId="0" fontId="0" numFmtId="1" xfId="0" applyAlignment="1" applyFont="1" applyNumberFormat="1">
      <alignment horizontal="center"/>
    </xf>
    <xf borderId="0" fillId="0" fontId="9" numFmtId="4" xfId="0" applyAlignment="1" applyFont="1" applyNumberFormat="1">
      <alignment/>
    </xf>
    <xf borderId="0" fillId="0" fontId="2" numFmtId="4" xfId="0" applyFont="1" applyNumberFormat="1"/>
    <xf borderId="0" fillId="0" fontId="6" numFmtId="4" xfId="0" applyFont="1" applyNumberFormat="1"/>
    <xf borderId="0" fillId="0" fontId="0" numFmtId="166" xfId="0" applyAlignment="1" applyFont="1" applyNumberFormat="1">
      <alignment horizontal="center"/>
    </xf>
    <xf borderId="0" fillId="0" fontId="2" numFmtId="166" xfId="0" applyAlignment="1" applyFont="1" applyNumberFormat="1">
      <alignment/>
    </xf>
    <xf borderId="0" fillId="0" fontId="2" numFmtId="167" xfId="0" applyFont="1" applyNumberFormat="1"/>
    <xf borderId="0" fillId="0" fontId="2" numFmtId="4" xfId="0" applyFont="1" applyNumberFormat="1"/>
    <xf borderId="0" fillId="0" fontId="2" numFmtId="2" xfId="0" applyAlignment="1" applyFont="1" applyNumberFormat="1">
      <alignment/>
    </xf>
    <xf borderId="0" fillId="0" fontId="2" numFmtId="10" xfId="0" applyFont="1" applyNumberFormat="1"/>
    <xf borderId="0" fillId="0" fontId="2" numFmtId="4" xfId="0" applyAlignment="1" applyFont="1" applyNumberFormat="1">
      <alignment/>
    </xf>
    <xf borderId="0" fillId="0" fontId="9" numFmtId="168" xfId="0" applyFont="1" applyNumberFormat="1"/>
    <xf borderId="0" fillId="0" fontId="2" numFmtId="1" xfId="0" applyAlignment="1" applyFont="1" applyNumberFormat="1">
      <alignment/>
    </xf>
    <xf borderId="5" fillId="0" fontId="4" numFmtId="0" xfId="0" applyAlignment="1" applyBorder="1" applyFont="1">
      <alignment horizontal="center"/>
    </xf>
    <xf borderId="0" fillId="0" fontId="2" numFmtId="2" xfId="0" applyFont="1" applyNumberFormat="1"/>
    <xf borderId="0" fillId="0" fontId="2" numFmtId="1" xfId="0" applyFont="1" applyNumberFormat="1"/>
    <xf borderId="0" fillId="0" fontId="6" numFmtId="0" xfId="0" applyAlignment="1" applyFont="1">
      <alignment horizontal="center"/>
    </xf>
    <xf borderId="0" fillId="0" fontId="2" numFmtId="0" xfId="0" applyFont="1"/>
    <xf borderId="0" fillId="0" fontId="14" numFmtId="0" xfId="0" applyFont="1"/>
    <xf borderId="10" fillId="0" fontId="2" numFmtId="1" xfId="0" applyAlignment="1" applyBorder="1" applyFont="1" applyNumberFormat="1">
      <alignment horizontal="center"/>
    </xf>
    <xf borderId="5" fillId="0" fontId="9" numFmtId="0" xfId="0" applyAlignment="1" applyBorder="1" applyFont="1">
      <alignment horizontal="center"/>
    </xf>
    <xf borderId="9" fillId="0" fontId="2" numFmtId="0" xfId="0" applyAlignment="1" applyBorder="1" applyFont="1">
      <alignment horizontal="center"/>
    </xf>
    <xf borderId="0" fillId="0" fontId="2" numFmtId="0" xfId="0" applyAlignment="1" applyFont="1">
      <alignment horizontal="center"/>
    </xf>
    <xf borderId="5" fillId="0" fontId="9" numFmtId="0" xfId="0" applyAlignment="1" applyBorder="1" applyFont="1">
      <alignment horizontal="center"/>
    </xf>
    <xf borderId="0" fillId="0" fontId="2" numFmtId="0" xfId="0" applyAlignment="1" applyFont="1">
      <alignment horizontal="center"/>
    </xf>
    <xf borderId="0" fillId="0" fontId="0" numFmtId="1" xfId="0" applyAlignment="1" applyFont="1" applyNumberFormat="1">
      <alignment horizontal="center"/>
    </xf>
    <xf borderId="10" fillId="0" fontId="0" numFmtId="0" xfId="0" applyAlignment="1" applyBorder="1" applyFont="1">
      <alignment horizontal="center"/>
    </xf>
    <xf borderId="11" fillId="2" fontId="0" numFmtId="0" xfId="0" applyBorder="1" applyFont="1"/>
    <xf borderId="10" fillId="0" fontId="2" numFmtId="0" xfId="0" applyAlignment="1" applyBorder="1" applyFont="1">
      <alignment horizontal="center"/>
    </xf>
    <xf borderId="0" fillId="0" fontId="13" numFmtId="0" xfId="0" applyFont="1"/>
    <xf borderId="9" fillId="2" fontId="0" numFmtId="0" xfId="0" applyBorder="1" applyFont="1"/>
    <xf borderId="12" fillId="0" fontId="4" numFmtId="0" xfId="0" applyAlignment="1" applyBorder="1" applyFont="1">
      <alignment horizontal="center"/>
    </xf>
    <xf borderId="13" fillId="0" fontId="0" numFmtId="0" xfId="0" applyAlignment="1" applyBorder="1" applyFont="1">
      <alignment horizontal="center"/>
    </xf>
    <xf borderId="14" fillId="0" fontId="0" numFmtId="0" xfId="0" applyAlignment="1" applyBorder="1" applyFont="1">
      <alignment horizontal="center"/>
    </xf>
    <xf borderId="14" fillId="0" fontId="0" numFmtId="1" xfId="0" applyAlignment="1" applyBorder="1" applyFont="1" applyNumberFormat="1">
      <alignment horizontal="center"/>
    </xf>
    <xf borderId="14" fillId="0" fontId="2" numFmtId="0" xfId="0" applyAlignment="1" applyBorder="1" applyFont="1">
      <alignment horizontal="center"/>
    </xf>
    <xf borderId="14" fillId="0" fontId="0" numFmtId="1" xfId="0" applyAlignment="1" applyBorder="1" applyFont="1" applyNumberFormat="1">
      <alignment horizontal="center"/>
    </xf>
    <xf borderId="15" fillId="0" fontId="2" numFmtId="0" xfId="0" applyAlignment="1" applyBorder="1" applyFont="1">
      <alignment horizontal="center"/>
    </xf>
    <xf borderId="9" fillId="2" fontId="0" numFmtId="0" xfId="0" applyBorder="1" applyFont="1"/>
    <xf borderId="1" fillId="0" fontId="4" numFmtId="0" xfId="0" applyBorder="1" applyFont="1"/>
    <xf borderId="0" fillId="0" fontId="13" numFmtId="0" xfId="0" applyAlignment="1" applyFont="1">
      <alignment/>
    </xf>
    <xf borderId="2" fillId="0" fontId="9" numFmtId="0" xfId="0" applyAlignment="1" applyBorder="1" applyFont="1">
      <alignment horizontal="center"/>
    </xf>
    <xf borderId="0" fillId="0" fontId="15" numFmtId="0" xfId="0" applyAlignment="1" applyFont="1">
      <alignment/>
    </xf>
    <xf borderId="4" fillId="0" fontId="9" numFmtId="0" xfId="0" applyAlignment="1" applyBorder="1" applyFont="1">
      <alignment horizontal="center"/>
    </xf>
    <xf borderId="5" fillId="0" fontId="9" numFmtId="0" xfId="0" applyBorder="1" applyFont="1"/>
    <xf borderId="1" fillId="0" fontId="0" numFmtId="0" xfId="0" applyAlignment="1" applyBorder="1" applyFont="1">
      <alignment horizontal="center"/>
    </xf>
    <xf borderId="0" fillId="0" fontId="10" numFmtId="0" xfId="0" applyFont="1"/>
    <xf borderId="0" fillId="0" fontId="10" numFmtId="0" xfId="0" applyAlignment="1" applyFont="1">
      <alignment/>
    </xf>
    <xf borderId="16" fillId="0" fontId="0" numFmtId="0" xfId="0" applyAlignment="1" applyBorder="1" applyFont="1">
      <alignment horizontal="center"/>
    </xf>
    <xf borderId="17" fillId="0" fontId="2" numFmtId="0" xfId="0" applyAlignment="1" applyBorder="1" applyFont="1">
      <alignment horizontal="center"/>
    </xf>
    <xf borderId="17" fillId="0" fontId="2" numFmtId="0" xfId="0" applyAlignment="1" applyBorder="1" applyFont="1">
      <alignment/>
    </xf>
    <xf borderId="16" fillId="0" fontId="0" numFmtId="169" xfId="0" applyBorder="1" applyFont="1" applyNumberFormat="1"/>
    <xf borderId="17" fillId="0" fontId="2" numFmtId="4" xfId="0" applyAlignment="1" applyBorder="1" applyFont="1" applyNumberFormat="1">
      <alignment/>
    </xf>
    <xf borderId="17" fillId="0" fontId="2" numFmtId="4" xfId="0" applyBorder="1" applyFont="1" applyNumberFormat="1"/>
    <xf borderId="18" fillId="0" fontId="0" numFmtId="169" xfId="0" applyBorder="1" applyFont="1" applyNumberFormat="1"/>
    <xf borderId="0" fillId="0" fontId="2" numFmtId="1" xfId="0" applyAlignment="1" applyFont="1" applyNumberFormat="1">
      <alignment/>
    </xf>
    <xf borderId="0" fillId="0" fontId="5" numFmtId="0" xfId="0" applyAlignment="1" applyFont="1">
      <alignment/>
    </xf>
    <xf borderId="0" fillId="0" fontId="16" numFmtId="4" xfId="0" applyFont="1" applyNumberFormat="1"/>
    <xf borderId="19" fillId="0" fontId="0" numFmtId="0" xfId="0" applyAlignment="1" applyBorder="1" applyFont="1">
      <alignment horizontal="center"/>
    </xf>
    <xf borderId="17" fillId="0" fontId="0" numFmtId="0" xfId="0" applyAlignment="1" applyBorder="1" applyFont="1">
      <alignment horizontal="center"/>
    </xf>
    <xf borderId="17" fillId="0" fontId="0" numFmtId="169" xfId="0" applyBorder="1" applyFont="1" applyNumberFormat="1"/>
    <xf borderId="20" fillId="0" fontId="0" numFmtId="169" xfId="0" applyBorder="1" applyFont="1" applyNumberFormat="1"/>
    <xf borderId="12" fillId="0" fontId="4" numFmtId="0" xfId="0" applyBorder="1" applyFont="1"/>
    <xf borderId="21" fillId="0" fontId="0" numFmtId="0" xfId="0" applyAlignment="1" applyBorder="1" applyFont="1">
      <alignment horizontal="center"/>
    </xf>
    <xf borderId="22" fillId="0" fontId="0" numFmtId="0" xfId="0" applyAlignment="1" applyBorder="1" applyFont="1">
      <alignment horizontal="center"/>
    </xf>
    <xf borderId="22" fillId="0" fontId="0" numFmtId="169" xfId="0" applyBorder="1" applyFont="1" applyNumberFormat="1"/>
    <xf borderId="23" fillId="0" fontId="0" numFmtId="169" xfId="0" applyBorder="1" applyFont="1" applyNumberFormat="1"/>
    <xf borderId="24" fillId="0" fontId="3" numFmtId="0" xfId="0" applyAlignment="1" applyBorder="1" applyFont="1">
      <alignment horizontal="center"/>
    </xf>
    <xf borderId="7" fillId="0" fontId="5" numFmtId="0" xfId="0" applyAlignment="1" applyBorder="1" applyFont="1">
      <alignment horizontal="center"/>
    </xf>
    <xf borderId="8" fillId="0" fontId="5" numFmtId="0" xfId="0" applyAlignment="1" applyBorder="1" applyFont="1">
      <alignment horizontal="center"/>
    </xf>
    <xf borderId="6" fillId="0" fontId="2" numFmtId="0" xfId="0" applyBorder="1" applyFont="1"/>
    <xf borderId="7" fillId="0" fontId="2" numFmtId="0" xfId="0" applyBorder="1" applyFont="1"/>
    <xf borderId="8" fillId="0" fontId="1" numFmtId="0" xfId="0" applyAlignment="1" applyBorder="1" applyFont="1">
      <alignment/>
    </xf>
    <xf borderId="25" fillId="0" fontId="2" numFmtId="0" xfId="0" applyBorder="1" applyFont="1"/>
    <xf borderId="10" fillId="0" fontId="6" numFmtId="165" xfId="0" applyAlignment="1" applyBorder="1" applyFont="1" applyNumberFormat="1">
      <alignment/>
    </xf>
    <xf borderId="6" fillId="0" fontId="2" numFmtId="0" xfId="0" applyAlignment="1" applyBorder="1" applyFont="1">
      <alignment/>
    </xf>
    <xf borderId="7" fillId="0" fontId="2" numFmtId="0" xfId="0" applyAlignment="1" applyBorder="1" applyFont="1">
      <alignment/>
    </xf>
    <xf borderId="26" fillId="0" fontId="1" numFmtId="0" xfId="0" applyAlignment="1" applyBorder="1" applyFont="1">
      <alignment/>
    </xf>
    <xf borderId="10" fillId="0" fontId="9" numFmtId="0" xfId="0" applyAlignment="1" applyBorder="1" applyFont="1">
      <alignment/>
    </xf>
    <xf borderId="9" fillId="0" fontId="2" numFmtId="0" xfId="0" applyAlignment="1" applyBorder="1" applyFont="1">
      <alignment/>
    </xf>
    <xf borderId="10" fillId="0" fontId="15" numFmtId="0" xfId="0" applyAlignment="1" applyBorder="1" applyFont="1">
      <alignment/>
    </xf>
    <xf borderId="6" fillId="0" fontId="12" numFmtId="0" xfId="0" applyAlignment="1" applyBorder="1" applyFont="1">
      <alignment/>
    </xf>
    <xf borderId="7" fillId="0" fontId="9" numFmtId="1" xfId="0" applyBorder="1" applyFont="1" applyNumberFormat="1"/>
    <xf borderId="9" fillId="0" fontId="12" numFmtId="0" xfId="0" applyAlignment="1" applyBorder="1" applyFont="1">
      <alignment/>
    </xf>
    <xf borderId="10" fillId="0" fontId="10" numFmtId="0" xfId="0" applyAlignment="1" applyBorder="1" applyFont="1">
      <alignment/>
    </xf>
    <xf borderId="13" fillId="0" fontId="2" numFmtId="0" xfId="0" applyAlignment="1" applyBorder="1" applyFont="1">
      <alignment/>
    </xf>
    <xf borderId="14" fillId="0" fontId="2" numFmtId="0" xfId="0" applyAlignment="1" applyBorder="1" applyFont="1">
      <alignment/>
    </xf>
    <xf borderId="15" fillId="0" fontId="10" numFmtId="0" xfId="0" applyAlignment="1" applyBorder="1" applyFont="1">
      <alignment/>
    </xf>
    <xf borderId="13" fillId="0" fontId="12" numFmtId="0" xfId="0" applyAlignment="1" applyBorder="1" applyFont="1">
      <alignment/>
    </xf>
    <xf borderId="14" fillId="0" fontId="9" numFmtId="1" xfId="0" applyAlignment="1" applyBorder="1" applyFont="1" applyNumberFormat="1">
      <alignment/>
    </xf>
  </cellXfs>
  <cellStyles count="1">
    <cellStyle xfId="0" name="Normal" builtinId="0"/>
  </cellStyles>
  <dxfs count="1">
    <dxf>
      <font/>
      <fill>
        <patternFill patternType="solid">
          <fgColor rgb="FFFF0000"/>
          <bgColor rgb="FFFF0000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3" max="4" width="10.14"/>
    <col customWidth="1" min="5" max="5" width="8.86"/>
    <col customWidth="1" min="6" max="7" width="13.57"/>
    <col customWidth="1" min="8" max="8" width="9.57"/>
    <col customWidth="1" min="11" max="12" width="15.57"/>
    <col customWidth="1" min="13" max="13" width="18.57"/>
    <col customWidth="1" min="14" max="14" width="12.57"/>
    <col customWidth="1" min="19" max="19" width="13.43"/>
    <col customWidth="1" min="22" max="22" width="8.29"/>
    <col customWidth="1" min="23" max="24" width="11.0"/>
  </cols>
  <sheetData>
    <row r="1">
      <c r="A1" s="6" t="s">
        <v>0</v>
      </c>
      <c r="B1" s="8" t="s">
        <v>4</v>
      </c>
      <c r="C1" s="8" t="s">
        <v>6</v>
      </c>
      <c r="D1" s="8" t="s">
        <v>7</v>
      </c>
      <c r="E1" s="8" t="s">
        <v>8</v>
      </c>
      <c r="F1" s="8" t="s">
        <v>9</v>
      </c>
      <c r="G1" s="8" t="s">
        <v>10</v>
      </c>
      <c r="H1" s="8" t="s">
        <v>6</v>
      </c>
      <c r="I1" s="8" t="s">
        <v>11</v>
      </c>
      <c r="J1" s="8" t="s">
        <v>12</v>
      </c>
      <c r="K1" s="8" t="s">
        <v>13</v>
      </c>
      <c r="L1" s="10" t="s">
        <v>14</v>
      </c>
      <c r="M1" s="8" t="s">
        <v>22</v>
      </c>
      <c r="N1" s="8" t="s">
        <v>23</v>
      </c>
      <c r="O1" s="8" t="s">
        <v>24</v>
      </c>
      <c r="P1" s="8" t="s">
        <v>25</v>
      </c>
      <c r="Q1" s="8" t="s">
        <v>26</v>
      </c>
      <c r="R1" s="8" t="s">
        <v>27</v>
      </c>
      <c r="S1" s="8" t="s">
        <v>28</v>
      </c>
      <c r="T1" s="8"/>
      <c r="U1" s="8" t="s">
        <v>29</v>
      </c>
      <c r="V1" s="8" t="s">
        <v>30</v>
      </c>
      <c r="W1" s="8" t="s">
        <v>31</v>
      </c>
      <c r="X1" s="8"/>
      <c r="Y1" s="12"/>
      <c r="Z1" s="8"/>
      <c r="AA1" s="12"/>
      <c r="AB1" s="12"/>
      <c r="AC1" s="12"/>
      <c r="AD1" s="12"/>
      <c r="AE1" s="12"/>
      <c r="AF1" s="12"/>
      <c r="AG1" s="12"/>
    </row>
    <row r="2">
      <c r="H2" s="14"/>
      <c r="I2" s="14">
        <f>1/3</f>
        <v>0.3333333333</v>
      </c>
      <c r="J2" s="13">
        <v>0.9</v>
      </c>
      <c r="K2" s="25"/>
      <c r="L2" s="26">
        <v>25.0</v>
      </c>
      <c r="M2" s="25">
        <v>0.55</v>
      </c>
      <c r="N2" s="28"/>
      <c r="O2" s="28"/>
      <c r="P2" s="29"/>
      <c r="Q2" s="28"/>
      <c r="R2" s="25">
        <v>1.2</v>
      </c>
      <c r="S2" s="28"/>
      <c r="T2" s="14"/>
      <c r="U2" s="14"/>
      <c r="V2" s="28"/>
      <c r="W2" s="28"/>
      <c r="X2" s="28"/>
      <c r="Z2" s="28"/>
      <c r="AA2" s="28"/>
      <c r="AB2" s="28"/>
      <c r="AC2" s="28"/>
      <c r="AD2" s="28"/>
      <c r="AE2" s="28"/>
      <c r="AF2" s="28"/>
      <c r="AG2" s="28"/>
    </row>
    <row r="3">
      <c r="A3" s="1"/>
      <c r="B3" s="5"/>
      <c r="F3" s="5"/>
      <c r="G3" s="5"/>
      <c r="H3" s="31"/>
      <c r="I3" s="31">
        <v>5.0</v>
      </c>
      <c r="J3" s="31"/>
      <c r="K3" s="5"/>
      <c r="L3" s="33"/>
      <c r="M3" s="5"/>
      <c r="P3" s="29"/>
      <c r="Q3" s="29"/>
      <c r="R3" s="5"/>
      <c r="T3" s="31"/>
      <c r="U3" s="31"/>
      <c r="V3" s="5"/>
      <c r="Z3" s="5"/>
    </row>
    <row r="4">
      <c r="A4" s="50" t="s">
        <v>44</v>
      </c>
      <c r="B4" s="5" t="s">
        <v>52</v>
      </c>
      <c r="C4" s="5" t="s">
        <v>54</v>
      </c>
      <c r="D4" s="5">
        <v>20000.0</v>
      </c>
      <c r="E4" s="5">
        <v>850.0</v>
      </c>
      <c r="F4" s="5">
        <f t="shared" ref="F4:F15" si="1">VLOOKUP(C4, $A$25:$B$30, 2, 0)</f>
        <v>115</v>
      </c>
      <c r="G4" s="5">
        <f>F4</f>
        <v>115</v>
      </c>
      <c r="H4" s="55">
        <f t="shared" ref="H4:H15" si="2">VLOOKUP(C4, $A$25:$C$33, 3, 0)</f>
        <v>3</v>
      </c>
      <c r="I4" s="55">
        <f t="shared" ref="I4:I15" si="3">Power(D4, $I$2)*$I$3</f>
        <v>135.7208808</v>
      </c>
      <c r="J4" s="55">
        <f t="shared" ref="J4:J15" si="4">I4*(1+(1-(F4*$J$2)/F4)/2)</f>
        <v>142.5069249</v>
      </c>
      <c r="K4" s="56">
        <f t="shared" ref="K4:K15" si="5">D4/750</f>
        <v>26.66666667</v>
      </c>
      <c r="L4" s="65">
        <f t="shared" ref="L4:L15" si="6">K4*$L$2</f>
        <v>666.6666667</v>
      </c>
      <c r="M4" s="62">
        <f t="shared" ref="M4:M15" si="7">Power(D4, $M$2) * (G4/F4)</f>
        <v>232.0419453</v>
      </c>
      <c r="N4" s="67">
        <f t="shared" ref="N4:N15" si="8">E4/K4</f>
        <v>31.875</v>
      </c>
      <c r="O4" s="62">
        <f t="shared" ref="O4:O8" si="9">F4/M4</f>
        <v>0.4956000514</v>
      </c>
      <c r="P4" s="67">
        <f t="shared" ref="P4:P15" si="10">N4*30</f>
        <v>956.25</v>
      </c>
      <c r="Q4" s="67">
        <f t="shared" ref="Q4:Q15" si="11">G4/M4*30</f>
        <v>14.86800154</v>
      </c>
      <c r="R4" s="62">
        <f t="shared" ref="R4:R15" si="12">Pow(D4, $R$2)*F4/G4 / 500</f>
        <v>289.9118655</v>
      </c>
      <c r="S4" s="62">
        <f t="shared" ref="S4:S15" si="13">E4/R4</f>
        <v>2.931925531</v>
      </c>
      <c r="T4" s="71"/>
      <c r="U4" s="72">
        <v>900.0</v>
      </c>
      <c r="V4" s="72">
        <v>20.0</v>
      </c>
      <c r="W4" s="21">
        <v>1.5</v>
      </c>
      <c r="X4" s="69"/>
      <c r="Z4" s="62"/>
    </row>
    <row r="5">
      <c r="A5" s="50" t="s">
        <v>73</v>
      </c>
      <c r="B5" s="5" t="s">
        <v>74</v>
      </c>
      <c r="C5" s="5" t="s">
        <v>75</v>
      </c>
      <c r="D5" s="5">
        <v>4000.0</v>
      </c>
      <c r="E5" s="5">
        <v>110.0</v>
      </c>
      <c r="F5" s="5">
        <f t="shared" si="1"/>
        <v>150</v>
      </c>
      <c r="G5" s="5">
        <v>200.0</v>
      </c>
      <c r="H5" s="55">
        <f t="shared" si="2"/>
        <v>0</v>
      </c>
      <c r="I5" s="55">
        <f t="shared" si="3"/>
        <v>79.3700526</v>
      </c>
      <c r="J5" s="55">
        <f t="shared" si="4"/>
        <v>83.33855523</v>
      </c>
      <c r="K5" s="56">
        <f t="shared" si="5"/>
        <v>5.333333333</v>
      </c>
      <c r="L5" s="65">
        <f t="shared" si="6"/>
        <v>133.3333333</v>
      </c>
      <c r="M5" s="62">
        <f t="shared" si="7"/>
        <v>127.6649654</v>
      </c>
      <c r="N5" s="67">
        <f t="shared" si="8"/>
        <v>20.625</v>
      </c>
      <c r="O5" s="62">
        <f t="shared" si="9"/>
        <v>1.174950383</v>
      </c>
      <c r="P5" s="67">
        <f t="shared" si="10"/>
        <v>618.75</v>
      </c>
      <c r="Q5" s="67">
        <f t="shared" si="11"/>
        <v>46.99801533</v>
      </c>
      <c r="R5" s="62">
        <f t="shared" si="12"/>
        <v>31.51833365</v>
      </c>
      <c r="S5" s="62">
        <f t="shared" si="13"/>
        <v>3.490032221</v>
      </c>
      <c r="T5" s="71"/>
      <c r="U5" s="75"/>
      <c r="V5" s="72"/>
      <c r="W5" s="75"/>
      <c r="X5" s="69"/>
      <c r="Z5" s="62"/>
    </row>
    <row r="6">
      <c r="A6" s="50" t="s">
        <v>77</v>
      </c>
      <c r="B6" s="5" t="s">
        <v>78</v>
      </c>
      <c r="C6" s="5" t="s">
        <v>79</v>
      </c>
      <c r="D6" s="5">
        <v>2500.0</v>
      </c>
      <c r="E6" s="5">
        <v>110.0</v>
      </c>
      <c r="F6" s="5">
        <f t="shared" si="1"/>
        <v>165</v>
      </c>
      <c r="G6" s="5">
        <v>200.0</v>
      </c>
      <c r="H6" s="55">
        <f t="shared" si="2"/>
        <v>-1</v>
      </c>
      <c r="I6" s="55">
        <f t="shared" si="3"/>
        <v>67.86044041</v>
      </c>
      <c r="J6" s="55">
        <f t="shared" si="4"/>
        <v>71.25346244</v>
      </c>
      <c r="K6" s="56">
        <f t="shared" si="5"/>
        <v>3.333333333</v>
      </c>
      <c r="L6" s="65">
        <f t="shared" si="6"/>
        <v>83.33333333</v>
      </c>
      <c r="M6" s="62">
        <f t="shared" si="7"/>
        <v>89.62167495</v>
      </c>
      <c r="N6" s="67">
        <f t="shared" si="8"/>
        <v>33</v>
      </c>
      <c r="O6" s="62">
        <f t="shared" si="9"/>
        <v>1.841072487</v>
      </c>
      <c r="P6" s="67">
        <f t="shared" si="10"/>
        <v>990</v>
      </c>
      <c r="Q6" s="67">
        <f t="shared" si="11"/>
        <v>66.94809044</v>
      </c>
      <c r="R6" s="62">
        <f t="shared" si="12"/>
        <v>19.72477031</v>
      </c>
      <c r="S6" s="62">
        <f t="shared" si="13"/>
        <v>5.57674428</v>
      </c>
      <c r="T6" s="71"/>
      <c r="U6" s="72"/>
      <c r="V6" s="72"/>
      <c r="W6" s="75"/>
      <c r="X6" s="69"/>
      <c r="Z6" s="62"/>
    </row>
    <row r="7">
      <c r="A7" s="50" t="s">
        <v>66</v>
      </c>
      <c r="B7" s="5" t="s">
        <v>52</v>
      </c>
      <c r="C7" s="5" t="s">
        <v>81</v>
      </c>
      <c r="D7" s="5">
        <v>15000.0</v>
      </c>
      <c r="E7" s="5">
        <v>550.0</v>
      </c>
      <c r="F7" s="5">
        <f t="shared" si="1"/>
        <v>125</v>
      </c>
      <c r="G7" s="5">
        <v>200.0</v>
      </c>
      <c r="H7" s="55">
        <f t="shared" si="2"/>
        <v>2</v>
      </c>
      <c r="I7" s="55">
        <f t="shared" si="3"/>
        <v>123.3106037</v>
      </c>
      <c r="J7" s="55">
        <f t="shared" si="4"/>
        <v>129.4761339</v>
      </c>
      <c r="K7" s="56">
        <f t="shared" si="5"/>
        <v>20</v>
      </c>
      <c r="L7" s="65">
        <f t="shared" si="6"/>
        <v>500</v>
      </c>
      <c r="M7" s="62">
        <f t="shared" si="7"/>
        <v>316.9349803</v>
      </c>
      <c r="N7" s="67">
        <f t="shared" si="8"/>
        <v>27.5</v>
      </c>
      <c r="O7" s="62">
        <f t="shared" si="9"/>
        <v>0.3944026623</v>
      </c>
      <c r="P7" s="67">
        <f t="shared" si="10"/>
        <v>825</v>
      </c>
      <c r="Q7" s="67">
        <f t="shared" si="11"/>
        <v>18.93132779</v>
      </c>
      <c r="R7" s="62">
        <f t="shared" si="12"/>
        <v>128.2978929</v>
      </c>
      <c r="S7" s="62">
        <f t="shared" si="13"/>
        <v>4.286898151</v>
      </c>
      <c r="T7" s="71"/>
      <c r="U7" s="72" t="s">
        <v>82</v>
      </c>
      <c r="V7" s="72" t="s">
        <v>83</v>
      </c>
      <c r="W7" s="75"/>
      <c r="X7" s="69"/>
      <c r="Z7" s="62"/>
    </row>
    <row r="8">
      <c r="A8" s="50" t="s">
        <v>84</v>
      </c>
      <c r="B8" s="5" t="s">
        <v>85</v>
      </c>
      <c r="C8" s="5" t="s">
        <v>86</v>
      </c>
      <c r="D8" s="5">
        <v>10250.0</v>
      </c>
      <c r="E8" s="5">
        <v>240.0</v>
      </c>
      <c r="F8" s="5">
        <f t="shared" si="1"/>
        <v>135</v>
      </c>
      <c r="G8" s="5">
        <v>200.0</v>
      </c>
      <c r="H8" s="55">
        <f t="shared" si="2"/>
        <v>1</v>
      </c>
      <c r="I8" s="55">
        <f t="shared" si="3"/>
        <v>108.6120371</v>
      </c>
      <c r="J8" s="55">
        <f t="shared" si="4"/>
        <v>114.042639</v>
      </c>
      <c r="K8" s="56">
        <f t="shared" si="5"/>
        <v>13.66666667</v>
      </c>
      <c r="L8" s="65">
        <f t="shared" si="6"/>
        <v>341.6666667</v>
      </c>
      <c r="M8" s="62">
        <f t="shared" si="7"/>
        <v>238.0095335</v>
      </c>
      <c r="N8" s="67">
        <f t="shared" si="8"/>
        <v>17.56097561</v>
      </c>
      <c r="O8" s="62">
        <f t="shared" si="9"/>
        <v>0.5672041704</v>
      </c>
      <c r="P8" s="67">
        <f t="shared" si="10"/>
        <v>526.8292683</v>
      </c>
      <c r="Q8" s="67">
        <f t="shared" si="11"/>
        <v>25.20907424</v>
      </c>
      <c r="R8" s="62">
        <f t="shared" si="12"/>
        <v>87.74096508</v>
      </c>
      <c r="S8" s="62">
        <f t="shared" si="13"/>
        <v>2.73532437</v>
      </c>
      <c r="T8" s="71"/>
      <c r="U8" s="72">
        <f t="shared" ref="U8:U15" si="14">$V$4*pow($U$4/V8, $W$4)</f>
        <v>20</v>
      </c>
      <c r="V8" s="72">
        <v>900.0</v>
      </c>
      <c r="W8" s="75"/>
      <c r="X8" s="69"/>
      <c r="Z8" s="62"/>
    </row>
    <row r="9">
      <c r="A9" s="50" t="s">
        <v>87</v>
      </c>
      <c r="B9" s="5" t="s">
        <v>88</v>
      </c>
      <c r="C9" s="5" t="s">
        <v>86</v>
      </c>
      <c r="D9" s="5">
        <v>8000.0</v>
      </c>
      <c r="E9" s="5">
        <v>260.0</v>
      </c>
      <c r="F9" s="5">
        <f t="shared" si="1"/>
        <v>135</v>
      </c>
      <c r="G9" s="5">
        <v>200.0</v>
      </c>
      <c r="H9" s="55">
        <f t="shared" si="2"/>
        <v>1</v>
      </c>
      <c r="I9" s="55">
        <f t="shared" si="3"/>
        <v>100</v>
      </c>
      <c r="J9" s="55">
        <f t="shared" si="4"/>
        <v>105</v>
      </c>
      <c r="K9" s="56">
        <f t="shared" si="5"/>
        <v>10.66666667</v>
      </c>
      <c r="L9" s="65">
        <f t="shared" si="6"/>
        <v>266.6666667</v>
      </c>
      <c r="M9" s="62">
        <f t="shared" si="7"/>
        <v>207.6804997</v>
      </c>
      <c r="N9" s="67">
        <f t="shared" si="8"/>
        <v>24.375</v>
      </c>
      <c r="O9" s="62">
        <f t="shared" ref="O9:O15" si="15">E9/K9</f>
        <v>24.375</v>
      </c>
      <c r="P9" s="67">
        <f t="shared" si="10"/>
        <v>731.25</v>
      </c>
      <c r="Q9" s="67">
        <f t="shared" si="11"/>
        <v>28.89053142</v>
      </c>
      <c r="R9" s="62">
        <f t="shared" si="12"/>
        <v>65.16910443</v>
      </c>
      <c r="S9" s="62">
        <f t="shared" si="13"/>
        <v>3.989620576</v>
      </c>
      <c r="T9" s="71"/>
      <c r="U9" s="72">
        <f t="shared" si="14"/>
        <v>23.86485387</v>
      </c>
      <c r="V9" s="72">
        <v>800.0</v>
      </c>
      <c r="W9" s="75"/>
      <c r="X9" s="69"/>
      <c r="Z9" s="62"/>
    </row>
    <row r="10">
      <c r="A10" s="50" t="s">
        <v>89</v>
      </c>
      <c r="B10" s="5" t="s">
        <v>74</v>
      </c>
      <c r="C10" s="5" t="s">
        <v>75</v>
      </c>
      <c r="D10" s="5">
        <v>4500.0</v>
      </c>
      <c r="E10" s="5">
        <v>180.0</v>
      </c>
      <c r="F10" s="5">
        <f t="shared" si="1"/>
        <v>150</v>
      </c>
      <c r="G10" s="5">
        <v>200.0</v>
      </c>
      <c r="H10" s="55">
        <f t="shared" si="2"/>
        <v>0</v>
      </c>
      <c r="I10" s="55">
        <f t="shared" si="3"/>
        <v>82.54818122</v>
      </c>
      <c r="J10" s="55">
        <f t="shared" si="4"/>
        <v>86.67559028</v>
      </c>
      <c r="K10" s="56">
        <f t="shared" si="5"/>
        <v>6</v>
      </c>
      <c r="L10" s="65">
        <f t="shared" si="6"/>
        <v>150</v>
      </c>
      <c r="M10" s="62">
        <f t="shared" si="7"/>
        <v>136.2089419</v>
      </c>
      <c r="N10" s="67">
        <f t="shared" si="8"/>
        <v>30</v>
      </c>
      <c r="O10" s="62">
        <f t="shared" si="15"/>
        <v>30</v>
      </c>
      <c r="P10" s="67">
        <f t="shared" si="10"/>
        <v>900</v>
      </c>
      <c r="Q10" s="67">
        <f t="shared" si="11"/>
        <v>44.04997144</v>
      </c>
      <c r="R10" s="62">
        <f t="shared" si="12"/>
        <v>36.3033143</v>
      </c>
      <c r="S10" s="62">
        <f t="shared" si="13"/>
        <v>4.958224985</v>
      </c>
      <c r="T10" s="71"/>
      <c r="U10" s="72">
        <f t="shared" si="14"/>
        <v>29.15725935</v>
      </c>
      <c r="V10" s="72">
        <v>700.0</v>
      </c>
      <c r="W10" s="75"/>
      <c r="X10" s="69"/>
      <c r="Z10" s="62"/>
    </row>
    <row r="11">
      <c r="A11" s="50" t="s">
        <v>91</v>
      </c>
      <c r="B11" s="5" t="s">
        <v>78</v>
      </c>
      <c r="C11" s="5" t="s">
        <v>75</v>
      </c>
      <c r="D11" s="5">
        <v>3500.0</v>
      </c>
      <c r="E11" s="5">
        <v>95.0</v>
      </c>
      <c r="F11" s="5">
        <f t="shared" si="1"/>
        <v>150</v>
      </c>
      <c r="G11" s="5">
        <v>200.0</v>
      </c>
      <c r="H11" s="55">
        <f t="shared" si="2"/>
        <v>0</v>
      </c>
      <c r="I11" s="55">
        <f t="shared" si="3"/>
        <v>75.9147243</v>
      </c>
      <c r="J11" s="55">
        <f t="shared" si="4"/>
        <v>79.71046051</v>
      </c>
      <c r="K11" s="56">
        <f t="shared" si="5"/>
        <v>4.666666667</v>
      </c>
      <c r="L11" s="65">
        <f t="shared" si="6"/>
        <v>116.6666667</v>
      </c>
      <c r="M11" s="62">
        <f t="shared" si="7"/>
        <v>118.6249824</v>
      </c>
      <c r="N11" s="67">
        <f t="shared" si="8"/>
        <v>20.35714286</v>
      </c>
      <c r="O11" s="62">
        <f t="shared" si="15"/>
        <v>20.35714286</v>
      </c>
      <c r="P11" s="67">
        <f t="shared" si="10"/>
        <v>610.7142857</v>
      </c>
      <c r="Q11" s="67">
        <f t="shared" si="11"/>
        <v>50.57956493</v>
      </c>
      <c r="R11" s="62">
        <f t="shared" si="12"/>
        <v>26.85176961</v>
      </c>
      <c r="S11" s="62">
        <f t="shared" si="13"/>
        <v>3.53794187</v>
      </c>
      <c r="T11" s="71"/>
      <c r="U11" s="72">
        <f t="shared" si="14"/>
        <v>36.74234614</v>
      </c>
      <c r="V11" s="72">
        <v>600.0</v>
      </c>
      <c r="W11" s="75"/>
      <c r="X11" s="69"/>
      <c r="Z11" s="62"/>
    </row>
    <row r="12">
      <c r="A12" s="50" t="s">
        <v>92</v>
      </c>
      <c r="B12" s="5" t="s">
        <v>93</v>
      </c>
      <c r="C12" s="5" t="s">
        <v>86</v>
      </c>
      <c r="D12" s="5">
        <v>12500.0</v>
      </c>
      <c r="E12" s="5">
        <v>500.0</v>
      </c>
      <c r="F12" s="5">
        <f t="shared" si="1"/>
        <v>135</v>
      </c>
      <c r="G12" s="5">
        <v>200.0</v>
      </c>
      <c r="H12" s="55">
        <f t="shared" si="2"/>
        <v>1</v>
      </c>
      <c r="I12" s="55">
        <f t="shared" si="3"/>
        <v>116.0397208</v>
      </c>
      <c r="J12" s="55">
        <f t="shared" si="4"/>
        <v>121.8417069</v>
      </c>
      <c r="K12" s="56">
        <f t="shared" si="5"/>
        <v>16.66666667</v>
      </c>
      <c r="L12" s="65">
        <f t="shared" si="6"/>
        <v>416.6666667</v>
      </c>
      <c r="M12" s="62">
        <f t="shared" si="7"/>
        <v>265.4585601</v>
      </c>
      <c r="N12" s="67">
        <f t="shared" si="8"/>
        <v>30</v>
      </c>
      <c r="O12" s="62">
        <f t="shared" si="15"/>
        <v>30</v>
      </c>
      <c r="P12" s="67">
        <f t="shared" si="10"/>
        <v>900</v>
      </c>
      <c r="Q12" s="67">
        <f t="shared" si="11"/>
        <v>22.6023979</v>
      </c>
      <c r="R12" s="62">
        <f t="shared" si="12"/>
        <v>111.33348</v>
      </c>
      <c r="S12" s="62">
        <f t="shared" si="13"/>
        <v>4.491012049</v>
      </c>
      <c r="T12" s="71"/>
      <c r="U12" s="72">
        <f t="shared" si="14"/>
        <v>48.29906831</v>
      </c>
      <c r="V12" s="72">
        <v>500.0</v>
      </c>
      <c r="W12" s="75"/>
      <c r="X12" s="69"/>
      <c r="Z12" s="62"/>
    </row>
    <row r="13">
      <c r="A13" s="50" t="s">
        <v>94</v>
      </c>
      <c r="B13" s="5" t="s">
        <v>95</v>
      </c>
      <c r="C13" s="5" t="s">
        <v>75</v>
      </c>
      <c r="D13" s="5">
        <v>3000.0</v>
      </c>
      <c r="E13" s="5">
        <v>80.0</v>
      </c>
      <c r="F13" s="5">
        <f t="shared" si="1"/>
        <v>150</v>
      </c>
      <c r="G13" s="5">
        <v>200.0</v>
      </c>
      <c r="H13" s="55">
        <f t="shared" si="2"/>
        <v>0</v>
      </c>
      <c r="I13" s="55">
        <f t="shared" si="3"/>
        <v>72.11247852</v>
      </c>
      <c r="J13" s="55">
        <f t="shared" si="4"/>
        <v>75.71810244</v>
      </c>
      <c r="K13" s="56">
        <f t="shared" si="5"/>
        <v>4</v>
      </c>
      <c r="L13" s="65">
        <f t="shared" si="6"/>
        <v>100</v>
      </c>
      <c r="M13" s="62">
        <f t="shared" si="7"/>
        <v>108.9821639</v>
      </c>
      <c r="N13" s="67">
        <f t="shared" si="8"/>
        <v>20</v>
      </c>
      <c r="O13" s="62">
        <f t="shared" si="15"/>
        <v>20</v>
      </c>
      <c r="P13" s="67">
        <f t="shared" si="10"/>
        <v>600</v>
      </c>
      <c r="Q13" s="67">
        <f t="shared" si="11"/>
        <v>55.05488042</v>
      </c>
      <c r="R13" s="62">
        <f t="shared" si="12"/>
        <v>22.31704888</v>
      </c>
      <c r="S13" s="62">
        <f t="shared" si="13"/>
        <v>3.584703355</v>
      </c>
      <c r="T13" s="71"/>
      <c r="U13" s="72">
        <f t="shared" si="14"/>
        <v>67.5</v>
      </c>
      <c r="V13" s="72">
        <v>400.0</v>
      </c>
      <c r="W13" s="75"/>
      <c r="X13" s="69"/>
      <c r="Z13" s="62"/>
    </row>
    <row r="14">
      <c r="A14" s="50" t="s">
        <v>97</v>
      </c>
      <c r="B14" s="5" t="s">
        <v>98</v>
      </c>
      <c r="C14" s="5" t="s">
        <v>79</v>
      </c>
      <c r="D14" s="5">
        <v>750.0</v>
      </c>
      <c r="E14" s="5">
        <v>26.0</v>
      </c>
      <c r="F14" s="5">
        <f t="shared" si="1"/>
        <v>165</v>
      </c>
      <c r="G14" s="5">
        <v>200.0</v>
      </c>
      <c r="H14" s="55">
        <f t="shared" si="2"/>
        <v>-1</v>
      </c>
      <c r="I14" s="55">
        <f t="shared" si="3"/>
        <v>45.42801482</v>
      </c>
      <c r="J14" s="55">
        <f t="shared" si="4"/>
        <v>47.69941556</v>
      </c>
      <c r="K14" s="56">
        <f t="shared" si="5"/>
        <v>1</v>
      </c>
      <c r="L14" s="65">
        <f t="shared" si="6"/>
        <v>25</v>
      </c>
      <c r="M14" s="62">
        <f t="shared" si="7"/>
        <v>46.21997927</v>
      </c>
      <c r="N14" s="67">
        <f t="shared" si="8"/>
        <v>26</v>
      </c>
      <c r="O14" s="62">
        <f t="shared" si="15"/>
        <v>26</v>
      </c>
      <c r="P14" s="67">
        <f t="shared" si="10"/>
        <v>780</v>
      </c>
      <c r="Q14" s="67">
        <f t="shared" si="11"/>
        <v>129.8139916</v>
      </c>
      <c r="R14" s="62">
        <f t="shared" si="12"/>
        <v>4.651119097</v>
      </c>
      <c r="S14" s="62">
        <f t="shared" si="13"/>
        <v>5.590052513</v>
      </c>
      <c r="T14" s="71"/>
      <c r="U14" s="72">
        <f t="shared" si="14"/>
        <v>103.9230485</v>
      </c>
      <c r="V14" s="72">
        <v>300.0</v>
      </c>
      <c r="W14" s="75"/>
      <c r="X14" s="69"/>
      <c r="Z14" s="62"/>
    </row>
    <row r="15">
      <c r="A15" s="50" t="s">
        <v>99</v>
      </c>
      <c r="B15" s="5" t="s">
        <v>100</v>
      </c>
      <c r="C15" s="5" t="s">
        <v>81</v>
      </c>
      <c r="D15" s="5">
        <v>1150.0</v>
      </c>
      <c r="E15" s="5">
        <v>22.0</v>
      </c>
      <c r="F15" s="5">
        <f t="shared" si="1"/>
        <v>125</v>
      </c>
      <c r="G15" s="5">
        <v>200.0</v>
      </c>
      <c r="H15" s="55">
        <f t="shared" si="2"/>
        <v>2</v>
      </c>
      <c r="I15" s="55">
        <f t="shared" si="3"/>
        <v>52.38447766</v>
      </c>
      <c r="J15" s="55">
        <f t="shared" si="4"/>
        <v>55.00370154</v>
      </c>
      <c r="K15" s="56">
        <f t="shared" si="5"/>
        <v>1.533333333</v>
      </c>
      <c r="L15" s="65">
        <f t="shared" si="6"/>
        <v>38.33333333</v>
      </c>
      <c r="M15" s="62">
        <f t="shared" si="7"/>
        <v>77.17982595</v>
      </c>
      <c r="N15" s="67">
        <f t="shared" si="8"/>
        <v>14.34782609</v>
      </c>
      <c r="O15" s="62">
        <f t="shared" si="15"/>
        <v>14.34782609</v>
      </c>
      <c r="P15" s="67">
        <f t="shared" si="10"/>
        <v>430.4347826</v>
      </c>
      <c r="Q15" s="67">
        <f t="shared" si="11"/>
        <v>77.74052255</v>
      </c>
      <c r="R15" s="62">
        <f t="shared" si="12"/>
        <v>5.885012931</v>
      </c>
      <c r="S15" s="62">
        <f t="shared" si="13"/>
        <v>3.738309543</v>
      </c>
      <c r="T15" s="71"/>
      <c r="U15" s="72">
        <f t="shared" si="14"/>
        <v>180.010881</v>
      </c>
      <c r="V15" s="72">
        <v>208.0</v>
      </c>
      <c r="W15" s="75"/>
      <c r="X15" s="69"/>
      <c r="Z15" s="62"/>
    </row>
    <row r="16">
      <c r="A16" s="1"/>
      <c r="B16" s="5"/>
      <c r="C16" s="5"/>
      <c r="D16" s="5"/>
      <c r="E16" s="5"/>
      <c r="F16" s="5"/>
      <c r="G16" s="5"/>
      <c r="H16" s="66"/>
      <c r="I16" s="66"/>
      <c r="J16" s="66"/>
      <c r="O16" s="67"/>
      <c r="P16" s="62"/>
      <c r="Q16" s="63"/>
      <c r="R16" s="63"/>
      <c r="S16" s="62"/>
      <c r="T16" s="66"/>
      <c r="U16" s="72"/>
      <c r="V16" s="72"/>
      <c r="W16" s="72"/>
      <c r="X16" s="69"/>
      <c r="Y16" s="69"/>
      <c r="Z16" s="62"/>
    </row>
    <row r="17">
      <c r="A17" s="1" t="s">
        <v>104</v>
      </c>
      <c r="B17" s="5"/>
      <c r="C17" s="5"/>
      <c r="D17" s="5"/>
      <c r="E17" s="5"/>
      <c r="F17" s="5"/>
      <c r="G17" s="5"/>
      <c r="H17" s="66"/>
      <c r="I17" s="66"/>
      <c r="J17" s="66"/>
      <c r="K17" s="62"/>
      <c r="L17" s="21"/>
      <c r="M17" s="59"/>
      <c r="N17" s="62"/>
      <c r="O17" s="67"/>
      <c r="P17" s="62"/>
      <c r="Q17" s="63"/>
      <c r="R17" s="63"/>
      <c r="S17" s="62"/>
      <c r="T17" s="66"/>
      <c r="U17" s="72"/>
      <c r="V17" s="72"/>
      <c r="W17" s="68"/>
      <c r="X17" s="69"/>
      <c r="Y17" s="69"/>
      <c r="Z17" s="62"/>
    </row>
    <row r="18">
      <c r="A18" s="1"/>
      <c r="B18" s="5"/>
      <c r="C18" s="5"/>
      <c r="D18" s="5"/>
      <c r="E18" s="5"/>
      <c r="F18" s="5"/>
      <c r="G18" s="5"/>
      <c r="H18" s="66"/>
      <c r="I18" s="66"/>
      <c r="J18" s="66"/>
      <c r="K18" s="62"/>
      <c r="L18" s="21"/>
      <c r="M18" s="59"/>
      <c r="N18" s="62"/>
      <c r="O18" s="67"/>
      <c r="P18" s="62"/>
      <c r="Q18" s="63"/>
      <c r="R18" s="63"/>
      <c r="S18" s="62"/>
      <c r="T18" s="66"/>
      <c r="U18" s="66"/>
      <c r="V18" s="68"/>
      <c r="W18" s="68"/>
      <c r="X18" s="69"/>
      <c r="Y18" s="69"/>
      <c r="Z18" s="62"/>
    </row>
    <row r="19">
      <c r="A19" s="1"/>
      <c r="B19" s="5"/>
      <c r="C19" s="5"/>
      <c r="D19" s="5"/>
      <c r="E19" s="5"/>
      <c r="F19" s="5"/>
      <c r="G19" s="5"/>
      <c r="H19" s="66"/>
      <c r="I19" s="66"/>
      <c r="J19" s="66"/>
      <c r="K19" s="62"/>
      <c r="L19" s="21"/>
      <c r="M19" s="59"/>
      <c r="N19" s="62"/>
      <c r="O19" s="67"/>
      <c r="P19" s="62"/>
      <c r="Q19" s="63"/>
      <c r="R19" s="63"/>
      <c r="S19" s="62"/>
      <c r="T19" s="66"/>
      <c r="U19" s="66"/>
      <c r="V19" s="68"/>
      <c r="W19" s="68"/>
      <c r="X19" s="69"/>
      <c r="Y19" s="69"/>
      <c r="Z19" s="62"/>
    </row>
    <row r="20">
      <c r="A20" s="5"/>
      <c r="D20" s="5"/>
      <c r="G20" s="5"/>
      <c r="L20" s="89"/>
      <c r="M20" s="89"/>
      <c r="Q20" s="28"/>
    </row>
    <row r="21">
      <c r="A21" s="1"/>
      <c r="B21" s="5"/>
      <c r="C21" s="5"/>
      <c r="D21" s="5"/>
      <c r="E21" s="5"/>
      <c r="F21" s="5"/>
      <c r="G21" s="5"/>
      <c r="K21" s="5"/>
      <c r="L21" s="100"/>
      <c r="M21" s="100"/>
      <c r="N21" s="5"/>
      <c r="S21" s="25"/>
      <c r="V21" s="68"/>
      <c r="W21" s="68"/>
      <c r="X21" s="69"/>
      <c r="Y21" s="69"/>
      <c r="Z21" s="62"/>
    </row>
    <row r="22">
      <c r="A22" s="1"/>
      <c r="B22" s="5"/>
      <c r="C22" s="5"/>
      <c r="D22" s="5"/>
      <c r="E22" s="5"/>
      <c r="F22" s="5"/>
      <c r="G22" s="5"/>
      <c r="K22" s="5"/>
      <c r="L22" s="100"/>
      <c r="M22" s="100"/>
      <c r="N22" s="5"/>
      <c r="S22" s="25"/>
      <c r="V22" s="68"/>
      <c r="W22" s="68"/>
      <c r="X22" s="69"/>
      <c r="Y22" s="69"/>
      <c r="Z22" s="62"/>
    </row>
    <row r="23">
      <c r="L23" s="89"/>
      <c r="M23" s="89"/>
      <c r="S23" s="5"/>
    </row>
    <row r="24">
      <c r="C24" s="1" t="s">
        <v>21</v>
      </c>
      <c r="D24" s="1"/>
      <c r="L24" s="89"/>
      <c r="M24" s="89"/>
      <c r="O24" s="31"/>
      <c r="P24" s="39"/>
      <c r="Q24" s="31"/>
      <c r="R24" s="31"/>
      <c r="S24" s="39"/>
    </row>
    <row r="25">
      <c r="A25" s="5" t="s">
        <v>54</v>
      </c>
      <c r="B25" s="5">
        <v>115.0</v>
      </c>
      <c r="C25" s="1">
        <v>3.0</v>
      </c>
      <c r="D25" s="1"/>
      <c r="O25" s="31"/>
      <c r="P25" s="39"/>
      <c r="Q25" s="31"/>
      <c r="R25" s="31"/>
      <c r="S25" s="39"/>
    </row>
    <row r="26">
      <c r="A26" s="5" t="s">
        <v>81</v>
      </c>
      <c r="B26" s="5">
        <v>125.0</v>
      </c>
      <c r="C26" s="102">
        <v>2.0</v>
      </c>
      <c r="D26" s="102"/>
      <c r="E26" s="106"/>
      <c r="F26" s="106"/>
      <c r="O26" s="31"/>
      <c r="P26" s="39"/>
      <c r="Q26" s="31"/>
      <c r="R26" s="31"/>
      <c r="S26" s="39"/>
    </row>
    <row r="27">
      <c r="A27" s="5" t="s">
        <v>86</v>
      </c>
      <c r="B27" s="5">
        <v>135.0</v>
      </c>
      <c r="C27" s="102">
        <v>1.0</v>
      </c>
      <c r="G27" s="102" t="s">
        <v>85</v>
      </c>
      <c r="H27" s="107">
        <v>50000.0</v>
      </c>
      <c r="I27" s="107">
        <v>100000.0</v>
      </c>
    </row>
    <row r="28">
      <c r="A28" s="5" t="s">
        <v>75</v>
      </c>
      <c r="B28" s="5">
        <v>150.0</v>
      </c>
      <c r="C28" s="102">
        <v>0.0</v>
      </c>
      <c r="G28" s="102" t="s">
        <v>109</v>
      </c>
      <c r="H28" s="107">
        <v>50000.0</v>
      </c>
      <c r="I28" s="107">
        <v>100000.0</v>
      </c>
      <c r="M28" s="5">
        <v>1200.0</v>
      </c>
      <c r="N28" s="5">
        <v>38.0</v>
      </c>
      <c r="O28" s="5">
        <v>1.5</v>
      </c>
      <c r="Q28" s="5">
        <v>60.0</v>
      </c>
    </row>
    <row r="29">
      <c r="A29" s="5" t="s">
        <v>79</v>
      </c>
      <c r="B29" s="5">
        <v>165.0</v>
      </c>
      <c r="C29" s="102">
        <v>-1.0</v>
      </c>
      <c r="G29" s="102" t="s">
        <v>52</v>
      </c>
      <c r="H29" s="107">
        <v>15000.0</v>
      </c>
      <c r="I29" s="107">
        <v>50000.0</v>
      </c>
    </row>
    <row r="30">
      <c r="A30" s="5" t="s">
        <v>110</v>
      </c>
      <c r="B30" s="5">
        <v>180.0</v>
      </c>
      <c r="C30" s="102">
        <v>-2.0</v>
      </c>
      <c r="G30" s="102" t="s">
        <v>111</v>
      </c>
      <c r="H30" s="107">
        <v>10000.0</v>
      </c>
      <c r="I30" s="107">
        <v>15000.0</v>
      </c>
      <c r="L30" s="82" t="s">
        <v>112</v>
      </c>
      <c r="M30" s="82" t="s">
        <v>16</v>
      </c>
      <c r="N30" s="5" t="s">
        <v>113</v>
      </c>
      <c r="O30" s="109" t="s">
        <v>114</v>
      </c>
      <c r="P30" s="110" t="s">
        <v>115</v>
      </c>
      <c r="Q30" s="82" t="s">
        <v>116</v>
      </c>
      <c r="R30" s="82" t="s">
        <v>117</v>
      </c>
      <c r="S30" s="82" t="s">
        <v>118</v>
      </c>
    </row>
    <row r="31">
      <c r="C31" s="102"/>
      <c r="G31" s="102" t="s">
        <v>119</v>
      </c>
      <c r="H31" s="107">
        <v>5000.0</v>
      </c>
      <c r="I31" s="107">
        <v>10000.0</v>
      </c>
      <c r="L31" s="5">
        <f t="shared" ref="L31:L41" si="16">$M$28 /100 * N31</f>
        <v>1200</v>
      </c>
      <c r="M31" s="5">
        <f t="shared" ref="M31:M42" si="17">$M$28</f>
        <v>1200</v>
      </c>
      <c r="N31" s="5">
        <v>100.0</v>
      </c>
      <c r="O31" s="112">
        <f t="shared" ref="O31:O42" si="18">pow(L31, $O$28) / pow(M31, $O$28)</f>
        <v>1</v>
      </c>
      <c r="P31" s="113">
        <f t="shared" ref="P31:P42" si="19">$N$28 * O31</f>
        <v>38</v>
      </c>
      <c r="Q31" s="115">
        <f t="shared" ref="Q31:Q42" si="20">$Q$28</f>
        <v>60</v>
      </c>
      <c r="R31" s="117">
        <f t="shared" ref="R31:R42" si="21">P31</f>
        <v>38</v>
      </c>
      <c r="S31" s="63">
        <f t="shared" ref="S31:S42" si="22">Q31-R31</f>
        <v>22</v>
      </c>
    </row>
    <row r="32">
      <c r="C32" s="107"/>
      <c r="G32" s="107" t="s">
        <v>74</v>
      </c>
      <c r="H32" s="107">
        <v>3000.0</v>
      </c>
      <c r="I32" s="107">
        <v>4000.0</v>
      </c>
      <c r="L32" s="5">
        <f t="shared" si="16"/>
        <v>1080</v>
      </c>
      <c r="M32" s="5">
        <f t="shared" si="17"/>
        <v>1200</v>
      </c>
      <c r="N32" s="5">
        <v>90.0</v>
      </c>
      <c r="O32" s="112">
        <f t="shared" si="18"/>
        <v>0.8538149682</v>
      </c>
      <c r="P32" s="113">
        <f t="shared" si="19"/>
        <v>32.44496879</v>
      </c>
      <c r="Q32" s="115">
        <f t="shared" si="20"/>
        <v>60</v>
      </c>
      <c r="R32" s="117">
        <f t="shared" si="21"/>
        <v>32.44496879</v>
      </c>
      <c r="S32" s="63">
        <f t="shared" si="22"/>
        <v>27.55503121</v>
      </c>
    </row>
    <row r="33">
      <c r="A33" s="5" t="s">
        <v>104</v>
      </c>
      <c r="B33" s="5">
        <v>210.0</v>
      </c>
      <c r="C33" s="107">
        <v>-3.0</v>
      </c>
      <c r="G33" s="107" t="s">
        <v>78</v>
      </c>
      <c r="H33" s="107">
        <v>1500.0</v>
      </c>
      <c r="I33" s="107">
        <v>3000.0</v>
      </c>
      <c r="K33" s="107"/>
      <c r="L33" s="5">
        <f t="shared" si="16"/>
        <v>960</v>
      </c>
      <c r="M33" s="5">
        <f t="shared" si="17"/>
        <v>1200</v>
      </c>
      <c r="N33" s="5">
        <v>80.0</v>
      </c>
      <c r="O33" s="112">
        <f t="shared" si="18"/>
        <v>0.7155417528</v>
      </c>
      <c r="P33" s="113">
        <f t="shared" si="19"/>
        <v>27.19058661</v>
      </c>
      <c r="Q33" s="115">
        <f t="shared" si="20"/>
        <v>60</v>
      </c>
      <c r="R33" s="117">
        <f t="shared" si="21"/>
        <v>27.19058661</v>
      </c>
      <c r="S33" s="63">
        <f t="shared" si="22"/>
        <v>32.80941339</v>
      </c>
    </row>
    <row r="34">
      <c r="C34" s="107"/>
      <c r="G34" s="107" t="s">
        <v>121</v>
      </c>
      <c r="H34" s="107">
        <v>1000.0</v>
      </c>
      <c r="I34" s="107">
        <v>2000.0</v>
      </c>
      <c r="K34" s="107"/>
      <c r="L34" s="5">
        <f t="shared" si="16"/>
        <v>840</v>
      </c>
      <c r="M34" s="5">
        <f t="shared" si="17"/>
        <v>1200</v>
      </c>
      <c r="N34" s="5">
        <v>70.0</v>
      </c>
      <c r="O34" s="112">
        <f t="shared" si="18"/>
        <v>0.5856620186</v>
      </c>
      <c r="P34" s="113">
        <f t="shared" si="19"/>
        <v>22.25515671</v>
      </c>
      <c r="Q34" s="115">
        <f t="shared" si="20"/>
        <v>60</v>
      </c>
      <c r="R34" s="117">
        <f t="shared" si="21"/>
        <v>22.25515671</v>
      </c>
      <c r="S34" s="63">
        <f t="shared" si="22"/>
        <v>37.74484329</v>
      </c>
    </row>
    <row r="35">
      <c r="C35" s="107"/>
      <c r="G35" s="107" t="s">
        <v>122</v>
      </c>
      <c r="H35" s="107">
        <v>500.0</v>
      </c>
      <c r="I35" s="107">
        <v>1000.0</v>
      </c>
      <c r="K35" s="107"/>
      <c r="L35" s="5">
        <f t="shared" si="16"/>
        <v>720</v>
      </c>
      <c r="M35" s="5">
        <f t="shared" si="17"/>
        <v>1200</v>
      </c>
      <c r="N35" s="5">
        <v>60.0</v>
      </c>
      <c r="O35" s="112">
        <f t="shared" si="18"/>
        <v>0.4647580015</v>
      </c>
      <c r="P35" s="113">
        <f t="shared" si="19"/>
        <v>17.66080406</v>
      </c>
      <c r="Q35" s="115">
        <f t="shared" si="20"/>
        <v>60</v>
      </c>
      <c r="R35" s="117">
        <f t="shared" si="21"/>
        <v>17.66080406</v>
      </c>
      <c r="S35" s="63">
        <f t="shared" si="22"/>
        <v>42.33919594</v>
      </c>
    </row>
    <row r="36">
      <c r="C36" s="107"/>
      <c r="G36" s="107" t="s">
        <v>123</v>
      </c>
      <c r="H36" s="107">
        <v>50.0</v>
      </c>
      <c r="I36" s="107">
        <v>800.0</v>
      </c>
      <c r="K36" s="107"/>
      <c r="L36" s="5">
        <f t="shared" si="16"/>
        <v>600</v>
      </c>
      <c r="M36" s="5">
        <f t="shared" si="17"/>
        <v>1200</v>
      </c>
      <c r="N36" s="5">
        <v>50.0</v>
      </c>
      <c r="O36" s="112">
        <f t="shared" si="18"/>
        <v>0.3535533906</v>
      </c>
      <c r="P36" s="113">
        <f t="shared" si="19"/>
        <v>13.43502884</v>
      </c>
      <c r="Q36" s="115">
        <f t="shared" si="20"/>
        <v>60</v>
      </c>
      <c r="R36" s="117">
        <f t="shared" si="21"/>
        <v>13.43502884</v>
      </c>
      <c r="S36" s="63">
        <f t="shared" si="22"/>
        <v>46.56497116</v>
      </c>
    </row>
    <row r="37">
      <c r="C37" s="107"/>
      <c r="G37" s="107" t="s">
        <v>124</v>
      </c>
      <c r="H37" s="107">
        <v>20.0</v>
      </c>
      <c r="I37" s="107">
        <v>40.0</v>
      </c>
      <c r="L37" s="5">
        <f t="shared" si="16"/>
        <v>480</v>
      </c>
      <c r="M37" s="5">
        <f t="shared" si="17"/>
        <v>1200</v>
      </c>
      <c r="N37" s="5">
        <v>40.0</v>
      </c>
      <c r="O37" s="112">
        <f t="shared" si="18"/>
        <v>0.2529822128</v>
      </c>
      <c r="P37" s="113">
        <f t="shared" si="19"/>
        <v>9.613324087</v>
      </c>
      <c r="Q37" s="115">
        <f t="shared" si="20"/>
        <v>60</v>
      </c>
      <c r="R37" s="117">
        <f t="shared" si="21"/>
        <v>9.613324087</v>
      </c>
      <c r="S37" s="63">
        <f t="shared" si="22"/>
        <v>50.38667591</v>
      </c>
    </row>
    <row r="38">
      <c r="C38" s="107"/>
      <c r="G38" s="107" t="s">
        <v>104</v>
      </c>
      <c r="H38" s="107">
        <v>15.0</v>
      </c>
      <c r="I38" s="107">
        <v>30.0</v>
      </c>
      <c r="L38" s="5">
        <f t="shared" si="16"/>
        <v>360</v>
      </c>
      <c r="M38" s="5">
        <f t="shared" si="17"/>
        <v>1200</v>
      </c>
      <c r="N38" s="5">
        <v>30.0</v>
      </c>
      <c r="O38" s="112">
        <f t="shared" si="18"/>
        <v>0.1643167673</v>
      </c>
      <c r="P38" s="113">
        <f t="shared" si="19"/>
        <v>6.244037156</v>
      </c>
      <c r="Q38" s="115">
        <f t="shared" si="20"/>
        <v>60</v>
      </c>
      <c r="R38" s="117">
        <f t="shared" si="21"/>
        <v>6.244037156</v>
      </c>
      <c r="S38" s="63">
        <f t="shared" si="22"/>
        <v>53.75596284</v>
      </c>
    </row>
    <row r="39">
      <c r="C39" s="107"/>
      <c r="G39" s="107" t="s">
        <v>127</v>
      </c>
      <c r="H39" s="107"/>
      <c r="I39" s="107"/>
      <c r="L39" s="5">
        <f t="shared" si="16"/>
        <v>240</v>
      </c>
      <c r="M39" s="5">
        <f t="shared" si="17"/>
        <v>1200</v>
      </c>
      <c r="N39" s="5">
        <v>20.0</v>
      </c>
      <c r="O39" s="112">
        <f t="shared" si="18"/>
        <v>0.0894427191</v>
      </c>
      <c r="P39" s="113">
        <f t="shared" si="19"/>
        <v>3.398823326</v>
      </c>
      <c r="Q39" s="115">
        <f t="shared" si="20"/>
        <v>60</v>
      </c>
      <c r="R39" s="117">
        <f t="shared" si="21"/>
        <v>3.398823326</v>
      </c>
      <c r="S39" s="63">
        <f t="shared" si="22"/>
        <v>56.60117667</v>
      </c>
    </row>
    <row r="40">
      <c r="C40" s="106"/>
      <c r="F40" s="106"/>
      <c r="G40" s="106"/>
      <c r="H40" s="106"/>
      <c r="I40" s="106"/>
      <c r="L40" s="5">
        <f t="shared" si="16"/>
        <v>120</v>
      </c>
      <c r="M40" s="5">
        <f t="shared" si="17"/>
        <v>1200</v>
      </c>
      <c r="N40" s="5">
        <v>10.0</v>
      </c>
      <c r="O40" s="112">
        <f t="shared" si="18"/>
        <v>0.0316227766</v>
      </c>
      <c r="P40" s="113">
        <f t="shared" si="19"/>
        <v>1.201665511</v>
      </c>
      <c r="Q40" s="115">
        <f t="shared" si="20"/>
        <v>60</v>
      </c>
      <c r="R40" s="117">
        <f t="shared" si="21"/>
        <v>1.201665511</v>
      </c>
      <c r="S40" s="63">
        <f t="shared" si="22"/>
        <v>58.79833449</v>
      </c>
    </row>
    <row r="41">
      <c r="L41" s="5">
        <f t="shared" si="16"/>
        <v>0</v>
      </c>
      <c r="M41" s="5">
        <f t="shared" si="17"/>
        <v>1200</v>
      </c>
      <c r="N41" s="5">
        <v>0.0</v>
      </c>
      <c r="O41" s="112">
        <f t="shared" si="18"/>
        <v>0</v>
      </c>
      <c r="P41" s="113">
        <f t="shared" si="19"/>
        <v>0</v>
      </c>
      <c r="Q41" s="115">
        <f t="shared" si="20"/>
        <v>60</v>
      </c>
      <c r="R41" s="117">
        <f t="shared" si="21"/>
        <v>0</v>
      </c>
      <c r="S41" s="63">
        <f t="shared" si="22"/>
        <v>60</v>
      </c>
    </row>
    <row r="42">
      <c r="L42" s="5">
        <v>698.0</v>
      </c>
      <c r="M42" s="5">
        <f t="shared" si="17"/>
        <v>1200</v>
      </c>
      <c r="N42" s="5">
        <f>L42/M42</f>
        <v>0.5816666667</v>
      </c>
      <c r="O42" s="112">
        <f t="shared" si="18"/>
        <v>0.4436201505</v>
      </c>
      <c r="P42" s="113">
        <f t="shared" si="19"/>
        <v>16.85756572</v>
      </c>
      <c r="Q42" s="115">
        <f t="shared" si="20"/>
        <v>60</v>
      </c>
      <c r="R42" s="117">
        <f t="shared" si="21"/>
        <v>16.85756572</v>
      </c>
      <c r="S42" s="63">
        <f t="shared" si="22"/>
        <v>43.14243428</v>
      </c>
    </row>
    <row r="43">
      <c r="L43" s="89"/>
      <c r="M43" s="89"/>
    </row>
    <row r="44">
      <c r="G44" s="5"/>
      <c r="L44" s="89"/>
      <c r="M44" s="89"/>
      <c r="N44" s="5"/>
    </row>
    <row r="45">
      <c r="E45" s="5"/>
      <c r="F45" s="5"/>
      <c r="G45" s="5"/>
      <c r="L45" s="89"/>
      <c r="M45" s="89"/>
    </row>
    <row r="46">
      <c r="E46" s="5"/>
      <c r="F46" s="5"/>
      <c r="G46" s="74"/>
      <c r="L46" s="89"/>
      <c r="M46" s="89"/>
    </row>
    <row r="47">
      <c r="E47" s="5"/>
      <c r="F47" s="5"/>
      <c r="G47" s="74"/>
      <c r="L47" s="89"/>
      <c r="M47" s="89"/>
    </row>
    <row r="48">
      <c r="E48" s="5"/>
      <c r="F48" s="5"/>
      <c r="G48" s="74"/>
      <c r="L48" s="89"/>
      <c r="M48" s="89"/>
    </row>
    <row r="49">
      <c r="G49" s="74"/>
    </row>
    <row r="50">
      <c r="G50" s="74"/>
    </row>
    <row r="51">
      <c r="G51" s="74"/>
    </row>
    <row r="52">
      <c r="G52" s="74"/>
    </row>
    <row r="53">
      <c r="G53" s="74"/>
    </row>
    <row r="54">
      <c r="G54" s="74"/>
    </row>
    <row r="55">
      <c r="G55" s="74"/>
    </row>
    <row r="56">
      <c r="G56" s="74"/>
    </row>
    <row r="57">
      <c r="G57" s="74"/>
    </row>
    <row r="60">
      <c r="L60" s="89"/>
      <c r="M60" s="89"/>
    </row>
    <row r="61">
      <c r="L61" s="89"/>
      <c r="M61" s="89"/>
    </row>
    <row r="62">
      <c r="L62" s="89"/>
      <c r="M62" s="89"/>
    </row>
    <row r="63">
      <c r="L63" s="89"/>
      <c r="M63" s="89"/>
    </row>
    <row r="64">
      <c r="L64" s="89"/>
      <c r="M64" s="89"/>
    </row>
    <row r="65">
      <c r="L65" s="89"/>
      <c r="M65" s="89"/>
    </row>
    <row r="66">
      <c r="L66" s="89"/>
      <c r="M66" s="89"/>
    </row>
    <row r="67">
      <c r="L67" s="89"/>
      <c r="M67" s="89"/>
    </row>
    <row r="68">
      <c r="L68" s="89"/>
      <c r="M68" s="89"/>
    </row>
    <row r="69">
      <c r="L69" s="89"/>
      <c r="M69" s="89"/>
    </row>
    <row r="70">
      <c r="L70" s="89"/>
      <c r="M70" s="89"/>
    </row>
    <row r="71">
      <c r="L71" s="89"/>
      <c r="M71" s="89"/>
    </row>
    <row r="72">
      <c r="L72" s="89"/>
      <c r="M72" s="89"/>
    </row>
    <row r="73">
      <c r="L73" s="89"/>
      <c r="M73" s="89"/>
    </row>
    <row r="74">
      <c r="L74" s="89"/>
      <c r="M74" s="89"/>
    </row>
    <row r="75">
      <c r="L75" s="89"/>
      <c r="M75" s="89"/>
    </row>
    <row r="76">
      <c r="L76" s="89"/>
      <c r="M76" s="89"/>
    </row>
    <row r="77">
      <c r="L77" s="89"/>
      <c r="M77" s="89"/>
    </row>
    <row r="78">
      <c r="L78" s="89"/>
      <c r="M78" s="89"/>
    </row>
    <row r="79">
      <c r="L79" s="89"/>
      <c r="M79" s="89"/>
    </row>
    <row r="80">
      <c r="L80" s="89"/>
      <c r="M80" s="89"/>
    </row>
    <row r="81">
      <c r="L81" s="89"/>
      <c r="M81" s="89"/>
    </row>
    <row r="82">
      <c r="L82" s="89"/>
      <c r="M82" s="89"/>
    </row>
    <row r="83">
      <c r="L83" s="89"/>
      <c r="M83" s="89"/>
    </row>
    <row r="84">
      <c r="L84" s="89"/>
      <c r="M84" s="89"/>
    </row>
    <row r="85">
      <c r="L85" s="89"/>
      <c r="M85" s="89"/>
    </row>
    <row r="86">
      <c r="L86" s="89"/>
      <c r="M86" s="89"/>
    </row>
    <row r="87">
      <c r="L87" s="89"/>
      <c r="M87" s="89"/>
    </row>
    <row r="88">
      <c r="L88" s="89"/>
      <c r="M88" s="89"/>
    </row>
    <row r="89">
      <c r="L89" s="89"/>
      <c r="M89" s="89"/>
    </row>
    <row r="90">
      <c r="L90" s="89"/>
      <c r="M90" s="89"/>
    </row>
    <row r="91">
      <c r="L91" s="89"/>
      <c r="M91" s="89"/>
    </row>
    <row r="92">
      <c r="L92" s="89"/>
      <c r="M92" s="89"/>
    </row>
    <row r="93">
      <c r="L93" s="89"/>
      <c r="M93" s="89"/>
    </row>
    <row r="94">
      <c r="L94" s="89"/>
      <c r="M94" s="89"/>
    </row>
    <row r="95">
      <c r="L95" s="89"/>
      <c r="M95" s="89"/>
    </row>
    <row r="96">
      <c r="L96" s="89"/>
      <c r="M96" s="89"/>
    </row>
    <row r="97">
      <c r="L97" s="89"/>
      <c r="M97" s="89"/>
    </row>
    <row r="98">
      <c r="L98" s="89"/>
      <c r="M98" s="89"/>
    </row>
    <row r="99">
      <c r="L99" s="89"/>
      <c r="M99" s="89"/>
    </row>
    <row r="100">
      <c r="L100" s="89"/>
      <c r="M100" s="89"/>
    </row>
    <row r="101">
      <c r="L101" s="89"/>
      <c r="M101" s="89"/>
    </row>
    <row r="102">
      <c r="L102" s="89"/>
      <c r="M102" s="89"/>
    </row>
    <row r="103">
      <c r="L103" s="89"/>
      <c r="M103" s="89"/>
    </row>
    <row r="104">
      <c r="L104" s="89"/>
      <c r="M104" s="89"/>
    </row>
    <row r="105">
      <c r="L105" s="89"/>
      <c r="M105" s="89"/>
    </row>
    <row r="106">
      <c r="L106" s="89"/>
      <c r="M106" s="89"/>
    </row>
    <row r="107">
      <c r="L107" s="89"/>
      <c r="M107" s="89"/>
    </row>
    <row r="108">
      <c r="L108" s="89"/>
      <c r="M108" s="89"/>
    </row>
    <row r="109">
      <c r="L109" s="89"/>
      <c r="M109" s="89"/>
    </row>
    <row r="110">
      <c r="L110" s="89"/>
      <c r="M110" s="89"/>
    </row>
    <row r="111">
      <c r="L111" s="89"/>
      <c r="M111" s="89"/>
    </row>
    <row r="112">
      <c r="L112" s="89"/>
      <c r="M112" s="89"/>
    </row>
    <row r="113">
      <c r="L113" s="89"/>
      <c r="M113" s="89"/>
    </row>
    <row r="114">
      <c r="L114" s="89"/>
      <c r="M114" s="89"/>
    </row>
    <row r="115">
      <c r="L115" s="89"/>
      <c r="M115" s="89"/>
    </row>
    <row r="116">
      <c r="L116" s="89"/>
      <c r="M116" s="89"/>
    </row>
    <row r="117">
      <c r="L117" s="89"/>
      <c r="M117" s="89"/>
    </row>
    <row r="118">
      <c r="L118" s="89"/>
      <c r="M118" s="89"/>
    </row>
    <row r="119">
      <c r="L119" s="89"/>
      <c r="M119" s="89"/>
    </row>
    <row r="120">
      <c r="L120" s="89"/>
      <c r="M120" s="89"/>
    </row>
    <row r="121">
      <c r="L121" s="89"/>
      <c r="M121" s="89"/>
    </row>
    <row r="122">
      <c r="L122" s="89"/>
      <c r="M122" s="89"/>
    </row>
    <row r="123">
      <c r="L123" s="89"/>
      <c r="M123" s="89"/>
    </row>
    <row r="124">
      <c r="L124" s="89"/>
      <c r="M124" s="89"/>
    </row>
    <row r="125">
      <c r="L125" s="89"/>
      <c r="M125" s="89"/>
    </row>
    <row r="126">
      <c r="L126" s="89"/>
      <c r="M126" s="89"/>
    </row>
    <row r="127">
      <c r="L127" s="89"/>
      <c r="M127" s="89"/>
    </row>
    <row r="128">
      <c r="L128" s="89"/>
      <c r="M128" s="89"/>
    </row>
    <row r="129">
      <c r="L129" s="89"/>
      <c r="M129" s="89"/>
    </row>
    <row r="130">
      <c r="L130" s="89"/>
      <c r="M130" s="89"/>
    </row>
    <row r="131">
      <c r="L131" s="89"/>
      <c r="M131" s="89"/>
    </row>
    <row r="132">
      <c r="L132" s="89"/>
      <c r="M132" s="89"/>
    </row>
    <row r="133">
      <c r="L133" s="89"/>
      <c r="M133" s="89"/>
    </row>
    <row r="134">
      <c r="L134" s="89"/>
      <c r="M134" s="89"/>
    </row>
    <row r="135">
      <c r="L135" s="89"/>
      <c r="M135" s="89"/>
    </row>
    <row r="136">
      <c r="L136" s="89"/>
      <c r="M136" s="89"/>
    </row>
    <row r="137">
      <c r="L137" s="89"/>
      <c r="M137" s="89"/>
    </row>
    <row r="138">
      <c r="L138" s="89"/>
      <c r="M138" s="89"/>
    </row>
    <row r="139">
      <c r="L139" s="89"/>
      <c r="M139" s="89"/>
    </row>
    <row r="140">
      <c r="L140" s="89"/>
      <c r="M140" s="89"/>
    </row>
    <row r="141">
      <c r="L141" s="89"/>
      <c r="M141" s="89"/>
    </row>
    <row r="142">
      <c r="L142" s="89"/>
      <c r="M142" s="89"/>
    </row>
    <row r="143">
      <c r="L143" s="89"/>
      <c r="M143" s="89"/>
    </row>
    <row r="144">
      <c r="L144" s="89"/>
      <c r="M144" s="89"/>
    </row>
    <row r="145">
      <c r="L145" s="89"/>
      <c r="M145" s="89"/>
    </row>
    <row r="146">
      <c r="L146" s="89"/>
      <c r="M146" s="89"/>
    </row>
    <row r="147">
      <c r="L147" s="89"/>
      <c r="M147" s="89"/>
    </row>
    <row r="148">
      <c r="L148" s="89"/>
      <c r="M148" s="89"/>
    </row>
    <row r="149">
      <c r="L149" s="89"/>
      <c r="M149" s="89"/>
    </row>
    <row r="150">
      <c r="L150" s="89"/>
      <c r="M150" s="89"/>
    </row>
    <row r="151">
      <c r="L151" s="89"/>
      <c r="M151" s="89"/>
    </row>
    <row r="152">
      <c r="L152" s="89"/>
      <c r="M152" s="89"/>
    </row>
    <row r="153">
      <c r="L153" s="89"/>
      <c r="M153" s="89"/>
    </row>
    <row r="154">
      <c r="L154" s="89"/>
      <c r="M154" s="89"/>
    </row>
    <row r="155">
      <c r="L155" s="89"/>
      <c r="M155" s="89"/>
    </row>
    <row r="156">
      <c r="L156" s="89"/>
      <c r="M156" s="89"/>
    </row>
    <row r="157">
      <c r="L157" s="89"/>
      <c r="M157" s="89"/>
    </row>
    <row r="158">
      <c r="L158" s="89"/>
      <c r="M158" s="89"/>
    </row>
    <row r="159">
      <c r="L159" s="89"/>
      <c r="M159" s="89"/>
    </row>
    <row r="160">
      <c r="L160" s="89"/>
      <c r="M160" s="89"/>
    </row>
    <row r="161">
      <c r="L161" s="89"/>
      <c r="M161" s="89"/>
    </row>
    <row r="162">
      <c r="L162" s="89"/>
      <c r="M162" s="89"/>
    </row>
    <row r="163">
      <c r="L163" s="89"/>
      <c r="M163" s="89"/>
    </row>
    <row r="164">
      <c r="L164" s="89"/>
      <c r="M164" s="89"/>
    </row>
    <row r="165">
      <c r="L165" s="89"/>
      <c r="M165" s="89"/>
    </row>
    <row r="166">
      <c r="L166" s="89"/>
      <c r="M166" s="89"/>
    </row>
    <row r="167">
      <c r="L167" s="89"/>
      <c r="M167" s="89"/>
    </row>
    <row r="168">
      <c r="L168" s="89"/>
      <c r="M168" s="89"/>
    </row>
    <row r="169">
      <c r="L169" s="89"/>
      <c r="M169" s="89"/>
    </row>
    <row r="170">
      <c r="L170" s="89"/>
      <c r="M170" s="89"/>
    </row>
    <row r="171">
      <c r="L171" s="89"/>
      <c r="M171" s="89"/>
    </row>
    <row r="172">
      <c r="L172" s="89"/>
      <c r="M172" s="89"/>
    </row>
    <row r="173">
      <c r="L173" s="89"/>
      <c r="M173" s="89"/>
    </row>
    <row r="174">
      <c r="L174" s="89"/>
      <c r="M174" s="89"/>
    </row>
    <row r="175">
      <c r="L175" s="89"/>
      <c r="M175" s="89"/>
    </row>
    <row r="176">
      <c r="L176" s="89"/>
      <c r="M176" s="89"/>
    </row>
    <row r="177">
      <c r="L177" s="89"/>
      <c r="M177" s="89"/>
    </row>
    <row r="178">
      <c r="L178" s="89"/>
      <c r="M178" s="89"/>
    </row>
    <row r="179">
      <c r="L179" s="89"/>
      <c r="M179" s="89"/>
    </row>
    <row r="180">
      <c r="L180" s="89"/>
      <c r="M180" s="89"/>
    </row>
    <row r="181">
      <c r="L181" s="89"/>
      <c r="M181" s="89"/>
    </row>
    <row r="182">
      <c r="L182" s="89"/>
      <c r="M182" s="89"/>
    </row>
    <row r="183">
      <c r="L183" s="89"/>
      <c r="M183" s="89"/>
    </row>
    <row r="184">
      <c r="L184" s="89"/>
      <c r="M184" s="89"/>
    </row>
    <row r="185">
      <c r="L185" s="89"/>
      <c r="M185" s="89"/>
    </row>
    <row r="186">
      <c r="L186" s="89"/>
      <c r="M186" s="89"/>
    </row>
    <row r="187">
      <c r="L187" s="89"/>
      <c r="M187" s="89"/>
    </row>
    <row r="188">
      <c r="L188" s="89"/>
      <c r="M188" s="89"/>
    </row>
    <row r="189">
      <c r="L189" s="89"/>
      <c r="M189" s="89"/>
    </row>
    <row r="190">
      <c r="L190" s="89"/>
      <c r="M190" s="89"/>
    </row>
    <row r="191">
      <c r="L191" s="89"/>
      <c r="M191" s="89"/>
    </row>
    <row r="192">
      <c r="L192" s="89"/>
      <c r="M192" s="89"/>
    </row>
    <row r="193">
      <c r="L193" s="89"/>
      <c r="M193" s="89"/>
    </row>
    <row r="194">
      <c r="L194" s="89"/>
      <c r="M194" s="89"/>
    </row>
    <row r="195">
      <c r="L195" s="89"/>
      <c r="M195" s="89"/>
    </row>
    <row r="196">
      <c r="L196" s="89"/>
      <c r="M196" s="89"/>
    </row>
    <row r="197">
      <c r="L197" s="89"/>
      <c r="M197" s="89"/>
    </row>
    <row r="198">
      <c r="L198" s="89"/>
      <c r="M198" s="89"/>
    </row>
    <row r="199">
      <c r="L199" s="89"/>
      <c r="M199" s="89"/>
    </row>
    <row r="200">
      <c r="L200" s="89"/>
      <c r="M200" s="89"/>
    </row>
    <row r="201">
      <c r="L201" s="89"/>
      <c r="M201" s="89"/>
    </row>
    <row r="202">
      <c r="L202" s="89"/>
      <c r="M202" s="89"/>
    </row>
    <row r="203">
      <c r="L203" s="89"/>
      <c r="M203" s="89"/>
    </row>
    <row r="204">
      <c r="L204" s="89"/>
      <c r="M204" s="89"/>
    </row>
    <row r="205">
      <c r="L205" s="89"/>
      <c r="M205" s="89"/>
    </row>
    <row r="206">
      <c r="L206" s="89"/>
      <c r="M206" s="89"/>
    </row>
    <row r="207">
      <c r="L207" s="89"/>
      <c r="M207" s="89"/>
    </row>
    <row r="208">
      <c r="L208" s="89"/>
      <c r="M208" s="89"/>
    </row>
    <row r="209">
      <c r="L209" s="89"/>
      <c r="M209" s="89"/>
    </row>
    <row r="210">
      <c r="L210" s="89"/>
      <c r="M210" s="89"/>
    </row>
    <row r="211">
      <c r="L211" s="89"/>
      <c r="M211" s="89"/>
    </row>
    <row r="212">
      <c r="L212" s="89"/>
      <c r="M212" s="89"/>
    </row>
    <row r="213">
      <c r="L213" s="89"/>
      <c r="M213" s="89"/>
    </row>
    <row r="214">
      <c r="L214" s="89"/>
      <c r="M214" s="89"/>
    </row>
    <row r="215">
      <c r="L215" s="89"/>
      <c r="M215" s="89"/>
    </row>
    <row r="216">
      <c r="L216" s="89"/>
      <c r="M216" s="89"/>
    </row>
    <row r="217">
      <c r="L217" s="89"/>
      <c r="M217" s="89"/>
    </row>
    <row r="218">
      <c r="L218" s="89"/>
      <c r="M218" s="89"/>
    </row>
    <row r="219">
      <c r="L219" s="89"/>
      <c r="M219" s="89"/>
    </row>
    <row r="220">
      <c r="L220" s="89"/>
      <c r="M220" s="89"/>
    </row>
    <row r="221">
      <c r="L221" s="89"/>
      <c r="M221" s="89"/>
    </row>
    <row r="222">
      <c r="L222" s="89"/>
      <c r="M222" s="89"/>
    </row>
    <row r="223">
      <c r="L223" s="89"/>
      <c r="M223" s="89"/>
    </row>
    <row r="224">
      <c r="L224" s="89"/>
      <c r="M224" s="89"/>
    </row>
    <row r="225">
      <c r="L225" s="89"/>
      <c r="M225" s="89"/>
    </row>
    <row r="226">
      <c r="L226" s="89"/>
      <c r="M226" s="89"/>
    </row>
    <row r="227">
      <c r="L227" s="89"/>
      <c r="M227" s="89"/>
    </row>
    <row r="228">
      <c r="L228" s="89"/>
      <c r="M228" s="89"/>
    </row>
    <row r="229">
      <c r="L229" s="89"/>
      <c r="M229" s="89"/>
    </row>
    <row r="230">
      <c r="L230" s="89"/>
      <c r="M230" s="89"/>
    </row>
    <row r="231">
      <c r="L231" s="89"/>
      <c r="M231" s="89"/>
    </row>
    <row r="232">
      <c r="L232" s="89"/>
      <c r="M232" s="89"/>
    </row>
    <row r="233">
      <c r="L233" s="89"/>
      <c r="M233" s="89"/>
    </row>
    <row r="234">
      <c r="L234" s="89"/>
      <c r="M234" s="89"/>
    </row>
    <row r="235">
      <c r="L235" s="89"/>
      <c r="M235" s="89"/>
    </row>
    <row r="236">
      <c r="L236" s="89"/>
      <c r="M236" s="89"/>
    </row>
    <row r="237">
      <c r="L237" s="89"/>
      <c r="M237" s="89"/>
    </row>
    <row r="238">
      <c r="L238" s="89"/>
      <c r="M238" s="89"/>
    </row>
    <row r="239">
      <c r="L239" s="89"/>
      <c r="M239" s="89"/>
    </row>
    <row r="240">
      <c r="L240" s="89"/>
      <c r="M240" s="89"/>
    </row>
    <row r="241">
      <c r="L241" s="89"/>
      <c r="M241" s="89"/>
    </row>
    <row r="242">
      <c r="L242" s="89"/>
      <c r="M242" s="89"/>
    </row>
    <row r="243">
      <c r="L243" s="89"/>
      <c r="M243" s="89"/>
    </row>
    <row r="244">
      <c r="L244" s="89"/>
      <c r="M244" s="89"/>
    </row>
    <row r="245">
      <c r="L245" s="89"/>
      <c r="M245" s="89"/>
    </row>
    <row r="246">
      <c r="L246" s="89"/>
      <c r="M246" s="89"/>
    </row>
    <row r="247">
      <c r="L247" s="89"/>
      <c r="M247" s="89"/>
    </row>
    <row r="248">
      <c r="L248" s="89"/>
      <c r="M248" s="89"/>
    </row>
    <row r="249">
      <c r="L249" s="89"/>
      <c r="M249" s="89"/>
    </row>
    <row r="250">
      <c r="L250" s="89"/>
      <c r="M250" s="89"/>
    </row>
    <row r="251">
      <c r="L251" s="89"/>
      <c r="M251" s="89"/>
    </row>
    <row r="252">
      <c r="L252" s="89"/>
      <c r="M252" s="89"/>
    </row>
    <row r="253">
      <c r="L253" s="89"/>
      <c r="M253" s="89"/>
    </row>
    <row r="254">
      <c r="L254" s="89"/>
      <c r="M254" s="89"/>
    </row>
    <row r="255">
      <c r="L255" s="89"/>
      <c r="M255" s="89"/>
    </row>
    <row r="256">
      <c r="L256" s="89"/>
      <c r="M256" s="89"/>
    </row>
    <row r="257">
      <c r="L257" s="89"/>
      <c r="M257" s="89"/>
    </row>
    <row r="258">
      <c r="L258" s="89"/>
      <c r="M258" s="89"/>
    </row>
    <row r="259">
      <c r="L259" s="89"/>
      <c r="M259" s="89"/>
    </row>
    <row r="260">
      <c r="L260" s="89"/>
      <c r="M260" s="89"/>
    </row>
    <row r="261">
      <c r="L261" s="89"/>
      <c r="M261" s="89"/>
    </row>
    <row r="262">
      <c r="L262" s="89"/>
      <c r="M262" s="89"/>
    </row>
    <row r="263">
      <c r="L263" s="89"/>
      <c r="M263" s="89"/>
    </row>
    <row r="264">
      <c r="L264" s="89"/>
      <c r="M264" s="89"/>
    </row>
    <row r="265">
      <c r="L265" s="89"/>
      <c r="M265" s="89"/>
    </row>
    <row r="266">
      <c r="L266" s="89"/>
      <c r="M266" s="89"/>
    </row>
    <row r="267">
      <c r="L267" s="89"/>
      <c r="M267" s="89"/>
    </row>
    <row r="268">
      <c r="L268" s="89"/>
      <c r="M268" s="89"/>
    </row>
    <row r="269">
      <c r="L269" s="89"/>
      <c r="M269" s="89"/>
    </row>
    <row r="270">
      <c r="L270" s="89"/>
      <c r="M270" s="89"/>
    </row>
    <row r="271">
      <c r="L271" s="89"/>
      <c r="M271" s="89"/>
    </row>
    <row r="272">
      <c r="L272" s="89"/>
      <c r="M272" s="89"/>
    </row>
    <row r="273">
      <c r="L273" s="89"/>
      <c r="M273" s="89"/>
    </row>
    <row r="274">
      <c r="L274" s="89"/>
      <c r="M274" s="89"/>
    </row>
    <row r="275">
      <c r="L275" s="89"/>
      <c r="M275" s="89"/>
    </row>
    <row r="276">
      <c r="L276" s="89"/>
      <c r="M276" s="89"/>
    </row>
    <row r="277">
      <c r="L277" s="89"/>
      <c r="M277" s="89"/>
    </row>
    <row r="278">
      <c r="L278" s="89"/>
      <c r="M278" s="89"/>
    </row>
    <row r="279">
      <c r="L279" s="89"/>
      <c r="M279" s="89"/>
    </row>
    <row r="280">
      <c r="L280" s="89"/>
      <c r="M280" s="89"/>
    </row>
    <row r="281">
      <c r="L281" s="89"/>
      <c r="M281" s="89"/>
    </row>
    <row r="282">
      <c r="L282" s="89"/>
      <c r="M282" s="89"/>
    </row>
    <row r="283">
      <c r="L283" s="89"/>
      <c r="M283" s="89"/>
    </row>
    <row r="284">
      <c r="L284" s="89"/>
      <c r="M284" s="89"/>
    </row>
    <row r="285">
      <c r="L285" s="89"/>
      <c r="M285" s="89"/>
    </row>
    <row r="286">
      <c r="L286" s="89"/>
      <c r="M286" s="89"/>
    </row>
    <row r="287">
      <c r="L287" s="89"/>
      <c r="M287" s="89"/>
    </row>
    <row r="288">
      <c r="L288" s="89"/>
      <c r="M288" s="89"/>
    </row>
    <row r="289">
      <c r="L289" s="89"/>
      <c r="M289" s="89"/>
    </row>
    <row r="290">
      <c r="L290" s="89"/>
      <c r="M290" s="89"/>
    </row>
    <row r="291">
      <c r="L291" s="89"/>
      <c r="M291" s="89"/>
    </row>
    <row r="292">
      <c r="L292" s="89"/>
      <c r="M292" s="89"/>
    </row>
    <row r="293">
      <c r="L293" s="89"/>
      <c r="M293" s="89"/>
    </row>
    <row r="294">
      <c r="L294" s="89"/>
      <c r="M294" s="89"/>
    </row>
    <row r="295">
      <c r="L295" s="89"/>
      <c r="M295" s="89"/>
    </row>
    <row r="296">
      <c r="L296" s="89"/>
      <c r="M296" s="89"/>
    </row>
    <row r="297">
      <c r="L297" s="89"/>
      <c r="M297" s="89"/>
    </row>
    <row r="298">
      <c r="L298" s="89"/>
      <c r="M298" s="89"/>
    </row>
    <row r="299">
      <c r="L299" s="89"/>
      <c r="M299" s="89"/>
    </row>
    <row r="300">
      <c r="L300" s="89"/>
      <c r="M300" s="89"/>
    </row>
    <row r="301">
      <c r="L301" s="89"/>
      <c r="M301" s="89"/>
    </row>
    <row r="302">
      <c r="L302" s="89"/>
      <c r="M302" s="89"/>
    </row>
    <row r="303">
      <c r="L303" s="89"/>
      <c r="M303" s="89"/>
    </row>
    <row r="304">
      <c r="L304" s="89"/>
      <c r="M304" s="89"/>
    </row>
    <row r="305">
      <c r="L305" s="89"/>
      <c r="M305" s="89"/>
    </row>
    <row r="306">
      <c r="L306" s="89"/>
      <c r="M306" s="89"/>
    </row>
    <row r="307">
      <c r="L307" s="89"/>
      <c r="M307" s="89"/>
    </row>
    <row r="308">
      <c r="L308" s="89"/>
      <c r="M308" s="89"/>
    </row>
    <row r="309">
      <c r="L309" s="89"/>
      <c r="M309" s="89"/>
    </row>
    <row r="310">
      <c r="L310" s="89"/>
      <c r="M310" s="89"/>
    </row>
    <row r="311">
      <c r="L311" s="89"/>
      <c r="M311" s="89"/>
    </row>
    <row r="312">
      <c r="L312" s="89"/>
      <c r="M312" s="89"/>
    </row>
    <row r="313">
      <c r="L313" s="89"/>
      <c r="M313" s="89"/>
    </row>
    <row r="314">
      <c r="L314" s="89"/>
      <c r="M314" s="89"/>
    </row>
    <row r="315">
      <c r="L315" s="89"/>
      <c r="M315" s="89"/>
    </row>
    <row r="316">
      <c r="L316" s="89"/>
      <c r="M316" s="89"/>
    </row>
    <row r="317">
      <c r="L317" s="89"/>
      <c r="M317" s="89"/>
    </row>
    <row r="318">
      <c r="L318" s="89"/>
      <c r="M318" s="89"/>
    </row>
    <row r="319">
      <c r="L319" s="89"/>
      <c r="M319" s="89"/>
    </row>
    <row r="320">
      <c r="L320" s="89"/>
      <c r="M320" s="89"/>
    </row>
    <row r="321">
      <c r="L321" s="89"/>
      <c r="M321" s="89"/>
    </row>
    <row r="322">
      <c r="L322" s="89"/>
      <c r="M322" s="89"/>
    </row>
    <row r="323">
      <c r="L323" s="89"/>
      <c r="M323" s="89"/>
    </row>
    <row r="324">
      <c r="L324" s="89"/>
      <c r="M324" s="89"/>
    </row>
    <row r="325">
      <c r="L325" s="89"/>
      <c r="M325" s="89"/>
    </row>
    <row r="326">
      <c r="L326" s="89"/>
      <c r="M326" s="89"/>
    </row>
    <row r="327">
      <c r="L327" s="89"/>
      <c r="M327" s="89"/>
    </row>
    <row r="328">
      <c r="L328" s="89"/>
      <c r="M328" s="89"/>
    </row>
    <row r="329">
      <c r="L329" s="89"/>
      <c r="M329" s="89"/>
    </row>
    <row r="330">
      <c r="L330" s="89"/>
      <c r="M330" s="89"/>
    </row>
    <row r="331">
      <c r="L331" s="89"/>
      <c r="M331" s="89"/>
    </row>
    <row r="332">
      <c r="L332" s="89"/>
      <c r="M332" s="89"/>
    </row>
    <row r="333">
      <c r="L333" s="89"/>
      <c r="M333" s="89"/>
    </row>
    <row r="334">
      <c r="L334" s="89"/>
      <c r="M334" s="89"/>
    </row>
    <row r="335">
      <c r="L335" s="89"/>
      <c r="M335" s="89"/>
    </row>
    <row r="336">
      <c r="L336" s="89"/>
      <c r="M336" s="89"/>
    </row>
    <row r="337">
      <c r="L337" s="89"/>
      <c r="M337" s="89"/>
    </row>
    <row r="338">
      <c r="L338" s="89"/>
      <c r="M338" s="89"/>
    </row>
    <row r="339">
      <c r="L339" s="89"/>
      <c r="M339" s="89"/>
    </row>
    <row r="340">
      <c r="L340" s="89"/>
      <c r="M340" s="89"/>
    </row>
    <row r="341">
      <c r="L341" s="89"/>
      <c r="M341" s="89"/>
    </row>
    <row r="342">
      <c r="L342" s="89"/>
      <c r="M342" s="89"/>
    </row>
    <row r="343">
      <c r="L343" s="89"/>
      <c r="M343" s="89"/>
    </row>
    <row r="344">
      <c r="L344" s="89"/>
      <c r="M344" s="89"/>
    </row>
    <row r="345">
      <c r="L345" s="89"/>
      <c r="M345" s="89"/>
    </row>
    <row r="346">
      <c r="L346" s="89"/>
      <c r="M346" s="89"/>
    </row>
    <row r="347">
      <c r="L347" s="89"/>
      <c r="M347" s="89"/>
    </row>
    <row r="348">
      <c r="L348" s="89"/>
      <c r="M348" s="89"/>
    </row>
    <row r="349">
      <c r="L349" s="89"/>
      <c r="M349" s="89"/>
    </row>
    <row r="350">
      <c r="L350" s="89"/>
      <c r="M350" s="89"/>
    </row>
    <row r="351">
      <c r="L351" s="89"/>
      <c r="M351" s="89"/>
    </row>
    <row r="352">
      <c r="L352" s="89"/>
      <c r="M352" s="89"/>
    </row>
    <row r="353">
      <c r="L353" s="89"/>
      <c r="M353" s="89"/>
    </row>
    <row r="354">
      <c r="L354" s="89"/>
      <c r="M354" s="89"/>
    </row>
    <row r="355">
      <c r="L355" s="89"/>
      <c r="M355" s="89"/>
    </row>
    <row r="356">
      <c r="L356" s="89"/>
      <c r="M356" s="89"/>
    </row>
    <row r="357">
      <c r="L357" s="89"/>
      <c r="M357" s="89"/>
    </row>
    <row r="358">
      <c r="L358" s="89"/>
      <c r="M358" s="89"/>
    </row>
    <row r="359">
      <c r="L359" s="89"/>
      <c r="M359" s="89"/>
    </row>
    <row r="360">
      <c r="L360" s="89"/>
      <c r="M360" s="89"/>
    </row>
    <row r="361">
      <c r="L361" s="89"/>
      <c r="M361" s="89"/>
    </row>
    <row r="362">
      <c r="L362" s="89"/>
      <c r="M362" s="89"/>
    </row>
    <row r="363">
      <c r="L363" s="89"/>
      <c r="M363" s="89"/>
    </row>
    <row r="364">
      <c r="L364" s="89"/>
      <c r="M364" s="89"/>
    </row>
    <row r="365">
      <c r="L365" s="89"/>
      <c r="M365" s="89"/>
    </row>
    <row r="366">
      <c r="L366" s="89"/>
      <c r="M366" s="89"/>
    </row>
    <row r="367">
      <c r="L367" s="89"/>
      <c r="M367" s="89"/>
    </row>
    <row r="368">
      <c r="L368" s="89"/>
      <c r="M368" s="89"/>
    </row>
    <row r="369">
      <c r="L369" s="89"/>
      <c r="M369" s="89"/>
    </row>
    <row r="370">
      <c r="L370" s="89"/>
      <c r="M370" s="89"/>
    </row>
    <row r="371">
      <c r="L371" s="89"/>
      <c r="M371" s="89"/>
    </row>
    <row r="372">
      <c r="L372" s="89"/>
      <c r="M372" s="89"/>
    </row>
    <row r="373">
      <c r="L373" s="89"/>
      <c r="M373" s="89"/>
    </row>
    <row r="374">
      <c r="L374" s="89"/>
      <c r="M374" s="89"/>
    </row>
    <row r="375">
      <c r="L375" s="89"/>
      <c r="M375" s="89"/>
    </row>
    <row r="376">
      <c r="L376" s="89"/>
      <c r="M376" s="89"/>
    </row>
    <row r="377">
      <c r="L377" s="89"/>
      <c r="M377" s="89"/>
    </row>
    <row r="378">
      <c r="L378" s="89"/>
      <c r="M378" s="89"/>
    </row>
    <row r="379">
      <c r="L379" s="89"/>
      <c r="M379" s="89"/>
    </row>
    <row r="380">
      <c r="L380" s="89"/>
      <c r="M380" s="89"/>
    </row>
    <row r="381">
      <c r="L381" s="89"/>
      <c r="M381" s="89"/>
    </row>
    <row r="382">
      <c r="L382" s="89"/>
      <c r="M382" s="89"/>
    </row>
    <row r="383">
      <c r="L383" s="89"/>
      <c r="M383" s="89"/>
    </row>
    <row r="384">
      <c r="L384" s="89"/>
      <c r="M384" s="89"/>
    </row>
    <row r="385">
      <c r="L385" s="89"/>
      <c r="M385" s="89"/>
    </row>
    <row r="386">
      <c r="L386" s="89"/>
      <c r="M386" s="89"/>
    </row>
    <row r="387">
      <c r="L387" s="89"/>
      <c r="M387" s="89"/>
    </row>
    <row r="388">
      <c r="L388" s="89"/>
      <c r="M388" s="89"/>
    </row>
    <row r="389">
      <c r="L389" s="89"/>
      <c r="M389" s="89"/>
    </row>
    <row r="390">
      <c r="L390" s="89"/>
      <c r="M390" s="89"/>
    </row>
    <row r="391">
      <c r="L391" s="89"/>
      <c r="M391" s="89"/>
    </row>
    <row r="392">
      <c r="L392" s="89"/>
      <c r="M392" s="89"/>
    </row>
    <row r="393">
      <c r="L393" s="89"/>
      <c r="M393" s="89"/>
    </row>
    <row r="394">
      <c r="L394" s="89"/>
      <c r="M394" s="89"/>
    </row>
    <row r="395">
      <c r="L395" s="89"/>
      <c r="M395" s="89"/>
    </row>
    <row r="396">
      <c r="L396" s="89"/>
      <c r="M396" s="89"/>
    </row>
    <row r="397">
      <c r="L397" s="89"/>
      <c r="M397" s="89"/>
    </row>
    <row r="398">
      <c r="L398" s="89"/>
      <c r="M398" s="89"/>
    </row>
    <row r="399">
      <c r="L399" s="89"/>
      <c r="M399" s="89"/>
    </row>
    <row r="400">
      <c r="L400" s="89"/>
      <c r="M400" s="89"/>
    </row>
    <row r="401">
      <c r="L401" s="89"/>
      <c r="M401" s="89"/>
    </row>
    <row r="402">
      <c r="L402" s="89"/>
      <c r="M402" s="89"/>
    </row>
    <row r="403">
      <c r="L403" s="89"/>
      <c r="M403" s="89"/>
    </row>
    <row r="404">
      <c r="L404" s="89"/>
      <c r="M404" s="89"/>
    </row>
    <row r="405">
      <c r="L405" s="89"/>
      <c r="M405" s="89"/>
    </row>
    <row r="406">
      <c r="L406" s="89"/>
      <c r="M406" s="89"/>
    </row>
    <row r="407">
      <c r="L407" s="89"/>
      <c r="M407" s="89"/>
    </row>
    <row r="408">
      <c r="L408" s="89"/>
      <c r="M408" s="89"/>
    </row>
    <row r="409">
      <c r="L409" s="89"/>
      <c r="M409" s="89"/>
    </row>
    <row r="410">
      <c r="L410" s="89"/>
      <c r="M410" s="89"/>
    </row>
    <row r="411">
      <c r="L411" s="89"/>
      <c r="M411" s="89"/>
    </row>
    <row r="412">
      <c r="L412" s="89"/>
      <c r="M412" s="89"/>
    </row>
    <row r="413">
      <c r="L413" s="89"/>
      <c r="M413" s="89"/>
    </row>
    <row r="414">
      <c r="L414" s="89"/>
      <c r="M414" s="89"/>
    </row>
    <row r="415">
      <c r="L415" s="89"/>
      <c r="M415" s="89"/>
    </row>
    <row r="416">
      <c r="L416" s="89"/>
      <c r="M416" s="89"/>
    </row>
    <row r="417">
      <c r="L417" s="89"/>
      <c r="M417" s="89"/>
    </row>
    <row r="418">
      <c r="L418" s="89"/>
      <c r="M418" s="89"/>
    </row>
    <row r="419">
      <c r="L419" s="89"/>
      <c r="M419" s="89"/>
    </row>
    <row r="420">
      <c r="L420" s="89"/>
      <c r="M420" s="89"/>
    </row>
    <row r="421">
      <c r="L421" s="89"/>
      <c r="M421" s="89"/>
    </row>
    <row r="422">
      <c r="L422" s="89"/>
      <c r="M422" s="89"/>
    </row>
    <row r="423">
      <c r="L423" s="89"/>
      <c r="M423" s="89"/>
    </row>
    <row r="424">
      <c r="L424" s="89"/>
      <c r="M424" s="89"/>
    </row>
    <row r="425">
      <c r="L425" s="89"/>
      <c r="M425" s="89"/>
    </row>
    <row r="426">
      <c r="L426" s="89"/>
      <c r="M426" s="89"/>
    </row>
    <row r="427">
      <c r="L427" s="89"/>
      <c r="M427" s="89"/>
    </row>
    <row r="428">
      <c r="L428" s="89"/>
      <c r="M428" s="89"/>
    </row>
    <row r="429">
      <c r="L429" s="89"/>
      <c r="M429" s="89"/>
    </row>
    <row r="430">
      <c r="L430" s="89"/>
      <c r="M430" s="89"/>
    </row>
    <row r="431">
      <c r="L431" s="89"/>
      <c r="M431" s="89"/>
    </row>
    <row r="432">
      <c r="L432" s="89"/>
      <c r="M432" s="89"/>
    </row>
    <row r="433">
      <c r="L433" s="89"/>
      <c r="M433" s="89"/>
    </row>
    <row r="434">
      <c r="L434" s="89"/>
      <c r="M434" s="89"/>
    </row>
    <row r="435">
      <c r="L435" s="89"/>
      <c r="M435" s="89"/>
    </row>
    <row r="436">
      <c r="L436" s="89"/>
      <c r="M436" s="89"/>
    </row>
    <row r="437">
      <c r="L437" s="89"/>
      <c r="M437" s="89"/>
    </row>
    <row r="438">
      <c r="L438" s="89"/>
      <c r="M438" s="89"/>
    </row>
    <row r="439">
      <c r="L439" s="89"/>
      <c r="M439" s="89"/>
    </row>
    <row r="440">
      <c r="L440" s="89"/>
      <c r="M440" s="89"/>
    </row>
    <row r="441">
      <c r="L441" s="89"/>
      <c r="M441" s="89"/>
    </row>
    <row r="442">
      <c r="L442" s="89"/>
      <c r="M442" s="89"/>
    </row>
    <row r="443">
      <c r="L443" s="89"/>
      <c r="M443" s="89"/>
    </row>
    <row r="444">
      <c r="L444" s="89"/>
      <c r="M444" s="89"/>
    </row>
    <row r="445">
      <c r="L445" s="89"/>
      <c r="M445" s="89"/>
    </row>
    <row r="446">
      <c r="L446" s="89"/>
      <c r="M446" s="89"/>
    </row>
    <row r="447">
      <c r="L447" s="89"/>
      <c r="M447" s="89"/>
    </row>
    <row r="448">
      <c r="L448" s="89"/>
      <c r="M448" s="89"/>
    </row>
    <row r="449">
      <c r="L449" s="89"/>
      <c r="M449" s="89"/>
    </row>
    <row r="450">
      <c r="L450" s="89"/>
      <c r="M450" s="89"/>
    </row>
    <row r="451">
      <c r="L451" s="89"/>
      <c r="M451" s="89"/>
    </row>
    <row r="452">
      <c r="L452" s="89"/>
      <c r="M452" s="89"/>
    </row>
    <row r="453">
      <c r="L453" s="89"/>
      <c r="M453" s="89"/>
    </row>
    <row r="454">
      <c r="L454" s="89"/>
      <c r="M454" s="89"/>
    </row>
    <row r="455">
      <c r="L455" s="89"/>
      <c r="M455" s="89"/>
    </row>
    <row r="456">
      <c r="L456" s="89"/>
      <c r="M456" s="89"/>
    </row>
    <row r="457">
      <c r="L457" s="89"/>
      <c r="M457" s="89"/>
    </row>
    <row r="458">
      <c r="L458" s="89"/>
      <c r="M458" s="89"/>
    </row>
    <row r="459">
      <c r="L459" s="89"/>
      <c r="M459" s="89"/>
    </row>
    <row r="460">
      <c r="L460" s="89"/>
      <c r="M460" s="89"/>
    </row>
    <row r="461">
      <c r="L461" s="89"/>
      <c r="M461" s="89"/>
    </row>
    <row r="462">
      <c r="L462" s="89"/>
      <c r="M462" s="89"/>
    </row>
    <row r="463">
      <c r="L463" s="89"/>
      <c r="M463" s="89"/>
    </row>
    <row r="464">
      <c r="L464" s="89"/>
      <c r="M464" s="89"/>
    </row>
    <row r="465">
      <c r="L465" s="89"/>
      <c r="M465" s="89"/>
    </row>
    <row r="466">
      <c r="L466" s="89"/>
      <c r="M466" s="89"/>
    </row>
    <row r="467">
      <c r="L467" s="89"/>
      <c r="M467" s="89"/>
    </row>
    <row r="468">
      <c r="L468" s="89"/>
      <c r="M468" s="89"/>
    </row>
    <row r="469">
      <c r="L469" s="89"/>
      <c r="M469" s="89"/>
    </row>
    <row r="470">
      <c r="L470" s="89"/>
      <c r="M470" s="89"/>
    </row>
    <row r="471">
      <c r="L471" s="89"/>
      <c r="M471" s="89"/>
    </row>
    <row r="472">
      <c r="L472" s="89"/>
      <c r="M472" s="89"/>
    </row>
    <row r="473">
      <c r="L473" s="89"/>
      <c r="M473" s="89"/>
    </row>
    <row r="474">
      <c r="L474" s="89"/>
      <c r="M474" s="89"/>
    </row>
    <row r="475">
      <c r="L475" s="89"/>
      <c r="M475" s="89"/>
    </row>
    <row r="476">
      <c r="L476" s="89"/>
      <c r="M476" s="89"/>
    </row>
    <row r="477">
      <c r="L477" s="89"/>
      <c r="M477" s="89"/>
    </row>
    <row r="478">
      <c r="L478" s="89"/>
      <c r="M478" s="89"/>
    </row>
    <row r="479">
      <c r="L479" s="89"/>
      <c r="M479" s="89"/>
    </row>
    <row r="480">
      <c r="L480" s="89"/>
      <c r="M480" s="89"/>
    </row>
    <row r="481">
      <c r="L481" s="89"/>
      <c r="M481" s="89"/>
    </row>
    <row r="482">
      <c r="L482" s="89"/>
      <c r="M482" s="89"/>
    </row>
    <row r="483">
      <c r="L483" s="89"/>
      <c r="M483" s="89"/>
    </row>
    <row r="484">
      <c r="L484" s="89"/>
      <c r="M484" s="89"/>
    </row>
    <row r="485">
      <c r="L485" s="89"/>
      <c r="M485" s="89"/>
    </row>
    <row r="486">
      <c r="L486" s="89"/>
      <c r="M486" s="89"/>
    </row>
    <row r="487">
      <c r="L487" s="89"/>
      <c r="M487" s="89"/>
    </row>
    <row r="488">
      <c r="L488" s="89"/>
      <c r="M488" s="89"/>
    </row>
    <row r="489">
      <c r="L489" s="89"/>
      <c r="M489" s="89"/>
    </row>
    <row r="490">
      <c r="L490" s="89"/>
      <c r="M490" s="89"/>
    </row>
    <row r="491">
      <c r="L491" s="89"/>
      <c r="M491" s="89"/>
    </row>
    <row r="492">
      <c r="L492" s="89"/>
      <c r="M492" s="89"/>
    </row>
    <row r="493">
      <c r="L493" s="89"/>
      <c r="M493" s="89"/>
    </row>
    <row r="494">
      <c r="L494" s="89"/>
      <c r="M494" s="89"/>
    </row>
    <row r="495">
      <c r="L495" s="89"/>
      <c r="M495" s="89"/>
    </row>
    <row r="496">
      <c r="L496" s="89"/>
      <c r="M496" s="89"/>
    </row>
    <row r="497">
      <c r="L497" s="89"/>
      <c r="M497" s="89"/>
    </row>
    <row r="498">
      <c r="L498" s="89"/>
      <c r="M498" s="89"/>
    </row>
    <row r="499">
      <c r="L499" s="89"/>
      <c r="M499" s="89"/>
    </row>
    <row r="500">
      <c r="L500" s="89"/>
      <c r="M500" s="89"/>
    </row>
    <row r="501">
      <c r="L501" s="89"/>
      <c r="M501" s="89"/>
    </row>
    <row r="502">
      <c r="L502" s="89"/>
      <c r="M502" s="89"/>
    </row>
    <row r="503">
      <c r="L503" s="89"/>
      <c r="M503" s="89"/>
    </row>
    <row r="504">
      <c r="L504" s="89"/>
      <c r="M504" s="89"/>
    </row>
    <row r="505">
      <c r="L505" s="89"/>
      <c r="M505" s="89"/>
    </row>
    <row r="506">
      <c r="L506" s="89"/>
      <c r="M506" s="89"/>
    </row>
    <row r="507">
      <c r="L507" s="89"/>
      <c r="M507" s="89"/>
    </row>
    <row r="508">
      <c r="L508" s="89"/>
      <c r="M508" s="89"/>
    </row>
    <row r="509">
      <c r="L509" s="89"/>
      <c r="M509" s="89"/>
    </row>
    <row r="510">
      <c r="L510" s="89"/>
      <c r="M510" s="89"/>
    </row>
    <row r="511">
      <c r="L511" s="89"/>
      <c r="M511" s="89"/>
    </row>
    <row r="512">
      <c r="L512" s="89"/>
      <c r="M512" s="89"/>
    </row>
    <row r="513">
      <c r="L513" s="89"/>
      <c r="M513" s="89"/>
    </row>
    <row r="514">
      <c r="L514" s="89"/>
      <c r="M514" s="89"/>
    </row>
    <row r="515">
      <c r="L515" s="89"/>
      <c r="M515" s="89"/>
    </row>
    <row r="516">
      <c r="L516" s="89"/>
      <c r="M516" s="89"/>
    </row>
    <row r="517">
      <c r="L517" s="89"/>
      <c r="M517" s="89"/>
    </row>
    <row r="518">
      <c r="L518" s="89"/>
      <c r="M518" s="89"/>
    </row>
    <row r="519">
      <c r="L519" s="89"/>
      <c r="M519" s="89"/>
    </row>
    <row r="520">
      <c r="L520" s="89"/>
      <c r="M520" s="89"/>
    </row>
    <row r="521">
      <c r="L521" s="89"/>
      <c r="M521" s="89"/>
    </row>
    <row r="522">
      <c r="L522" s="89"/>
      <c r="M522" s="89"/>
    </row>
    <row r="523">
      <c r="L523" s="89"/>
      <c r="M523" s="89"/>
    </row>
    <row r="524">
      <c r="L524" s="89"/>
      <c r="M524" s="89"/>
    </row>
    <row r="525">
      <c r="L525" s="89"/>
      <c r="M525" s="89"/>
    </row>
    <row r="526">
      <c r="L526" s="89"/>
      <c r="M526" s="89"/>
    </row>
    <row r="527">
      <c r="L527" s="89"/>
      <c r="M527" s="89"/>
    </row>
    <row r="528">
      <c r="L528" s="89"/>
      <c r="M528" s="89"/>
    </row>
    <row r="529">
      <c r="L529" s="89"/>
      <c r="M529" s="89"/>
    </row>
    <row r="530">
      <c r="L530" s="89"/>
      <c r="M530" s="89"/>
    </row>
    <row r="531">
      <c r="L531" s="89"/>
      <c r="M531" s="89"/>
    </row>
    <row r="532">
      <c r="L532" s="89"/>
      <c r="M532" s="89"/>
    </row>
    <row r="533">
      <c r="L533" s="89"/>
      <c r="M533" s="89"/>
    </row>
    <row r="534">
      <c r="L534" s="89"/>
      <c r="M534" s="89"/>
    </row>
    <row r="535">
      <c r="L535" s="89"/>
      <c r="M535" s="89"/>
    </row>
    <row r="536">
      <c r="L536" s="89"/>
      <c r="M536" s="89"/>
    </row>
    <row r="537">
      <c r="L537" s="89"/>
      <c r="M537" s="89"/>
    </row>
    <row r="538">
      <c r="L538" s="89"/>
      <c r="M538" s="89"/>
    </row>
    <row r="539">
      <c r="L539" s="89"/>
      <c r="M539" s="89"/>
    </row>
    <row r="540">
      <c r="L540" s="89"/>
      <c r="M540" s="89"/>
    </row>
    <row r="541">
      <c r="L541" s="89"/>
      <c r="M541" s="89"/>
    </row>
    <row r="542">
      <c r="L542" s="89"/>
      <c r="M542" s="89"/>
    </row>
    <row r="543">
      <c r="L543" s="89"/>
      <c r="M543" s="89"/>
    </row>
    <row r="544">
      <c r="L544" s="89"/>
      <c r="M544" s="89"/>
    </row>
    <row r="545">
      <c r="L545" s="89"/>
      <c r="M545" s="89"/>
    </row>
    <row r="546">
      <c r="L546" s="89"/>
      <c r="M546" s="89"/>
    </row>
    <row r="547">
      <c r="L547" s="89"/>
      <c r="M547" s="89"/>
    </row>
    <row r="548">
      <c r="L548" s="89"/>
      <c r="M548" s="89"/>
    </row>
    <row r="549">
      <c r="L549" s="89"/>
      <c r="M549" s="89"/>
    </row>
    <row r="550">
      <c r="L550" s="89"/>
      <c r="M550" s="89"/>
    </row>
    <row r="551">
      <c r="L551" s="89"/>
      <c r="M551" s="89"/>
    </row>
    <row r="552">
      <c r="L552" s="89"/>
      <c r="M552" s="89"/>
    </row>
    <row r="553">
      <c r="L553" s="89"/>
      <c r="M553" s="89"/>
    </row>
    <row r="554">
      <c r="L554" s="89"/>
      <c r="M554" s="89"/>
    </row>
    <row r="555">
      <c r="L555" s="89"/>
      <c r="M555" s="89"/>
    </row>
    <row r="556">
      <c r="L556" s="89"/>
      <c r="M556" s="89"/>
    </row>
    <row r="557">
      <c r="L557" s="89"/>
      <c r="M557" s="89"/>
    </row>
    <row r="558">
      <c r="L558" s="89"/>
      <c r="M558" s="89"/>
    </row>
    <row r="559">
      <c r="L559" s="89"/>
      <c r="M559" s="89"/>
    </row>
    <row r="560">
      <c r="L560" s="89"/>
      <c r="M560" s="89"/>
    </row>
    <row r="561">
      <c r="L561" s="89"/>
      <c r="M561" s="89"/>
    </row>
    <row r="562">
      <c r="L562" s="89"/>
      <c r="M562" s="89"/>
    </row>
    <row r="563">
      <c r="L563" s="89"/>
      <c r="M563" s="89"/>
    </row>
    <row r="564">
      <c r="L564" s="89"/>
      <c r="M564" s="89"/>
    </row>
    <row r="565">
      <c r="L565" s="89"/>
      <c r="M565" s="89"/>
    </row>
    <row r="566">
      <c r="L566" s="89"/>
      <c r="M566" s="89"/>
    </row>
    <row r="567">
      <c r="L567" s="89"/>
      <c r="M567" s="89"/>
    </row>
    <row r="568">
      <c r="L568" s="89"/>
      <c r="M568" s="89"/>
    </row>
    <row r="569">
      <c r="L569" s="89"/>
      <c r="M569" s="89"/>
    </row>
    <row r="570">
      <c r="L570" s="89"/>
      <c r="M570" s="89"/>
    </row>
    <row r="571">
      <c r="L571" s="89"/>
      <c r="M571" s="89"/>
    </row>
    <row r="572">
      <c r="L572" s="89"/>
      <c r="M572" s="89"/>
    </row>
    <row r="573">
      <c r="L573" s="89"/>
      <c r="M573" s="89"/>
    </row>
    <row r="574">
      <c r="L574" s="89"/>
      <c r="M574" s="89"/>
    </row>
    <row r="575">
      <c r="L575" s="89"/>
      <c r="M575" s="89"/>
    </row>
    <row r="576">
      <c r="L576" s="89"/>
      <c r="M576" s="89"/>
    </row>
    <row r="577">
      <c r="L577" s="89"/>
      <c r="M577" s="89"/>
    </row>
    <row r="578">
      <c r="L578" s="89"/>
      <c r="M578" s="89"/>
    </row>
    <row r="579">
      <c r="L579" s="89"/>
      <c r="M579" s="89"/>
    </row>
    <row r="580">
      <c r="L580" s="89"/>
      <c r="M580" s="89"/>
    </row>
    <row r="581">
      <c r="L581" s="89"/>
      <c r="M581" s="89"/>
    </row>
    <row r="582">
      <c r="L582" s="89"/>
      <c r="M582" s="89"/>
    </row>
    <row r="583">
      <c r="L583" s="89"/>
      <c r="M583" s="89"/>
    </row>
    <row r="584">
      <c r="L584" s="89"/>
      <c r="M584" s="89"/>
    </row>
    <row r="585">
      <c r="L585" s="89"/>
      <c r="M585" s="89"/>
    </row>
    <row r="586">
      <c r="L586" s="89"/>
      <c r="M586" s="89"/>
    </row>
    <row r="587">
      <c r="L587" s="89"/>
      <c r="M587" s="89"/>
    </row>
    <row r="588">
      <c r="L588" s="89"/>
      <c r="M588" s="89"/>
    </row>
    <row r="589">
      <c r="L589" s="89"/>
      <c r="M589" s="89"/>
    </row>
    <row r="590">
      <c r="L590" s="89"/>
      <c r="M590" s="89"/>
    </row>
    <row r="591">
      <c r="L591" s="89"/>
      <c r="M591" s="89"/>
    </row>
    <row r="592">
      <c r="L592" s="89"/>
      <c r="M592" s="89"/>
    </row>
    <row r="593">
      <c r="L593" s="89"/>
      <c r="M593" s="89"/>
    </row>
    <row r="594">
      <c r="L594" s="89"/>
      <c r="M594" s="89"/>
    </row>
    <row r="595">
      <c r="L595" s="89"/>
      <c r="M595" s="89"/>
    </row>
    <row r="596">
      <c r="L596" s="89"/>
      <c r="M596" s="89"/>
    </row>
    <row r="597">
      <c r="L597" s="89"/>
      <c r="M597" s="89"/>
    </row>
    <row r="598">
      <c r="L598" s="89"/>
      <c r="M598" s="89"/>
    </row>
    <row r="599">
      <c r="L599" s="89"/>
      <c r="M599" s="89"/>
    </row>
    <row r="600">
      <c r="L600" s="89"/>
      <c r="M600" s="89"/>
    </row>
    <row r="601">
      <c r="L601" s="89"/>
      <c r="M601" s="89"/>
    </row>
    <row r="602">
      <c r="L602" s="89"/>
      <c r="M602" s="89"/>
    </row>
    <row r="603">
      <c r="L603" s="89"/>
      <c r="M603" s="89"/>
    </row>
    <row r="604">
      <c r="L604" s="89"/>
      <c r="M604" s="89"/>
    </row>
    <row r="605">
      <c r="L605" s="89"/>
      <c r="M605" s="89"/>
    </row>
    <row r="606">
      <c r="L606" s="89"/>
      <c r="M606" s="89"/>
    </row>
    <row r="607">
      <c r="L607" s="89"/>
      <c r="M607" s="89"/>
    </row>
    <row r="608">
      <c r="L608" s="89"/>
      <c r="M608" s="89"/>
    </row>
    <row r="609">
      <c r="L609" s="89"/>
      <c r="M609" s="89"/>
    </row>
    <row r="610">
      <c r="L610" s="89"/>
      <c r="M610" s="89"/>
    </row>
    <row r="611">
      <c r="L611" s="89"/>
      <c r="M611" s="89"/>
    </row>
    <row r="612">
      <c r="L612" s="89"/>
      <c r="M612" s="89"/>
    </row>
    <row r="613">
      <c r="L613" s="89"/>
      <c r="M613" s="89"/>
    </row>
    <row r="614">
      <c r="L614" s="89"/>
      <c r="M614" s="89"/>
    </row>
    <row r="615">
      <c r="L615" s="89"/>
      <c r="M615" s="89"/>
    </row>
    <row r="616">
      <c r="L616" s="89"/>
      <c r="M616" s="89"/>
    </row>
    <row r="617">
      <c r="L617" s="89"/>
      <c r="M617" s="89"/>
    </row>
    <row r="618">
      <c r="L618" s="89"/>
      <c r="M618" s="89"/>
    </row>
    <row r="619">
      <c r="L619" s="89"/>
      <c r="M619" s="89"/>
    </row>
    <row r="620">
      <c r="L620" s="89"/>
      <c r="M620" s="89"/>
    </row>
    <row r="621">
      <c r="L621" s="89"/>
      <c r="M621" s="89"/>
    </row>
    <row r="622">
      <c r="L622" s="89"/>
      <c r="M622" s="89"/>
    </row>
    <row r="623">
      <c r="L623" s="89"/>
      <c r="M623" s="89"/>
    </row>
    <row r="624">
      <c r="L624" s="89"/>
      <c r="M624" s="89"/>
    </row>
    <row r="625">
      <c r="L625" s="89"/>
      <c r="M625" s="89"/>
    </row>
    <row r="626">
      <c r="L626" s="89"/>
      <c r="M626" s="89"/>
    </row>
    <row r="627">
      <c r="L627" s="89"/>
      <c r="M627" s="89"/>
    </row>
    <row r="628">
      <c r="L628" s="89"/>
      <c r="M628" s="89"/>
    </row>
    <row r="629">
      <c r="L629" s="89"/>
      <c r="M629" s="89"/>
    </row>
    <row r="630">
      <c r="L630" s="89"/>
      <c r="M630" s="89"/>
    </row>
    <row r="631">
      <c r="L631" s="89"/>
      <c r="M631" s="89"/>
    </row>
    <row r="632">
      <c r="L632" s="89"/>
      <c r="M632" s="89"/>
    </row>
    <row r="633">
      <c r="L633" s="89"/>
      <c r="M633" s="89"/>
    </row>
    <row r="634">
      <c r="L634" s="89"/>
      <c r="M634" s="89"/>
    </row>
    <row r="635">
      <c r="L635" s="89"/>
      <c r="M635" s="89"/>
    </row>
    <row r="636">
      <c r="L636" s="89"/>
      <c r="M636" s="89"/>
    </row>
    <row r="637">
      <c r="L637" s="89"/>
      <c r="M637" s="89"/>
    </row>
    <row r="638">
      <c r="L638" s="89"/>
      <c r="M638" s="89"/>
    </row>
    <row r="639">
      <c r="L639" s="89"/>
      <c r="M639" s="89"/>
    </row>
    <row r="640">
      <c r="L640" s="89"/>
      <c r="M640" s="89"/>
    </row>
    <row r="641">
      <c r="L641" s="89"/>
      <c r="M641" s="89"/>
    </row>
    <row r="642">
      <c r="L642" s="89"/>
      <c r="M642" s="89"/>
    </row>
    <row r="643">
      <c r="L643" s="89"/>
      <c r="M643" s="89"/>
    </row>
    <row r="644">
      <c r="L644" s="89"/>
      <c r="M644" s="89"/>
    </row>
    <row r="645">
      <c r="L645" s="89"/>
      <c r="M645" s="89"/>
    </row>
    <row r="646">
      <c r="L646" s="89"/>
      <c r="M646" s="89"/>
    </row>
    <row r="647">
      <c r="L647" s="89"/>
      <c r="M647" s="89"/>
    </row>
    <row r="648">
      <c r="L648" s="89"/>
      <c r="M648" s="89"/>
    </row>
    <row r="649">
      <c r="L649" s="89"/>
      <c r="M649" s="89"/>
    </row>
    <row r="650">
      <c r="L650" s="89"/>
      <c r="M650" s="89"/>
    </row>
    <row r="651">
      <c r="L651" s="89"/>
      <c r="M651" s="89"/>
    </row>
    <row r="652">
      <c r="L652" s="89"/>
      <c r="M652" s="89"/>
    </row>
    <row r="653">
      <c r="L653" s="89"/>
      <c r="M653" s="89"/>
    </row>
    <row r="654">
      <c r="L654" s="89"/>
      <c r="M654" s="89"/>
    </row>
    <row r="655">
      <c r="L655" s="89"/>
      <c r="M655" s="89"/>
    </row>
    <row r="656">
      <c r="L656" s="89"/>
      <c r="M656" s="89"/>
    </row>
    <row r="657">
      <c r="L657" s="89"/>
      <c r="M657" s="89"/>
    </row>
    <row r="658">
      <c r="L658" s="89"/>
      <c r="M658" s="89"/>
    </row>
    <row r="659">
      <c r="L659" s="89"/>
      <c r="M659" s="89"/>
    </row>
    <row r="660">
      <c r="L660" s="89"/>
      <c r="M660" s="89"/>
    </row>
    <row r="661">
      <c r="L661" s="89"/>
      <c r="M661" s="89"/>
    </row>
    <row r="662">
      <c r="L662" s="89"/>
      <c r="M662" s="89"/>
    </row>
    <row r="663">
      <c r="L663" s="89"/>
      <c r="M663" s="89"/>
    </row>
    <row r="664">
      <c r="L664" s="89"/>
      <c r="M664" s="89"/>
    </row>
    <row r="665">
      <c r="L665" s="89"/>
      <c r="M665" s="89"/>
    </row>
    <row r="666">
      <c r="L666" s="89"/>
      <c r="M666" s="89"/>
    </row>
    <row r="667">
      <c r="L667" s="89"/>
      <c r="M667" s="89"/>
    </row>
    <row r="668">
      <c r="L668" s="89"/>
      <c r="M668" s="89"/>
    </row>
    <row r="669">
      <c r="L669" s="89"/>
      <c r="M669" s="89"/>
    </row>
    <row r="670">
      <c r="L670" s="89"/>
      <c r="M670" s="89"/>
    </row>
    <row r="671">
      <c r="L671" s="89"/>
      <c r="M671" s="89"/>
    </row>
    <row r="672">
      <c r="L672" s="89"/>
      <c r="M672" s="89"/>
    </row>
    <row r="673">
      <c r="L673" s="89"/>
      <c r="M673" s="89"/>
    </row>
    <row r="674">
      <c r="L674" s="89"/>
      <c r="M674" s="89"/>
    </row>
    <row r="675">
      <c r="L675" s="89"/>
      <c r="M675" s="89"/>
    </row>
    <row r="676">
      <c r="L676" s="89"/>
      <c r="M676" s="89"/>
    </row>
    <row r="677">
      <c r="L677" s="89"/>
      <c r="M677" s="89"/>
    </row>
    <row r="678">
      <c r="L678" s="89"/>
      <c r="M678" s="89"/>
    </row>
    <row r="679">
      <c r="L679" s="89"/>
      <c r="M679" s="89"/>
    </row>
    <row r="680">
      <c r="L680" s="89"/>
      <c r="M680" s="89"/>
    </row>
    <row r="681">
      <c r="L681" s="89"/>
      <c r="M681" s="89"/>
    </row>
    <row r="682">
      <c r="L682" s="89"/>
      <c r="M682" s="89"/>
    </row>
    <row r="683">
      <c r="L683" s="89"/>
      <c r="M683" s="89"/>
    </row>
    <row r="684">
      <c r="L684" s="89"/>
      <c r="M684" s="89"/>
    </row>
    <row r="685">
      <c r="L685" s="89"/>
      <c r="M685" s="89"/>
    </row>
    <row r="686">
      <c r="L686" s="89"/>
      <c r="M686" s="89"/>
    </row>
    <row r="687">
      <c r="L687" s="89"/>
      <c r="M687" s="89"/>
    </row>
    <row r="688">
      <c r="L688" s="89"/>
      <c r="M688" s="89"/>
    </row>
    <row r="689">
      <c r="L689" s="89"/>
      <c r="M689" s="89"/>
    </row>
    <row r="690">
      <c r="L690" s="89"/>
      <c r="M690" s="89"/>
    </row>
    <row r="691">
      <c r="L691" s="89"/>
      <c r="M691" s="89"/>
    </row>
    <row r="692">
      <c r="L692" s="89"/>
      <c r="M692" s="89"/>
    </row>
    <row r="693">
      <c r="L693" s="89"/>
      <c r="M693" s="89"/>
    </row>
    <row r="694">
      <c r="L694" s="89"/>
      <c r="M694" s="89"/>
    </row>
    <row r="695">
      <c r="L695" s="89"/>
      <c r="M695" s="89"/>
    </row>
    <row r="696">
      <c r="L696" s="89"/>
      <c r="M696" s="89"/>
    </row>
    <row r="697">
      <c r="L697" s="89"/>
      <c r="M697" s="89"/>
    </row>
    <row r="698">
      <c r="L698" s="89"/>
      <c r="M698" s="89"/>
    </row>
    <row r="699">
      <c r="L699" s="89"/>
      <c r="M699" s="89"/>
    </row>
    <row r="700">
      <c r="L700" s="89"/>
      <c r="M700" s="89"/>
    </row>
    <row r="701">
      <c r="L701" s="89"/>
      <c r="M701" s="89"/>
    </row>
    <row r="702">
      <c r="L702" s="89"/>
      <c r="M702" s="89"/>
    </row>
    <row r="703">
      <c r="L703" s="89"/>
      <c r="M703" s="89"/>
    </row>
    <row r="704">
      <c r="L704" s="89"/>
      <c r="M704" s="89"/>
    </row>
    <row r="705">
      <c r="L705" s="89"/>
      <c r="M705" s="89"/>
    </row>
    <row r="706">
      <c r="L706" s="89"/>
      <c r="M706" s="89"/>
    </row>
    <row r="707">
      <c r="L707" s="89"/>
      <c r="M707" s="89"/>
    </row>
    <row r="708">
      <c r="L708" s="89"/>
      <c r="M708" s="89"/>
    </row>
    <row r="709">
      <c r="L709" s="89"/>
      <c r="M709" s="89"/>
    </row>
    <row r="710">
      <c r="L710" s="89"/>
      <c r="M710" s="89"/>
    </row>
    <row r="711">
      <c r="L711" s="89"/>
      <c r="M711" s="89"/>
    </row>
    <row r="712">
      <c r="L712" s="89"/>
      <c r="M712" s="89"/>
    </row>
    <row r="713">
      <c r="L713" s="89"/>
      <c r="M713" s="89"/>
    </row>
    <row r="714">
      <c r="L714" s="89"/>
      <c r="M714" s="89"/>
    </row>
    <row r="715">
      <c r="L715" s="89"/>
      <c r="M715" s="89"/>
    </row>
    <row r="716">
      <c r="L716" s="89"/>
      <c r="M716" s="89"/>
    </row>
    <row r="717">
      <c r="L717" s="89"/>
      <c r="M717" s="89"/>
    </row>
    <row r="718">
      <c r="L718" s="89"/>
      <c r="M718" s="89"/>
    </row>
    <row r="719">
      <c r="L719" s="89"/>
      <c r="M719" s="89"/>
    </row>
    <row r="720">
      <c r="L720" s="89"/>
      <c r="M720" s="89"/>
    </row>
    <row r="721">
      <c r="L721" s="89"/>
      <c r="M721" s="89"/>
    </row>
    <row r="722">
      <c r="L722" s="89"/>
      <c r="M722" s="89"/>
    </row>
    <row r="723">
      <c r="L723" s="89"/>
      <c r="M723" s="89"/>
    </row>
    <row r="724">
      <c r="L724" s="89"/>
      <c r="M724" s="89"/>
    </row>
    <row r="725">
      <c r="L725" s="89"/>
      <c r="M725" s="89"/>
    </row>
    <row r="726">
      <c r="L726" s="89"/>
      <c r="M726" s="89"/>
    </row>
    <row r="727">
      <c r="L727" s="89"/>
      <c r="M727" s="89"/>
    </row>
    <row r="728">
      <c r="L728" s="89"/>
      <c r="M728" s="89"/>
    </row>
    <row r="729">
      <c r="L729" s="89"/>
      <c r="M729" s="89"/>
    </row>
    <row r="730">
      <c r="L730" s="89"/>
      <c r="M730" s="89"/>
    </row>
    <row r="731">
      <c r="L731" s="89"/>
      <c r="M731" s="89"/>
    </row>
    <row r="732">
      <c r="L732" s="89"/>
      <c r="M732" s="89"/>
    </row>
    <row r="733">
      <c r="L733" s="89"/>
      <c r="M733" s="89"/>
    </row>
    <row r="734">
      <c r="L734" s="89"/>
      <c r="M734" s="89"/>
    </row>
    <row r="735">
      <c r="L735" s="89"/>
      <c r="M735" s="89"/>
    </row>
    <row r="736">
      <c r="L736" s="89"/>
      <c r="M736" s="89"/>
    </row>
    <row r="737">
      <c r="L737" s="89"/>
      <c r="M737" s="89"/>
    </row>
    <row r="738">
      <c r="L738" s="89"/>
      <c r="M738" s="89"/>
    </row>
    <row r="739">
      <c r="L739" s="89"/>
      <c r="M739" s="89"/>
    </row>
    <row r="740">
      <c r="L740" s="89"/>
      <c r="M740" s="89"/>
    </row>
    <row r="741">
      <c r="L741" s="89"/>
      <c r="M741" s="89"/>
    </row>
    <row r="742">
      <c r="L742" s="89"/>
      <c r="M742" s="89"/>
    </row>
    <row r="743">
      <c r="L743" s="89"/>
      <c r="M743" s="89"/>
    </row>
    <row r="744">
      <c r="L744" s="89"/>
      <c r="M744" s="89"/>
    </row>
    <row r="745">
      <c r="L745" s="89"/>
      <c r="M745" s="89"/>
    </row>
    <row r="746">
      <c r="L746" s="89"/>
      <c r="M746" s="89"/>
    </row>
    <row r="747">
      <c r="L747" s="89"/>
      <c r="M747" s="89"/>
    </row>
    <row r="748">
      <c r="L748" s="89"/>
      <c r="M748" s="89"/>
    </row>
    <row r="749">
      <c r="L749" s="89"/>
      <c r="M749" s="89"/>
    </row>
    <row r="750">
      <c r="L750" s="89"/>
      <c r="M750" s="89"/>
    </row>
    <row r="751">
      <c r="L751" s="89"/>
      <c r="M751" s="89"/>
    </row>
    <row r="752">
      <c r="L752" s="89"/>
      <c r="M752" s="89"/>
    </row>
    <row r="753">
      <c r="L753" s="89"/>
      <c r="M753" s="89"/>
    </row>
    <row r="754">
      <c r="L754" s="89"/>
      <c r="M754" s="89"/>
    </row>
    <row r="755">
      <c r="L755" s="89"/>
      <c r="M755" s="89"/>
    </row>
    <row r="756">
      <c r="L756" s="89"/>
      <c r="M756" s="89"/>
    </row>
    <row r="757">
      <c r="L757" s="89"/>
      <c r="M757" s="89"/>
    </row>
    <row r="758">
      <c r="L758" s="89"/>
      <c r="M758" s="89"/>
    </row>
    <row r="759">
      <c r="L759" s="89"/>
      <c r="M759" s="89"/>
    </row>
    <row r="760">
      <c r="L760" s="89"/>
      <c r="M760" s="89"/>
    </row>
    <row r="761">
      <c r="L761" s="89"/>
      <c r="M761" s="89"/>
    </row>
    <row r="762">
      <c r="L762" s="89"/>
      <c r="M762" s="89"/>
    </row>
    <row r="763">
      <c r="L763" s="89"/>
      <c r="M763" s="89"/>
    </row>
    <row r="764">
      <c r="L764" s="89"/>
      <c r="M764" s="89"/>
    </row>
    <row r="765">
      <c r="L765" s="89"/>
      <c r="M765" s="89"/>
    </row>
    <row r="766">
      <c r="L766" s="89"/>
      <c r="M766" s="89"/>
    </row>
    <row r="767">
      <c r="L767" s="89"/>
      <c r="M767" s="89"/>
    </row>
    <row r="768">
      <c r="L768" s="89"/>
      <c r="M768" s="89"/>
    </row>
    <row r="769">
      <c r="L769" s="89"/>
      <c r="M769" s="89"/>
    </row>
    <row r="770">
      <c r="L770" s="89"/>
      <c r="M770" s="89"/>
    </row>
    <row r="771">
      <c r="L771" s="89"/>
      <c r="M771" s="89"/>
    </row>
    <row r="772">
      <c r="L772" s="89"/>
      <c r="M772" s="89"/>
    </row>
    <row r="773">
      <c r="L773" s="89"/>
      <c r="M773" s="89"/>
    </row>
    <row r="774">
      <c r="L774" s="89"/>
      <c r="M774" s="89"/>
    </row>
    <row r="775">
      <c r="L775" s="89"/>
      <c r="M775" s="89"/>
    </row>
    <row r="776">
      <c r="L776" s="89"/>
      <c r="M776" s="89"/>
    </row>
    <row r="777">
      <c r="L777" s="89"/>
      <c r="M777" s="89"/>
    </row>
    <row r="778">
      <c r="L778" s="89"/>
      <c r="M778" s="89"/>
    </row>
    <row r="779">
      <c r="L779" s="89"/>
      <c r="M779" s="89"/>
    </row>
    <row r="780">
      <c r="L780" s="89"/>
      <c r="M780" s="89"/>
    </row>
    <row r="781">
      <c r="L781" s="89"/>
      <c r="M781" s="89"/>
    </row>
    <row r="782">
      <c r="L782" s="89"/>
      <c r="M782" s="89"/>
    </row>
    <row r="783">
      <c r="L783" s="89"/>
      <c r="M783" s="89"/>
    </row>
    <row r="784">
      <c r="L784" s="89"/>
      <c r="M784" s="89"/>
    </row>
    <row r="785">
      <c r="L785" s="89"/>
      <c r="M785" s="89"/>
    </row>
    <row r="786">
      <c r="L786" s="89"/>
      <c r="M786" s="89"/>
    </row>
    <row r="787">
      <c r="L787" s="89"/>
      <c r="M787" s="89"/>
    </row>
    <row r="788">
      <c r="L788" s="89"/>
      <c r="M788" s="89"/>
    </row>
    <row r="789">
      <c r="L789" s="89"/>
      <c r="M789" s="89"/>
    </row>
    <row r="790">
      <c r="L790" s="89"/>
      <c r="M790" s="89"/>
    </row>
    <row r="791">
      <c r="L791" s="89"/>
      <c r="M791" s="89"/>
    </row>
    <row r="792">
      <c r="L792" s="89"/>
      <c r="M792" s="89"/>
    </row>
    <row r="793">
      <c r="L793" s="89"/>
      <c r="M793" s="89"/>
    </row>
    <row r="794">
      <c r="L794" s="89"/>
      <c r="M794" s="89"/>
    </row>
    <row r="795">
      <c r="L795" s="89"/>
      <c r="M795" s="89"/>
    </row>
    <row r="796">
      <c r="L796" s="89"/>
      <c r="M796" s="89"/>
    </row>
    <row r="797">
      <c r="L797" s="89"/>
      <c r="M797" s="89"/>
    </row>
    <row r="798">
      <c r="L798" s="89"/>
      <c r="M798" s="89"/>
    </row>
    <row r="799">
      <c r="L799" s="89"/>
      <c r="M799" s="89"/>
    </row>
    <row r="800">
      <c r="L800" s="89"/>
      <c r="M800" s="89"/>
    </row>
    <row r="801">
      <c r="L801" s="89"/>
      <c r="M801" s="89"/>
    </row>
    <row r="802">
      <c r="L802" s="89"/>
      <c r="M802" s="89"/>
    </row>
    <row r="803">
      <c r="L803" s="89"/>
      <c r="M803" s="89"/>
    </row>
    <row r="804">
      <c r="L804" s="89"/>
      <c r="M804" s="89"/>
    </row>
    <row r="805">
      <c r="L805" s="89"/>
      <c r="M805" s="89"/>
    </row>
    <row r="806">
      <c r="L806" s="89"/>
      <c r="M806" s="89"/>
    </row>
    <row r="807">
      <c r="L807" s="89"/>
      <c r="M807" s="89"/>
    </row>
    <row r="808">
      <c r="L808" s="89"/>
      <c r="M808" s="89"/>
    </row>
    <row r="809">
      <c r="L809" s="89"/>
      <c r="M809" s="89"/>
    </row>
    <row r="810">
      <c r="L810" s="89"/>
      <c r="M810" s="89"/>
    </row>
    <row r="811">
      <c r="L811" s="89"/>
      <c r="M811" s="89"/>
    </row>
    <row r="812">
      <c r="L812" s="89"/>
      <c r="M812" s="89"/>
    </row>
    <row r="813">
      <c r="L813" s="89"/>
      <c r="M813" s="89"/>
    </row>
    <row r="814">
      <c r="L814" s="89"/>
      <c r="M814" s="89"/>
    </row>
    <row r="815">
      <c r="L815" s="89"/>
      <c r="M815" s="89"/>
    </row>
    <row r="816">
      <c r="L816" s="89"/>
      <c r="M816" s="89"/>
    </row>
    <row r="817">
      <c r="L817" s="89"/>
      <c r="M817" s="89"/>
    </row>
    <row r="818">
      <c r="L818" s="89"/>
      <c r="M818" s="89"/>
    </row>
    <row r="819">
      <c r="L819" s="89"/>
      <c r="M819" s="89"/>
    </row>
    <row r="820">
      <c r="L820" s="89"/>
      <c r="M820" s="89"/>
    </row>
    <row r="821">
      <c r="L821" s="89"/>
      <c r="M821" s="89"/>
    </row>
    <row r="822">
      <c r="L822" s="89"/>
      <c r="M822" s="89"/>
    </row>
    <row r="823">
      <c r="L823" s="89"/>
      <c r="M823" s="89"/>
    </row>
    <row r="824">
      <c r="L824" s="89"/>
      <c r="M824" s="89"/>
    </row>
    <row r="825">
      <c r="L825" s="89"/>
      <c r="M825" s="89"/>
    </row>
    <row r="826">
      <c r="L826" s="89"/>
      <c r="M826" s="89"/>
    </row>
    <row r="827">
      <c r="L827" s="89"/>
      <c r="M827" s="89"/>
    </row>
    <row r="828">
      <c r="L828" s="89"/>
      <c r="M828" s="89"/>
    </row>
    <row r="829">
      <c r="L829" s="89"/>
      <c r="M829" s="89"/>
    </row>
    <row r="830">
      <c r="L830" s="89"/>
      <c r="M830" s="89"/>
    </row>
    <row r="831">
      <c r="L831" s="89"/>
      <c r="M831" s="89"/>
    </row>
    <row r="832">
      <c r="L832" s="89"/>
      <c r="M832" s="89"/>
    </row>
    <row r="833">
      <c r="L833" s="89"/>
      <c r="M833" s="89"/>
    </row>
    <row r="834">
      <c r="L834" s="89"/>
      <c r="M834" s="89"/>
    </row>
    <row r="835">
      <c r="L835" s="89"/>
      <c r="M835" s="89"/>
    </row>
    <row r="836">
      <c r="L836" s="89"/>
      <c r="M836" s="89"/>
    </row>
    <row r="837">
      <c r="L837" s="89"/>
      <c r="M837" s="89"/>
    </row>
    <row r="838">
      <c r="L838" s="89"/>
      <c r="M838" s="89"/>
    </row>
    <row r="839">
      <c r="L839" s="89"/>
      <c r="M839" s="89"/>
    </row>
    <row r="840">
      <c r="L840" s="89"/>
      <c r="M840" s="89"/>
    </row>
    <row r="841">
      <c r="L841" s="89"/>
      <c r="M841" s="89"/>
    </row>
    <row r="842">
      <c r="L842" s="89"/>
      <c r="M842" s="89"/>
    </row>
    <row r="843">
      <c r="L843" s="89"/>
      <c r="M843" s="89"/>
    </row>
    <row r="844">
      <c r="L844" s="89"/>
      <c r="M844" s="89"/>
    </row>
    <row r="845">
      <c r="L845" s="89"/>
      <c r="M845" s="89"/>
    </row>
    <row r="846">
      <c r="L846" s="89"/>
      <c r="M846" s="89"/>
    </row>
    <row r="847">
      <c r="L847" s="89"/>
      <c r="M847" s="89"/>
    </row>
    <row r="848">
      <c r="L848" s="89"/>
      <c r="M848" s="89"/>
    </row>
    <row r="849">
      <c r="L849" s="89"/>
      <c r="M849" s="89"/>
    </row>
    <row r="850">
      <c r="L850" s="89"/>
      <c r="M850" s="89"/>
    </row>
    <row r="851">
      <c r="L851" s="89"/>
      <c r="M851" s="89"/>
    </row>
    <row r="852">
      <c r="L852" s="89"/>
      <c r="M852" s="89"/>
    </row>
    <row r="853">
      <c r="L853" s="89"/>
      <c r="M853" s="89"/>
    </row>
    <row r="854">
      <c r="L854" s="89"/>
      <c r="M854" s="89"/>
    </row>
    <row r="855">
      <c r="L855" s="89"/>
      <c r="M855" s="89"/>
    </row>
    <row r="856">
      <c r="L856" s="89"/>
      <c r="M856" s="89"/>
    </row>
    <row r="857">
      <c r="L857" s="89"/>
      <c r="M857" s="89"/>
    </row>
    <row r="858">
      <c r="L858" s="89"/>
      <c r="M858" s="89"/>
    </row>
    <row r="859">
      <c r="L859" s="89"/>
      <c r="M859" s="89"/>
    </row>
    <row r="860">
      <c r="L860" s="89"/>
      <c r="M860" s="89"/>
    </row>
    <row r="861">
      <c r="L861" s="89"/>
      <c r="M861" s="89"/>
    </row>
    <row r="862">
      <c r="L862" s="89"/>
      <c r="M862" s="89"/>
    </row>
    <row r="863">
      <c r="L863" s="89"/>
      <c r="M863" s="89"/>
    </row>
    <row r="864">
      <c r="L864" s="89"/>
      <c r="M864" s="89"/>
    </row>
    <row r="865">
      <c r="L865" s="89"/>
      <c r="M865" s="89"/>
    </row>
    <row r="866">
      <c r="L866" s="89"/>
      <c r="M866" s="89"/>
    </row>
    <row r="867">
      <c r="L867" s="89"/>
      <c r="M867" s="89"/>
    </row>
    <row r="868">
      <c r="L868" s="89"/>
      <c r="M868" s="89"/>
    </row>
    <row r="869">
      <c r="L869" s="89"/>
      <c r="M869" s="89"/>
    </row>
    <row r="870">
      <c r="L870" s="89"/>
      <c r="M870" s="89"/>
    </row>
    <row r="871">
      <c r="L871" s="89"/>
      <c r="M871" s="89"/>
    </row>
    <row r="872">
      <c r="L872" s="89"/>
      <c r="M872" s="89"/>
    </row>
    <row r="873">
      <c r="L873" s="89"/>
      <c r="M873" s="89"/>
    </row>
    <row r="874">
      <c r="L874" s="89"/>
      <c r="M874" s="89"/>
    </row>
    <row r="875">
      <c r="L875" s="89"/>
      <c r="M875" s="89"/>
    </row>
    <row r="876">
      <c r="L876" s="89"/>
      <c r="M876" s="89"/>
    </row>
    <row r="877">
      <c r="L877" s="89"/>
      <c r="M877" s="89"/>
    </row>
    <row r="878">
      <c r="L878" s="89"/>
      <c r="M878" s="89"/>
    </row>
    <row r="879">
      <c r="L879" s="89"/>
      <c r="M879" s="89"/>
    </row>
    <row r="880">
      <c r="L880" s="89"/>
      <c r="M880" s="89"/>
    </row>
    <row r="881">
      <c r="L881" s="89"/>
      <c r="M881" s="89"/>
    </row>
    <row r="882">
      <c r="L882" s="89"/>
      <c r="M882" s="89"/>
    </row>
    <row r="883">
      <c r="L883" s="89"/>
      <c r="M883" s="89"/>
    </row>
    <row r="884">
      <c r="L884" s="89"/>
      <c r="M884" s="89"/>
    </row>
    <row r="885">
      <c r="L885" s="89"/>
      <c r="M885" s="89"/>
    </row>
    <row r="886">
      <c r="L886" s="89"/>
      <c r="M886" s="89"/>
    </row>
    <row r="887">
      <c r="L887" s="89"/>
      <c r="M887" s="89"/>
    </row>
    <row r="888">
      <c r="L888" s="89"/>
      <c r="M888" s="89"/>
    </row>
    <row r="889">
      <c r="L889" s="89"/>
      <c r="M889" s="89"/>
    </row>
    <row r="890">
      <c r="L890" s="89"/>
      <c r="M890" s="89"/>
    </row>
    <row r="891">
      <c r="L891" s="89"/>
      <c r="M891" s="89"/>
    </row>
    <row r="892">
      <c r="L892" s="89"/>
      <c r="M892" s="89"/>
    </row>
    <row r="893">
      <c r="L893" s="89"/>
      <c r="M893" s="89"/>
    </row>
    <row r="894">
      <c r="L894" s="89"/>
      <c r="M894" s="89"/>
    </row>
    <row r="895">
      <c r="L895" s="89"/>
      <c r="M895" s="89"/>
    </row>
    <row r="896">
      <c r="L896" s="89"/>
      <c r="M896" s="89"/>
    </row>
    <row r="897">
      <c r="L897" s="89"/>
      <c r="M897" s="89"/>
    </row>
    <row r="898">
      <c r="L898" s="89"/>
      <c r="M898" s="89"/>
    </row>
    <row r="899">
      <c r="L899" s="89"/>
      <c r="M899" s="89"/>
    </row>
    <row r="900">
      <c r="L900" s="89"/>
      <c r="M900" s="89"/>
    </row>
    <row r="901">
      <c r="L901" s="89"/>
      <c r="M901" s="89"/>
    </row>
    <row r="902">
      <c r="L902" s="89"/>
      <c r="M902" s="89"/>
    </row>
    <row r="903">
      <c r="L903" s="89"/>
      <c r="M903" s="89"/>
    </row>
    <row r="904">
      <c r="L904" s="89"/>
      <c r="M904" s="89"/>
    </row>
    <row r="905">
      <c r="L905" s="89"/>
      <c r="M905" s="89"/>
    </row>
    <row r="906">
      <c r="L906" s="89"/>
      <c r="M906" s="89"/>
    </row>
    <row r="907">
      <c r="L907" s="89"/>
      <c r="M907" s="89"/>
    </row>
    <row r="908">
      <c r="L908" s="89"/>
      <c r="M908" s="89"/>
    </row>
    <row r="909">
      <c r="L909" s="89"/>
      <c r="M909" s="89"/>
    </row>
    <row r="910">
      <c r="L910" s="89"/>
      <c r="M910" s="89"/>
    </row>
    <row r="911">
      <c r="L911" s="89"/>
      <c r="M911" s="89"/>
    </row>
    <row r="912">
      <c r="L912" s="89"/>
      <c r="M912" s="89"/>
    </row>
    <row r="913">
      <c r="L913" s="89"/>
      <c r="M913" s="89"/>
    </row>
    <row r="914">
      <c r="L914" s="89"/>
      <c r="M914" s="89"/>
    </row>
    <row r="915">
      <c r="L915" s="89"/>
      <c r="M915" s="89"/>
    </row>
    <row r="916">
      <c r="L916" s="89"/>
      <c r="M916" s="89"/>
    </row>
    <row r="917">
      <c r="L917" s="89"/>
      <c r="M917" s="89"/>
    </row>
    <row r="918">
      <c r="L918" s="89"/>
      <c r="M918" s="89"/>
    </row>
    <row r="919">
      <c r="L919" s="89"/>
      <c r="M919" s="89"/>
    </row>
    <row r="920">
      <c r="L920" s="89"/>
      <c r="M920" s="89"/>
    </row>
    <row r="921">
      <c r="L921" s="89"/>
      <c r="M921" s="89"/>
    </row>
    <row r="922">
      <c r="L922" s="89"/>
      <c r="M922" s="89"/>
    </row>
    <row r="923">
      <c r="L923" s="89"/>
      <c r="M923" s="89"/>
    </row>
    <row r="924">
      <c r="L924" s="89"/>
      <c r="M924" s="89"/>
    </row>
    <row r="925">
      <c r="L925" s="89"/>
      <c r="M925" s="89"/>
    </row>
    <row r="926">
      <c r="L926" s="89"/>
      <c r="M926" s="89"/>
    </row>
    <row r="927">
      <c r="L927" s="89"/>
      <c r="M927" s="89"/>
    </row>
    <row r="928">
      <c r="L928" s="89"/>
      <c r="M928" s="89"/>
    </row>
    <row r="929">
      <c r="L929" s="89"/>
      <c r="M929" s="89"/>
    </row>
    <row r="930">
      <c r="L930" s="89"/>
      <c r="M930" s="89"/>
    </row>
    <row r="931">
      <c r="L931" s="89"/>
      <c r="M931" s="89"/>
    </row>
    <row r="932">
      <c r="L932" s="89"/>
      <c r="M932" s="89"/>
    </row>
    <row r="933">
      <c r="L933" s="89"/>
      <c r="M933" s="89"/>
    </row>
    <row r="934">
      <c r="L934" s="89"/>
      <c r="M934" s="89"/>
    </row>
    <row r="935">
      <c r="L935" s="89"/>
      <c r="M935" s="89"/>
    </row>
    <row r="936">
      <c r="L936" s="89"/>
      <c r="M936" s="89"/>
    </row>
    <row r="937">
      <c r="L937" s="89"/>
      <c r="M937" s="89"/>
    </row>
    <row r="938">
      <c r="L938" s="89"/>
      <c r="M938" s="89"/>
    </row>
    <row r="939">
      <c r="L939" s="89"/>
      <c r="M939" s="89"/>
    </row>
    <row r="940">
      <c r="L940" s="89"/>
      <c r="M940" s="89"/>
    </row>
    <row r="941">
      <c r="L941" s="89"/>
      <c r="M941" s="89"/>
    </row>
    <row r="942">
      <c r="L942" s="89"/>
      <c r="M942" s="89"/>
    </row>
    <row r="943">
      <c r="L943" s="89"/>
      <c r="M943" s="89"/>
    </row>
    <row r="944">
      <c r="L944" s="89"/>
      <c r="M944" s="89"/>
    </row>
    <row r="945">
      <c r="L945" s="89"/>
      <c r="M945" s="89"/>
    </row>
    <row r="946">
      <c r="L946" s="89"/>
      <c r="M946" s="89"/>
    </row>
    <row r="947">
      <c r="L947" s="89"/>
      <c r="M947" s="89"/>
    </row>
    <row r="948">
      <c r="L948" s="89"/>
      <c r="M948" s="89"/>
    </row>
    <row r="949">
      <c r="L949" s="89"/>
      <c r="M949" s="89"/>
    </row>
    <row r="950">
      <c r="L950" s="89"/>
      <c r="M950" s="89"/>
    </row>
    <row r="951">
      <c r="L951" s="89"/>
      <c r="M951" s="89"/>
    </row>
    <row r="952">
      <c r="L952" s="89"/>
      <c r="M952" s="89"/>
    </row>
    <row r="953">
      <c r="L953" s="89"/>
      <c r="M953" s="89"/>
    </row>
    <row r="954">
      <c r="L954" s="89"/>
      <c r="M954" s="89"/>
    </row>
    <row r="955">
      <c r="L955" s="89"/>
      <c r="M955" s="89"/>
    </row>
    <row r="956">
      <c r="L956" s="89"/>
      <c r="M956" s="89"/>
    </row>
    <row r="957">
      <c r="L957" s="89"/>
      <c r="M957" s="89"/>
    </row>
    <row r="958">
      <c r="L958" s="89"/>
      <c r="M958" s="89"/>
    </row>
    <row r="959">
      <c r="L959" s="89"/>
      <c r="M959" s="89"/>
    </row>
    <row r="960">
      <c r="L960" s="89"/>
      <c r="M960" s="89"/>
    </row>
    <row r="961">
      <c r="L961" s="89"/>
      <c r="M961" s="89"/>
    </row>
    <row r="962">
      <c r="L962" s="89"/>
      <c r="M962" s="89"/>
    </row>
    <row r="963">
      <c r="L963" s="89"/>
      <c r="M963" s="89"/>
    </row>
    <row r="964">
      <c r="L964" s="89"/>
      <c r="M964" s="89"/>
    </row>
    <row r="965">
      <c r="L965" s="89"/>
      <c r="M965" s="89"/>
    </row>
    <row r="966">
      <c r="L966" s="89"/>
      <c r="M966" s="89"/>
    </row>
    <row r="967">
      <c r="L967" s="89"/>
      <c r="M967" s="89"/>
    </row>
    <row r="968">
      <c r="L968" s="89"/>
      <c r="M968" s="89"/>
    </row>
    <row r="969">
      <c r="L969" s="89"/>
      <c r="M969" s="89"/>
    </row>
    <row r="970">
      <c r="L970" s="89"/>
      <c r="M970" s="89"/>
    </row>
    <row r="971">
      <c r="L971" s="89"/>
      <c r="M971" s="89"/>
    </row>
    <row r="972">
      <c r="L972" s="89"/>
      <c r="M972" s="89"/>
    </row>
    <row r="973">
      <c r="L973" s="89"/>
      <c r="M973" s="89"/>
    </row>
    <row r="974">
      <c r="L974" s="89"/>
      <c r="M974" s="89"/>
    </row>
    <row r="975">
      <c r="L975" s="89"/>
      <c r="M975" s="89"/>
    </row>
    <row r="976">
      <c r="L976" s="89"/>
      <c r="M976" s="89"/>
    </row>
    <row r="977">
      <c r="L977" s="89"/>
      <c r="M977" s="89"/>
    </row>
    <row r="978">
      <c r="L978" s="89"/>
      <c r="M978" s="89"/>
    </row>
    <row r="979">
      <c r="L979" s="89"/>
      <c r="M979" s="89"/>
    </row>
    <row r="980">
      <c r="L980" s="89"/>
      <c r="M980" s="89"/>
    </row>
    <row r="981">
      <c r="L981" s="89"/>
      <c r="M981" s="89"/>
    </row>
    <row r="982">
      <c r="L982" s="89"/>
      <c r="M982" s="89"/>
    </row>
    <row r="983">
      <c r="L983" s="89"/>
      <c r="M983" s="89"/>
    </row>
    <row r="984">
      <c r="L984" s="89"/>
      <c r="M984" s="89"/>
    </row>
    <row r="985">
      <c r="L985" s="89"/>
      <c r="M985" s="89"/>
    </row>
    <row r="986">
      <c r="L986" s="89"/>
      <c r="M986" s="89"/>
    </row>
    <row r="987">
      <c r="L987" s="89"/>
      <c r="M987" s="89"/>
    </row>
    <row r="988">
      <c r="L988" s="89"/>
      <c r="M988" s="89"/>
    </row>
    <row r="989">
      <c r="L989" s="89"/>
      <c r="M989" s="89"/>
    </row>
    <row r="990">
      <c r="L990" s="89"/>
      <c r="M990" s="89"/>
    </row>
    <row r="991">
      <c r="L991" s="89"/>
      <c r="M991" s="89"/>
    </row>
    <row r="992">
      <c r="L992" s="89"/>
      <c r="M992" s="89"/>
    </row>
    <row r="993">
      <c r="L993" s="89"/>
      <c r="M993" s="89"/>
    </row>
    <row r="994">
      <c r="L994" s="89"/>
      <c r="M994" s="89"/>
    </row>
    <row r="995">
      <c r="L995" s="89"/>
      <c r="M995" s="89"/>
    </row>
    <row r="996">
      <c r="L996" s="89"/>
      <c r="M996" s="89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2.86"/>
    <col customWidth="1" min="2" max="2" width="16.57"/>
    <col customWidth="1" min="3" max="4" width="12.29"/>
    <col customWidth="1" min="5" max="5" width="10.71"/>
    <col customWidth="1" min="6" max="6" width="14.0"/>
    <col customWidth="1" min="7" max="8" width="12.71"/>
    <col customWidth="1" min="9" max="9" width="15.0"/>
    <col customWidth="1" min="10" max="10" width="14.0"/>
    <col customWidth="1" min="11" max="13" width="11.14"/>
    <col customWidth="1" min="14" max="14" width="11.86"/>
    <col customWidth="1" min="15" max="15" width="18.29"/>
    <col customWidth="1" min="16" max="16" width="15.57"/>
    <col customWidth="1" min="17" max="17" width="11.86"/>
    <col customWidth="1" min="18" max="18" width="15.43"/>
    <col customWidth="1" min="19" max="19" width="10.29"/>
    <col customWidth="1" min="20" max="20" width="11.14"/>
    <col customWidth="1" min="21" max="21" width="12.71"/>
    <col customWidth="1" min="22" max="22" width="11.14"/>
    <col customWidth="1" min="23" max="23" width="12.71"/>
    <col customWidth="1" min="24" max="25" width="11.0"/>
    <col customWidth="1" min="26" max="27" width="13.43"/>
    <col customWidth="1" min="28" max="30" width="9.14"/>
  </cols>
  <sheetData>
    <row r="1" ht="13.5" customHeight="1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</row>
    <row r="2" ht="12.75" customHeight="1">
      <c r="A2" s="4"/>
      <c r="B2" s="7" t="s">
        <v>0</v>
      </c>
      <c r="C2" s="9" t="s">
        <v>5</v>
      </c>
      <c r="D2" s="9" t="s">
        <v>15</v>
      </c>
      <c r="E2" s="9" t="s">
        <v>16</v>
      </c>
      <c r="F2" s="9" t="s">
        <v>17</v>
      </c>
      <c r="G2" s="9" t="s">
        <v>18</v>
      </c>
      <c r="H2" s="9" t="s">
        <v>19</v>
      </c>
      <c r="I2" s="9" t="s">
        <v>20</v>
      </c>
      <c r="J2" s="11" t="s">
        <v>21</v>
      </c>
      <c r="K2" s="15"/>
      <c r="L2" s="16" t="s">
        <v>36</v>
      </c>
      <c r="M2" s="16" t="s">
        <v>37</v>
      </c>
      <c r="N2" s="17"/>
      <c r="O2" s="17"/>
      <c r="P2" s="18"/>
      <c r="Q2" s="18"/>
      <c r="R2" s="17"/>
      <c r="S2" s="17"/>
      <c r="T2" s="17"/>
      <c r="U2" s="17"/>
      <c r="V2" s="17"/>
      <c r="W2" s="18"/>
      <c r="X2" s="18"/>
      <c r="Y2" s="17"/>
      <c r="Z2" s="17"/>
      <c r="AA2" s="17"/>
      <c r="AB2" s="17"/>
      <c r="AC2" s="17"/>
      <c r="AD2" s="18"/>
    </row>
    <row r="3" ht="12.75" customHeight="1">
      <c r="A3" s="4"/>
      <c r="B3" s="19" t="s">
        <v>38</v>
      </c>
      <c r="C3" s="20"/>
      <c r="D3" s="22">
        <v>100.0</v>
      </c>
      <c r="E3" s="22">
        <v>150.0</v>
      </c>
      <c r="F3" s="22">
        <v>3.0</v>
      </c>
      <c r="G3" s="24">
        <f t="shared" ref="G3:G21" si="1">ROUNDDOWN((D3+E3)/2/F3,0)</f>
        <v>41</v>
      </c>
      <c r="H3" s="22">
        <v>1.0</v>
      </c>
      <c r="I3" s="22">
        <f t="shared" ref="I3:I21" si="2">G3*H3</f>
        <v>41</v>
      </c>
      <c r="J3" s="27">
        <v>-1.0</v>
      </c>
      <c r="K3" s="30" t="str">
        <f t="shared" ref="K3:K16" si="3">VLOOKUP(J3, $Q$45:$R$52, 2, 0)</f>
        <v>Light</v>
      </c>
      <c r="L3" s="32">
        <v>0.04</v>
      </c>
      <c r="M3" s="32">
        <v>120.0</v>
      </c>
      <c r="N3" s="34"/>
      <c r="O3" s="34"/>
      <c r="P3" s="35" t="s">
        <v>45</v>
      </c>
      <c r="Q3" s="35" t="s">
        <v>46</v>
      </c>
      <c r="R3" s="34"/>
      <c r="S3" s="36"/>
      <c r="T3" s="34"/>
      <c r="U3" s="34"/>
      <c r="V3" s="34"/>
      <c r="W3" s="34"/>
      <c r="X3" s="18"/>
      <c r="Y3" s="34"/>
      <c r="Z3" s="36"/>
      <c r="AA3" s="34"/>
      <c r="AB3" s="34"/>
      <c r="AC3" s="34"/>
      <c r="AD3" s="34"/>
    </row>
    <row r="4" ht="12.75" customHeight="1">
      <c r="A4" s="4"/>
      <c r="B4" s="19" t="s">
        <v>47</v>
      </c>
      <c r="C4" s="37"/>
      <c r="D4" s="17">
        <v>145.0</v>
      </c>
      <c r="E4" s="17">
        <v>200.0</v>
      </c>
      <c r="F4" s="17">
        <v>3.0</v>
      </c>
      <c r="G4" s="38">
        <f t="shared" si="1"/>
        <v>57</v>
      </c>
      <c r="H4" s="17">
        <v>1.0</v>
      </c>
      <c r="I4" s="17">
        <f t="shared" si="2"/>
        <v>57</v>
      </c>
      <c r="J4" s="40">
        <v>0.0</v>
      </c>
      <c r="K4" s="42" t="str">
        <f t="shared" si="3"/>
        <v>Medium</v>
      </c>
      <c r="L4" s="44">
        <v>0.06</v>
      </c>
      <c r="M4" s="44">
        <v>85.0</v>
      </c>
      <c r="N4" s="17"/>
      <c r="O4" s="46"/>
      <c r="P4" s="47">
        <v>700.0</v>
      </c>
      <c r="Q4" s="48">
        <v>0.2</v>
      </c>
      <c r="R4" s="48"/>
      <c r="S4" s="17"/>
      <c r="T4" s="17"/>
      <c r="U4" s="49"/>
      <c r="V4" s="46"/>
      <c r="W4" s="18"/>
      <c r="X4" s="17"/>
      <c r="Y4" s="49"/>
      <c r="Z4" s="17"/>
      <c r="AA4" s="17"/>
      <c r="AC4" s="49"/>
      <c r="AD4" s="46"/>
    </row>
    <row r="5" ht="12.75" customHeight="1">
      <c r="A5" s="4"/>
      <c r="B5" s="19" t="s">
        <v>50</v>
      </c>
      <c r="C5" s="37">
        <v>26.0</v>
      </c>
      <c r="D5" s="17">
        <v>195.0</v>
      </c>
      <c r="E5" s="17">
        <v>270.0</v>
      </c>
      <c r="F5" s="17">
        <v>3.0</v>
      </c>
      <c r="G5" s="38">
        <f t="shared" si="1"/>
        <v>77</v>
      </c>
      <c r="H5" s="17">
        <v>1.0</v>
      </c>
      <c r="I5" s="17">
        <f t="shared" si="2"/>
        <v>77</v>
      </c>
      <c r="J5" s="40">
        <v>1.0</v>
      </c>
      <c r="K5" s="42" t="str">
        <f t="shared" si="3"/>
        <v>Heavy</v>
      </c>
      <c r="L5" s="44">
        <v>0.1</v>
      </c>
      <c r="M5" s="44">
        <v>50.0</v>
      </c>
      <c r="N5" s="17"/>
      <c r="O5" s="17"/>
      <c r="P5" s="48" t="s">
        <v>51</v>
      </c>
      <c r="Q5" s="48" t="s">
        <v>53</v>
      </c>
      <c r="R5" s="52" t="s">
        <v>38</v>
      </c>
      <c r="S5" s="52" t="s">
        <v>47</v>
      </c>
      <c r="T5" s="52" t="s">
        <v>50</v>
      </c>
      <c r="U5" s="52" t="s">
        <v>55</v>
      </c>
      <c r="V5" s="54" t="s">
        <v>56</v>
      </c>
      <c r="W5" s="52" t="s">
        <v>58</v>
      </c>
      <c r="X5" s="52" t="s">
        <v>61</v>
      </c>
      <c r="Y5" s="52" t="s">
        <v>62</v>
      </c>
      <c r="Z5" s="52" t="s">
        <v>63</v>
      </c>
      <c r="AA5" s="52" t="s">
        <v>64</v>
      </c>
      <c r="AC5" s="49"/>
      <c r="AD5" s="18"/>
    </row>
    <row r="6" ht="12.75" customHeight="1">
      <c r="A6" s="4"/>
      <c r="B6" s="19" t="s">
        <v>65</v>
      </c>
      <c r="C6" s="37">
        <v>22.0</v>
      </c>
      <c r="D6" s="17">
        <v>105.0</v>
      </c>
      <c r="E6" s="17">
        <v>145.0</v>
      </c>
      <c r="F6" s="17">
        <v>2.0</v>
      </c>
      <c r="G6" s="38">
        <f t="shared" si="1"/>
        <v>62</v>
      </c>
      <c r="H6" s="17">
        <v>1.0</v>
      </c>
      <c r="I6" s="17">
        <f t="shared" si="2"/>
        <v>62</v>
      </c>
      <c r="J6" s="40">
        <v>0.0</v>
      </c>
      <c r="K6" s="42" t="str">
        <f t="shared" si="3"/>
        <v>Medium</v>
      </c>
      <c r="L6" s="57"/>
      <c r="M6" s="44">
        <v>60.0</v>
      </c>
      <c r="N6" s="17"/>
      <c r="O6" s="52" t="s">
        <v>66</v>
      </c>
      <c r="P6" s="60">
        <f>vlookup(O6,B47:J59, 8, 0)</f>
        <v>2</v>
      </c>
      <c r="Q6" s="64">
        <f>vlookup(O6, B47:J59, 9, 0)+50</f>
        <v>173.3106037</v>
      </c>
      <c r="R6" s="60">
        <f t="shared" ref="R6:AA6" si="4">VLOOKUP(R5, $B$3:$L$16, 9, 0)</f>
        <v>-1</v>
      </c>
      <c r="S6" s="60">
        <f t="shared" si="4"/>
        <v>0</v>
      </c>
      <c r="T6" s="60">
        <f t="shared" si="4"/>
        <v>1</v>
      </c>
      <c r="U6" s="60">
        <f t="shared" si="4"/>
        <v>-3</v>
      </c>
      <c r="V6" s="60">
        <f t="shared" si="4"/>
        <v>-1</v>
      </c>
      <c r="W6" s="60">
        <f t="shared" si="4"/>
        <v>1</v>
      </c>
      <c r="X6" s="60">
        <f t="shared" si="4"/>
        <v>-3</v>
      </c>
      <c r="Y6" s="60">
        <f t="shared" si="4"/>
        <v>-1</v>
      </c>
      <c r="Z6" s="60">
        <f t="shared" si="4"/>
        <v>0</v>
      </c>
      <c r="AA6" s="60">
        <f t="shared" si="4"/>
        <v>1</v>
      </c>
      <c r="AC6" s="49"/>
      <c r="AD6" s="18"/>
    </row>
    <row r="7" ht="12.75" customHeight="1">
      <c r="A7" s="4"/>
      <c r="B7" s="19" t="s">
        <v>67</v>
      </c>
      <c r="C7" s="37">
        <v>15.0</v>
      </c>
      <c r="D7" s="17">
        <v>25.0</v>
      </c>
      <c r="E7" s="17">
        <v>34.0</v>
      </c>
      <c r="F7" s="17">
        <v>1.0</v>
      </c>
      <c r="G7" s="38">
        <f t="shared" si="1"/>
        <v>29</v>
      </c>
      <c r="H7" s="17">
        <v>3.0</v>
      </c>
      <c r="I7" s="17">
        <f t="shared" si="2"/>
        <v>87</v>
      </c>
      <c r="J7" s="40">
        <v>-1.0</v>
      </c>
      <c r="K7" s="42" t="str">
        <f t="shared" si="3"/>
        <v>Light</v>
      </c>
      <c r="L7" s="44">
        <v>0.02</v>
      </c>
      <c r="M7" s="44">
        <v>95.0</v>
      </c>
      <c r="N7" s="17"/>
      <c r="O7" s="48" t="s">
        <v>37</v>
      </c>
      <c r="P7" s="17"/>
      <c r="Q7" s="17"/>
      <c r="R7" s="60">
        <f t="shared" ref="R7:AA7" si="5">vlookup(R5, $B$3:$M$21, 12, 0)*$P$4/1000</f>
        <v>84</v>
      </c>
      <c r="S7" s="60">
        <f t="shared" si="5"/>
        <v>59.5</v>
      </c>
      <c r="T7" s="60">
        <f t="shared" si="5"/>
        <v>35</v>
      </c>
      <c r="U7" s="60">
        <f t="shared" si="5"/>
        <v>126</v>
      </c>
      <c r="V7" s="60">
        <f t="shared" si="5"/>
        <v>70</v>
      </c>
      <c r="W7" s="60">
        <f t="shared" si="5"/>
        <v>49</v>
      </c>
      <c r="X7" s="60">
        <f t="shared" si="5"/>
        <v>105</v>
      </c>
      <c r="Y7" s="60">
        <f t="shared" si="5"/>
        <v>77</v>
      </c>
      <c r="Z7" s="60">
        <f t="shared" si="5"/>
        <v>63</v>
      </c>
      <c r="AA7" s="60">
        <f t="shared" si="5"/>
        <v>45.5</v>
      </c>
      <c r="AC7" s="49"/>
      <c r="AD7" s="18"/>
    </row>
    <row r="8" ht="12.75" customHeight="1">
      <c r="A8" s="4"/>
      <c r="B8" s="19" t="s">
        <v>69</v>
      </c>
      <c r="C8" s="37">
        <v>14.0</v>
      </c>
      <c r="D8" s="17">
        <v>31.0</v>
      </c>
      <c r="E8" s="17">
        <v>40.0</v>
      </c>
      <c r="F8" s="17">
        <v>1.0</v>
      </c>
      <c r="G8" s="38">
        <f t="shared" si="1"/>
        <v>35</v>
      </c>
      <c r="H8" s="17">
        <v>2.0</v>
      </c>
      <c r="I8" s="17">
        <f t="shared" si="2"/>
        <v>70</v>
      </c>
      <c r="J8" s="40">
        <v>-1.0</v>
      </c>
      <c r="K8" s="42" t="str">
        <f t="shared" si="3"/>
        <v>Light</v>
      </c>
      <c r="L8" s="44">
        <v>0.03</v>
      </c>
      <c r="M8" s="44">
        <v>110.0</v>
      </c>
      <c r="N8" s="17"/>
      <c r="O8" s="48" t="s">
        <v>70</v>
      </c>
      <c r="P8" s="17"/>
      <c r="Q8" s="17"/>
      <c r="R8" s="60">
        <f t="shared" ref="R8:AA8" si="6">$P$6-R6</f>
        <v>3</v>
      </c>
      <c r="S8" s="60">
        <f t="shared" si="6"/>
        <v>2</v>
      </c>
      <c r="T8" s="60">
        <f t="shared" si="6"/>
        <v>1</v>
      </c>
      <c r="U8" s="60">
        <f t="shared" si="6"/>
        <v>5</v>
      </c>
      <c r="V8" s="60">
        <f t="shared" si="6"/>
        <v>3</v>
      </c>
      <c r="W8" s="60">
        <f t="shared" si="6"/>
        <v>1</v>
      </c>
      <c r="X8" s="60">
        <f t="shared" si="6"/>
        <v>5</v>
      </c>
      <c r="Y8" s="60">
        <f t="shared" si="6"/>
        <v>3</v>
      </c>
      <c r="Z8" s="60">
        <f t="shared" si="6"/>
        <v>2</v>
      </c>
      <c r="AA8" s="60">
        <f t="shared" si="6"/>
        <v>1</v>
      </c>
      <c r="AC8" s="49"/>
      <c r="AD8" s="18"/>
    </row>
    <row r="9" ht="12.75" customHeight="1">
      <c r="A9" s="4"/>
      <c r="B9" s="73" t="s">
        <v>55</v>
      </c>
      <c r="C9" s="37">
        <v>12.0</v>
      </c>
      <c r="D9" s="48">
        <v>16.0</v>
      </c>
      <c r="E9" s="48">
        <v>23.0</v>
      </c>
      <c r="F9" s="17">
        <v>1.0</v>
      </c>
      <c r="G9" s="38">
        <f t="shared" si="1"/>
        <v>19</v>
      </c>
      <c r="H9" s="48">
        <v>4.0</v>
      </c>
      <c r="I9" s="17">
        <f t="shared" si="2"/>
        <v>76</v>
      </c>
      <c r="J9" s="40">
        <v>-3.0</v>
      </c>
      <c r="K9" s="42" t="str">
        <f t="shared" si="3"/>
        <v>Flight</v>
      </c>
      <c r="L9" s="44">
        <v>0.02</v>
      </c>
      <c r="M9" s="44">
        <v>180.0</v>
      </c>
      <c r="N9" s="17"/>
      <c r="O9" s="17"/>
      <c r="P9" s="17"/>
      <c r="Q9" s="17"/>
      <c r="R9" s="49"/>
      <c r="S9" s="17"/>
      <c r="T9" s="17"/>
      <c r="U9" s="49"/>
      <c r="V9" s="17"/>
      <c r="W9" s="17"/>
      <c r="X9" s="17"/>
      <c r="Y9" s="17"/>
      <c r="Z9" s="17"/>
      <c r="AA9" s="17"/>
      <c r="AC9" s="49"/>
      <c r="AD9" s="18"/>
    </row>
    <row r="10" ht="12.75" customHeight="1">
      <c r="A10" s="4"/>
      <c r="B10" s="73" t="s">
        <v>56</v>
      </c>
      <c r="C10" s="37">
        <v>16.0</v>
      </c>
      <c r="D10" s="48">
        <v>33.0</v>
      </c>
      <c r="E10" s="48">
        <v>47.0</v>
      </c>
      <c r="F10" s="17">
        <v>1.0</v>
      </c>
      <c r="G10" s="38">
        <f t="shared" si="1"/>
        <v>40</v>
      </c>
      <c r="H10" s="17">
        <v>2.0</v>
      </c>
      <c r="I10" s="17">
        <f t="shared" si="2"/>
        <v>80</v>
      </c>
      <c r="J10" s="40">
        <v>-1.0</v>
      </c>
      <c r="K10" s="42" t="str">
        <f t="shared" si="3"/>
        <v>Light</v>
      </c>
      <c r="L10" s="44">
        <v>4.0</v>
      </c>
      <c r="M10" s="44">
        <v>100.0</v>
      </c>
      <c r="N10" s="18"/>
      <c r="O10" s="48" t="s">
        <v>80</v>
      </c>
      <c r="P10" s="17"/>
      <c r="Q10" s="17"/>
      <c r="R10" s="64">
        <f t="shared" ref="R10:AA10" si="7">if(R8 &gt;0, $Q$6, $Q$6* (1+(R8*$Q$4)))-R7</f>
        <v>89.31060372</v>
      </c>
      <c r="S10" s="64">
        <f t="shared" si="7"/>
        <v>113.8106037</v>
      </c>
      <c r="T10" s="64">
        <f t="shared" si="7"/>
        <v>138.3106037</v>
      </c>
      <c r="U10" s="64">
        <f t="shared" si="7"/>
        <v>47.31060372</v>
      </c>
      <c r="V10" s="64">
        <f t="shared" si="7"/>
        <v>103.3106037</v>
      </c>
      <c r="W10" s="64">
        <f t="shared" si="7"/>
        <v>124.3106037</v>
      </c>
      <c r="X10" s="64">
        <f t="shared" si="7"/>
        <v>68.31060372</v>
      </c>
      <c r="Y10" s="64">
        <f t="shared" si="7"/>
        <v>96.31060372</v>
      </c>
      <c r="Z10" s="64">
        <f t="shared" si="7"/>
        <v>110.3106037</v>
      </c>
      <c r="AA10" s="64">
        <f t="shared" si="7"/>
        <v>127.8106037</v>
      </c>
      <c r="AC10" s="18"/>
      <c r="AD10" s="18"/>
    </row>
    <row r="11" ht="12.75" customHeight="1">
      <c r="A11" s="4"/>
      <c r="B11" s="73" t="s">
        <v>58</v>
      </c>
      <c r="C11" s="37">
        <v>20.0</v>
      </c>
      <c r="D11" s="48">
        <v>53.0</v>
      </c>
      <c r="E11" s="48">
        <v>79.0</v>
      </c>
      <c r="F11" s="17">
        <v>1.0</v>
      </c>
      <c r="G11" s="38">
        <f t="shared" si="1"/>
        <v>66</v>
      </c>
      <c r="H11" s="48">
        <v>1.0</v>
      </c>
      <c r="I11" s="17">
        <f t="shared" si="2"/>
        <v>66</v>
      </c>
      <c r="J11" s="76">
        <v>1.0</v>
      </c>
      <c r="K11" s="42" t="str">
        <f t="shared" si="3"/>
        <v>Heavy</v>
      </c>
      <c r="L11" s="44">
        <v>0.06</v>
      </c>
      <c r="M11" s="44">
        <v>70.0</v>
      </c>
      <c r="N11" s="77"/>
      <c r="O11" s="46"/>
      <c r="P11" s="18"/>
      <c r="Q11" s="77"/>
      <c r="R11" s="46"/>
      <c r="S11" s="18"/>
      <c r="T11" s="77"/>
      <c r="U11" s="78"/>
      <c r="V11" s="46"/>
      <c r="W11" s="18"/>
      <c r="X11" s="77"/>
      <c r="Y11" s="46"/>
      <c r="Z11" s="18"/>
      <c r="AA11" s="77"/>
      <c r="AC11" s="78"/>
      <c r="AD11" s="46"/>
    </row>
    <row r="12" ht="12.75" customHeight="1">
      <c r="A12" s="4"/>
      <c r="B12" s="73" t="s">
        <v>63</v>
      </c>
      <c r="C12" s="37">
        <v>20.0</v>
      </c>
      <c r="D12" s="17">
        <v>46.0</v>
      </c>
      <c r="E12" s="17">
        <v>58.0</v>
      </c>
      <c r="F12" s="17">
        <v>1.0</v>
      </c>
      <c r="G12" s="38">
        <f t="shared" si="1"/>
        <v>52</v>
      </c>
      <c r="H12" s="48">
        <v>2.0</v>
      </c>
      <c r="I12" s="17">
        <f t="shared" si="2"/>
        <v>104</v>
      </c>
      <c r="J12" s="40">
        <v>0.0</v>
      </c>
      <c r="K12" s="42" t="str">
        <f t="shared" si="3"/>
        <v>Medium</v>
      </c>
      <c r="L12" s="44">
        <v>0.04</v>
      </c>
      <c r="M12" s="44">
        <v>90.0</v>
      </c>
      <c r="W12" s="18"/>
      <c r="X12" s="18"/>
      <c r="Y12" s="46"/>
      <c r="Z12" s="18"/>
      <c r="AA12" s="77"/>
      <c r="AC12" s="78"/>
      <c r="AD12" s="46"/>
    </row>
    <row r="13" ht="12.75" customHeight="1">
      <c r="A13" s="4"/>
      <c r="B13" s="73" t="s">
        <v>64</v>
      </c>
      <c r="C13" s="37">
        <v>26.0</v>
      </c>
      <c r="D13" s="17">
        <v>82.0</v>
      </c>
      <c r="E13" s="17">
        <v>108.0</v>
      </c>
      <c r="F13" s="17">
        <v>1.0</v>
      </c>
      <c r="G13" s="38">
        <f t="shared" si="1"/>
        <v>95</v>
      </c>
      <c r="H13" s="48">
        <v>2.0</v>
      </c>
      <c r="I13" s="17">
        <f t="shared" si="2"/>
        <v>190</v>
      </c>
      <c r="J13" s="40">
        <v>1.0</v>
      </c>
      <c r="K13" s="42" t="str">
        <f t="shared" si="3"/>
        <v>Heavy</v>
      </c>
      <c r="L13" s="79">
        <v>6.0</v>
      </c>
      <c r="M13" s="79">
        <v>65.0</v>
      </c>
      <c r="X13" s="18"/>
      <c r="Y13" s="18"/>
      <c r="Z13" s="77"/>
      <c r="AA13" s="18"/>
      <c r="AB13" s="77"/>
      <c r="AC13" s="78"/>
      <c r="AD13" s="46"/>
    </row>
    <row r="14" ht="12.75" customHeight="1">
      <c r="A14" s="4"/>
      <c r="B14" s="80" t="s">
        <v>61</v>
      </c>
      <c r="C14" s="81"/>
      <c r="D14" s="82">
        <v>20.0</v>
      </c>
      <c r="E14" s="82">
        <v>36.0</v>
      </c>
      <c r="F14" s="17">
        <v>1.0</v>
      </c>
      <c r="G14" s="38">
        <f t="shared" si="1"/>
        <v>28</v>
      </c>
      <c r="H14" s="48">
        <v>3.0</v>
      </c>
      <c r="I14" s="17">
        <f t="shared" si="2"/>
        <v>84</v>
      </c>
      <c r="J14" s="40">
        <v>-3.0</v>
      </c>
      <c r="K14" s="42" t="str">
        <f t="shared" si="3"/>
        <v>Flight</v>
      </c>
      <c r="L14" s="79">
        <v>4.0</v>
      </c>
      <c r="M14" s="79">
        <v>150.0</v>
      </c>
      <c r="X14" s="18"/>
      <c r="Y14" s="18"/>
      <c r="Z14" s="77"/>
      <c r="AA14" s="18"/>
      <c r="AB14" s="77"/>
      <c r="AC14" s="78"/>
      <c r="AD14" s="46"/>
    </row>
    <row r="15" ht="12.75" customHeight="1">
      <c r="A15" s="4"/>
      <c r="B15" s="80" t="s">
        <v>62</v>
      </c>
      <c r="C15" s="81"/>
      <c r="D15" s="82">
        <v>28.0</v>
      </c>
      <c r="E15" s="82">
        <v>35.0</v>
      </c>
      <c r="F15" s="17">
        <v>1.0</v>
      </c>
      <c r="G15" s="38">
        <f t="shared" si="1"/>
        <v>31</v>
      </c>
      <c r="H15" s="48">
        <v>3.0</v>
      </c>
      <c r="I15" s="17">
        <f t="shared" si="2"/>
        <v>93</v>
      </c>
      <c r="J15" s="40">
        <v>-1.0</v>
      </c>
      <c r="K15" s="42" t="str">
        <f t="shared" si="3"/>
        <v>Light</v>
      </c>
      <c r="L15" s="79">
        <v>4.0</v>
      </c>
      <c r="M15" s="79">
        <v>110.0</v>
      </c>
      <c r="X15" s="18"/>
      <c r="Y15" s="18"/>
      <c r="Z15" s="77"/>
      <c r="AA15" s="18"/>
      <c r="AB15" s="77"/>
      <c r="AC15" s="78"/>
      <c r="AD15" s="46"/>
    </row>
    <row r="16" ht="12.75" customHeight="1">
      <c r="A16" s="4"/>
      <c r="B16" s="80" t="s">
        <v>90</v>
      </c>
      <c r="C16" s="81"/>
      <c r="D16" s="82">
        <v>25.0</v>
      </c>
      <c r="E16" s="82">
        <v>35.0</v>
      </c>
      <c r="F16" s="17">
        <v>1.0</v>
      </c>
      <c r="G16" s="38">
        <f t="shared" si="1"/>
        <v>30</v>
      </c>
      <c r="H16" s="48">
        <v>4.0</v>
      </c>
      <c r="I16" s="17">
        <f t="shared" si="2"/>
        <v>120</v>
      </c>
      <c r="J16" s="40">
        <v>0.0</v>
      </c>
      <c r="K16" s="42" t="str">
        <f t="shared" si="3"/>
        <v>Medium</v>
      </c>
      <c r="L16" s="44">
        <v>4.0</v>
      </c>
      <c r="M16" s="44"/>
      <c r="X16" s="18"/>
      <c r="Y16" s="18"/>
      <c r="Z16" s="18"/>
      <c r="AA16" s="18"/>
      <c r="AB16" s="18"/>
      <c r="AC16" s="46"/>
      <c r="AD16" s="46"/>
    </row>
    <row r="17" ht="13.5" customHeight="1">
      <c r="A17" s="4"/>
      <c r="B17" s="83"/>
      <c r="C17" s="81"/>
      <c r="D17" s="84"/>
      <c r="E17" s="84"/>
      <c r="F17" s="17">
        <v>1.0</v>
      </c>
      <c r="G17" s="38">
        <f t="shared" si="1"/>
        <v>0</v>
      </c>
      <c r="H17" s="17">
        <v>1.0</v>
      </c>
      <c r="I17" s="17">
        <f t="shared" si="2"/>
        <v>0</v>
      </c>
      <c r="J17" s="17"/>
      <c r="K17" s="85"/>
      <c r="L17" s="86"/>
      <c r="M17" s="86"/>
      <c r="X17" s="18"/>
      <c r="Y17" s="18"/>
      <c r="Z17" s="18"/>
      <c r="AA17" s="18"/>
      <c r="AB17" s="18"/>
      <c r="AC17" s="18"/>
      <c r="AD17" s="46"/>
    </row>
    <row r="18" ht="13.5" customHeight="1">
      <c r="A18" s="4"/>
      <c r="B18" s="19" t="s">
        <v>76</v>
      </c>
      <c r="C18" s="37"/>
      <c r="D18" s="17">
        <v>16.0</v>
      </c>
      <c r="E18" s="17">
        <v>19.0</v>
      </c>
      <c r="F18" s="17">
        <v>1.0</v>
      </c>
      <c r="G18" s="38">
        <f t="shared" si="1"/>
        <v>17</v>
      </c>
      <c r="H18" s="17">
        <v>3.0</v>
      </c>
      <c r="I18" s="17">
        <f t="shared" si="2"/>
        <v>51</v>
      </c>
      <c r="J18" s="17"/>
      <c r="K18" s="85"/>
      <c r="L18" s="86"/>
      <c r="M18" s="86"/>
      <c r="X18" s="18"/>
      <c r="Y18" s="18"/>
      <c r="Z18" s="18"/>
      <c r="AA18" s="18"/>
      <c r="AB18" s="18"/>
      <c r="AC18" s="18"/>
      <c r="AD18" s="46"/>
    </row>
    <row r="19" ht="13.5" customHeight="1">
      <c r="A19" s="87"/>
      <c r="B19" s="19" t="s">
        <v>71</v>
      </c>
      <c r="C19" s="37"/>
      <c r="D19" s="17">
        <v>13.0</v>
      </c>
      <c r="E19" s="17">
        <v>17.0</v>
      </c>
      <c r="F19" s="17">
        <v>1.0</v>
      </c>
      <c r="G19" s="38">
        <f t="shared" si="1"/>
        <v>15</v>
      </c>
      <c r="H19" s="17">
        <v>5.0</v>
      </c>
      <c r="I19" s="17">
        <f t="shared" si="2"/>
        <v>75</v>
      </c>
      <c r="J19" s="84"/>
      <c r="K19" s="85"/>
      <c r="L19" s="88"/>
      <c r="M19" s="88"/>
      <c r="P19" s="18"/>
      <c r="Q19" s="89"/>
      <c r="U19" s="18"/>
      <c r="V19" s="18"/>
      <c r="W19" s="18"/>
      <c r="X19" s="18"/>
      <c r="Y19" s="18"/>
      <c r="Z19" s="18"/>
      <c r="AA19" s="18"/>
      <c r="AB19" s="18"/>
      <c r="AC19" s="18"/>
      <c r="AD19" s="18"/>
    </row>
    <row r="20" ht="12.75" customHeight="1">
      <c r="A20" s="90"/>
      <c r="B20" s="19" t="s">
        <v>68</v>
      </c>
      <c r="C20" s="37"/>
      <c r="D20" s="17">
        <v>12.0</v>
      </c>
      <c r="E20" s="17">
        <v>16.0</v>
      </c>
      <c r="F20" s="17">
        <v>1.0</v>
      </c>
      <c r="G20" s="38">
        <f t="shared" si="1"/>
        <v>14</v>
      </c>
      <c r="H20" s="17">
        <v>2.0</v>
      </c>
      <c r="I20" s="17">
        <f t="shared" si="2"/>
        <v>28</v>
      </c>
      <c r="J20" s="84"/>
      <c r="K20" s="85"/>
      <c r="L20" s="88"/>
      <c r="M20" s="88"/>
      <c r="P20" s="89"/>
      <c r="Q20" s="89"/>
      <c r="U20" s="47" t="s">
        <v>96</v>
      </c>
      <c r="V20" s="47">
        <v>2.0</v>
      </c>
      <c r="W20" s="18"/>
      <c r="X20" s="18"/>
      <c r="Y20" s="18"/>
      <c r="Z20" s="18"/>
      <c r="AA20" s="18"/>
      <c r="AB20" s="18"/>
      <c r="AC20" s="18"/>
      <c r="AD20" s="18"/>
    </row>
    <row r="21" ht="12.75" customHeight="1">
      <c r="A21" s="90"/>
      <c r="B21" s="91" t="s">
        <v>72</v>
      </c>
      <c r="C21" s="92"/>
      <c r="D21" s="93">
        <v>11.0</v>
      </c>
      <c r="E21" s="93">
        <v>15.0</v>
      </c>
      <c r="F21" s="93">
        <v>1.0</v>
      </c>
      <c r="G21" s="94">
        <f t="shared" si="1"/>
        <v>13</v>
      </c>
      <c r="H21" s="93">
        <v>2.0</v>
      </c>
      <c r="I21" s="93">
        <f t="shared" si="2"/>
        <v>26</v>
      </c>
      <c r="J21" s="95"/>
      <c r="K21" s="96"/>
      <c r="L21" s="97"/>
      <c r="M21" s="97"/>
      <c r="P21" s="89"/>
      <c r="Q21" s="89"/>
      <c r="U21" s="47" t="s">
        <v>101</v>
      </c>
      <c r="V21" s="47">
        <v>4.0</v>
      </c>
      <c r="W21" s="18"/>
      <c r="X21" s="18"/>
      <c r="Y21" s="78"/>
      <c r="Z21" s="78"/>
      <c r="AA21" s="78"/>
      <c r="AB21" s="78"/>
      <c r="AC21" s="78"/>
      <c r="AD21" s="18"/>
    </row>
    <row r="22" ht="12.75" customHeight="1">
      <c r="A22" s="98"/>
      <c r="P22" s="89"/>
      <c r="Q22" s="89"/>
      <c r="U22" s="47" t="s">
        <v>102</v>
      </c>
      <c r="V22" s="47">
        <v>6.0</v>
      </c>
      <c r="W22" s="18"/>
      <c r="X22" s="18"/>
      <c r="Y22" s="78"/>
      <c r="Z22" s="78"/>
      <c r="AA22" s="78"/>
      <c r="AB22" s="78"/>
      <c r="AC22" s="78"/>
      <c r="AD22" s="18"/>
    </row>
    <row r="23" ht="13.5" customHeight="1">
      <c r="A23" s="98"/>
      <c r="P23" s="89"/>
      <c r="Q23" s="89"/>
      <c r="T23" s="18"/>
      <c r="U23" s="47" t="s">
        <v>103</v>
      </c>
      <c r="V23" s="47">
        <v>8.0</v>
      </c>
      <c r="W23" s="18"/>
      <c r="X23" s="18"/>
      <c r="Y23" s="78"/>
      <c r="Z23" s="78"/>
      <c r="AA23" s="78"/>
      <c r="AB23" s="78"/>
      <c r="AC23" s="78"/>
      <c r="AD23" s="18"/>
    </row>
    <row r="24" ht="12.75" customHeight="1">
      <c r="A24" s="2"/>
      <c r="B24" s="18"/>
      <c r="C24" s="18"/>
      <c r="D24" s="17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47" t="s">
        <v>105</v>
      </c>
      <c r="V24" s="47">
        <v>10.0</v>
      </c>
      <c r="W24" s="18"/>
      <c r="X24" s="18"/>
      <c r="Y24" s="18"/>
      <c r="Z24" s="18"/>
      <c r="AA24" s="18"/>
      <c r="AB24" s="18"/>
      <c r="AC24" s="18"/>
      <c r="AD24" s="18"/>
    </row>
    <row r="25" ht="12.75" customHeight="1">
      <c r="A25" s="4"/>
      <c r="B25" s="99" t="s">
        <v>106</v>
      </c>
      <c r="C25" s="9" t="s">
        <v>107</v>
      </c>
      <c r="D25" s="11" t="s">
        <v>51</v>
      </c>
      <c r="E25" s="9" t="s">
        <v>38</v>
      </c>
      <c r="F25" s="9" t="s">
        <v>47</v>
      </c>
      <c r="G25" s="9" t="s">
        <v>50</v>
      </c>
      <c r="H25" s="9" t="s">
        <v>65</v>
      </c>
      <c r="I25" s="9" t="s">
        <v>67</v>
      </c>
      <c r="J25" s="9" t="s">
        <v>69</v>
      </c>
      <c r="K25" s="11"/>
      <c r="L25" s="11" t="s">
        <v>55</v>
      </c>
      <c r="M25" s="11" t="s">
        <v>56</v>
      </c>
      <c r="N25" s="11" t="s">
        <v>58</v>
      </c>
      <c r="O25" s="73" t="s">
        <v>63</v>
      </c>
      <c r="P25" s="73" t="s">
        <v>64</v>
      </c>
      <c r="Q25" s="101" t="s">
        <v>61</v>
      </c>
      <c r="R25" s="101" t="s">
        <v>62</v>
      </c>
      <c r="S25" s="103" t="s">
        <v>90</v>
      </c>
      <c r="U25" s="5" t="s">
        <v>108</v>
      </c>
      <c r="V25" s="5">
        <v>12.0</v>
      </c>
      <c r="W25" s="18"/>
      <c r="X25" s="46"/>
      <c r="Y25" s="18"/>
      <c r="Z25" s="77"/>
      <c r="AA25" s="78"/>
      <c r="AB25" s="46"/>
      <c r="AC25" s="18"/>
      <c r="AD25" s="18"/>
    </row>
    <row r="26" ht="12.75" customHeight="1">
      <c r="A26" s="4"/>
      <c r="B26" s="104" t="s">
        <v>66</v>
      </c>
      <c r="C26" s="105">
        <v>44.0</v>
      </c>
      <c r="D26" s="108">
        <f>vlookup(vlookup(B26, Ships!$A$4:$C$15, 3, 0), Ships!$A$25:$C$33, 3, 0)</f>
        <v>2</v>
      </c>
      <c r="E26" s="111">
        <f t="shared" ref="E26:J26" si="8">1-((VLOOKUP(E$25,$B$3:$G$21,6,FALSE)-$C26)/VLOOKUP(E$25,$B$3:$G$21,6,FALSE))</f>
        <v>1.073170732</v>
      </c>
      <c r="F26" s="111">
        <f t="shared" si="8"/>
        <v>0.7719298246</v>
      </c>
      <c r="G26" s="111">
        <f t="shared" si="8"/>
        <v>0.5714285714</v>
      </c>
      <c r="H26" s="111">
        <f t="shared" si="8"/>
        <v>0.7096774194</v>
      </c>
      <c r="I26" s="111">
        <f t="shared" si="8"/>
        <v>1.517241379</v>
      </c>
      <c r="J26" s="111">
        <f t="shared" si="8"/>
        <v>1.257142857</v>
      </c>
      <c r="K26" s="111"/>
      <c r="L26" s="111">
        <f t="shared" ref="L26:S26" si="9">1-((VLOOKUP(L$25,$B$3:$G$21,6,FALSE)-$C26)/VLOOKUP(L$25,$B$3:$G$21,6,FALSE))</f>
        <v>2.315789474</v>
      </c>
      <c r="M26" s="111">
        <f t="shared" si="9"/>
        <v>1.1</v>
      </c>
      <c r="N26" s="111">
        <f t="shared" si="9"/>
        <v>0.6666666667</v>
      </c>
      <c r="O26" s="111">
        <f t="shared" si="9"/>
        <v>0.8461538462</v>
      </c>
      <c r="P26" s="111">
        <f t="shared" si="9"/>
        <v>0.4631578947</v>
      </c>
      <c r="Q26" s="111">
        <f t="shared" si="9"/>
        <v>1.571428571</v>
      </c>
      <c r="R26" s="111">
        <f t="shared" si="9"/>
        <v>1.419354839</v>
      </c>
      <c r="S26" s="114">
        <f t="shared" si="9"/>
        <v>1.466666667</v>
      </c>
      <c r="U26" s="5"/>
      <c r="V26" s="5"/>
      <c r="W26" s="18"/>
      <c r="Y26" s="116" t="s">
        <v>6</v>
      </c>
      <c r="Z26" s="116"/>
      <c r="AA26" s="116" t="s">
        <v>120</v>
      </c>
      <c r="AC26" s="18"/>
      <c r="AD26" s="18"/>
    </row>
    <row r="27" ht="12.75" customHeight="1">
      <c r="A27" s="4"/>
      <c r="B27" s="104" t="s">
        <v>87</v>
      </c>
      <c r="C27" s="118">
        <v>36.0</v>
      </c>
      <c r="D27" s="119">
        <f>vlookup(vlookup(B27, Ships!$A$4:$C$15, 3, 0), Ships!$A$25:$C$33, 3, 0)</f>
        <v>1</v>
      </c>
      <c r="E27" s="120">
        <f t="shared" ref="E27:J27" si="10">1-((VLOOKUP(E$25,$B$3:$G$21,6,FALSE)-$C27)/VLOOKUP(E$25,$B$3:$G$21,6,FALSE))</f>
        <v>0.8780487805</v>
      </c>
      <c r="F27" s="120">
        <f t="shared" si="10"/>
        <v>0.6315789474</v>
      </c>
      <c r="G27" s="120">
        <f t="shared" si="10"/>
        <v>0.4675324675</v>
      </c>
      <c r="H27" s="120">
        <f t="shared" si="10"/>
        <v>0.5806451613</v>
      </c>
      <c r="I27" s="120">
        <f t="shared" si="10"/>
        <v>1.24137931</v>
      </c>
      <c r="J27" s="120">
        <f t="shared" si="10"/>
        <v>1.028571429</v>
      </c>
      <c r="K27" s="120"/>
      <c r="L27" s="120">
        <f t="shared" ref="L27:S27" si="11">1-((VLOOKUP(L$25,$B$3:$G$21,6,FALSE)-$C27)/VLOOKUP(L$25,$B$3:$G$21,6,FALSE))</f>
        <v>1.894736842</v>
      </c>
      <c r="M27" s="120">
        <f t="shared" si="11"/>
        <v>0.9</v>
      </c>
      <c r="N27" s="120">
        <f t="shared" si="11"/>
        <v>0.5454545455</v>
      </c>
      <c r="O27" s="120">
        <f t="shared" si="11"/>
        <v>0.6923076923</v>
      </c>
      <c r="P27" s="120">
        <f t="shared" si="11"/>
        <v>0.3789473684</v>
      </c>
      <c r="Q27" s="120">
        <f t="shared" si="11"/>
        <v>1.285714286</v>
      </c>
      <c r="R27" s="120">
        <f t="shared" si="11"/>
        <v>1.161290323</v>
      </c>
      <c r="S27" s="121">
        <f t="shared" si="11"/>
        <v>1.2</v>
      </c>
      <c r="W27" s="18"/>
      <c r="Y27" s="107" t="s">
        <v>125</v>
      </c>
      <c r="Z27" s="107"/>
      <c r="AA27" s="107">
        <v>0.5</v>
      </c>
      <c r="AB27" s="5" t="s">
        <v>126</v>
      </c>
      <c r="AC27" s="18"/>
      <c r="AD27" s="18"/>
    </row>
    <row r="28" ht="12.75" customHeight="1">
      <c r="A28" s="4"/>
      <c r="B28" s="104" t="s">
        <v>91</v>
      </c>
      <c r="C28" s="118">
        <v>28.0</v>
      </c>
      <c r="D28" s="119">
        <f>vlookup(vlookup(B28, Ships!$A$4:$C$15, 3, 0), Ships!$A$25:$C$33, 3, 0)</f>
        <v>0</v>
      </c>
      <c r="E28" s="120">
        <f t="shared" ref="E28:J28" si="12">1-((VLOOKUP(E$25,$B$3:$G$21,6,FALSE)-$C28)/VLOOKUP(E$25,$B$3:$G$21,6,FALSE))</f>
        <v>0.6829268293</v>
      </c>
      <c r="F28" s="120">
        <f t="shared" si="12"/>
        <v>0.4912280702</v>
      </c>
      <c r="G28" s="120">
        <f t="shared" si="12"/>
        <v>0.3636363636</v>
      </c>
      <c r="H28" s="120">
        <f t="shared" si="12"/>
        <v>0.4516129032</v>
      </c>
      <c r="I28" s="120">
        <f t="shared" si="12"/>
        <v>0.9655172414</v>
      </c>
      <c r="J28" s="120">
        <f t="shared" si="12"/>
        <v>0.8</v>
      </c>
      <c r="K28" s="120"/>
      <c r="L28" s="120">
        <f t="shared" ref="L28:S28" si="13">1-((VLOOKUP(L$25,$B$3:$G$21,6,FALSE)-$C28)/VLOOKUP(L$25,$B$3:$G$21,6,FALSE))</f>
        <v>1.473684211</v>
      </c>
      <c r="M28" s="120">
        <f t="shared" si="13"/>
        <v>0.7</v>
      </c>
      <c r="N28" s="120">
        <f t="shared" si="13"/>
        <v>0.4242424242</v>
      </c>
      <c r="O28" s="120">
        <f t="shared" si="13"/>
        <v>0.5384615385</v>
      </c>
      <c r="P28" s="120">
        <f t="shared" si="13"/>
        <v>0.2947368421</v>
      </c>
      <c r="Q28" s="120">
        <f t="shared" si="13"/>
        <v>1</v>
      </c>
      <c r="R28" s="120">
        <f t="shared" si="13"/>
        <v>0.9032258065</v>
      </c>
      <c r="S28" s="121">
        <f t="shared" si="13"/>
        <v>0.9333333333</v>
      </c>
      <c r="W28" s="18"/>
      <c r="Y28" s="107" t="s">
        <v>128</v>
      </c>
      <c r="Z28" s="107"/>
      <c r="AA28" s="107">
        <v>0.7</v>
      </c>
      <c r="AB28" s="5" t="s">
        <v>129</v>
      </c>
      <c r="AC28" s="18"/>
      <c r="AD28" s="18"/>
    </row>
    <row r="29" ht="12.75" customHeight="1">
      <c r="A29" s="4"/>
      <c r="B29" s="104" t="s">
        <v>130</v>
      </c>
      <c r="C29" s="118">
        <v>20.0</v>
      </c>
      <c r="D29" s="119" t="str">
        <f>vlookup(vlookup(B29, Ships!$A$4:$C$15, 3, 0), Ships!$A$25:$C$33, 3, 0)</f>
        <v>#N/A</v>
      </c>
      <c r="E29" s="120">
        <f t="shared" ref="E29:J29" si="14">1-((VLOOKUP(E$25,$B$3:$G$21,6,FALSE)-$C29)/VLOOKUP(E$25,$B$3:$G$21,6,FALSE))</f>
        <v>0.487804878</v>
      </c>
      <c r="F29" s="120">
        <f t="shared" si="14"/>
        <v>0.350877193</v>
      </c>
      <c r="G29" s="120">
        <f t="shared" si="14"/>
        <v>0.2597402597</v>
      </c>
      <c r="H29" s="120">
        <f t="shared" si="14"/>
        <v>0.3225806452</v>
      </c>
      <c r="I29" s="120">
        <f t="shared" si="14"/>
        <v>0.6896551724</v>
      </c>
      <c r="J29" s="120">
        <f t="shared" si="14"/>
        <v>0.5714285714</v>
      </c>
      <c r="K29" s="120"/>
      <c r="L29" s="120">
        <f t="shared" ref="L29:S29" si="15">1-((VLOOKUP(L$25,$B$3:$G$21,6,FALSE)-$C29)/VLOOKUP(L$25,$B$3:$G$21,6,FALSE))</f>
        <v>1.052631579</v>
      </c>
      <c r="M29" s="120">
        <f t="shared" si="15"/>
        <v>0.5</v>
      </c>
      <c r="N29" s="120">
        <f t="shared" si="15"/>
        <v>0.303030303</v>
      </c>
      <c r="O29" s="120">
        <f t="shared" si="15"/>
        <v>0.3846153846</v>
      </c>
      <c r="P29" s="120">
        <f t="shared" si="15"/>
        <v>0.2105263158</v>
      </c>
      <c r="Q29" s="120">
        <f t="shared" si="15"/>
        <v>0.7142857143</v>
      </c>
      <c r="R29" s="120">
        <f t="shared" si="15"/>
        <v>0.6451612903</v>
      </c>
      <c r="S29" s="121">
        <f t="shared" si="15"/>
        <v>0.6666666667</v>
      </c>
      <c r="W29" s="18"/>
      <c r="Y29" s="107" t="s">
        <v>131</v>
      </c>
      <c r="Z29" s="107"/>
      <c r="AA29" s="107">
        <v>0.9</v>
      </c>
      <c r="AB29" s="5" t="s">
        <v>132</v>
      </c>
      <c r="AC29" s="18"/>
      <c r="AD29" s="18"/>
    </row>
    <row r="30" ht="12.75" customHeight="1">
      <c r="A30" s="4"/>
      <c r="B30" s="104" t="s">
        <v>92</v>
      </c>
      <c r="C30" s="118">
        <v>35.0</v>
      </c>
      <c r="D30" s="119">
        <f>vlookup(vlookup(B30, Ships!$A$4:$C$15, 3, 0), Ships!$A$25:$C$33, 3, 0)</f>
        <v>1</v>
      </c>
      <c r="E30" s="120">
        <f t="shared" ref="E30:J30" si="16">1-((VLOOKUP(E$25,$B$3:$G$21,6,FALSE)-$C30)/VLOOKUP(E$25,$B$3:$G$21,6,FALSE))</f>
        <v>0.8536585366</v>
      </c>
      <c r="F30" s="120">
        <f t="shared" si="16"/>
        <v>0.6140350877</v>
      </c>
      <c r="G30" s="120">
        <f t="shared" si="16"/>
        <v>0.4545454545</v>
      </c>
      <c r="H30" s="120">
        <f t="shared" si="16"/>
        <v>0.564516129</v>
      </c>
      <c r="I30" s="120">
        <f t="shared" si="16"/>
        <v>1.206896552</v>
      </c>
      <c r="J30" s="120">
        <f t="shared" si="16"/>
        <v>1</v>
      </c>
      <c r="K30" s="120"/>
      <c r="L30" s="120">
        <f t="shared" ref="L30:S30" si="17">1-((VLOOKUP(L$25,$B$3:$G$21,6,FALSE)-$C30)/VLOOKUP(L$25,$B$3:$G$21,6,FALSE))</f>
        <v>1.842105263</v>
      </c>
      <c r="M30" s="120">
        <f t="shared" si="17"/>
        <v>0.875</v>
      </c>
      <c r="N30" s="120">
        <f t="shared" si="17"/>
        <v>0.5303030303</v>
      </c>
      <c r="O30" s="120">
        <f t="shared" si="17"/>
        <v>0.6730769231</v>
      </c>
      <c r="P30" s="120">
        <f t="shared" si="17"/>
        <v>0.3684210526</v>
      </c>
      <c r="Q30" s="120">
        <f t="shared" si="17"/>
        <v>1.25</v>
      </c>
      <c r="R30" s="120">
        <f t="shared" si="17"/>
        <v>1.129032258</v>
      </c>
      <c r="S30" s="121">
        <f t="shared" si="17"/>
        <v>1.166666667</v>
      </c>
      <c r="W30" s="18"/>
      <c r="Y30" s="107" t="s">
        <v>133</v>
      </c>
      <c r="Z30" s="107"/>
      <c r="AA30" s="107">
        <v>1.5</v>
      </c>
      <c r="AB30" s="5"/>
      <c r="AC30" s="18"/>
      <c r="AD30" s="18"/>
    </row>
    <row r="31" ht="12.75" customHeight="1">
      <c r="A31" s="4"/>
      <c r="B31" s="104" t="s">
        <v>94</v>
      </c>
      <c r="C31" s="118">
        <v>26.0</v>
      </c>
      <c r="D31" s="119">
        <f>vlookup(vlookup(B31, Ships!$A$4:$C$15, 3, 0), Ships!$A$25:$C$33, 3, 0)</f>
        <v>0</v>
      </c>
      <c r="E31" s="120">
        <f t="shared" ref="E31:J31" si="18">1-((VLOOKUP(E$25,$B$3:$G$21,6,FALSE)-$C31)/VLOOKUP(E$25,$B$3:$G$21,6,FALSE))</f>
        <v>0.6341463415</v>
      </c>
      <c r="F31" s="120">
        <f t="shared" si="18"/>
        <v>0.4561403509</v>
      </c>
      <c r="G31" s="120">
        <f t="shared" si="18"/>
        <v>0.3376623377</v>
      </c>
      <c r="H31" s="120">
        <f t="shared" si="18"/>
        <v>0.4193548387</v>
      </c>
      <c r="I31" s="120">
        <f t="shared" si="18"/>
        <v>0.8965517241</v>
      </c>
      <c r="J31" s="120">
        <f t="shared" si="18"/>
        <v>0.7428571429</v>
      </c>
      <c r="K31" s="120"/>
      <c r="L31" s="120">
        <f t="shared" ref="L31:S31" si="19">1-((VLOOKUP(L$25,$B$3:$G$21,6,FALSE)-$C31)/VLOOKUP(L$25,$B$3:$G$21,6,FALSE))</f>
        <v>1.368421053</v>
      </c>
      <c r="M31" s="120">
        <f t="shared" si="19"/>
        <v>0.65</v>
      </c>
      <c r="N31" s="120">
        <f t="shared" si="19"/>
        <v>0.3939393939</v>
      </c>
      <c r="O31" s="120">
        <f t="shared" si="19"/>
        <v>0.5</v>
      </c>
      <c r="P31" s="120">
        <f t="shared" si="19"/>
        <v>0.2736842105</v>
      </c>
      <c r="Q31" s="120">
        <f t="shared" si="19"/>
        <v>0.9285714286</v>
      </c>
      <c r="R31" s="120">
        <f t="shared" si="19"/>
        <v>0.8387096774</v>
      </c>
      <c r="S31" s="121">
        <f t="shared" si="19"/>
        <v>0.8666666667</v>
      </c>
      <c r="W31" s="18"/>
      <c r="Y31" s="106"/>
      <c r="Z31" s="106"/>
      <c r="AA31" s="106"/>
      <c r="AC31" s="18"/>
      <c r="AD31" s="18"/>
    </row>
    <row r="32" ht="12.75" customHeight="1">
      <c r="A32" s="4"/>
      <c r="B32" s="104" t="s">
        <v>134</v>
      </c>
      <c r="C32" s="118">
        <v>19.0</v>
      </c>
      <c r="D32" s="119" t="str">
        <f>vlookup(vlookup(B32, Ships!$A$4:$C$15, 3, 0), Ships!$A$25:$C$33, 3, 0)</f>
        <v>#N/A</v>
      </c>
      <c r="E32" s="120">
        <f t="shared" ref="E32:J32" si="20">1-((VLOOKUP(E$25,$B$3:$G$21,6,FALSE)-$C32)/VLOOKUP(E$25,$B$3:$G$21,6,FALSE))</f>
        <v>0.4634146341</v>
      </c>
      <c r="F32" s="120">
        <f t="shared" si="20"/>
        <v>0.3333333333</v>
      </c>
      <c r="G32" s="120">
        <f t="shared" si="20"/>
        <v>0.2467532468</v>
      </c>
      <c r="H32" s="120">
        <f t="shared" si="20"/>
        <v>0.3064516129</v>
      </c>
      <c r="I32" s="120">
        <f t="shared" si="20"/>
        <v>0.6551724138</v>
      </c>
      <c r="J32" s="120">
        <f t="shared" si="20"/>
        <v>0.5428571429</v>
      </c>
      <c r="K32" s="120"/>
      <c r="L32" s="120">
        <f t="shared" ref="L32:S32" si="21">1-((VLOOKUP(L$25,$B$3:$G$21,6,FALSE)-$C32)/VLOOKUP(L$25,$B$3:$G$21,6,FALSE))</f>
        <v>1</v>
      </c>
      <c r="M32" s="120">
        <f t="shared" si="21"/>
        <v>0.475</v>
      </c>
      <c r="N32" s="120">
        <f t="shared" si="21"/>
        <v>0.2878787879</v>
      </c>
      <c r="O32" s="120">
        <f t="shared" si="21"/>
        <v>0.3653846154</v>
      </c>
      <c r="P32" s="120">
        <f t="shared" si="21"/>
        <v>0.2</v>
      </c>
      <c r="Q32" s="120">
        <f t="shared" si="21"/>
        <v>0.6785714286</v>
      </c>
      <c r="R32" s="120">
        <f t="shared" si="21"/>
        <v>0.6129032258</v>
      </c>
      <c r="S32" s="121">
        <f t="shared" si="21"/>
        <v>0.6333333333</v>
      </c>
      <c r="W32" s="18"/>
      <c r="X32" s="18"/>
      <c r="Y32" s="18"/>
      <c r="Z32" s="18"/>
      <c r="AA32" s="18"/>
      <c r="AB32" s="18"/>
      <c r="AC32" s="18"/>
      <c r="AD32" s="18"/>
    </row>
    <row r="33" ht="12.75" customHeight="1">
      <c r="A33" s="4"/>
      <c r="B33" s="104" t="s">
        <v>97</v>
      </c>
      <c r="C33" s="118">
        <v>18.0</v>
      </c>
      <c r="D33" s="119">
        <f>vlookup(vlookup(B33, Ships!$A$4:$C$15, 3, 0), Ships!$A$25:$C$33, 3, 0)</f>
        <v>-1</v>
      </c>
      <c r="E33" s="120">
        <f t="shared" ref="E33:J33" si="22">1-((VLOOKUP(E$25,$B$3:$G$21,6,FALSE)-$C33)/VLOOKUP(E$25,$B$3:$G$21,6,FALSE))</f>
        <v>0.4390243902</v>
      </c>
      <c r="F33" s="120">
        <f t="shared" si="22"/>
        <v>0.3157894737</v>
      </c>
      <c r="G33" s="120">
        <f t="shared" si="22"/>
        <v>0.2337662338</v>
      </c>
      <c r="H33" s="120">
        <f t="shared" si="22"/>
        <v>0.2903225806</v>
      </c>
      <c r="I33" s="120">
        <f t="shared" si="22"/>
        <v>0.6206896552</v>
      </c>
      <c r="J33" s="120">
        <f t="shared" si="22"/>
        <v>0.5142857143</v>
      </c>
      <c r="K33" s="120"/>
      <c r="L33" s="120">
        <f t="shared" ref="L33:S33" si="23">1-((VLOOKUP(L$25,$B$3:$G$21,6,FALSE)-$C33)/VLOOKUP(L$25,$B$3:$G$21,6,FALSE))</f>
        <v>0.9473684211</v>
      </c>
      <c r="M33" s="120">
        <f t="shared" si="23"/>
        <v>0.45</v>
      </c>
      <c r="N33" s="120">
        <f t="shared" si="23"/>
        <v>0.2727272727</v>
      </c>
      <c r="O33" s="120">
        <f t="shared" si="23"/>
        <v>0.3461538462</v>
      </c>
      <c r="P33" s="120">
        <f t="shared" si="23"/>
        <v>0.1894736842</v>
      </c>
      <c r="Q33" s="120">
        <f t="shared" si="23"/>
        <v>0.6428571429</v>
      </c>
      <c r="R33" s="120">
        <f t="shared" si="23"/>
        <v>0.5806451613</v>
      </c>
      <c r="S33" s="121">
        <f t="shared" si="23"/>
        <v>0.6</v>
      </c>
      <c r="U33" s="18"/>
      <c r="V33" s="18"/>
      <c r="W33" s="18"/>
      <c r="X33" s="18"/>
      <c r="Y33" s="18"/>
      <c r="Z33" s="18"/>
      <c r="AA33" s="18"/>
      <c r="AB33" s="18"/>
      <c r="AC33" s="18"/>
      <c r="AD33" s="18"/>
    </row>
    <row r="34" ht="12.75" customHeight="1">
      <c r="A34" s="4"/>
      <c r="B34" s="104" t="s">
        <v>44</v>
      </c>
      <c r="C34" s="118">
        <v>48.0</v>
      </c>
      <c r="D34" s="119">
        <f>vlookup(vlookup(B34, Ships!$A$4:$C$15, 3, 0), Ships!$A$25:$C$33, 3, 0)</f>
        <v>3</v>
      </c>
      <c r="E34" s="120">
        <f t="shared" ref="E34:J34" si="24">1-((VLOOKUP(E$25,$B$3:$G$21,6,FALSE)-$C34)/VLOOKUP(E$25,$B$3:$G$21,6,FALSE))</f>
        <v>1.170731707</v>
      </c>
      <c r="F34" s="120">
        <f t="shared" si="24"/>
        <v>0.8421052632</v>
      </c>
      <c r="G34" s="120">
        <f t="shared" si="24"/>
        <v>0.6233766234</v>
      </c>
      <c r="H34" s="120">
        <f t="shared" si="24"/>
        <v>0.7741935484</v>
      </c>
      <c r="I34" s="120">
        <f t="shared" si="24"/>
        <v>1.655172414</v>
      </c>
      <c r="J34" s="120">
        <f t="shared" si="24"/>
        <v>1.371428571</v>
      </c>
      <c r="K34" s="120"/>
      <c r="L34" s="120">
        <f t="shared" ref="L34:S34" si="25">1-((VLOOKUP(L$25,$B$3:$G$21,6,FALSE)-$C34)/VLOOKUP(L$25,$B$3:$G$21,6,FALSE))</f>
        <v>2.526315789</v>
      </c>
      <c r="M34" s="120">
        <f t="shared" si="25"/>
        <v>1.2</v>
      </c>
      <c r="N34" s="120">
        <f t="shared" si="25"/>
        <v>0.7272727273</v>
      </c>
      <c r="O34" s="120">
        <f t="shared" si="25"/>
        <v>0.9230769231</v>
      </c>
      <c r="P34" s="120">
        <f t="shared" si="25"/>
        <v>0.5052631579</v>
      </c>
      <c r="Q34" s="120">
        <f t="shared" si="25"/>
        <v>1.714285714</v>
      </c>
      <c r="R34" s="120">
        <f t="shared" si="25"/>
        <v>1.548387097</v>
      </c>
      <c r="S34" s="121">
        <f t="shared" si="25"/>
        <v>1.6</v>
      </c>
      <c r="U34" s="5"/>
      <c r="V34" s="5"/>
      <c r="W34" s="18"/>
      <c r="X34" s="18"/>
      <c r="Y34" s="18"/>
      <c r="Z34" s="18"/>
      <c r="AA34" s="18"/>
      <c r="AB34" s="18"/>
      <c r="AC34" s="18"/>
      <c r="AD34" s="18"/>
    </row>
    <row r="35" ht="12.75" customHeight="1">
      <c r="A35" s="4"/>
      <c r="B35" s="104" t="s">
        <v>73</v>
      </c>
      <c r="C35" s="118">
        <v>40.0</v>
      </c>
      <c r="D35" s="119">
        <f>vlookup(vlookup(B35, Ships!$A$4:$C$15, 3, 0), Ships!$A$25:$C$33, 3, 0)</f>
        <v>0</v>
      </c>
      <c r="E35" s="120">
        <f t="shared" ref="E35:J35" si="26">1-((VLOOKUP(E$25,$B$3:$G$21,6,FALSE)-$C35)/VLOOKUP(E$25,$B$3:$G$21,6,FALSE))</f>
        <v>0.9756097561</v>
      </c>
      <c r="F35" s="120">
        <f t="shared" si="26"/>
        <v>0.701754386</v>
      </c>
      <c r="G35" s="120">
        <f t="shared" si="26"/>
        <v>0.5194805195</v>
      </c>
      <c r="H35" s="120">
        <f t="shared" si="26"/>
        <v>0.6451612903</v>
      </c>
      <c r="I35" s="120">
        <f t="shared" si="26"/>
        <v>1.379310345</v>
      </c>
      <c r="J35" s="120">
        <f t="shared" si="26"/>
        <v>1.142857143</v>
      </c>
      <c r="K35" s="120"/>
      <c r="L35" s="120">
        <f t="shared" ref="L35:S35" si="27">1-((VLOOKUP(L$25,$B$3:$G$21,6,FALSE)-$C35)/VLOOKUP(L$25,$B$3:$G$21,6,FALSE))</f>
        <v>2.105263158</v>
      </c>
      <c r="M35" s="120">
        <f t="shared" si="27"/>
        <v>1</v>
      </c>
      <c r="N35" s="120">
        <f t="shared" si="27"/>
        <v>0.6060606061</v>
      </c>
      <c r="O35" s="120">
        <f t="shared" si="27"/>
        <v>0.7692307692</v>
      </c>
      <c r="P35" s="120">
        <f t="shared" si="27"/>
        <v>0.4210526316</v>
      </c>
      <c r="Q35" s="120">
        <f t="shared" si="27"/>
        <v>1.428571429</v>
      </c>
      <c r="R35" s="120">
        <f t="shared" si="27"/>
        <v>1.290322581</v>
      </c>
      <c r="S35" s="121">
        <f t="shared" si="27"/>
        <v>1.333333333</v>
      </c>
      <c r="T35" s="18"/>
      <c r="U35" s="5"/>
      <c r="V35" s="5"/>
      <c r="W35" s="18"/>
      <c r="X35" s="18"/>
      <c r="Y35" s="18"/>
      <c r="Z35" s="18"/>
      <c r="AA35" s="18"/>
      <c r="AB35" s="18"/>
      <c r="AC35" s="18"/>
      <c r="AD35" s="18"/>
    </row>
    <row r="36" ht="12.75" customHeight="1">
      <c r="A36" s="4"/>
      <c r="B36" s="104" t="s">
        <v>77</v>
      </c>
      <c r="C36" s="118">
        <v>34.0</v>
      </c>
      <c r="D36" s="119">
        <f>vlookup(vlookup(B36, Ships!$A$4:$C$15, 3, 0), Ships!$A$25:$C$33, 3, 0)</f>
        <v>-1</v>
      </c>
      <c r="E36" s="120">
        <f t="shared" ref="E36:J36" si="28">1-((VLOOKUP(E$25,$B$3:$G$21,6,FALSE)-$C36)/VLOOKUP(E$25,$B$3:$G$21,6,FALSE))</f>
        <v>0.8292682927</v>
      </c>
      <c r="F36" s="120">
        <f t="shared" si="28"/>
        <v>0.5964912281</v>
      </c>
      <c r="G36" s="120">
        <f t="shared" si="28"/>
        <v>0.4415584416</v>
      </c>
      <c r="H36" s="120">
        <f t="shared" si="28"/>
        <v>0.5483870968</v>
      </c>
      <c r="I36" s="120">
        <f t="shared" si="28"/>
        <v>1.172413793</v>
      </c>
      <c r="J36" s="120">
        <f t="shared" si="28"/>
        <v>0.9714285714</v>
      </c>
      <c r="K36" s="120"/>
      <c r="L36" s="120">
        <f t="shared" ref="L36:S36" si="29">1-((VLOOKUP(L$25,$B$3:$G$21,6,FALSE)-$C36)/VLOOKUP(L$25,$B$3:$G$21,6,FALSE))</f>
        <v>1.789473684</v>
      </c>
      <c r="M36" s="120">
        <f t="shared" si="29"/>
        <v>0.85</v>
      </c>
      <c r="N36" s="120">
        <f t="shared" si="29"/>
        <v>0.5151515152</v>
      </c>
      <c r="O36" s="120">
        <f t="shared" si="29"/>
        <v>0.6538461538</v>
      </c>
      <c r="P36" s="120">
        <f t="shared" si="29"/>
        <v>0.3578947368</v>
      </c>
      <c r="Q36" s="120">
        <f t="shared" si="29"/>
        <v>1.214285714</v>
      </c>
      <c r="R36" s="120">
        <f t="shared" si="29"/>
        <v>1.096774194</v>
      </c>
      <c r="S36" s="121">
        <f t="shared" si="29"/>
        <v>1.133333333</v>
      </c>
      <c r="T36" s="18"/>
      <c r="U36" s="5"/>
      <c r="V36" s="5"/>
      <c r="W36" s="18"/>
      <c r="X36" s="18"/>
      <c r="Y36" s="18"/>
      <c r="Z36" s="18"/>
      <c r="AA36" s="18"/>
      <c r="AB36" s="18"/>
      <c r="AC36" s="18"/>
      <c r="AD36" s="18"/>
    </row>
    <row r="37" ht="12.75" customHeight="1">
      <c r="A37" s="4"/>
      <c r="B37" s="104" t="s">
        <v>76</v>
      </c>
      <c r="C37" s="118">
        <v>11.0</v>
      </c>
      <c r="D37" s="119" t="str">
        <f>vlookup(vlookup(B37, Ships!$A$4:$C$15, 3, 0), Ships!$A$25:$C$33, 3, 0)</f>
        <v>#N/A</v>
      </c>
      <c r="E37" s="120">
        <f t="shared" ref="E37:J37" si="30">1-((VLOOKUP(E$25,$B$3:$G$21,6,FALSE)-$C37)/VLOOKUP(E$25,$B$3:$G$21,6,FALSE))</f>
        <v>0.2682926829</v>
      </c>
      <c r="F37" s="120">
        <f t="shared" si="30"/>
        <v>0.1929824561</v>
      </c>
      <c r="G37" s="120">
        <f t="shared" si="30"/>
        <v>0.1428571429</v>
      </c>
      <c r="H37" s="120">
        <f t="shared" si="30"/>
        <v>0.1774193548</v>
      </c>
      <c r="I37" s="120">
        <f t="shared" si="30"/>
        <v>0.3793103448</v>
      </c>
      <c r="J37" s="120">
        <f t="shared" si="30"/>
        <v>0.3142857143</v>
      </c>
      <c r="K37" s="120"/>
      <c r="L37" s="120">
        <f t="shared" ref="L37:S37" si="31">1-((VLOOKUP(L$25,$B$3:$G$21,6,FALSE)-$C37)/VLOOKUP(L$25,$B$3:$G$21,6,FALSE))</f>
        <v>0.5789473684</v>
      </c>
      <c r="M37" s="120">
        <f t="shared" si="31"/>
        <v>0.275</v>
      </c>
      <c r="N37" s="120">
        <f t="shared" si="31"/>
        <v>0.1666666667</v>
      </c>
      <c r="O37" s="120">
        <f t="shared" si="31"/>
        <v>0.2115384615</v>
      </c>
      <c r="P37" s="120">
        <f t="shared" si="31"/>
        <v>0.1157894737</v>
      </c>
      <c r="Q37" s="120">
        <f t="shared" si="31"/>
        <v>0.3928571429</v>
      </c>
      <c r="R37" s="120">
        <f t="shared" si="31"/>
        <v>0.3548387097</v>
      </c>
      <c r="S37" s="121">
        <f t="shared" si="31"/>
        <v>0.3666666667</v>
      </c>
      <c r="T37" s="18"/>
      <c r="U37" s="5"/>
      <c r="W37" s="18"/>
      <c r="X37" s="18"/>
      <c r="Y37" s="18"/>
      <c r="Z37" s="18"/>
      <c r="AA37" s="18"/>
      <c r="AB37" s="18"/>
      <c r="AC37" s="18"/>
      <c r="AD37" s="18"/>
    </row>
    <row r="38" ht="12.75" customHeight="1">
      <c r="A38" s="4"/>
      <c r="B38" s="104" t="s">
        <v>71</v>
      </c>
      <c r="C38" s="118">
        <v>9.0</v>
      </c>
      <c r="D38" s="119" t="str">
        <f>vlookup(vlookup(B38, Ships!$A$4:$C$15, 3, 0), Ships!$A$25:$C$33, 3, 0)</f>
        <v>#N/A</v>
      </c>
      <c r="E38" s="120">
        <f t="shared" ref="E38:J38" si="32">1-((VLOOKUP(E$25,$B$3:$G$21,6,FALSE)-$C38)/VLOOKUP(E$25,$B$3:$G$21,6,FALSE))</f>
        <v>0.2195121951</v>
      </c>
      <c r="F38" s="120">
        <f t="shared" si="32"/>
        <v>0.1578947368</v>
      </c>
      <c r="G38" s="120">
        <f t="shared" si="32"/>
        <v>0.1168831169</v>
      </c>
      <c r="H38" s="120">
        <f t="shared" si="32"/>
        <v>0.1451612903</v>
      </c>
      <c r="I38" s="120">
        <f t="shared" si="32"/>
        <v>0.3103448276</v>
      </c>
      <c r="J38" s="120">
        <f t="shared" si="32"/>
        <v>0.2571428571</v>
      </c>
      <c r="K38" s="120"/>
      <c r="L38" s="120">
        <f t="shared" ref="L38:S38" si="33">1-((VLOOKUP(L$25,$B$3:$G$21,6,FALSE)-$C38)/VLOOKUP(L$25,$B$3:$G$21,6,FALSE))</f>
        <v>0.4736842105</v>
      </c>
      <c r="M38" s="120">
        <f t="shared" si="33"/>
        <v>0.225</v>
      </c>
      <c r="N38" s="120">
        <f t="shared" si="33"/>
        <v>0.1363636364</v>
      </c>
      <c r="O38" s="120">
        <f t="shared" si="33"/>
        <v>0.1730769231</v>
      </c>
      <c r="P38" s="120">
        <f t="shared" si="33"/>
        <v>0.09473684211</v>
      </c>
      <c r="Q38" s="120">
        <f t="shared" si="33"/>
        <v>0.3214285714</v>
      </c>
      <c r="R38" s="120">
        <f t="shared" si="33"/>
        <v>0.2903225806</v>
      </c>
      <c r="S38" s="121">
        <f t="shared" si="33"/>
        <v>0.3</v>
      </c>
      <c r="T38" s="18"/>
      <c r="U38" s="5"/>
      <c r="W38" s="18"/>
      <c r="X38" s="18"/>
      <c r="Y38" s="18"/>
      <c r="Z38" s="18"/>
      <c r="AA38" s="18"/>
      <c r="AB38" s="18"/>
      <c r="AC38" s="18"/>
      <c r="AD38" s="18"/>
    </row>
    <row r="39" ht="12.75" customHeight="1">
      <c r="A39" s="4"/>
      <c r="B39" s="104" t="s">
        <v>68</v>
      </c>
      <c r="C39" s="118">
        <v>8.0</v>
      </c>
      <c r="D39" s="119" t="str">
        <f>vlookup(vlookup(B39, Ships!$A$4:$C$15, 3, 0), Ships!$A$25:$C$33, 3, 0)</f>
        <v>#N/A</v>
      </c>
      <c r="E39" s="120">
        <f t="shared" ref="E39:J39" si="34">1-((VLOOKUP(E$25,$B$3:$G$21,6,FALSE)-$C39)/VLOOKUP(E$25,$B$3:$G$21,6,FALSE))</f>
        <v>0.1951219512</v>
      </c>
      <c r="F39" s="120">
        <f t="shared" si="34"/>
        <v>0.1403508772</v>
      </c>
      <c r="G39" s="120">
        <f t="shared" si="34"/>
        <v>0.1038961039</v>
      </c>
      <c r="H39" s="120">
        <f t="shared" si="34"/>
        <v>0.1290322581</v>
      </c>
      <c r="I39" s="120">
        <f t="shared" si="34"/>
        <v>0.275862069</v>
      </c>
      <c r="J39" s="120">
        <f t="shared" si="34"/>
        <v>0.2285714286</v>
      </c>
      <c r="K39" s="120"/>
      <c r="L39" s="120">
        <f t="shared" ref="L39:S39" si="35">1-((VLOOKUP(L$25,$B$3:$G$21,6,FALSE)-$C39)/VLOOKUP(L$25,$B$3:$G$21,6,FALSE))</f>
        <v>0.4210526316</v>
      </c>
      <c r="M39" s="120">
        <f t="shared" si="35"/>
        <v>0.2</v>
      </c>
      <c r="N39" s="120">
        <f t="shared" si="35"/>
        <v>0.1212121212</v>
      </c>
      <c r="O39" s="120">
        <f t="shared" si="35"/>
        <v>0.1538461538</v>
      </c>
      <c r="P39" s="120">
        <f t="shared" si="35"/>
        <v>0.08421052632</v>
      </c>
      <c r="Q39" s="120">
        <f t="shared" si="35"/>
        <v>0.2857142857</v>
      </c>
      <c r="R39" s="120">
        <f t="shared" si="35"/>
        <v>0.2580645161</v>
      </c>
      <c r="S39" s="121">
        <f t="shared" si="35"/>
        <v>0.2666666667</v>
      </c>
      <c r="T39" s="18"/>
      <c r="U39" s="5"/>
      <c r="V39" s="5"/>
      <c r="W39" s="18"/>
      <c r="X39" s="18"/>
      <c r="Y39" s="18"/>
      <c r="Z39" s="18"/>
      <c r="AA39" s="18"/>
      <c r="AB39" s="18"/>
      <c r="AC39" s="18"/>
      <c r="AD39" s="18"/>
    </row>
    <row r="40" ht="12.75" customHeight="1">
      <c r="A40" s="4"/>
      <c r="B40" s="122" t="s">
        <v>72</v>
      </c>
      <c r="C40" s="123">
        <v>8.0</v>
      </c>
      <c r="D40" s="124" t="str">
        <f>vlookup(vlookup(B40, Ships!$A$4:$C$15, 3, 0), Ships!$A$25:$C$33, 3, 0)</f>
        <v>#N/A</v>
      </c>
      <c r="E40" s="125">
        <f t="shared" ref="E40:J40" si="36">1-((VLOOKUP(E$25,$B$3:$G$21,6,FALSE)-$C40)/VLOOKUP(E$25,$B$3:$G$21,6,FALSE))</f>
        <v>0.1951219512</v>
      </c>
      <c r="F40" s="125">
        <f t="shared" si="36"/>
        <v>0.1403508772</v>
      </c>
      <c r="G40" s="125">
        <f t="shared" si="36"/>
        <v>0.1038961039</v>
      </c>
      <c r="H40" s="125">
        <f t="shared" si="36"/>
        <v>0.1290322581</v>
      </c>
      <c r="I40" s="125">
        <f t="shared" si="36"/>
        <v>0.275862069</v>
      </c>
      <c r="J40" s="125">
        <f t="shared" si="36"/>
        <v>0.2285714286</v>
      </c>
      <c r="K40" s="125"/>
      <c r="L40" s="125">
        <f t="shared" ref="L40:S40" si="37">1-((VLOOKUP(L$25,$B$3:$G$21,6,FALSE)-$C40)/VLOOKUP(L$25,$B$3:$G$21,6,FALSE))</f>
        <v>0.4210526316</v>
      </c>
      <c r="M40" s="125">
        <f t="shared" si="37"/>
        <v>0.2</v>
      </c>
      <c r="N40" s="125">
        <f t="shared" si="37"/>
        <v>0.1212121212</v>
      </c>
      <c r="O40" s="125">
        <f t="shared" si="37"/>
        <v>0.1538461538</v>
      </c>
      <c r="P40" s="125">
        <f t="shared" si="37"/>
        <v>0.08421052632</v>
      </c>
      <c r="Q40" s="125">
        <f t="shared" si="37"/>
        <v>0.2857142857</v>
      </c>
      <c r="R40" s="125">
        <f t="shared" si="37"/>
        <v>0.2580645161</v>
      </c>
      <c r="S40" s="126">
        <f t="shared" si="37"/>
        <v>0.2666666667</v>
      </c>
      <c r="T40" s="18"/>
      <c r="U40" s="5"/>
      <c r="W40" s="18"/>
      <c r="X40" s="18"/>
      <c r="Y40" s="18"/>
      <c r="Z40" s="18"/>
      <c r="AA40" s="18"/>
      <c r="AB40" s="18"/>
      <c r="AC40" s="18"/>
      <c r="AD40" s="18"/>
    </row>
    <row r="41" ht="12.75" customHeight="1">
      <c r="A41" s="2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</row>
    <row r="42" ht="12.75" customHeight="1">
      <c r="A42" s="2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</row>
    <row r="43" ht="12.75" customHeight="1">
      <c r="A43" s="2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</row>
    <row r="44" ht="12.75" customHeight="1">
      <c r="A44" s="4"/>
      <c r="B44" s="127" t="s">
        <v>0</v>
      </c>
      <c r="C44" s="128" t="s">
        <v>4</v>
      </c>
      <c r="D44" s="128" t="s">
        <v>6</v>
      </c>
      <c r="E44" s="128" t="s">
        <v>7</v>
      </c>
      <c r="F44" s="128" t="s">
        <v>8</v>
      </c>
      <c r="G44" s="128" t="s">
        <v>9</v>
      </c>
      <c r="H44" s="128" t="s">
        <v>10</v>
      </c>
      <c r="I44" s="128" t="s">
        <v>6</v>
      </c>
      <c r="J44" s="129" t="s">
        <v>11</v>
      </c>
      <c r="K44" s="18"/>
      <c r="L44" s="18"/>
      <c r="M44" s="18"/>
      <c r="N44" s="18"/>
      <c r="O44" s="130"/>
      <c r="P44" s="131"/>
      <c r="Q44" s="132" t="s">
        <v>21</v>
      </c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</row>
    <row r="45" ht="12.75" customHeight="1">
      <c r="A45" s="4"/>
      <c r="B45" s="133"/>
      <c r="I45" s="14"/>
      <c r="J45" s="134">
        <f>1/3</f>
        <v>0.3333333333</v>
      </c>
      <c r="K45" s="18"/>
      <c r="L45" s="18"/>
      <c r="M45" s="18"/>
      <c r="N45" s="18"/>
      <c r="O45" s="135" t="s">
        <v>54</v>
      </c>
      <c r="P45" s="136">
        <v>115.0</v>
      </c>
      <c r="Q45" s="132">
        <v>3.0</v>
      </c>
      <c r="R45" s="135" t="s">
        <v>54</v>
      </c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</row>
    <row r="46" ht="12.75" customHeight="1">
      <c r="A46" s="4"/>
      <c r="B46" s="137"/>
      <c r="C46" s="5"/>
      <c r="G46" s="5"/>
      <c r="H46" s="5"/>
      <c r="I46" s="31"/>
      <c r="J46" s="138">
        <v>5.0</v>
      </c>
      <c r="K46" s="18"/>
      <c r="L46" s="18"/>
      <c r="M46" s="18"/>
      <c r="N46" s="18"/>
      <c r="O46" s="139" t="s">
        <v>81</v>
      </c>
      <c r="P46" s="5">
        <v>125.0</v>
      </c>
      <c r="Q46" s="140">
        <v>2.0</v>
      </c>
      <c r="R46" s="139" t="s">
        <v>81</v>
      </c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</row>
    <row r="47" ht="12.75" customHeight="1">
      <c r="A47" s="4"/>
      <c r="B47" s="141" t="s">
        <v>44</v>
      </c>
      <c r="C47" s="136" t="s">
        <v>52</v>
      </c>
      <c r="D47" s="136" t="s">
        <v>54</v>
      </c>
      <c r="E47" s="136">
        <v>20000.0</v>
      </c>
      <c r="F47" s="136">
        <v>850.0</v>
      </c>
      <c r="G47" s="136">
        <f>VLOOKUP(D47, Ships!$A$25:$B$30, 2, 0)</f>
        <v>115</v>
      </c>
      <c r="H47" s="136">
        <f t="shared" ref="H47:H58" si="38">G47</f>
        <v>115</v>
      </c>
      <c r="I47" s="142">
        <f>VLOOKUP(D47, Ships!$A$25:$C$33, 3, 0)</f>
        <v>3</v>
      </c>
      <c r="J47" s="55">
        <f t="shared" ref="J47:J58" si="39">power(E47, $J$45)*$J$46</f>
        <v>135.7208808</v>
      </c>
      <c r="K47" s="18"/>
      <c r="L47" s="18"/>
      <c r="M47" s="18"/>
      <c r="N47" s="18"/>
      <c r="O47" s="139" t="s">
        <v>86</v>
      </c>
      <c r="P47" s="5">
        <v>135.0</v>
      </c>
      <c r="Q47" s="140">
        <v>1.0</v>
      </c>
      <c r="R47" s="139" t="s">
        <v>86</v>
      </c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</row>
    <row r="48" ht="12.75" customHeight="1">
      <c r="A48" s="4"/>
      <c r="B48" s="143" t="s">
        <v>73</v>
      </c>
      <c r="C48" s="5" t="s">
        <v>74</v>
      </c>
      <c r="D48" s="5" t="s">
        <v>75</v>
      </c>
      <c r="E48" s="5">
        <v>4000.0</v>
      </c>
      <c r="F48" s="5">
        <v>850.0</v>
      </c>
      <c r="G48" s="5">
        <f>VLOOKUP(D48, Ships!$A$25:$B$30, 2, 0)</f>
        <v>150</v>
      </c>
      <c r="H48" s="5">
        <f t="shared" si="38"/>
        <v>150</v>
      </c>
      <c r="I48" s="55">
        <f>VLOOKUP(D48, Ships!$A$25:$C$33, 3, 0)</f>
        <v>0</v>
      </c>
      <c r="J48" s="55">
        <f t="shared" si="39"/>
        <v>79.3700526</v>
      </c>
      <c r="K48" s="18"/>
      <c r="L48" s="18"/>
      <c r="M48" s="18"/>
      <c r="N48" s="18"/>
      <c r="O48" s="139" t="s">
        <v>75</v>
      </c>
      <c r="P48" s="5">
        <v>150.0</v>
      </c>
      <c r="Q48" s="140">
        <v>0.0</v>
      </c>
      <c r="R48" s="139" t="s">
        <v>75</v>
      </c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</row>
    <row r="49" ht="12.75" customHeight="1">
      <c r="A49" s="4"/>
      <c r="B49" s="143" t="s">
        <v>77</v>
      </c>
      <c r="C49" s="5" t="s">
        <v>78</v>
      </c>
      <c r="D49" s="5" t="s">
        <v>79</v>
      </c>
      <c r="E49" s="5">
        <v>2500.0</v>
      </c>
      <c r="F49" s="5">
        <v>850.0</v>
      </c>
      <c r="G49" s="5">
        <f>VLOOKUP(D49, Ships!$A$25:$B$30, 2, 0)</f>
        <v>165</v>
      </c>
      <c r="H49" s="5">
        <f t="shared" si="38"/>
        <v>165</v>
      </c>
      <c r="I49" s="55">
        <f>VLOOKUP(D49, Ships!$A$25:$C$33, 3, 0)</f>
        <v>-1</v>
      </c>
      <c r="J49" s="55">
        <f t="shared" si="39"/>
        <v>67.86044041</v>
      </c>
      <c r="K49" s="18"/>
      <c r="L49" s="18"/>
      <c r="M49" s="18"/>
      <c r="N49" s="18"/>
      <c r="O49" s="139" t="s">
        <v>79</v>
      </c>
      <c r="P49" s="5">
        <v>165.0</v>
      </c>
      <c r="Q49" s="140">
        <v>-1.0</v>
      </c>
      <c r="R49" s="139" t="s">
        <v>79</v>
      </c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</row>
    <row r="50" ht="12.75" customHeight="1">
      <c r="A50" s="4"/>
      <c r="B50" s="143" t="s">
        <v>66</v>
      </c>
      <c r="C50" s="5" t="s">
        <v>52</v>
      </c>
      <c r="D50" s="5" t="s">
        <v>81</v>
      </c>
      <c r="E50" s="5">
        <v>15000.0</v>
      </c>
      <c r="F50" s="5">
        <v>850.0</v>
      </c>
      <c r="G50" s="5">
        <f>VLOOKUP(D50, Ships!$A$25:$B$30, 2, 0)</f>
        <v>125</v>
      </c>
      <c r="H50" s="5">
        <f t="shared" si="38"/>
        <v>125</v>
      </c>
      <c r="I50" s="55">
        <f>VLOOKUP(D50, Ships!$A$25:$C$33, 3, 0)</f>
        <v>2</v>
      </c>
      <c r="J50" s="55">
        <f t="shared" si="39"/>
        <v>123.3106037</v>
      </c>
      <c r="K50" s="18"/>
      <c r="L50" s="18"/>
      <c r="M50" s="18"/>
      <c r="N50" s="18"/>
      <c r="O50" s="139" t="s">
        <v>110</v>
      </c>
      <c r="P50" s="5">
        <v>180.0</v>
      </c>
      <c r="Q50" s="140">
        <v>-2.0</v>
      </c>
      <c r="R50" s="139" t="s">
        <v>110</v>
      </c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</row>
    <row r="51" ht="12.75" customHeight="1">
      <c r="A51" s="4"/>
      <c r="B51" s="143" t="s">
        <v>84</v>
      </c>
      <c r="C51" s="5" t="s">
        <v>85</v>
      </c>
      <c r="D51" s="5" t="s">
        <v>86</v>
      </c>
      <c r="E51" s="5">
        <v>10250.0</v>
      </c>
      <c r="F51" s="5">
        <v>850.0</v>
      </c>
      <c r="G51" s="5">
        <f>VLOOKUP(D51, Ships!$A$25:$B$30, 2, 0)</f>
        <v>135</v>
      </c>
      <c r="H51" s="5">
        <f t="shared" si="38"/>
        <v>135</v>
      </c>
      <c r="I51" s="55">
        <f>VLOOKUP(D51, Ships!$A$25:$C$33, 3, 0)</f>
        <v>1</v>
      </c>
      <c r="J51" s="55">
        <f t="shared" si="39"/>
        <v>108.6120371</v>
      </c>
      <c r="K51" s="18"/>
      <c r="L51" s="18"/>
      <c r="M51" s="18"/>
      <c r="N51" s="18"/>
      <c r="O51" s="47" t="s">
        <v>135</v>
      </c>
      <c r="P51" s="5">
        <v>210.0</v>
      </c>
      <c r="Q51" s="144">
        <v>-3.0</v>
      </c>
      <c r="R51" s="47" t="s">
        <v>135</v>
      </c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</row>
    <row r="52" ht="12.75" customHeight="1">
      <c r="A52" s="4"/>
      <c r="B52" s="143" t="s">
        <v>87</v>
      </c>
      <c r="C52" s="5" t="s">
        <v>88</v>
      </c>
      <c r="D52" s="5" t="s">
        <v>86</v>
      </c>
      <c r="E52" s="5">
        <v>8000.0</v>
      </c>
      <c r="F52" s="5">
        <v>850.0</v>
      </c>
      <c r="G52" s="5">
        <f>VLOOKUP(D52, Ships!$A$25:$B$30, 2, 0)</f>
        <v>135</v>
      </c>
      <c r="H52" s="5">
        <f t="shared" si="38"/>
        <v>135</v>
      </c>
      <c r="I52" s="55">
        <f>VLOOKUP(D52, Ships!$A$25:$C$33, 3, 0)</f>
        <v>1</v>
      </c>
      <c r="J52" s="55">
        <f t="shared" si="39"/>
        <v>100</v>
      </c>
      <c r="K52" s="18"/>
      <c r="L52" s="18"/>
      <c r="M52" s="18"/>
      <c r="N52" s="18"/>
      <c r="O52" s="145" t="s">
        <v>136</v>
      </c>
      <c r="P52" s="146"/>
      <c r="Q52" s="147">
        <v>-4.0</v>
      </c>
      <c r="R52" s="145" t="s">
        <v>136</v>
      </c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</row>
    <row r="53" ht="12.75" customHeight="1">
      <c r="A53" s="4"/>
      <c r="B53" s="143" t="s">
        <v>89</v>
      </c>
      <c r="C53" s="5" t="s">
        <v>74</v>
      </c>
      <c r="D53" s="5" t="s">
        <v>75</v>
      </c>
      <c r="E53" s="5">
        <v>4500.0</v>
      </c>
      <c r="F53" s="5">
        <v>850.0</v>
      </c>
      <c r="G53" s="5">
        <f>VLOOKUP(D53, Ships!$A$25:$B$30, 2, 0)</f>
        <v>150</v>
      </c>
      <c r="H53" s="5">
        <f t="shared" si="38"/>
        <v>150</v>
      </c>
      <c r="I53" s="55">
        <f>VLOOKUP(D53, Ships!$A$25:$C$33, 3, 0)</f>
        <v>0</v>
      </c>
      <c r="J53" s="55">
        <f t="shared" si="39"/>
        <v>82.54818122</v>
      </c>
      <c r="K53" s="18"/>
      <c r="L53" s="18"/>
      <c r="M53" s="18"/>
      <c r="N53" s="18"/>
      <c r="O53" s="145"/>
      <c r="P53" s="146"/>
      <c r="Q53" s="147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</row>
    <row r="54" ht="12.75" customHeight="1">
      <c r="A54" s="4"/>
      <c r="B54" s="143" t="s">
        <v>91</v>
      </c>
      <c r="C54" s="5" t="s">
        <v>78</v>
      </c>
      <c r="D54" s="5" t="s">
        <v>75</v>
      </c>
      <c r="E54" s="5">
        <v>3500.0</v>
      </c>
      <c r="F54" s="5">
        <v>850.0</v>
      </c>
      <c r="G54" s="5">
        <f>VLOOKUP(D54, Ships!$A$25:$B$30, 2, 0)</f>
        <v>150</v>
      </c>
      <c r="H54" s="5">
        <f t="shared" si="38"/>
        <v>150</v>
      </c>
      <c r="I54" s="55">
        <f>VLOOKUP(D54, Ships!$A$25:$C$33, 3, 0)</f>
        <v>0</v>
      </c>
      <c r="J54" s="55">
        <f t="shared" si="39"/>
        <v>75.9147243</v>
      </c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</row>
    <row r="55" ht="12.75" customHeight="1">
      <c r="A55" s="4"/>
      <c r="B55" s="143" t="s">
        <v>92</v>
      </c>
      <c r="C55" s="5" t="s">
        <v>93</v>
      </c>
      <c r="D55" s="5" t="s">
        <v>86</v>
      </c>
      <c r="E55" s="5">
        <v>12500.0</v>
      </c>
      <c r="F55" s="5">
        <v>850.0</v>
      </c>
      <c r="G55" s="5">
        <f>VLOOKUP(D55, Ships!$A$25:$B$30, 2, 0)</f>
        <v>135</v>
      </c>
      <c r="H55" s="5">
        <f t="shared" si="38"/>
        <v>135</v>
      </c>
      <c r="I55" s="55">
        <f>VLOOKUP(D55, Ships!$A$25:$C$33, 3, 0)</f>
        <v>1</v>
      </c>
      <c r="J55" s="55">
        <f t="shared" si="39"/>
        <v>116.0397208</v>
      </c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</row>
    <row r="56" ht="12.75" customHeight="1">
      <c r="A56" s="4"/>
      <c r="B56" s="143" t="s">
        <v>94</v>
      </c>
      <c r="C56" s="5" t="s">
        <v>95</v>
      </c>
      <c r="D56" s="5" t="s">
        <v>75</v>
      </c>
      <c r="E56" s="5">
        <v>3000.0</v>
      </c>
      <c r="F56" s="5">
        <v>850.0</v>
      </c>
      <c r="G56" s="5">
        <f>VLOOKUP(D56, Ships!$A$25:$B$30, 2, 0)</f>
        <v>150</v>
      </c>
      <c r="H56" s="5">
        <f t="shared" si="38"/>
        <v>150</v>
      </c>
      <c r="I56" s="55">
        <f>VLOOKUP(D56, Ships!$A$25:$C$33, 3, 0)</f>
        <v>0</v>
      </c>
      <c r="J56" s="55">
        <f t="shared" si="39"/>
        <v>72.11247852</v>
      </c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</row>
    <row r="57" ht="12.75" customHeight="1">
      <c r="A57" s="4"/>
      <c r="B57" s="143" t="s">
        <v>97</v>
      </c>
      <c r="C57" s="5" t="s">
        <v>98</v>
      </c>
      <c r="D57" s="5" t="s">
        <v>79</v>
      </c>
      <c r="E57" s="5">
        <v>750.0</v>
      </c>
      <c r="F57" s="5">
        <v>850.0</v>
      </c>
      <c r="G57" s="5">
        <f>VLOOKUP(D57, Ships!$A$25:$B$30, 2, 0)</f>
        <v>165</v>
      </c>
      <c r="H57" s="5">
        <f t="shared" si="38"/>
        <v>165</v>
      </c>
      <c r="I57" s="55">
        <f>VLOOKUP(D57, Ships!$A$25:$C$33, 3, 0)</f>
        <v>-1</v>
      </c>
      <c r="J57" s="55">
        <f t="shared" si="39"/>
        <v>45.42801482</v>
      </c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</row>
    <row r="58" ht="12.75" customHeight="1">
      <c r="A58" s="4"/>
      <c r="B58" s="148" t="s">
        <v>99</v>
      </c>
      <c r="C58" s="146" t="s">
        <v>100</v>
      </c>
      <c r="D58" s="146" t="s">
        <v>81</v>
      </c>
      <c r="E58" s="146">
        <v>1150.0</v>
      </c>
      <c r="F58" s="146">
        <v>850.0</v>
      </c>
      <c r="G58" s="146">
        <f>VLOOKUP(D58, Ships!$A$25:$B$30, 2, 0)</f>
        <v>125</v>
      </c>
      <c r="H58" s="146">
        <f t="shared" si="38"/>
        <v>125</v>
      </c>
      <c r="I58" s="149">
        <v>-2.0</v>
      </c>
      <c r="J58" s="55">
        <f t="shared" si="39"/>
        <v>52.38447766</v>
      </c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</row>
    <row r="59" ht="12.75" customHeight="1">
      <c r="A59" s="2"/>
      <c r="B59" s="47" t="s">
        <v>135</v>
      </c>
      <c r="C59" s="18"/>
      <c r="D59" s="47" t="s">
        <v>135</v>
      </c>
      <c r="E59" s="18"/>
      <c r="F59" s="18"/>
      <c r="G59" s="18"/>
      <c r="H59" s="18"/>
      <c r="I59" s="47">
        <v>-3.0</v>
      </c>
      <c r="J59" s="47">
        <v>25.0</v>
      </c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</row>
    <row r="60" ht="12.75" customHeight="1">
      <c r="A60" s="2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</row>
    <row r="61" ht="12.75" customHeight="1">
      <c r="A61" s="2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</row>
    <row r="62" ht="12.75" customHeight="1">
      <c r="A62" s="2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</row>
    <row r="63" ht="12.75" customHeight="1">
      <c r="A63" s="2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</row>
    <row r="64" ht="12.75" customHeight="1">
      <c r="A64" s="2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</row>
    <row r="65" ht="12.75" customHeight="1">
      <c r="A65" s="2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</row>
    <row r="66" ht="12.75" customHeight="1">
      <c r="A66" s="2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</row>
    <row r="67" ht="12.75" customHeight="1">
      <c r="A67" s="2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</row>
    <row r="68" ht="12.75" customHeight="1">
      <c r="A68" s="2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</row>
    <row r="69" ht="12.75" customHeight="1">
      <c r="A69" s="2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</row>
    <row r="70" ht="12.75" customHeight="1">
      <c r="A70" s="2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</row>
    <row r="71" ht="12.75" customHeight="1">
      <c r="A71" s="2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</row>
    <row r="72" ht="12.75" customHeight="1">
      <c r="A72" s="2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</row>
    <row r="73" ht="12.75" customHeight="1">
      <c r="A73" s="2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</row>
    <row r="74" ht="12.75" customHeight="1">
      <c r="A74" s="2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</row>
    <row r="75" ht="12.75" customHeight="1">
      <c r="A75" s="2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</row>
    <row r="76" ht="12.75" customHeight="1">
      <c r="A76" s="2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</row>
    <row r="77" ht="12.75" customHeight="1">
      <c r="A77" s="2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</row>
    <row r="78" ht="12.75" customHeight="1">
      <c r="A78" s="2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</row>
    <row r="79" ht="12.75" customHeight="1">
      <c r="A79" s="2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</row>
    <row r="80" ht="12.75" customHeight="1">
      <c r="A80" s="2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</row>
    <row r="81" ht="12.75" customHeight="1">
      <c r="A81" s="2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</row>
    <row r="82" ht="12.75" customHeight="1">
      <c r="A82" s="2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</row>
    <row r="83" ht="12.75" customHeight="1">
      <c r="A83" s="2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</row>
    <row r="84" ht="12.75" customHeight="1">
      <c r="A84" s="2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</row>
    <row r="85" ht="12.75" customHeight="1">
      <c r="A85" s="2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</row>
    <row r="86" ht="12.75" customHeight="1">
      <c r="A86" s="2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</row>
    <row r="87" ht="12.75" customHeight="1">
      <c r="A87" s="2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  <c r="AD87" s="18"/>
    </row>
    <row r="88" ht="12.75" customHeight="1">
      <c r="A88" s="2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</row>
    <row r="89" ht="12.75" customHeight="1">
      <c r="A89" s="2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  <c r="AD89" s="18"/>
    </row>
    <row r="90" ht="12.75" customHeight="1">
      <c r="A90" s="2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</row>
    <row r="91" ht="12.75" customHeight="1">
      <c r="A91" s="2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</row>
    <row r="92" ht="12.75" customHeight="1">
      <c r="A92" s="2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</row>
    <row r="93" ht="12.75" customHeight="1">
      <c r="A93" s="2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</row>
    <row r="94" ht="12.75" customHeight="1">
      <c r="A94" s="2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</row>
    <row r="95" ht="12.75" customHeight="1">
      <c r="A95" s="2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</row>
    <row r="96" ht="12.75" customHeight="1">
      <c r="A96" s="2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</row>
    <row r="97" ht="12.75" customHeight="1">
      <c r="A97" s="2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</row>
    <row r="98" ht="12.75" customHeight="1">
      <c r="A98" s="2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</row>
    <row r="99" ht="12.75" customHeight="1">
      <c r="A99" s="2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</row>
    <row r="100" ht="12.75" customHeight="1">
      <c r="A100" s="2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</row>
    <row r="101" ht="12.75" customHeight="1">
      <c r="A101" s="2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</row>
    <row r="102" ht="12.75" customHeight="1">
      <c r="A102" s="2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8"/>
    </row>
    <row r="103" ht="12.75" customHeight="1">
      <c r="A103" s="2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</row>
    <row r="104" ht="12.75" customHeight="1">
      <c r="A104" s="2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8"/>
    </row>
    <row r="105" ht="12.75" customHeight="1">
      <c r="A105" s="2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  <c r="AC105" s="18"/>
      <c r="AD105" s="18"/>
    </row>
    <row r="106" ht="12.75" customHeight="1">
      <c r="A106" s="2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  <c r="AC106" s="18"/>
      <c r="AD106" s="18"/>
    </row>
    <row r="107" ht="12.75" customHeight="1">
      <c r="A107" s="2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  <c r="AC107" s="18"/>
      <c r="AD107" s="18"/>
    </row>
    <row r="108" ht="12.75" customHeight="1">
      <c r="A108" s="2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  <c r="AC108" s="18"/>
      <c r="AD108" s="18"/>
    </row>
    <row r="109" ht="12.75" customHeight="1">
      <c r="A109" s="2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  <c r="AC109" s="18"/>
      <c r="AD109" s="18"/>
    </row>
    <row r="110" ht="12.75" customHeight="1">
      <c r="A110" s="2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  <c r="AC110" s="18"/>
      <c r="AD110" s="18"/>
    </row>
    <row r="111" ht="12.75" customHeight="1">
      <c r="A111" s="2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  <c r="AB111" s="18"/>
      <c r="AC111" s="18"/>
      <c r="AD111" s="18"/>
    </row>
    <row r="112" ht="12.75" customHeight="1">
      <c r="A112" s="2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</row>
    <row r="113" ht="12.75" customHeight="1">
      <c r="A113" s="2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  <c r="AC113" s="18"/>
      <c r="AD113" s="18"/>
    </row>
    <row r="114" ht="12.75" customHeight="1">
      <c r="A114" s="2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  <c r="AC114" s="18"/>
      <c r="AD114" s="18"/>
    </row>
    <row r="115" ht="12.75" customHeight="1">
      <c r="A115" s="2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</row>
    <row r="116" ht="12.75" customHeight="1">
      <c r="A116" s="2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  <c r="AC116" s="18"/>
      <c r="AD116" s="18"/>
    </row>
    <row r="117" ht="12.75" customHeight="1">
      <c r="A117" s="2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  <c r="AC117" s="18"/>
      <c r="AD117" s="18"/>
    </row>
    <row r="118" ht="12.75" customHeight="1">
      <c r="A118" s="2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  <c r="AC118" s="18"/>
      <c r="AD118" s="18"/>
    </row>
    <row r="119" ht="12.75" customHeight="1">
      <c r="A119" s="2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  <c r="AB119" s="18"/>
      <c r="AC119" s="18"/>
      <c r="AD119" s="18"/>
    </row>
    <row r="120" ht="12.75" customHeight="1">
      <c r="A120" s="2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  <c r="AB120" s="18"/>
      <c r="AC120" s="18"/>
      <c r="AD120" s="18"/>
    </row>
    <row r="121" ht="12.75" customHeight="1">
      <c r="A121" s="2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  <c r="AC121" s="18"/>
      <c r="AD121" s="18"/>
    </row>
    <row r="122" ht="12.75" customHeight="1">
      <c r="A122" s="2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  <c r="AC122" s="18"/>
      <c r="AD122" s="18"/>
    </row>
    <row r="123" ht="12.75" customHeight="1">
      <c r="A123" s="2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  <c r="AB123" s="18"/>
      <c r="AC123" s="18"/>
      <c r="AD123" s="18"/>
    </row>
    <row r="124" ht="12.75" customHeight="1">
      <c r="A124" s="2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  <c r="AB124" s="18"/>
      <c r="AC124" s="18"/>
      <c r="AD124" s="18"/>
    </row>
    <row r="125" ht="12.75" customHeight="1">
      <c r="A125" s="2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  <c r="AB125" s="18"/>
      <c r="AC125" s="18"/>
      <c r="AD125" s="18"/>
    </row>
    <row r="126" ht="12.75" customHeight="1">
      <c r="A126" s="2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  <c r="AB126" s="18"/>
      <c r="AC126" s="18"/>
      <c r="AD126" s="18"/>
    </row>
    <row r="127" ht="12.75" customHeight="1">
      <c r="A127" s="2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  <c r="AB127" s="18"/>
      <c r="AC127" s="18"/>
      <c r="AD127" s="18"/>
    </row>
    <row r="128" ht="12.75" customHeight="1">
      <c r="A128" s="2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  <c r="AB128" s="18"/>
      <c r="AC128" s="18"/>
      <c r="AD128" s="18"/>
    </row>
    <row r="129" ht="12.75" customHeight="1">
      <c r="A129" s="2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  <c r="AB129" s="18"/>
      <c r="AC129" s="18"/>
      <c r="AD129" s="18"/>
    </row>
    <row r="130" ht="12.75" customHeight="1">
      <c r="A130" s="2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  <c r="AB130" s="18"/>
      <c r="AC130" s="18"/>
      <c r="AD130" s="18"/>
    </row>
    <row r="131" ht="12.75" customHeight="1">
      <c r="A131" s="2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  <c r="AB131" s="18"/>
      <c r="AC131" s="18"/>
      <c r="AD131" s="18"/>
    </row>
    <row r="132" ht="12.75" customHeight="1">
      <c r="A132" s="2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  <c r="AB132" s="18"/>
      <c r="AC132" s="18"/>
      <c r="AD132" s="18"/>
    </row>
    <row r="133" ht="12.75" customHeight="1">
      <c r="A133" s="2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  <c r="AB133" s="18"/>
      <c r="AC133" s="18"/>
      <c r="AD133" s="18"/>
    </row>
    <row r="134" ht="12.75" customHeight="1">
      <c r="A134" s="2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  <c r="AB134" s="18"/>
      <c r="AC134" s="18"/>
      <c r="AD134" s="18"/>
    </row>
    <row r="135" ht="12.75" customHeight="1">
      <c r="A135" s="2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  <c r="AB135" s="18"/>
      <c r="AC135" s="18"/>
      <c r="AD135" s="18"/>
    </row>
    <row r="136" ht="12.75" customHeight="1">
      <c r="A136" s="2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  <c r="AB136" s="18"/>
      <c r="AC136" s="18"/>
      <c r="AD136" s="18"/>
    </row>
    <row r="137" ht="12.75" customHeight="1">
      <c r="A137" s="2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  <c r="AB137" s="18"/>
      <c r="AC137" s="18"/>
      <c r="AD137" s="18"/>
    </row>
    <row r="138" ht="12.75" customHeight="1">
      <c r="A138" s="2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  <c r="AB138" s="18"/>
      <c r="AC138" s="18"/>
      <c r="AD138" s="18"/>
    </row>
    <row r="139" ht="12.75" customHeight="1">
      <c r="A139" s="2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  <c r="AB139" s="18"/>
      <c r="AC139" s="18"/>
      <c r="AD139" s="18"/>
    </row>
    <row r="140" ht="12.75" customHeight="1">
      <c r="A140" s="2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  <c r="AB140" s="18"/>
      <c r="AC140" s="18"/>
      <c r="AD140" s="18"/>
    </row>
    <row r="141" ht="12.75" customHeight="1">
      <c r="A141" s="2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  <c r="AB141" s="18"/>
      <c r="AC141" s="18"/>
      <c r="AD141" s="18"/>
    </row>
    <row r="142" ht="12.75" customHeight="1">
      <c r="A142" s="2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  <c r="AB142" s="18"/>
      <c r="AC142" s="18"/>
      <c r="AD142" s="18"/>
    </row>
    <row r="143" ht="12.75" customHeight="1">
      <c r="A143" s="2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  <c r="AB143" s="18"/>
      <c r="AC143" s="18"/>
      <c r="AD143" s="18"/>
    </row>
    <row r="144" ht="12.75" customHeight="1">
      <c r="A144" s="2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  <c r="AB144" s="18"/>
      <c r="AC144" s="18"/>
      <c r="AD144" s="18"/>
    </row>
    <row r="145" ht="12.75" customHeight="1">
      <c r="A145" s="2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  <c r="AB145" s="18"/>
      <c r="AC145" s="18"/>
      <c r="AD145" s="18"/>
    </row>
    <row r="146" ht="12.75" customHeight="1">
      <c r="A146" s="2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  <c r="AB146" s="18"/>
      <c r="AC146" s="18"/>
      <c r="AD146" s="18"/>
    </row>
    <row r="147" ht="12.75" customHeight="1">
      <c r="A147" s="2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  <c r="AB147" s="18"/>
      <c r="AC147" s="18"/>
      <c r="AD147" s="18"/>
    </row>
    <row r="148" ht="12.75" customHeight="1">
      <c r="A148" s="2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  <c r="AB148" s="18"/>
      <c r="AC148" s="18"/>
      <c r="AD148" s="18"/>
    </row>
    <row r="149" ht="12.75" customHeight="1">
      <c r="A149" s="2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  <c r="AB149" s="18"/>
      <c r="AC149" s="18"/>
      <c r="AD149" s="18"/>
    </row>
    <row r="150" ht="12.75" customHeight="1">
      <c r="A150" s="2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  <c r="AB150" s="18"/>
      <c r="AC150" s="18"/>
      <c r="AD150" s="18"/>
    </row>
    <row r="151" ht="12.75" customHeight="1">
      <c r="A151" s="2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  <c r="AB151" s="18"/>
      <c r="AC151" s="18"/>
      <c r="AD151" s="18"/>
    </row>
    <row r="152" ht="12.75" customHeight="1">
      <c r="A152" s="2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  <c r="AB152" s="18"/>
      <c r="AC152" s="18"/>
      <c r="AD152" s="18"/>
    </row>
    <row r="153" ht="12.75" customHeight="1">
      <c r="A153" s="2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  <c r="AB153" s="18"/>
      <c r="AC153" s="18"/>
      <c r="AD153" s="18"/>
    </row>
    <row r="154" ht="12.75" customHeight="1">
      <c r="A154" s="2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  <c r="AB154" s="18"/>
      <c r="AC154" s="18"/>
      <c r="AD154" s="18"/>
    </row>
    <row r="155" ht="12.75" customHeight="1">
      <c r="A155" s="2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  <c r="AB155" s="18"/>
      <c r="AC155" s="18"/>
      <c r="AD155" s="18"/>
    </row>
    <row r="156" ht="12.75" customHeight="1">
      <c r="A156" s="2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  <c r="AB156" s="18"/>
      <c r="AC156" s="18"/>
      <c r="AD156" s="18"/>
    </row>
    <row r="157" ht="12.75" customHeight="1">
      <c r="A157" s="2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  <c r="AB157" s="18"/>
      <c r="AC157" s="18"/>
      <c r="AD157" s="18"/>
    </row>
    <row r="158" ht="12.75" customHeight="1">
      <c r="A158" s="2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  <c r="AB158" s="18"/>
      <c r="AC158" s="18"/>
      <c r="AD158" s="18"/>
    </row>
    <row r="159" ht="12.75" customHeight="1">
      <c r="A159" s="2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  <c r="AB159" s="18"/>
      <c r="AC159" s="18"/>
      <c r="AD159" s="18"/>
    </row>
    <row r="160" ht="12.75" customHeight="1">
      <c r="A160" s="2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  <c r="AB160" s="18"/>
      <c r="AC160" s="18"/>
      <c r="AD160" s="18"/>
    </row>
    <row r="161" ht="12.75" customHeight="1">
      <c r="A161" s="2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  <c r="AB161" s="18"/>
      <c r="AC161" s="18"/>
      <c r="AD161" s="18"/>
    </row>
    <row r="162" ht="12.75" customHeight="1">
      <c r="A162" s="2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  <c r="AB162" s="18"/>
      <c r="AC162" s="18"/>
      <c r="AD162" s="18"/>
    </row>
    <row r="163" ht="12.75" customHeight="1">
      <c r="A163" s="2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  <c r="AB163" s="18"/>
      <c r="AC163" s="18"/>
      <c r="AD163" s="18"/>
    </row>
    <row r="164" ht="12.75" customHeight="1">
      <c r="A164" s="2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  <c r="AB164" s="18"/>
      <c r="AC164" s="18"/>
      <c r="AD164" s="18"/>
    </row>
    <row r="165" ht="12.75" customHeight="1">
      <c r="A165" s="2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  <c r="AB165" s="18"/>
      <c r="AC165" s="18"/>
      <c r="AD165" s="18"/>
    </row>
    <row r="166" ht="12.75" customHeight="1">
      <c r="A166" s="2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  <c r="AB166" s="18"/>
      <c r="AC166" s="18"/>
      <c r="AD166" s="18"/>
    </row>
    <row r="167" ht="12.75" customHeight="1">
      <c r="A167" s="2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  <c r="AB167" s="18"/>
      <c r="AC167" s="18"/>
      <c r="AD167" s="18"/>
    </row>
    <row r="168" ht="12.75" customHeight="1">
      <c r="A168" s="2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  <c r="AB168" s="18"/>
      <c r="AC168" s="18"/>
      <c r="AD168" s="18"/>
    </row>
    <row r="169" ht="12.75" customHeight="1">
      <c r="A169" s="2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  <c r="AB169" s="18"/>
      <c r="AC169" s="18"/>
      <c r="AD169" s="18"/>
    </row>
    <row r="170" ht="12.75" customHeight="1">
      <c r="A170" s="2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  <c r="AB170" s="18"/>
      <c r="AC170" s="18"/>
      <c r="AD170" s="18"/>
    </row>
    <row r="171" ht="12.75" customHeight="1">
      <c r="A171" s="2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  <c r="AB171" s="18"/>
      <c r="AC171" s="18"/>
      <c r="AD171" s="18"/>
    </row>
    <row r="172" ht="12.75" customHeight="1">
      <c r="A172" s="2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  <c r="AB172" s="18"/>
      <c r="AC172" s="18"/>
      <c r="AD172" s="18"/>
    </row>
    <row r="173" ht="12.75" customHeight="1">
      <c r="A173" s="2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  <c r="AB173" s="18"/>
      <c r="AC173" s="18"/>
      <c r="AD173" s="18"/>
    </row>
    <row r="174" ht="12.75" customHeight="1">
      <c r="A174" s="2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  <c r="AB174" s="18"/>
      <c r="AC174" s="18"/>
      <c r="AD174" s="18"/>
    </row>
    <row r="175" ht="12.75" customHeight="1">
      <c r="A175" s="2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  <c r="AB175" s="18"/>
      <c r="AC175" s="18"/>
      <c r="AD175" s="18"/>
    </row>
    <row r="176" ht="12.75" customHeight="1">
      <c r="A176" s="2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  <c r="AB176" s="18"/>
      <c r="AC176" s="18"/>
      <c r="AD176" s="18"/>
    </row>
    <row r="177" ht="12.75" customHeight="1">
      <c r="A177" s="2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  <c r="AB177" s="18"/>
      <c r="AC177" s="18"/>
      <c r="AD177" s="18"/>
    </row>
    <row r="178" ht="12.75" customHeight="1">
      <c r="A178" s="2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  <c r="AB178" s="18"/>
      <c r="AC178" s="18"/>
      <c r="AD178" s="18"/>
    </row>
    <row r="179" ht="12.75" customHeight="1">
      <c r="A179" s="2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  <c r="AB179" s="18"/>
      <c r="AC179" s="18"/>
      <c r="AD179" s="18"/>
    </row>
    <row r="180" ht="12.75" customHeight="1">
      <c r="A180" s="2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  <c r="AB180" s="18"/>
      <c r="AC180" s="18"/>
      <c r="AD180" s="18"/>
    </row>
    <row r="181" ht="12.75" customHeight="1">
      <c r="A181" s="2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  <c r="AB181" s="18"/>
      <c r="AC181" s="18"/>
      <c r="AD181" s="18"/>
    </row>
    <row r="182" ht="12.75" customHeight="1">
      <c r="A182" s="2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  <c r="AB182" s="18"/>
      <c r="AC182" s="18"/>
      <c r="AD182" s="18"/>
    </row>
    <row r="183" ht="12.75" customHeight="1">
      <c r="A183" s="2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  <c r="AB183" s="18"/>
      <c r="AC183" s="18"/>
      <c r="AD183" s="18"/>
    </row>
    <row r="184" ht="12.75" customHeight="1">
      <c r="A184" s="2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  <c r="AB184" s="18"/>
      <c r="AC184" s="18"/>
      <c r="AD184" s="18"/>
    </row>
    <row r="185" ht="12.75" customHeight="1">
      <c r="A185" s="2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  <c r="AB185" s="18"/>
      <c r="AC185" s="18"/>
      <c r="AD185" s="18"/>
    </row>
    <row r="186" ht="12.75" customHeight="1">
      <c r="A186" s="2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  <c r="AB186" s="18"/>
      <c r="AC186" s="18"/>
      <c r="AD186" s="18"/>
    </row>
    <row r="187" ht="12.75" customHeight="1">
      <c r="A187" s="2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  <c r="AB187" s="18"/>
      <c r="AC187" s="18"/>
      <c r="AD187" s="18"/>
    </row>
    <row r="188" ht="12.75" customHeight="1">
      <c r="A188" s="2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  <c r="AB188" s="18"/>
      <c r="AC188" s="18"/>
      <c r="AD188" s="18"/>
    </row>
    <row r="189" ht="12.75" customHeight="1">
      <c r="A189" s="2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  <c r="AB189" s="18"/>
      <c r="AC189" s="18"/>
      <c r="AD189" s="18"/>
    </row>
    <row r="190" ht="12.75" customHeight="1">
      <c r="A190" s="2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  <c r="AB190" s="18"/>
      <c r="AC190" s="18"/>
      <c r="AD190" s="18"/>
    </row>
    <row r="191" ht="12.75" customHeight="1">
      <c r="A191" s="2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  <c r="AB191" s="18"/>
      <c r="AC191" s="18"/>
      <c r="AD191" s="18"/>
    </row>
    <row r="192" ht="12.75" customHeight="1">
      <c r="A192" s="2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  <c r="AB192" s="18"/>
      <c r="AC192" s="18"/>
      <c r="AD192" s="18"/>
    </row>
    <row r="193" ht="12.75" customHeight="1">
      <c r="A193" s="2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  <c r="AB193" s="18"/>
      <c r="AC193" s="18"/>
      <c r="AD193" s="18"/>
    </row>
    <row r="194" ht="12.75" customHeight="1">
      <c r="A194" s="2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  <c r="AB194" s="18"/>
      <c r="AC194" s="18"/>
      <c r="AD194" s="18"/>
    </row>
    <row r="195" ht="12.75" customHeight="1">
      <c r="A195" s="2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  <c r="AB195" s="18"/>
      <c r="AC195" s="18"/>
      <c r="AD195" s="18"/>
    </row>
    <row r="196" ht="12.75" customHeight="1">
      <c r="A196" s="2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/>
      <c r="AB196" s="18"/>
      <c r="AC196" s="18"/>
      <c r="AD196" s="18"/>
    </row>
    <row r="197" ht="12.75" customHeight="1">
      <c r="A197" s="2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18"/>
      <c r="AB197" s="18"/>
      <c r="AC197" s="18"/>
      <c r="AD197" s="18"/>
    </row>
    <row r="198" ht="12.75" customHeight="1">
      <c r="A198" s="2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18"/>
      <c r="AB198" s="18"/>
      <c r="AC198" s="18"/>
      <c r="AD198" s="18"/>
    </row>
    <row r="199" ht="12.75" customHeight="1">
      <c r="A199" s="2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18"/>
      <c r="AB199" s="18"/>
      <c r="AC199" s="18"/>
      <c r="AD199" s="18"/>
    </row>
    <row r="200" ht="12.75" customHeight="1">
      <c r="A200" s="2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  <c r="AA200" s="18"/>
      <c r="AB200" s="18"/>
      <c r="AC200" s="18"/>
      <c r="AD200" s="18"/>
    </row>
    <row r="201" ht="12.75" customHeight="1">
      <c r="A201" s="2"/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  <c r="AA201" s="18"/>
      <c r="AB201" s="18"/>
      <c r="AC201" s="18"/>
      <c r="AD201" s="18"/>
    </row>
    <row r="202" ht="12.75" customHeight="1">
      <c r="A202" s="2"/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  <c r="AA202" s="18"/>
      <c r="AB202" s="18"/>
      <c r="AC202" s="18"/>
      <c r="AD202" s="18"/>
    </row>
    <row r="203" ht="12.75" customHeight="1">
      <c r="A203" s="2"/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  <c r="AA203" s="18"/>
      <c r="AB203" s="18"/>
      <c r="AC203" s="18"/>
      <c r="AD203" s="18"/>
    </row>
    <row r="204" ht="12.75" customHeight="1">
      <c r="A204" s="2"/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  <c r="AA204" s="18"/>
      <c r="AB204" s="18"/>
      <c r="AC204" s="18"/>
      <c r="AD204" s="18"/>
    </row>
    <row r="205" ht="12.75" customHeight="1">
      <c r="A205" s="2"/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18"/>
      <c r="AB205" s="18"/>
      <c r="AC205" s="18"/>
      <c r="AD205" s="18"/>
    </row>
    <row r="206" ht="12.75" customHeight="1">
      <c r="A206" s="2"/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18"/>
      <c r="AB206" s="18"/>
      <c r="AC206" s="18"/>
      <c r="AD206" s="18"/>
    </row>
    <row r="207" ht="12.75" customHeight="1">
      <c r="A207" s="2"/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18"/>
      <c r="AB207" s="18"/>
      <c r="AC207" s="18"/>
      <c r="AD207" s="18"/>
    </row>
    <row r="208" ht="12.75" customHeight="1">
      <c r="A208" s="2"/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  <c r="AA208" s="18"/>
      <c r="AB208" s="18"/>
      <c r="AC208" s="18"/>
      <c r="AD208" s="18"/>
    </row>
    <row r="209" ht="12.75" customHeight="1">
      <c r="A209" s="2"/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  <c r="AA209" s="18"/>
      <c r="AB209" s="18"/>
      <c r="AC209" s="18"/>
      <c r="AD209" s="18"/>
    </row>
    <row r="210" ht="12.75" customHeight="1">
      <c r="A210" s="2"/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  <c r="AA210" s="18"/>
      <c r="AB210" s="18"/>
      <c r="AC210" s="18"/>
      <c r="AD210" s="18"/>
    </row>
    <row r="211" ht="12.75" customHeight="1">
      <c r="A211" s="2"/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  <c r="AA211" s="18"/>
      <c r="AB211" s="18"/>
      <c r="AC211" s="18"/>
      <c r="AD211" s="18"/>
    </row>
    <row r="212" ht="12.75" customHeight="1">
      <c r="A212" s="2"/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18"/>
      <c r="AB212" s="18"/>
      <c r="AC212" s="18"/>
      <c r="AD212" s="18"/>
    </row>
    <row r="213" ht="12.75" customHeight="1">
      <c r="A213" s="2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  <c r="AA213" s="18"/>
      <c r="AB213" s="18"/>
      <c r="AC213" s="18"/>
      <c r="AD213" s="18"/>
    </row>
    <row r="214" ht="12.75" customHeight="1">
      <c r="A214" s="2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  <c r="AA214" s="18"/>
      <c r="AB214" s="18"/>
      <c r="AC214" s="18"/>
      <c r="AD214" s="18"/>
    </row>
    <row r="215" ht="12.75" customHeight="1">
      <c r="A215" s="2"/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  <c r="AA215" s="18"/>
      <c r="AB215" s="18"/>
      <c r="AC215" s="18"/>
      <c r="AD215" s="18"/>
    </row>
    <row r="216" ht="12.75" customHeight="1">
      <c r="A216" s="2"/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  <c r="AA216" s="18"/>
      <c r="AB216" s="18"/>
      <c r="AC216" s="18"/>
      <c r="AD216" s="18"/>
    </row>
    <row r="217" ht="12.75" customHeight="1">
      <c r="A217" s="2"/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  <c r="AA217" s="18"/>
      <c r="AB217" s="18"/>
      <c r="AC217" s="18"/>
      <c r="AD217" s="18"/>
    </row>
    <row r="218" ht="12.75" customHeight="1">
      <c r="A218" s="2"/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  <c r="AA218" s="18"/>
      <c r="AB218" s="18"/>
      <c r="AC218" s="18"/>
      <c r="AD218" s="18"/>
    </row>
    <row r="219" ht="12.75" customHeight="1">
      <c r="A219" s="2"/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18"/>
      <c r="AB219" s="18"/>
      <c r="AC219" s="18"/>
      <c r="AD219" s="18"/>
    </row>
    <row r="220" ht="12.75" customHeight="1">
      <c r="A220" s="2"/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  <c r="AA220" s="18"/>
      <c r="AB220" s="18"/>
      <c r="AC220" s="18"/>
      <c r="AD220" s="18"/>
    </row>
    <row r="221" ht="12.75" customHeight="1">
      <c r="A221" s="2"/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  <c r="AA221" s="18"/>
      <c r="AB221" s="18"/>
      <c r="AC221" s="18"/>
      <c r="AD221" s="18"/>
    </row>
    <row r="222" ht="12.75" customHeight="1">
      <c r="A222" s="2"/>
      <c r="B222" s="18"/>
      <c r="C222" s="18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  <c r="AA222" s="18"/>
      <c r="AB222" s="18"/>
      <c r="AC222" s="18"/>
      <c r="AD222" s="18"/>
    </row>
    <row r="223" ht="12.75" customHeight="1">
      <c r="A223" s="2"/>
      <c r="B223" s="18"/>
      <c r="C223" s="18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  <c r="AA223" s="18"/>
      <c r="AB223" s="18"/>
      <c r="AC223" s="18"/>
      <c r="AD223" s="18"/>
    </row>
    <row r="224" ht="12.75" customHeight="1">
      <c r="A224" s="2"/>
      <c r="B224" s="18"/>
      <c r="C224" s="18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  <c r="AA224" s="18"/>
      <c r="AB224" s="18"/>
      <c r="AC224" s="18"/>
      <c r="AD224" s="18"/>
    </row>
    <row r="225" ht="12.75" customHeight="1">
      <c r="A225" s="2"/>
      <c r="B225" s="18"/>
      <c r="C225" s="18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  <c r="AA225" s="18"/>
      <c r="AB225" s="18"/>
      <c r="AC225" s="18"/>
      <c r="AD225" s="18"/>
    </row>
    <row r="226" ht="12.75" customHeight="1">
      <c r="A226" s="2"/>
      <c r="B226" s="18"/>
      <c r="C226" s="18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  <c r="AA226" s="18"/>
      <c r="AB226" s="18"/>
      <c r="AC226" s="18"/>
      <c r="AD226" s="18"/>
    </row>
    <row r="227" ht="12.75" customHeight="1">
      <c r="A227" s="2"/>
      <c r="B227" s="18"/>
      <c r="C227" s="18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  <c r="AA227" s="18"/>
      <c r="AB227" s="18"/>
      <c r="AC227" s="18"/>
      <c r="AD227" s="18"/>
    </row>
    <row r="228" ht="12.75" customHeight="1">
      <c r="A228" s="2"/>
      <c r="B228" s="18"/>
      <c r="C228" s="18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  <c r="AA228" s="18"/>
      <c r="AB228" s="18"/>
      <c r="AC228" s="18"/>
      <c r="AD228" s="18"/>
    </row>
    <row r="229" ht="12.75" customHeight="1">
      <c r="A229" s="2"/>
      <c r="B229" s="18"/>
      <c r="C229" s="18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  <c r="AA229" s="18"/>
      <c r="AB229" s="18"/>
      <c r="AC229" s="18"/>
      <c r="AD229" s="18"/>
    </row>
    <row r="230" ht="12.75" customHeight="1">
      <c r="A230" s="2"/>
      <c r="B230" s="18"/>
      <c r="C230" s="18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  <c r="AA230" s="18"/>
      <c r="AB230" s="18"/>
      <c r="AC230" s="18"/>
      <c r="AD230" s="18"/>
    </row>
    <row r="231" ht="12.75" customHeight="1">
      <c r="A231" s="2"/>
      <c r="B231" s="18"/>
      <c r="C231" s="18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  <c r="AA231" s="18"/>
      <c r="AB231" s="18"/>
      <c r="AC231" s="18"/>
      <c r="AD231" s="18"/>
    </row>
    <row r="232" ht="12.75" customHeight="1">
      <c r="A232" s="2"/>
      <c r="B232" s="18"/>
      <c r="C232" s="18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  <c r="AA232" s="18"/>
      <c r="AB232" s="18"/>
      <c r="AC232" s="18"/>
      <c r="AD232" s="18"/>
    </row>
    <row r="233" ht="12.75" customHeight="1">
      <c r="A233" s="2"/>
      <c r="B233" s="18"/>
      <c r="C233" s="18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  <c r="AA233" s="18"/>
      <c r="AB233" s="18"/>
      <c r="AC233" s="18"/>
      <c r="AD233" s="18"/>
    </row>
    <row r="234" ht="12.75" customHeight="1">
      <c r="A234" s="2"/>
      <c r="B234" s="18"/>
      <c r="C234" s="18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  <c r="AA234" s="18"/>
      <c r="AB234" s="18"/>
      <c r="AC234" s="18"/>
      <c r="AD234" s="18"/>
    </row>
    <row r="235" ht="12.75" customHeight="1">
      <c r="A235" s="2"/>
      <c r="B235" s="18"/>
      <c r="C235" s="18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  <c r="AA235" s="18"/>
      <c r="AB235" s="18"/>
      <c r="AC235" s="18"/>
      <c r="AD235" s="18"/>
    </row>
    <row r="236" ht="12.75" customHeight="1">
      <c r="A236" s="2"/>
      <c r="B236" s="18"/>
      <c r="C236" s="18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  <c r="AA236" s="18"/>
      <c r="AB236" s="18"/>
      <c r="AC236" s="18"/>
      <c r="AD236" s="18"/>
    </row>
    <row r="237" ht="12.75" customHeight="1">
      <c r="A237" s="2"/>
      <c r="B237" s="18"/>
      <c r="C237" s="18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  <c r="AA237" s="18"/>
      <c r="AB237" s="18"/>
      <c r="AC237" s="18"/>
      <c r="AD237" s="18"/>
    </row>
    <row r="238" ht="12.75" customHeight="1">
      <c r="A238" s="2"/>
      <c r="B238" s="18"/>
      <c r="C238" s="18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  <c r="AA238" s="18"/>
      <c r="AB238" s="18"/>
      <c r="AC238" s="18"/>
      <c r="AD238" s="18"/>
    </row>
    <row r="239" ht="12.75" customHeight="1">
      <c r="A239" s="2"/>
      <c r="B239" s="18"/>
      <c r="C239" s="18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  <c r="AA239" s="18"/>
      <c r="AB239" s="18"/>
      <c r="AC239" s="18"/>
      <c r="AD239" s="18"/>
    </row>
    <row r="240" ht="12.75" customHeight="1">
      <c r="A240" s="2"/>
      <c r="B240" s="18"/>
      <c r="C240" s="18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  <c r="AA240" s="18"/>
      <c r="AB240" s="18"/>
      <c r="AC240" s="18"/>
      <c r="AD240" s="18"/>
    </row>
    <row r="241" ht="12.75" customHeight="1">
      <c r="A241" s="2"/>
      <c r="B241" s="18"/>
      <c r="C241" s="18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  <c r="AA241" s="18"/>
      <c r="AB241" s="18"/>
      <c r="AC241" s="18"/>
      <c r="AD241" s="18"/>
    </row>
    <row r="242" ht="12.75" customHeight="1">
      <c r="A242" s="2"/>
      <c r="B242" s="18"/>
      <c r="C242" s="18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  <c r="AA242" s="18"/>
      <c r="AB242" s="18"/>
      <c r="AC242" s="18"/>
      <c r="AD242" s="18"/>
    </row>
    <row r="243" ht="12.75" customHeight="1">
      <c r="A243" s="2"/>
      <c r="B243" s="18"/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  <c r="AA243" s="18"/>
      <c r="AB243" s="18"/>
      <c r="AC243" s="18"/>
      <c r="AD243" s="18"/>
    </row>
    <row r="244" ht="12.75" customHeight="1">
      <c r="A244" s="2"/>
      <c r="B244" s="18"/>
      <c r="C244" s="18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  <c r="AA244" s="18"/>
      <c r="AB244" s="18"/>
      <c r="AC244" s="18"/>
      <c r="AD244" s="18"/>
    </row>
    <row r="245" ht="12.75" customHeight="1">
      <c r="A245" s="2"/>
      <c r="B245" s="18"/>
      <c r="C245" s="18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  <c r="AA245" s="18"/>
      <c r="AB245" s="18"/>
      <c r="AC245" s="18"/>
      <c r="AD245" s="18"/>
    </row>
    <row r="246" ht="12.75" customHeight="1">
      <c r="A246" s="2"/>
      <c r="B246" s="18"/>
      <c r="C246" s="18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  <c r="AA246" s="18"/>
      <c r="AB246" s="18"/>
      <c r="AC246" s="18"/>
      <c r="AD246" s="18"/>
    </row>
    <row r="247" ht="12.75" customHeight="1">
      <c r="A247" s="2"/>
      <c r="B247" s="18"/>
      <c r="C247" s="18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  <c r="AA247" s="18"/>
      <c r="AB247" s="18"/>
      <c r="AC247" s="18"/>
      <c r="AD247" s="18"/>
    </row>
    <row r="248" ht="12.75" customHeight="1">
      <c r="A248" s="2"/>
      <c r="B248" s="18"/>
      <c r="C248" s="18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  <c r="AA248" s="18"/>
      <c r="AB248" s="18"/>
      <c r="AC248" s="18"/>
      <c r="AD248" s="18"/>
    </row>
    <row r="249" ht="12.75" customHeight="1">
      <c r="A249" s="2"/>
      <c r="B249" s="18"/>
      <c r="C249" s="18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  <c r="AA249" s="18"/>
      <c r="AB249" s="18"/>
      <c r="AC249" s="18"/>
      <c r="AD249" s="18"/>
    </row>
    <row r="250" ht="12.75" customHeight="1">
      <c r="A250" s="2"/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  <c r="AA250" s="18"/>
      <c r="AB250" s="18"/>
      <c r="AC250" s="18"/>
      <c r="AD250" s="18"/>
    </row>
    <row r="251" ht="12.75" customHeight="1">
      <c r="A251" s="2"/>
      <c r="B251" s="18"/>
      <c r="C251" s="18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  <c r="AA251" s="18"/>
      <c r="AB251" s="18"/>
      <c r="AC251" s="18"/>
      <c r="AD251" s="18"/>
    </row>
    <row r="252" ht="12.75" customHeight="1">
      <c r="A252" s="2"/>
      <c r="B252" s="18"/>
      <c r="C252" s="18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  <c r="AA252" s="18"/>
      <c r="AB252" s="18"/>
      <c r="AC252" s="18"/>
      <c r="AD252" s="18"/>
    </row>
    <row r="253" ht="12.75" customHeight="1">
      <c r="A253" s="2"/>
      <c r="B253" s="18"/>
      <c r="C253" s="18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  <c r="AA253" s="18"/>
      <c r="AB253" s="18"/>
      <c r="AC253" s="18"/>
      <c r="AD253" s="18"/>
    </row>
    <row r="254" ht="12.75" customHeight="1">
      <c r="A254" s="2"/>
      <c r="B254" s="18"/>
      <c r="C254" s="18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  <c r="AA254" s="18"/>
      <c r="AB254" s="18"/>
      <c r="AC254" s="18"/>
      <c r="AD254" s="18"/>
    </row>
    <row r="255" ht="12.75" customHeight="1">
      <c r="A255" s="2"/>
      <c r="B255" s="18"/>
      <c r="C255" s="18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  <c r="AA255" s="18"/>
      <c r="AB255" s="18"/>
      <c r="AC255" s="18"/>
      <c r="AD255" s="18"/>
    </row>
    <row r="256" ht="12.75" customHeight="1">
      <c r="A256" s="2"/>
      <c r="B256" s="18"/>
      <c r="C256" s="18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  <c r="AA256" s="18"/>
      <c r="AB256" s="18"/>
      <c r="AC256" s="18"/>
      <c r="AD256" s="18"/>
    </row>
    <row r="257" ht="12.75" customHeight="1">
      <c r="A257" s="2"/>
      <c r="B257" s="18"/>
      <c r="C257" s="18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  <c r="AA257" s="18"/>
      <c r="AB257" s="18"/>
      <c r="AC257" s="18"/>
      <c r="AD257" s="18"/>
    </row>
    <row r="258" ht="12.75" customHeight="1">
      <c r="A258" s="2"/>
      <c r="B258" s="18"/>
      <c r="C258" s="18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  <c r="AA258" s="18"/>
      <c r="AB258" s="18"/>
      <c r="AC258" s="18"/>
      <c r="AD258" s="18"/>
    </row>
    <row r="259" ht="12.75" customHeight="1">
      <c r="A259" s="2"/>
      <c r="B259" s="18"/>
      <c r="C259" s="18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  <c r="AA259" s="18"/>
      <c r="AB259" s="18"/>
      <c r="AC259" s="18"/>
      <c r="AD259" s="18"/>
    </row>
    <row r="260" ht="12.75" customHeight="1">
      <c r="A260" s="2"/>
      <c r="B260" s="18"/>
      <c r="C260" s="18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  <c r="AA260" s="18"/>
      <c r="AB260" s="18"/>
      <c r="AC260" s="18"/>
      <c r="AD260" s="18"/>
    </row>
    <row r="261" ht="12.75" customHeight="1">
      <c r="A261" s="2"/>
      <c r="B261" s="18"/>
      <c r="C261" s="18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  <c r="AA261" s="18"/>
      <c r="AB261" s="18"/>
      <c r="AC261" s="18"/>
      <c r="AD261" s="18"/>
    </row>
    <row r="262" ht="12.75" customHeight="1">
      <c r="A262" s="2"/>
      <c r="B262" s="18"/>
      <c r="C262" s="18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  <c r="AA262" s="18"/>
      <c r="AB262" s="18"/>
      <c r="AC262" s="18"/>
      <c r="AD262" s="18"/>
    </row>
    <row r="263" ht="12.75" customHeight="1">
      <c r="A263" s="2"/>
      <c r="B263" s="18"/>
      <c r="C263" s="18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  <c r="AA263" s="18"/>
      <c r="AB263" s="18"/>
      <c r="AC263" s="18"/>
      <c r="AD263" s="18"/>
    </row>
    <row r="264" ht="12.75" customHeight="1">
      <c r="A264" s="2"/>
      <c r="B264" s="18"/>
      <c r="C264" s="18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  <c r="AA264" s="18"/>
      <c r="AB264" s="18"/>
      <c r="AC264" s="18"/>
      <c r="AD264" s="18"/>
    </row>
    <row r="265" ht="12.75" customHeight="1">
      <c r="A265" s="2"/>
      <c r="B265" s="18"/>
      <c r="C265" s="18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  <c r="AA265" s="18"/>
      <c r="AB265" s="18"/>
      <c r="AC265" s="18"/>
      <c r="AD265" s="18"/>
    </row>
    <row r="266" ht="12.75" customHeight="1">
      <c r="A266" s="2"/>
      <c r="B266" s="18"/>
      <c r="C266" s="18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  <c r="AA266" s="18"/>
      <c r="AB266" s="18"/>
      <c r="AC266" s="18"/>
      <c r="AD266" s="18"/>
    </row>
    <row r="267" ht="12.75" customHeight="1">
      <c r="A267" s="2"/>
      <c r="B267" s="18"/>
      <c r="C267" s="18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  <c r="AA267" s="18"/>
      <c r="AB267" s="18"/>
      <c r="AC267" s="18"/>
      <c r="AD267" s="18"/>
    </row>
    <row r="268" ht="12.75" customHeight="1">
      <c r="A268" s="2"/>
      <c r="B268" s="18"/>
      <c r="C268" s="18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  <c r="AA268" s="18"/>
      <c r="AB268" s="18"/>
      <c r="AC268" s="18"/>
      <c r="AD268" s="18"/>
    </row>
    <row r="269" ht="12.75" customHeight="1">
      <c r="A269" s="2"/>
      <c r="B269" s="18"/>
      <c r="C269" s="18"/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  <c r="AA269" s="18"/>
      <c r="AB269" s="18"/>
      <c r="AC269" s="18"/>
      <c r="AD269" s="18"/>
    </row>
    <row r="270" ht="12.75" customHeight="1">
      <c r="A270" s="2"/>
      <c r="B270" s="18"/>
      <c r="C270" s="18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  <c r="AA270" s="18"/>
      <c r="AB270" s="18"/>
      <c r="AC270" s="18"/>
      <c r="AD270" s="18"/>
    </row>
    <row r="271" ht="12.75" customHeight="1">
      <c r="A271" s="2"/>
      <c r="B271" s="18"/>
      <c r="C271" s="18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  <c r="AA271" s="18"/>
      <c r="AB271" s="18"/>
      <c r="AC271" s="18"/>
      <c r="AD271" s="18"/>
    </row>
    <row r="272" ht="12.75" customHeight="1">
      <c r="A272" s="2"/>
      <c r="B272" s="18"/>
      <c r="C272" s="18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  <c r="AA272" s="18"/>
      <c r="AB272" s="18"/>
      <c r="AC272" s="18"/>
      <c r="AD272" s="18"/>
    </row>
    <row r="273" ht="12.75" customHeight="1">
      <c r="A273" s="2"/>
      <c r="B273" s="18"/>
      <c r="C273" s="18"/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  <c r="AA273" s="18"/>
      <c r="AB273" s="18"/>
      <c r="AC273" s="18"/>
      <c r="AD273" s="18"/>
    </row>
    <row r="274" ht="12.75" customHeight="1">
      <c r="A274" s="2"/>
      <c r="B274" s="18"/>
      <c r="C274" s="18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  <c r="AA274" s="18"/>
      <c r="AB274" s="18"/>
      <c r="AC274" s="18"/>
      <c r="AD274" s="18"/>
    </row>
    <row r="275" ht="12.75" customHeight="1">
      <c r="A275" s="2"/>
      <c r="B275" s="18"/>
      <c r="C275" s="18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  <c r="AA275" s="18"/>
      <c r="AB275" s="18"/>
      <c r="AC275" s="18"/>
      <c r="AD275" s="18"/>
    </row>
    <row r="276" ht="12.75" customHeight="1">
      <c r="A276" s="2"/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  <c r="AA276" s="18"/>
      <c r="AB276" s="18"/>
      <c r="AC276" s="18"/>
      <c r="AD276" s="18"/>
    </row>
    <row r="277" ht="12.75" customHeight="1">
      <c r="A277" s="2"/>
      <c r="B277" s="18"/>
      <c r="C277" s="18"/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  <c r="AA277" s="18"/>
      <c r="AB277" s="18"/>
      <c r="AC277" s="18"/>
      <c r="AD277" s="18"/>
    </row>
    <row r="278" ht="12.75" customHeight="1">
      <c r="A278" s="2"/>
      <c r="B278" s="18"/>
      <c r="C278" s="18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  <c r="AA278" s="18"/>
      <c r="AB278" s="18"/>
      <c r="AC278" s="18"/>
      <c r="AD278" s="18"/>
    </row>
    <row r="279" ht="12.75" customHeight="1">
      <c r="A279" s="2"/>
      <c r="B279" s="18"/>
      <c r="C279" s="18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  <c r="AA279" s="18"/>
      <c r="AB279" s="18"/>
      <c r="AC279" s="18"/>
      <c r="AD279" s="18"/>
    </row>
    <row r="280" ht="12.75" customHeight="1">
      <c r="A280" s="2"/>
      <c r="B280" s="18"/>
      <c r="C280" s="18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  <c r="AA280" s="18"/>
      <c r="AB280" s="18"/>
      <c r="AC280" s="18"/>
      <c r="AD280" s="18"/>
    </row>
    <row r="281" ht="12.75" customHeight="1">
      <c r="A281" s="2"/>
      <c r="B281" s="18"/>
      <c r="C281" s="18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  <c r="AA281" s="18"/>
      <c r="AB281" s="18"/>
      <c r="AC281" s="18"/>
      <c r="AD281" s="18"/>
    </row>
    <row r="282" ht="12.75" customHeight="1">
      <c r="A282" s="2"/>
      <c r="B282" s="18"/>
      <c r="C282" s="18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  <c r="AA282" s="18"/>
      <c r="AB282" s="18"/>
      <c r="AC282" s="18"/>
      <c r="AD282" s="18"/>
    </row>
    <row r="283" ht="12.75" customHeight="1">
      <c r="A283" s="2"/>
      <c r="B283" s="18"/>
      <c r="C283" s="18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  <c r="AA283" s="18"/>
      <c r="AB283" s="18"/>
      <c r="AC283" s="18"/>
      <c r="AD283" s="18"/>
    </row>
    <row r="284" ht="12.75" customHeight="1">
      <c r="A284" s="2"/>
      <c r="B284" s="18"/>
      <c r="C284" s="18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  <c r="AA284" s="18"/>
      <c r="AB284" s="18"/>
      <c r="AC284" s="18"/>
      <c r="AD284" s="18"/>
    </row>
    <row r="285" ht="12.75" customHeight="1">
      <c r="A285" s="2"/>
      <c r="B285" s="18"/>
      <c r="C285" s="18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  <c r="AA285" s="18"/>
      <c r="AB285" s="18"/>
      <c r="AC285" s="18"/>
      <c r="AD285" s="18"/>
    </row>
    <row r="286" ht="12.75" customHeight="1">
      <c r="A286" s="2"/>
      <c r="B286" s="18"/>
      <c r="C286" s="18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  <c r="AA286" s="18"/>
      <c r="AB286" s="18"/>
      <c r="AC286" s="18"/>
      <c r="AD286" s="18"/>
    </row>
    <row r="287" ht="12.75" customHeight="1">
      <c r="A287" s="2"/>
      <c r="B287" s="18"/>
      <c r="C287" s="18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  <c r="AA287" s="18"/>
      <c r="AB287" s="18"/>
      <c r="AC287" s="18"/>
      <c r="AD287" s="18"/>
    </row>
    <row r="288" ht="12.75" customHeight="1">
      <c r="A288" s="2"/>
      <c r="B288" s="18"/>
      <c r="C288" s="18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  <c r="AA288" s="18"/>
      <c r="AB288" s="18"/>
      <c r="AC288" s="18"/>
      <c r="AD288" s="18"/>
    </row>
    <row r="289" ht="12.75" customHeight="1">
      <c r="A289" s="2"/>
      <c r="B289" s="18"/>
      <c r="C289" s="18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  <c r="AA289" s="18"/>
      <c r="AB289" s="18"/>
      <c r="AC289" s="18"/>
      <c r="AD289" s="18"/>
    </row>
    <row r="290" ht="12.75" customHeight="1">
      <c r="A290" s="2"/>
      <c r="B290" s="18"/>
      <c r="C290" s="18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  <c r="AA290" s="18"/>
      <c r="AB290" s="18"/>
      <c r="AC290" s="18"/>
      <c r="AD290" s="18"/>
    </row>
    <row r="291" ht="12.75" customHeight="1">
      <c r="A291" s="2"/>
      <c r="B291" s="18"/>
      <c r="C291" s="18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  <c r="AA291" s="18"/>
      <c r="AB291" s="18"/>
      <c r="AC291" s="18"/>
      <c r="AD291" s="18"/>
    </row>
    <row r="292" ht="12.75" customHeight="1">
      <c r="A292" s="2"/>
      <c r="B292" s="18"/>
      <c r="C292" s="18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  <c r="AA292" s="18"/>
      <c r="AB292" s="18"/>
      <c r="AC292" s="18"/>
      <c r="AD292" s="18"/>
    </row>
    <row r="293" ht="12.75" customHeight="1">
      <c r="A293" s="2"/>
      <c r="B293" s="18"/>
      <c r="C293" s="18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  <c r="AA293" s="18"/>
      <c r="AB293" s="18"/>
      <c r="AC293" s="18"/>
      <c r="AD293" s="18"/>
    </row>
    <row r="294" ht="12.75" customHeight="1">
      <c r="A294" s="2"/>
      <c r="B294" s="18"/>
      <c r="C294" s="18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  <c r="AA294" s="18"/>
      <c r="AB294" s="18"/>
      <c r="AC294" s="18"/>
      <c r="AD294" s="18"/>
    </row>
    <row r="295" ht="12.75" customHeight="1">
      <c r="A295" s="2"/>
      <c r="B295" s="18"/>
      <c r="C295" s="18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  <c r="AA295" s="18"/>
      <c r="AB295" s="18"/>
      <c r="AC295" s="18"/>
      <c r="AD295" s="18"/>
    </row>
    <row r="296" ht="12.75" customHeight="1">
      <c r="A296" s="2"/>
      <c r="B296" s="18"/>
      <c r="C296" s="18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  <c r="AA296" s="18"/>
      <c r="AB296" s="18"/>
      <c r="AC296" s="18"/>
      <c r="AD296" s="18"/>
    </row>
    <row r="297" ht="12.75" customHeight="1">
      <c r="A297" s="2"/>
      <c r="B297" s="18"/>
      <c r="C297" s="18"/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  <c r="AA297" s="18"/>
      <c r="AB297" s="18"/>
      <c r="AC297" s="18"/>
      <c r="AD297" s="18"/>
    </row>
    <row r="298" ht="12.75" customHeight="1">
      <c r="A298" s="2"/>
      <c r="B298" s="18"/>
      <c r="C298" s="18"/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  <c r="AA298" s="18"/>
      <c r="AB298" s="18"/>
      <c r="AC298" s="18"/>
      <c r="AD298" s="18"/>
    </row>
    <row r="299" ht="12.75" customHeight="1">
      <c r="A299" s="2"/>
      <c r="B299" s="18"/>
      <c r="C299" s="18"/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  <c r="AA299" s="18"/>
      <c r="AB299" s="18"/>
      <c r="AC299" s="18"/>
      <c r="AD299" s="18"/>
    </row>
    <row r="300" ht="12.75" customHeight="1">
      <c r="A300" s="2"/>
      <c r="B300" s="18"/>
      <c r="C300" s="18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  <c r="AA300" s="18"/>
      <c r="AB300" s="18"/>
      <c r="AC300" s="18"/>
      <c r="AD300" s="18"/>
    </row>
    <row r="301" ht="12.75" customHeight="1">
      <c r="A301" s="2"/>
      <c r="B301" s="18"/>
      <c r="C301" s="18"/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  <c r="AA301" s="18"/>
      <c r="AB301" s="18"/>
      <c r="AC301" s="18"/>
      <c r="AD301" s="18"/>
    </row>
    <row r="302" ht="12.75" customHeight="1">
      <c r="A302" s="2"/>
      <c r="B302" s="18"/>
      <c r="C302" s="18"/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  <c r="AA302" s="18"/>
      <c r="AB302" s="18"/>
      <c r="AC302" s="18"/>
      <c r="AD302" s="18"/>
    </row>
    <row r="303" ht="12.75" customHeight="1">
      <c r="A303" s="2"/>
      <c r="B303" s="18"/>
      <c r="C303" s="18"/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  <c r="AA303" s="18"/>
      <c r="AB303" s="18"/>
      <c r="AC303" s="18"/>
      <c r="AD303" s="18"/>
    </row>
    <row r="304" ht="12.75" customHeight="1">
      <c r="A304" s="2"/>
      <c r="B304" s="18"/>
      <c r="C304" s="18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  <c r="AA304" s="18"/>
      <c r="AB304" s="18"/>
      <c r="AC304" s="18"/>
      <c r="AD304" s="18"/>
    </row>
    <row r="305" ht="12.75" customHeight="1">
      <c r="A305" s="2"/>
      <c r="B305" s="18"/>
      <c r="C305" s="18"/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  <c r="AA305" s="18"/>
      <c r="AB305" s="18"/>
      <c r="AC305" s="18"/>
      <c r="AD305" s="18"/>
    </row>
    <row r="306" ht="12.75" customHeight="1">
      <c r="A306" s="2"/>
      <c r="B306" s="18"/>
      <c r="C306" s="18"/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  <c r="AA306" s="18"/>
      <c r="AB306" s="18"/>
      <c r="AC306" s="18"/>
      <c r="AD306" s="18"/>
    </row>
    <row r="307" ht="12.75" customHeight="1">
      <c r="A307" s="2"/>
      <c r="B307" s="18"/>
      <c r="C307" s="18"/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  <c r="AA307" s="18"/>
      <c r="AB307" s="18"/>
      <c r="AC307" s="18"/>
      <c r="AD307" s="18"/>
    </row>
    <row r="308" ht="12.75" customHeight="1">
      <c r="A308" s="2"/>
      <c r="B308" s="18"/>
      <c r="C308" s="18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  <c r="AA308" s="18"/>
      <c r="AB308" s="18"/>
      <c r="AC308" s="18"/>
      <c r="AD308" s="18"/>
    </row>
    <row r="309" ht="12.75" customHeight="1">
      <c r="A309" s="2"/>
      <c r="B309" s="18"/>
      <c r="C309" s="18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  <c r="AA309" s="18"/>
      <c r="AB309" s="18"/>
      <c r="AC309" s="18"/>
      <c r="AD309" s="18"/>
    </row>
    <row r="310" ht="12.75" customHeight="1">
      <c r="A310" s="2"/>
      <c r="B310" s="18"/>
      <c r="C310" s="18"/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  <c r="AA310" s="18"/>
      <c r="AB310" s="18"/>
      <c r="AC310" s="18"/>
      <c r="AD310" s="18"/>
    </row>
    <row r="311" ht="12.75" customHeight="1">
      <c r="A311" s="2"/>
      <c r="B311" s="18"/>
      <c r="C311" s="18"/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  <c r="AA311" s="18"/>
      <c r="AB311" s="18"/>
      <c r="AC311" s="18"/>
      <c r="AD311" s="18"/>
    </row>
    <row r="312" ht="12.75" customHeight="1">
      <c r="A312" s="2"/>
      <c r="B312" s="18"/>
      <c r="C312" s="18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  <c r="AA312" s="18"/>
      <c r="AB312" s="18"/>
      <c r="AC312" s="18"/>
      <c r="AD312" s="18"/>
    </row>
    <row r="313" ht="12.75" customHeight="1">
      <c r="A313" s="2"/>
      <c r="B313" s="18"/>
      <c r="C313" s="18"/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  <c r="AA313" s="18"/>
      <c r="AB313" s="18"/>
      <c r="AC313" s="18"/>
      <c r="AD313" s="18"/>
    </row>
    <row r="314" ht="12.75" customHeight="1">
      <c r="A314" s="2"/>
      <c r="B314" s="18"/>
      <c r="C314" s="18"/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  <c r="AA314" s="18"/>
      <c r="AB314" s="18"/>
      <c r="AC314" s="18"/>
      <c r="AD314" s="18"/>
    </row>
    <row r="315" ht="12.75" customHeight="1">
      <c r="A315" s="2"/>
      <c r="B315" s="18"/>
      <c r="C315" s="18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  <c r="AA315" s="18"/>
      <c r="AB315" s="18"/>
      <c r="AC315" s="18"/>
      <c r="AD315" s="18"/>
    </row>
    <row r="316" ht="12.75" customHeight="1">
      <c r="A316" s="2"/>
      <c r="B316" s="18"/>
      <c r="C316" s="18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  <c r="AA316" s="18"/>
      <c r="AB316" s="18"/>
      <c r="AC316" s="18"/>
      <c r="AD316" s="18"/>
    </row>
    <row r="317" ht="12.75" customHeight="1">
      <c r="A317" s="2"/>
      <c r="B317" s="18"/>
      <c r="C317" s="18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  <c r="AA317" s="18"/>
      <c r="AB317" s="18"/>
      <c r="AC317" s="18"/>
      <c r="AD317" s="18"/>
    </row>
    <row r="318" ht="12.75" customHeight="1">
      <c r="A318" s="2"/>
      <c r="B318" s="18"/>
      <c r="C318" s="18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  <c r="AA318" s="18"/>
      <c r="AB318" s="18"/>
      <c r="AC318" s="18"/>
      <c r="AD318" s="18"/>
    </row>
    <row r="319" ht="12.75" customHeight="1">
      <c r="A319" s="2"/>
      <c r="B319" s="18"/>
      <c r="C319" s="18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  <c r="AA319" s="18"/>
      <c r="AB319" s="18"/>
      <c r="AC319" s="18"/>
      <c r="AD319" s="18"/>
    </row>
    <row r="320" ht="12.75" customHeight="1">
      <c r="A320" s="2"/>
      <c r="B320" s="18"/>
      <c r="C320" s="18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  <c r="AA320" s="18"/>
      <c r="AB320" s="18"/>
      <c r="AC320" s="18"/>
      <c r="AD320" s="18"/>
    </row>
    <row r="321" ht="12.75" customHeight="1">
      <c r="A321" s="2"/>
      <c r="B321" s="18"/>
      <c r="C321" s="18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  <c r="AA321" s="18"/>
      <c r="AB321" s="18"/>
      <c r="AC321" s="18"/>
      <c r="AD321" s="18"/>
    </row>
    <row r="322" ht="12.75" customHeight="1">
      <c r="A322" s="2"/>
      <c r="B322" s="18"/>
      <c r="C322" s="18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  <c r="AA322" s="18"/>
      <c r="AB322" s="18"/>
      <c r="AC322" s="18"/>
      <c r="AD322" s="18"/>
    </row>
    <row r="323" ht="12.75" customHeight="1">
      <c r="A323" s="2"/>
      <c r="B323" s="18"/>
      <c r="C323" s="18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  <c r="AA323" s="18"/>
      <c r="AB323" s="18"/>
      <c r="AC323" s="18"/>
      <c r="AD323" s="18"/>
    </row>
    <row r="324" ht="12.75" customHeight="1">
      <c r="A324" s="2"/>
      <c r="B324" s="18"/>
      <c r="C324" s="18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  <c r="AA324" s="18"/>
      <c r="AB324" s="18"/>
      <c r="AC324" s="18"/>
      <c r="AD324" s="18"/>
    </row>
    <row r="325" ht="12.75" customHeight="1">
      <c r="A325" s="2"/>
      <c r="B325" s="18"/>
      <c r="C325" s="18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  <c r="AA325" s="18"/>
      <c r="AB325" s="18"/>
      <c r="AC325" s="18"/>
      <c r="AD325" s="18"/>
    </row>
    <row r="326" ht="12.75" customHeight="1">
      <c r="A326" s="2"/>
      <c r="B326" s="18"/>
      <c r="C326" s="18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  <c r="AA326" s="18"/>
      <c r="AB326" s="18"/>
      <c r="AC326" s="18"/>
      <c r="AD326" s="18"/>
    </row>
    <row r="327" ht="12.75" customHeight="1">
      <c r="A327" s="2"/>
      <c r="B327" s="18"/>
      <c r="C327" s="18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  <c r="AA327" s="18"/>
      <c r="AB327" s="18"/>
      <c r="AC327" s="18"/>
      <c r="AD327" s="18"/>
    </row>
    <row r="328" ht="12.75" customHeight="1">
      <c r="A328" s="2"/>
      <c r="B328" s="18"/>
      <c r="C328" s="18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  <c r="AA328" s="18"/>
      <c r="AB328" s="18"/>
      <c r="AC328" s="18"/>
      <c r="AD328" s="18"/>
    </row>
    <row r="329" ht="12.75" customHeight="1">
      <c r="A329" s="2"/>
      <c r="B329" s="18"/>
      <c r="C329" s="18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  <c r="AA329" s="18"/>
      <c r="AB329" s="18"/>
      <c r="AC329" s="18"/>
      <c r="AD329" s="18"/>
    </row>
    <row r="330" ht="12.75" customHeight="1">
      <c r="A330" s="2"/>
      <c r="B330" s="18"/>
      <c r="C330" s="18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  <c r="AA330" s="18"/>
      <c r="AB330" s="18"/>
      <c r="AC330" s="18"/>
      <c r="AD330" s="18"/>
    </row>
    <row r="331" ht="12.75" customHeight="1">
      <c r="A331" s="2"/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  <c r="AA331" s="18"/>
      <c r="AB331" s="18"/>
      <c r="AC331" s="18"/>
      <c r="AD331" s="18"/>
    </row>
    <row r="332" ht="12.75" customHeight="1">
      <c r="A332" s="2"/>
      <c r="B332" s="18"/>
      <c r="C332" s="18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  <c r="AA332" s="18"/>
      <c r="AB332" s="18"/>
      <c r="AC332" s="18"/>
      <c r="AD332" s="18"/>
    </row>
    <row r="333" ht="12.75" customHeight="1">
      <c r="A333" s="2"/>
      <c r="B333" s="18"/>
      <c r="C333" s="18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  <c r="AA333" s="18"/>
      <c r="AB333" s="18"/>
      <c r="AC333" s="18"/>
      <c r="AD333" s="18"/>
    </row>
    <row r="334" ht="12.75" customHeight="1">
      <c r="A334" s="2"/>
      <c r="B334" s="18"/>
      <c r="C334" s="18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  <c r="AA334" s="18"/>
      <c r="AB334" s="18"/>
      <c r="AC334" s="18"/>
      <c r="AD334" s="18"/>
    </row>
    <row r="335" ht="12.75" customHeight="1">
      <c r="A335" s="2"/>
      <c r="B335" s="18"/>
      <c r="C335" s="18"/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  <c r="AA335" s="18"/>
      <c r="AB335" s="18"/>
      <c r="AC335" s="18"/>
      <c r="AD335" s="18"/>
    </row>
    <row r="336" ht="12.75" customHeight="1">
      <c r="A336" s="2"/>
      <c r="B336" s="18"/>
      <c r="C336" s="18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  <c r="AA336" s="18"/>
      <c r="AB336" s="18"/>
      <c r="AC336" s="18"/>
      <c r="AD336" s="18"/>
    </row>
    <row r="337" ht="12.75" customHeight="1">
      <c r="A337" s="2"/>
      <c r="B337" s="18"/>
      <c r="C337" s="18"/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  <c r="AA337" s="18"/>
      <c r="AB337" s="18"/>
      <c r="AC337" s="18"/>
      <c r="AD337" s="18"/>
    </row>
    <row r="338" ht="12.75" customHeight="1">
      <c r="A338" s="2"/>
      <c r="B338" s="18"/>
      <c r="C338" s="18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  <c r="AA338" s="18"/>
      <c r="AB338" s="18"/>
      <c r="AC338" s="18"/>
      <c r="AD338" s="18"/>
    </row>
    <row r="339" ht="12.75" customHeight="1">
      <c r="A339" s="2"/>
      <c r="B339" s="18"/>
      <c r="C339" s="18"/>
      <c r="D339" s="18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  <c r="AA339" s="18"/>
      <c r="AB339" s="18"/>
      <c r="AC339" s="18"/>
      <c r="AD339" s="18"/>
    </row>
    <row r="340" ht="12.75" customHeight="1">
      <c r="A340" s="2"/>
      <c r="B340" s="18"/>
      <c r="C340" s="18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  <c r="AA340" s="18"/>
      <c r="AB340" s="18"/>
      <c r="AC340" s="18"/>
      <c r="AD340" s="18"/>
    </row>
    <row r="341" ht="12.75" customHeight="1">
      <c r="A341" s="2"/>
      <c r="B341" s="18"/>
      <c r="C341" s="18"/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  <c r="AA341" s="18"/>
      <c r="AB341" s="18"/>
      <c r="AC341" s="18"/>
      <c r="AD341" s="18"/>
    </row>
    <row r="342" ht="12.75" customHeight="1">
      <c r="A342" s="2"/>
      <c r="B342" s="18"/>
      <c r="C342" s="18"/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  <c r="AA342" s="18"/>
      <c r="AB342" s="18"/>
      <c r="AC342" s="18"/>
      <c r="AD342" s="18"/>
    </row>
    <row r="343" ht="12.75" customHeight="1">
      <c r="A343" s="2"/>
      <c r="B343" s="18"/>
      <c r="C343" s="18"/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  <c r="AA343" s="18"/>
      <c r="AB343" s="18"/>
      <c r="AC343" s="18"/>
      <c r="AD343" s="18"/>
    </row>
    <row r="344" ht="12.75" customHeight="1">
      <c r="A344" s="2"/>
      <c r="B344" s="18"/>
      <c r="C344" s="18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  <c r="AA344" s="18"/>
      <c r="AB344" s="18"/>
      <c r="AC344" s="18"/>
      <c r="AD344" s="18"/>
    </row>
    <row r="345" ht="12.75" customHeight="1">
      <c r="A345" s="2"/>
      <c r="B345" s="18"/>
      <c r="C345" s="18"/>
      <c r="D345" s="18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  <c r="AA345" s="18"/>
      <c r="AB345" s="18"/>
      <c r="AC345" s="18"/>
      <c r="AD345" s="18"/>
    </row>
    <row r="346" ht="12.75" customHeight="1">
      <c r="A346" s="2"/>
      <c r="B346" s="18"/>
      <c r="C346" s="18"/>
      <c r="D346" s="18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  <c r="AA346" s="18"/>
      <c r="AB346" s="18"/>
      <c r="AC346" s="18"/>
      <c r="AD346" s="18"/>
    </row>
    <row r="347" ht="12.75" customHeight="1">
      <c r="A347" s="2"/>
      <c r="B347" s="18"/>
      <c r="C347" s="18"/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  <c r="AA347" s="18"/>
      <c r="AB347" s="18"/>
      <c r="AC347" s="18"/>
      <c r="AD347" s="18"/>
    </row>
    <row r="348" ht="12.75" customHeight="1">
      <c r="A348" s="2"/>
      <c r="B348" s="18"/>
      <c r="C348" s="18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  <c r="AA348" s="18"/>
      <c r="AB348" s="18"/>
      <c r="AC348" s="18"/>
      <c r="AD348" s="18"/>
    </row>
    <row r="349" ht="12.75" customHeight="1">
      <c r="A349" s="2"/>
      <c r="B349" s="18"/>
      <c r="C349" s="18"/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  <c r="AA349" s="18"/>
      <c r="AB349" s="18"/>
      <c r="AC349" s="18"/>
      <c r="AD349" s="18"/>
    </row>
    <row r="350" ht="12.75" customHeight="1">
      <c r="A350" s="2"/>
      <c r="B350" s="18"/>
      <c r="C350" s="18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  <c r="AA350" s="18"/>
      <c r="AB350" s="18"/>
      <c r="AC350" s="18"/>
      <c r="AD350" s="18"/>
    </row>
    <row r="351" ht="12.75" customHeight="1">
      <c r="A351" s="2"/>
      <c r="B351" s="18"/>
      <c r="C351" s="18"/>
      <c r="D351" s="18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  <c r="AA351" s="18"/>
      <c r="AB351" s="18"/>
      <c r="AC351" s="18"/>
      <c r="AD351" s="18"/>
    </row>
    <row r="352" ht="12.75" customHeight="1">
      <c r="A352" s="2"/>
      <c r="B352" s="18"/>
      <c r="C352" s="18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  <c r="AA352" s="18"/>
      <c r="AB352" s="18"/>
      <c r="AC352" s="18"/>
      <c r="AD352" s="18"/>
    </row>
    <row r="353" ht="12.75" customHeight="1">
      <c r="A353" s="2"/>
      <c r="B353" s="18"/>
      <c r="C353" s="18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  <c r="AA353" s="18"/>
      <c r="AB353" s="18"/>
      <c r="AC353" s="18"/>
      <c r="AD353" s="18"/>
    </row>
    <row r="354" ht="12.75" customHeight="1">
      <c r="A354" s="2"/>
      <c r="B354" s="18"/>
      <c r="C354" s="18"/>
      <c r="D354" s="18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8"/>
      <c r="AA354" s="18"/>
      <c r="AB354" s="18"/>
      <c r="AC354" s="18"/>
      <c r="AD354" s="18"/>
    </row>
    <row r="355" ht="12.75" customHeight="1">
      <c r="A355" s="2"/>
      <c r="B355" s="18"/>
      <c r="C355" s="18"/>
      <c r="D355" s="18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8"/>
      <c r="AA355" s="18"/>
      <c r="AB355" s="18"/>
      <c r="AC355" s="18"/>
      <c r="AD355" s="18"/>
    </row>
    <row r="356" ht="12.75" customHeight="1">
      <c r="A356" s="2"/>
      <c r="B356" s="18"/>
      <c r="C356" s="18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  <c r="AA356" s="18"/>
      <c r="AB356" s="18"/>
      <c r="AC356" s="18"/>
      <c r="AD356" s="18"/>
    </row>
    <row r="357" ht="12.75" customHeight="1">
      <c r="A357" s="2"/>
      <c r="B357" s="18"/>
      <c r="C357" s="18"/>
      <c r="D357" s="18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  <c r="AA357" s="18"/>
      <c r="AB357" s="18"/>
      <c r="AC357" s="18"/>
      <c r="AD357" s="18"/>
    </row>
    <row r="358" ht="12.75" customHeight="1">
      <c r="A358" s="2"/>
      <c r="B358" s="18"/>
      <c r="C358" s="18"/>
      <c r="D358" s="18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  <c r="AA358" s="18"/>
      <c r="AB358" s="18"/>
      <c r="AC358" s="18"/>
      <c r="AD358" s="18"/>
    </row>
    <row r="359" ht="12.75" customHeight="1">
      <c r="A359" s="2"/>
      <c r="B359" s="18"/>
      <c r="C359" s="18"/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  <c r="AA359" s="18"/>
      <c r="AB359" s="18"/>
      <c r="AC359" s="18"/>
      <c r="AD359" s="18"/>
    </row>
    <row r="360" ht="12.75" customHeight="1">
      <c r="A360" s="2"/>
      <c r="B360" s="18"/>
      <c r="C360" s="18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  <c r="AA360" s="18"/>
      <c r="AB360" s="18"/>
      <c r="AC360" s="18"/>
      <c r="AD360" s="18"/>
    </row>
    <row r="361" ht="12.75" customHeight="1">
      <c r="A361" s="2"/>
      <c r="B361" s="18"/>
      <c r="C361" s="18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  <c r="AA361" s="18"/>
      <c r="AB361" s="18"/>
      <c r="AC361" s="18"/>
      <c r="AD361" s="18"/>
    </row>
    <row r="362" ht="12.75" customHeight="1">
      <c r="A362" s="2"/>
      <c r="B362" s="18"/>
      <c r="C362" s="18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  <c r="AA362" s="18"/>
      <c r="AB362" s="18"/>
      <c r="AC362" s="18"/>
      <c r="AD362" s="18"/>
    </row>
    <row r="363" ht="12.75" customHeight="1">
      <c r="A363" s="2"/>
      <c r="B363" s="18"/>
      <c r="C363" s="18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  <c r="AA363" s="18"/>
      <c r="AB363" s="18"/>
      <c r="AC363" s="18"/>
      <c r="AD363" s="18"/>
    </row>
    <row r="364" ht="12.75" customHeight="1">
      <c r="A364" s="2"/>
      <c r="B364" s="18"/>
      <c r="C364" s="18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  <c r="AA364" s="18"/>
      <c r="AB364" s="18"/>
      <c r="AC364" s="18"/>
      <c r="AD364" s="18"/>
    </row>
    <row r="365" ht="12.75" customHeight="1">
      <c r="A365" s="2"/>
      <c r="B365" s="18"/>
      <c r="C365" s="18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  <c r="AA365" s="18"/>
      <c r="AB365" s="18"/>
      <c r="AC365" s="18"/>
      <c r="AD365" s="18"/>
    </row>
    <row r="366" ht="12.75" customHeight="1">
      <c r="A366" s="2"/>
      <c r="B366" s="18"/>
      <c r="C366" s="18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  <c r="AA366" s="18"/>
      <c r="AB366" s="18"/>
      <c r="AC366" s="18"/>
      <c r="AD366" s="18"/>
    </row>
    <row r="367" ht="12.75" customHeight="1">
      <c r="A367" s="2"/>
      <c r="B367" s="18"/>
      <c r="C367" s="18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  <c r="AA367" s="18"/>
      <c r="AB367" s="18"/>
      <c r="AC367" s="18"/>
      <c r="AD367" s="18"/>
    </row>
    <row r="368" ht="12.75" customHeight="1">
      <c r="A368" s="2"/>
      <c r="B368" s="18"/>
      <c r="C368" s="18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  <c r="AA368" s="18"/>
      <c r="AB368" s="18"/>
      <c r="AC368" s="18"/>
      <c r="AD368" s="18"/>
    </row>
    <row r="369" ht="12.75" customHeight="1">
      <c r="A369" s="2"/>
      <c r="B369" s="18"/>
      <c r="C369" s="18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  <c r="AA369" s="18"/>
      <c r="AB369" s="18"/>
      <c r="AC369" s="18"/>
      <c r="AD369" s="18"/>
    </row>
    <row r="370" ht="12.75" customHeight="1">
      <c r="A370" s="2"/>
      <c r="B370" s="18"/>
      <c r="C370" s="18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  <c r="AA370" s="18"/>
      <c r="AB370" s="18"/>
      <c r="AC370" s="18"/>
      <c r="AD370" s="18"/>
    </row>
    <row r="371" ht="12.75" customHeight="1">
      <c r="A371" s="2"/>
      <c r="B371" s="18"/>
      <c r="C371" s="18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  <c r="AA371" s="18"/>
      <c r="AB371" s="18"/>
      <c r="AC371" s="18"/>
      <c r="AD371" s="18"/>
    </row>
    <row r="372" ht="12.75" customHeight="1">
      <c r="A372" s="2"/>
      <c r="B372" s="18"/>
      <c r="C372" s="18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  <c r="AA372" s="18"/>
      <c r="AB372" s="18"/>
      <c r="AC372" s="18"/>
      <c r="AD372" s="18"/>
    </row>
    <row r="373" ht="12.75" customHeight="1">
      <c r="A373" s="2"/>
      <c r="B373" s="18"/>
      <c r="C373" s="18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  <c r="AA373" s="18"/>
      <c r="AB373" s="18"/>
      <c r="AC373" s="18"/>
      <c r="AD373" s="18"/>
    </row>
    <row r="374" ht="12.75" customHeight="1">
      <c r="A374" s="2"/>
      <c r="B374" s="18"/>
      <c r="C374" s="18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  <c r="AA374" s="18"/>
      <c r="AB374" s="18"/>
      <c r="AC374" s="18"/>
      <c r="AD374" s="18"/>
    </row>
    <row r="375" ht="12.75" customHeight="1">
      <c r="A375" s="2"/>
      <c r="B375" s="18"/>
      <c r="C375" s="18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  <c r="AA375" s="18"/>
      <c r="AB375" s="18"/>
      <c r="AC375" s="18"/>
      <c r="AD375" s="18"/>
    </row>
    <row r="376" ht="12.75" customHeight="1">
      <c r="A376" s="2"/>
      <c r="B376" s="18"/>
      <c r="C376" s="18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  <c r="AA376" s="18"/>
      <c r="AB376" s="18"/>
      <c r="AC376" s="18"/>
      <c r="AD376" s="18"/>
    </row>
    <row r="377" ht="12.75" customHeight="1">
      <c r="A377" s="2"/>
      <c r="B377" s="18"/>
      <c r="C377" s="18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  <c r="AA377" s="18"/>
      <c r="AB377" s="18"/>
      <c r="AC377" s="18"/>
      <c r="AD377" s="18"/>
    </row>
    <row r="378" ht="12.75" customHeight="1">
      <c r="A378" s="2"/>
      <c r="B378" s="18"/>
      <c r="C378" s="18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  <c r="AA378" s="18"/>
      <c r="AB378" s="18"/>
      <c r="AC378" s="18"/>
      <c r="AD378" s="18"/>
    </row>
    <row r="379" ht="12.75" customHeight="1">
      <c r="A379" s="2"/>
      <c r="B379" s="18"/>
      <c r="C379" s="18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  <c r="AA379" s="18"/>
      <c r="AB379" s="18"/>
      <c r="AC379" s="18"/>
      <c r="AD379" s="18"/>
    </row>
    <row r="380" ht="12.75" customHeight="1">
      <c r="A380" s="2"/>
      <c r="B380" s="18"/>
      <c r="C380" s="18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  <c r="AA380" s="18"/>
      <c r="AB380" s="18"/>
      <c r="AC380" s="18"/>
      <c r="AD380" s="18"/>
    </row>
    <row r="381" ht="12.75" customHeight="1">
      <c r="A381" s="2"/>
      <c r="B381" s="18"/>
      <c r="C381" s="18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  <c r="AA381" s="18"/>
      <c r="AB381" s="18"/>
      <c r="AC381" s="18"/>
      <c r="AD381" s="18"/>
    </row>
    <row r="382" ht="12.75" customHeight="1">
      <c r="A382" s="2"/>
      <c r="B382" s="18"/>
      <c r="C382" s="18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  <c r="AA382" s="18"/>
      <c r="AB382" s="18"/>
      <c r="AC382" s="18"/>
      <c r="AD382" s="18"/>
    </row>
    <row r="383" ht="12.75" customHeight="1">
      <c r="A383" s="2"/>
      <c r="B383" s="18"/>
      <c r="C383" s="18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  <c r="AA383" s="18"/>
      <c r="AB383" s="18"/>
      <c r="AC383" s="18"/>
      <c r="AD383" s="18"/>
    </row>
    <row r="384" ht="12.75" customHeight="1">
      <c r="A384" s="2"/>
      <c r="B384" s="18"/>
      <c r="C384" s="18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  <c r="AA384" s="18"/>
      <c r="AB384" s="18"/>
      <c r="AC384" s="18"/>
      <c r="AD384" s="18"/>
    </row>
    <row r="385" ht="12.75" customHeight="1">
      <c r="A385" s="2"/>
      <c r="B385" s="18"/>
      <c r="C385" s="18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  <c r="AA385" s="18"/>
      <c r="AB385" s="18"/>
      <c r="AC385" s="18"/>
      <c r="AD385" s="18"/>
    </row>
    <row r="386" ht="12.75" customHeight="1">
      <c r="A386" s="2"/>
      <c r="B386" s="18"/>
      <c r="C386" s="18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  <c r="AA386" s="18"/>
      <c r="AB386" s="18"/>
      <c r="AC386" s="18"/>
      <c r="AD386" s="18"/>
    </row>
    <row r="387" ht="12.75" customHeight="1">
      <c r="A387" s="2"/>
      <c r="B387" s="18"/>
      <c r="C387" s="18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  <c r="AA387" s="18"/>
      <c r="AB387" s="18"/>
      <c r="AC387" s="18"/>
      <c r="AD387" s="18"/>
    </row>
    <row r="388" ht="12.75" customHeight="1">
      <c r="A388" s="2"/>
      <c r="B388" s="18"/>
      <c r="C388" s="18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  <c r="AA388" s="18"/>
      <c r="AB388" s="18"/>
      <c r="AC388" s="18"/>
      <c r="AD388" s="18"/>
    </row>
    <row r="389" ht="12.75" customHeight="1">
      <c r="A389" s="2"/>
      <c r="B389" s="18"/>
      <c r="C389" s="18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  <c r="AA389" s="18"/>
      <c r="AB389" s="18"/>
      <c r="AC389" s="18"/>
      <c r="AD389" s="18"/>
    </row>
    <row r="390" ht="12.75" customHeight="1">
      <c r="A390" s="2"/>
      <c r="B390" s="18"/>
      <c r="C390" s="18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  <c r="AA390" s="18"/>
      <c r="AB390" s="18"/>
      <c r="AC390" s="18"/>
      <c r="AD390" s="18"/>
    </row>
    <row r="391" ht="12.75" customHeight="1">
      <c r="A391" s="2"/>
      <c r="B391" s="18"/>
      <c r="C391" s="18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  <c r="AA391" s="18"/>
      <c r="AB391" s="18"/>
      <c r="AC391" s="18"/>
      <c r="AD391" s="18"/>
    </row>
    <row r="392" ht="12.75" customHeight="1">
      <c r="A392" s="2"/>
      <c r="B392" s="18"/>
      <c r="C392" s="18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  <c r="AA392" s="18"/>
      <c r="AB392" s="18"/>
      <c r="AC392" s="18"/>
      <c r="AD392" s="18"/>
    </row>
    <row r="393" ht="12.75" customHeight="1">
      <c r="A393" s="2"/>
      <c r="B393" s="18"/>
      <c r="C393" s="18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  <c r="AA393" s="18"/>
      <c r="AB393" s="18"/>
      <c r="AC393" s="18"/>
      <c r="AD393" s="18"/>
    </row>
    <row r="394" ht="12.75" customHeight="1">
      <c r="A394" s="2"/>
      <c r="B394" s="18"/>
      <c r="C394" s="18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  <c r="AA394" s="18"/>
      <c r="AB394" s="18"/>
      <c r="AC394" s="18"/>
      <c r="AD394" s="18"/>
    </row>
    <row r="395" ht="12.75" customHeight="1">
      <c r="A395" s="2"/>
      <c r="B395" s="18"/>
      <c r="C395" s="18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  <c r="AA395" s="18"/>
      <c r="AB395" s="18"/>
      <c r="AC395" s="18"/>
      <c r="AD395" s="18"/>
    </row>
    <row r="396" ht="12.75" customHeight="1">
      <c r="A396" s="2"/>
      <c r="B396" s="18"/>
      <c r="C396" s="18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  <c r="AA396" s="18"/>
      <c r="AB396" s="18"/>
      <c r="AC396" s="18"/>
      <c r="AD396" s="18"/>
    </row>
    <row r="397" ht="12.75" customHeight="1">
      <c r="A397" s="2"/>
      <c r="B397" s="18"/>
      <c r="C397" s="18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  <c r="AA397" s="18"/>
      <c r="AB397" s="18"/>
      <c r="AC397" s="18"/>
      <c r="AD397" s="18"/>
    </row>
    <row r="398" ht="12.75" customHeight="1">
      <c r="A398" s="2"/>
      <c r="B398" s="18"/>
      <c r="C398" s="18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  <c r="AA398" s="18"/>
      <c r="AB398" s="18"/>
      <c r="AC398" s="18"/>
      <c r="AD398" s="18"/>
    </row>
    <row r="399" ht="12.75" customHeight="1">
      <c r="A399" s="2"/>
      <c r="B399" s="18"/>
      <c r="C399" s="18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  <c r="AA399" s="18"/>
      <c r="AB399" s="18"/>
      <c r="AC399" s="18"/>
      <c r="AD399" s="18"/>
    </row>
    <row r="400" ht="12.75" customHeight="1">
      <c r="A400" s="2"/>
      <c r="B400" s="18"/>
      <c r="C400" s="18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  <c r="AA400" s="18"/>
      <c r="AB400" s="18"/>
      <c r="AC400" s="18"/>
      <c r="AD400" s="18"/>
    </row>
    <row r="401" ht="12.75" customHeight="1">
      <c r="A401" s="2"/>
      <c r="B401" s="18"/>
      <c r="C401" s="18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  <c r="AA401" s="18"/>
      <c r="AB401" s="18"/>
      <c r="AC401" s="18"/>
      <c r="AD401" s="18"/>
    </row>
    <row r="402" ht="12.75" customHeight="1">
      <c r="A402" s="2"/>
      <c r="B402" s="18"/>
      <c r="C402" s="18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  <c r="AA402" s="18"/>
      <c r="AB402" s="18"/>
      <c r="AC402" s="18"/>
      <c r="AD402" s="18"/>
    </row>
    <row r="403" ht="12.75" customHeight="1">
      <c r="A403" s="2"/>
      <c r="B403" s="18"/>
      <c r="C403" s="18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  <c r="AA403" s="18"/>
      <c r="AB403" s="18"/>
      <c r="AC403" s="18"/>
      <c r="AD403" s="18"/>
    </row>
    <row r="404" ht="12.75" customHeight="1">
      <c r="A404" s="2"/>
      <c r="B404" s="18"/>
      <c r="C404" s="18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  <c r="AA404" s="18"/>
      <c r="AB404" s="18"/>
      <c r="AC404" s="18"/>
      <c r="AD404" s="18"/>
    </row>
    <row r="405" ht="12.75" customHeight="1">
      <c r="A405" s="2"/>
      <c r="B405" s="18"/>
      <c r="C405" s="18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  <c r="AA405" s="18"/>
      <c r="AB405" s="18"/>
      <c r="AC405" s="18"/>
      <c r="AD405" s="18"/>
    </row>
    <row r="406" ht="12.75" customHeight="1">
      <c r="A406" s="2"/>
      <c r="B406" s="18"/>
      <c r="C406" s="18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  <c r="AA406" s="18"/>
      <c r="AB406" s="18"/>
      <c r="AC406" s="18"/>
      <c r="AD406" s="18"/>
    </row>
    <row r="407" ht="12.75" customHeight="1">
      <c r="A407" s="2"/>
      <c r="B407" s="18"/>
      <c r="C407" s="18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  <c r="AA407" s="18"/>
      <c r="AB407" s="18"/>
      <c r="AC407" s="18"/>
      <c r="AD407" s="18"/>
    </row>
    <row r="408" ht="12.75" customHeight="1">
      <c r="A408" s="2"/>
      <c r="B408" s="18"/>
      <c r="C408" s="18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  <c r="AA408" s="18"/>
      <c r="AB408" s="18"/>
      <c r="AC408" s="18"/>
      <c r="AD408" s="18"/>
    </row>
    <row r="409" ht="12.75" customHeight="1">
      <c r="A409" s="2"/>
      <c r="B409" s="18"/>
      <c r="C409" s="18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  <c r="AA409" s="18"/>
      <c r="AB409" s="18"/>
      <c r="AC409" s="18"/>
      <c r="AD409" s="18"/>
    </row>
    <row r="410" ht="12.75" customHeight="1">
      <c r="A410" s="2"/>
      <c r="B410" s="18"/>
      <c r="C410" s="18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  <c r="AA410" s="18"/>
      <c r="AB410" s="18"/>
      <c r="AC410" s="18"/>
      <c r="AD410" s="18"/>
    </row>
    <row r="411" ht="12.75" customHeight="1">
      <c r="A411" s="2"/>
      <c r="B411" s="18"/>
      <c r="C411" s="18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  <c r="AA411" s="18"/>
      <c r="AB411" s="18"/>
      <c r="AC411" s="18"/>
      <c r="AD411" s="18"/>
    </row>
    <row r="412" ht="12.75" customHeight="1">
      <c r="A412" s="2"/>
      <c r="B412" s="18"/>
      <c r="C412" s="18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  <c r="AA412" s="18"/>
      <c r="AB412" s="18"/>
      <c r="AC412" s="18"/>
      <c r="AD412" s="18"/>
    </row>
    <row r="413" ht="12.75" customHeight="1">
      <c r="A413" s="2"/>
      <c r="B413" s="18"/>
      <c r="C413" s="18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  <c r="AA413" s="18"/>
      <c r="AB413" s="18"/>
      <c r="AC413" s="18"/>
      <c r="AD413" s="18"/>
    </row>
    <row r="414" ht="12.75" customHeight="1">
      <c r="A414" s="2"/>
      <c r="B414" s="18"/>
      <c r="C414" s="18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  <c r="AA414" s="18"/>
      <c r="AB414" s="18"/>
      <c r="AC414" s="18"/>
      <c r="AD414" s="18"/>
    </row>
    <row r="415" ht="12.75" customHeight="1">
      <c r="A415" s="2"/>
      <c r="B415" s="18"/>
      <c r="C415" s="18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  <c r="AA415" s="18"/>
      <c r="AB415" s="18"/>
      <c r="AC415" s="18"/>
      <c r="AD415" s="18"/>
    </row>
    <row r="416" ht="12.75" customHeight="1">
      <c r="A416" s="2"/>
      <c r="B416" s="18"/>
      <c r="C416" s="18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  <c r="AA416" s="18"/>
      <c r="AB416" s="18"/>
      <c r="AC416" s="18"/>
      <c r="AD416" s="18"/>
    </row>
    <row r="417" ht="12.75" customHeight="1">
      <c r="A417" s="2"/>
      <c r="B417" s="18"/>
      <c r="C417" s="18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  <c r="AA417" s="18"/>
      <c r="AB417" s="18"/>
      <c r="AC417" s="18"/>
      <c r="AD417" s="18"/>
    </row>
    <row r="418" ht="12.75" customHeight="1">
      <c r="A418" s="2"/>
      <c r="B418" s="18"/>
      <c r="C418" s="18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  <c r="AA418" s="18"/>
      <c r="AB418" s="18"/>
      <c r="AC418" s="18"/>
      <c r="AD418" s="18"/>
    </row>
    <row r="419" ht="12.75" customHeight="1">
      <c r="A419" s="2"/>
      <c r="B419" s="18"/>
      <c r="C419" s="18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  <c r="AA419" s="18"/>
      <c r="AB419" s="18"/>
      <c r="AC419" s="18"/>
      <c r="AD419" s="18"/>
    </row>
    <row r="420" ht="12.75" customHeight="1">
      <c r="A420" s="2"/>
      <c r="B420" s="18"/>
      <c r="C420" s="18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  <c r="AA420" s="18"/>
      <c r="AB420" s="18"/>
      <c r="AC420" s="18"/>
      <c r="AD420" s="18"/>
    </row>
    <row r="421" ht="12.75" customHeight="1">
      <c r="A421" s="2"/>
      <c r="B421" s="18"/>
      <c r="C421" s="18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  <c r="AA421" s="18"/>
      <c r="AB421" s="18"/>
      <c r="AC421" s="18"/>
      <c r="AD421" s="18"/>
    </row>
    <row r="422" ht="12.75" customHeight="1">
      <c r="A422" s="2"/>
      <c r="B422" s="18"/>
      <c r="C422" s="18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  <c r="AA422" s="18"/>
      <c r="AB422" s="18"/>
      <c r="AC422" s="18"/>
      <c r="AD422" s="18"/>
    </row>
    <row r="423" ht="12.75" customHeight="1">
      <c r="A423" s="2"/>
      <c r="B423" s="18"/>
      <c r="C423" s="18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  <c r="AA423" s="18"/>
      <c r="AB423" s="18"/>
      <c r="AC423" s="18"/>
      <c r="AD423" s="18"/>
    </row>
    <row r="424" ht="12.75" customHeight="1">
      <c r="A424" s="2"/>
      <c r="B424" s="18"/>
      <c r="C424" s="18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  <c r="AA424" s="18"/>
      <c r="AB424" s="18"/>
      <c r="AC424" s="18"/>
      <c r="AD424" s="18"/>
    </row>
    <row r="425" ht="12.75" customHeight="1">
      <c r="A425" s="2"/>
      <c r="B425" s="18"/>
      <c r="C425" s="18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  <c r="AA425" s="18"/>
      <c r="AB425" s="18"/>
      <c r="AC425" s="18"/>
      <c r="AD425" s="18"/>
    </row>
    <row r="426" ht="12.75" customHeight="1">
      <c r="A426" s="2"/>
      <c r="B426" s="18"/>
      <c r="C426" s="18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  <c r="AA426" s="18"/>
      <c r="AB426" s="18"/>
      <c r="AC426" s="18"/>
      <c r="AD426" s="18"/>
    </row>
    <row r="427" ht="12.75" customHeight="1">
      <c r="A427" s="2"/>
      <c r="B427" s="18"/>
      <c r="C427" s="18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  <c r="AA427" s="18"/>
      <c r="AB427" s="18"/>
      <c r="AC427" s="18"/>
      <c r="AD427" s="18"/>
    </row>
    <row r="428" ht="12.75" customHeight="1">
      <c r="A428" s="2"/>
      <c r="B428" s="18"/>
      <c r="C428" s="18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  <c r="AA428" s="18"/>
      <c r="AB428" s="18"/>
      <c r="AC428" s="18"/>
      <c r="AD428" s="18"/>
    </row>
    <row r="429" ht="12.75" customHeight="1">
      <c r="A429" s="2"/>
      <c r="B429" s="18"/>
      <c r="C429" s="18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  <c r="AA429" s="18"/>
      <c r="AB429" s="18"/>
      <c r="AC429" s="18"/>
      <c r="AD429" s="18"/>
    </row>
    <row r="430" ht="12.75" customHeight="1">
      <c r="A430" s="2"/>
      <c r="B430" s="18"/>
      <c r="C430" s="18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  <c r="AA430" s="18"/>
      <c r="AB430" s="18"/>
      <c r="AC430" s="18"/>
      <c r="AD430" s="18"/>
    </row>
    <row r="431" ht="12.75" customHeight="1">
      <c r="A431" s="2"/>
      <c r="B431" s="18"/>
      <c r="C431" s="18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  <c r="AA431" s="18"/>
      <c r="AB431" s="18"/>
      <c r="AC431" s="18"/>
      <c r="AD431" s="18"/>
    </row>
    <row r="432" ht="12.75" customHeight="1">
      <c r="A432" s="2"/>
      <c r="B432" s="18"/>
      <c r="C432" s="18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  <c r="AA432" s="18"/>
      <c r="AB432" s="18"/>
      <c r="AC432" s="18"/>
      <c r="AD432" s="18"/>
    </row>
    <row r="433" ht="12.75" customHeight="1">
      <c r="A433" s="2"/>
      <c r="B433" s="18"/>
      <c r="C433" s="18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  <c r="AA433" s="18"/>
      <c r="AB433" s="18"/>
      <c r="AC433" s="18"/>
      <c r="AD433" s="18"/>
    </row>
    <row r="434" ht="12.75" customHeight="1">
      <c r="A434" s="2"/>
      <c r="B434" s="18"/>
      <c r="C434" s="18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  <c r="AA434" s="18"/>
      <c r="AB434" s="18"/>
      <c r="AC434" s="18"/>
      <c r="AD434" s="18"/>
    </row>
    <row r="435" ht="12.75" customHeight="1">
      <c r="A435" s="2"/>
      <c r="B435" s="18"/>
      <c r="C435" s="18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  <c r="AA435" s="18"/>
      <c r="AB435" s="18"/>
      <c r="AC435" s="18"/>
      <c r="AD435" s="18"/>
    </row>
    <row r="436" ht="12.75" customHeight="1">
      <c r="A436" s="2"/>
      <c r="B436" s="18"/>
      <c r="C436" s="18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  <c r="AA436" s="18"/>
      <c r="AB436" s="18"/>
      <c r="AC436" s="18"/>
      <c r="AD436" s="18"/>
    </row>
    <row r="437" ht="12.75" customHeight="1">
      <c r="A437" s="2"/>
      <c r="B437" s="18"/>
      <c r="C437" s="18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  <c r="AA437" s="18"/>
      <c r="AB437" s="18"/>
      <c r="AC437" s="18"/>
      <c r="AD437" s="18"/>
    </row>
    <row r="438" ht="12.75" customHeight="1">
      <c r="A438" s="2"/>
      <c r="B438" s="18"/>
      <c r="C438" s="18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  <c r="AA438" s="18"/>
      <c r="AB438" s="18"/>
      <c r="AC438" s="18"/>
      <c r="AD438" s="18"/>
    </row>
    <row r="439" ht="12.75" customHeight="1">
      <c r="A439" s="2"/>
      <c r="B439" s="18"/>
      <c r="C439" s="18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  <c r="AA439" s="18"/>
      <c r="AB439" s="18"/>
      <c r="AC439" s="18"/>
      <c r="AD439" s="18"/>
    </row>
    <row r="440" ht="12.75" customHeight="1">
      <c r="A440" s="2"/>
      <c r="B440" s="18"/>
      <c r="C440" s="18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  <c r="AA440" s="18"/>
      <c r="AB440" s="18"/>
      <c r="AC440" s="18"/>
      <c r="AD440" s="18"/>
    </row>
    <row r="441" ht="12.75" customHeight="1">
      <c r="A441" s="2"/>
      <c r="B441" s="18"/>
      <c r="C441" s="18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  <c r="AA441" s="18"/>
      <c r="AB441" s="18"/>
      <c r="AC441" s="18"/>
      <c r="AD441" s="18"/>
    </row>
    <row r="442" ht="12.75" customHeight="1">
      <c r="A442" s="2"/>
      <c r="B442" s="18"/>
      <c r="C442" s="18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  <c r="AA442" s="18"/>
      <c r="AB442" s="18"/>
      <c r="AC442" s="18"/>
      <c r="AD442" s="18"/>
    </row>
    <row r="443" ht="12.75" customHeight="1">
      <c r="A443" s="2"/>
      <c r="B443" s="18"/>
      <c r="C443" s="18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  <c r="AA443" s="18"/>
      <c r="AB443" s="18"/>
      <c r="AC443" s="18"/>
      <c r="AD443" s="18"/>
    </row>
    <row r="444" ht="12.75" customHeight="1">
      <c r="A444" s="2"/>
      <c r="B444" s="18"/>
      <c r="C444" s="18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  <c r="AA444" s="18"/>
      <c r="AB444" s="18"/>
      <c r="AC444" s="18"/>
      <c r="AD444" s="18"/>
    </row>
    <row r="445" ht="12.75" customHeight="1">
      <c r="A445" s="2"/>
      <c r="B445" s="18"/>
      <c r="C445" s="18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  <c r="AA445" s="18"/>
      <c r="AB445" s="18"/>
      <c r="AC445" s="18"/>
      <c r="AD445" s="18"/>
    </row>
    <row r="446" ht="12.75" customHeight="1">
      <c r="A446" s="2"/>
      <c r="B446" s="18"/>
      <c r="C446" s="18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  <c r="AA446" s="18"/>
      <c r="AB446" s="18"/>
      <c r="AC446" s="18"/>
      <c r="AD446" s="18"/>
    </row>
    <row r="447" ht="12.75" customHeight="1">
      <c r="A447" s="2"/>
      <c r="B447" s="18"/>
      <c r="C447" s="18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  <c r="AA447" s="18"/>
      <c r="AB447" s="18"/>
      <c r="AC447" s="18"/>
      <c r="AD447" s="18"/>
    </row>
    <row r="448" ht="12.75" customHeight="1">
      <c r="A448" s="2"/>
      <c r="B448" s="18"/>
      <c r="C448" s="18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  <c r="AA448" s="18"/>
      <c r="AB448" s="18"/>
      <c r="AC448" s="18"/>
      <c r="AD448" s="18"/>
    </row>
    <row r="449" ht="12.75" customHeight="1">
      <c r="A449" s="2"/>
      <c r="B449" s="18"/>
      <c r="C449" s="18"/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  <c r="AA449" s="18"/>
      <c r="AB449" s="18"/>
      <c r="AC449" s="18"/>
      <c r="AD449" s="18"/>
    </row>
    <row r="450" ht="12.75" customHeight="1">
      <c r="A450" s="2"/>
      <c r="B450" s="18"/>
      <c r="C450" s="18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  <c r="AA450" s="18"/>
      <c r="AB450" s="18"/>
      <c r="AC450" s="18"/>
      <c r="AD450" s="18"/>
    </row>
    <row r="451" ht="12.75" customHeight="1">
      <c r="A451" s="2"/>
      <c r="B451" s="18"/>
      <c r="C451" s="18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  <c r="AA451" s="18"/>
      <c r="AB451" s="18"/>
      <c r="AC451" s="18"/>
      <c r="AD451" s="18"/>
    </row>
    <row r="452" ht="12.75" customHeight="1">
      <c r="A452" s="2"/>
      <c r="B452" s="18"/>
      <c r="C452" s="18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  <c r="AA452" s="18"/>
      <c r="AB452" s="18"/>
      <c r="AC452" s="18"/>
      <c r="AD452" s="18"/>
    </row>
    <row r="453" ht="12.75" customHeight="1">
      <c r="A453" s="2"/>
      <c r="B453" s="18"/>
      <c r="C453" s="18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  <c r="AA453" s="18"/>
      <c r="AB453" s="18"/>
      <c r="AC453" s="18"/>
      <c r="AD453" s="18"/>
    </row>
    <row r="454" ht="12.75" customHeight="1">
      <c r="A454" s="2"/>
      <c r="B454" s="18"/>
      <c r="C454" s="18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  <c r="AA454" s="18"/>
      <c r="AB454" s="18"/>
      <c r="AC454" s="18"/>
      <c r="AD454" s="18"/>
    </row>
    <row r="455" ht="12.75" customHeight="1">
      <c r="A455" s="2"/>
      <c r="B455" s="18"/>
      <c r="C455" s="18"/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  <c r="AA455" s="18"/>
      <c r="AB455" s="18"/>
      <c r="AC455" s="18"/>
      <c r="AD455" s="18"/>
    </row>
    <row r="456" ht="12.75" customHeight="1">
      <c r="A456" s="2"/>
      <c r="B456" s="18"/>
      <c r="C456" s="18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  <c r="AA456" s="18"/>
      <c r="AB456" s="18"/>
      <c r="AC456" s="18"/>
      <c r="AD456" s="18"/>
    </row>
    <row r="457" ht="12.75" customHeight="1">
      <c r="A457" s="2"/>
      <c r="B457" s="18"/>
      <c r="C457" s="18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  <c r="AA457" s="18"/>
      <c r="AB457" s="18"/>
      <c r="AC457" s="18"/>
      <c r="AD457" s="18"/>
    </row>
    <row r="458" ht="12.75" customHeight="1">
      <c r="A458" s="2"/>
      <c r="B458" s="18"/>
      <c r="C458" s="18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  <c r="AA458" s="18"/>
      <c r="AB458" s="18"/>
      <c r="AC458" s="18"/>
      <c r="AD458" s="18"/>
    </row>
    <row r="459" ht="12.75" customHeight="1">
      <c r="A459" s="2"/>
      <c r="B459" s="18"/>
      <c r="C459" s="18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  <c r="AA459" s="18"/>
      <c r="AB459" s="18"/>
      <c r="AC459" s="18"/>
      <c r="AD459" s="18"/>
    </row>
    <row r="460" ht="12.75" customHeight="1">
      <c r="A460" s="2"/>
      <c r="B460" s="18"/>
      <c r="C460" s="18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  <c r="AA460" s="18"/>
      <c r="AB460" s="18"/>
      <c r="AC460" s="18"/>
      <c r="AD460" s="18"/>
    </row>
    <row r="461" ht="12.75" customHeight="1">
      <c r="A461" s="2"/>
      <c r="B461" s="18"/>
      <c r="C461" s="18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  <c r="AA461" s="18"/>
      <c r="AB461" s="18"/>
      <c r="AC461" s="18"/>
      <c r="AD461" s="18"/>
    </row>
    <row r="462" ht="12.75" customHeight="1">
      <c r="A462" s="2"/>
      <c r="B462" s="18"/>
      <c r="C462" s="18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  <c r="AA462" s="18"/>
      <c r="AB462" s="18"/>
      <c r="AC462" s="18"/>
      <c r="AD462" s="18"/>
    </row>
    <row r="463" ht="12.75" customHeight="1">
      <c r="A463" s="2"/>
      <c r="B463" s="18"/>
      <c r="C463" s="18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  <c r="AA463" s="18"/>
      <c r="AB463" s="18"/>
      <c r="AC463" s="18"/>
      <c r="AD463" s="18"/>
    </row>
    <row r="464" ht="12.75" customHeight="1">
      <c r="A464" s="2"/>
      <c r="B464" s="18"/>
      <c r="C464" s="18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  <c r="AA464" s="18"/>
      <c r="AB464" s="18"/>
      <c r="AC464" s="18"/>
      <c r="AD464" s="18"/>
    </row>
    <row r="465" ht="12.75" customHeight="1">
      <c r="A465" s="2"/>
      <c r="B465" s="18"/>
      <c r="C465" s="18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  <c r="AA465" s="18"/>
      <c r="AB465" s="18"/>
      <c r="AC465" s="18"/>
      <c r="AD465" s="18"/>
    </row>
    <row r="466" ht="12.75" customHeight="1">
      <c r="A466" s="2"/>
      <c r="B466" s="18"/>
      <c r="C466" s="18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  <c r="AA466" s="18"/>
      <c r="AB466" s="18"/>
      <c r="AC466" s="18"/>
      <c r="AD466" s="18"/>
    </row>
    <row r="467" ht="12.75" customHeight="1">
      <c r="A467" s="2"/>
      <c r="B467" s="18"/>
      <c r="C467" s="18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  <c r="AA467" s="18"/>
      <c r="AB467" s="18"/>
      <c r="AC467" s="18"/>
      <c r="AD467" s="18"/>
    </row>
    <row r="468" ht="12.75" customHeight="1">
      <c r="A468" s="2"/>
      <c r="B468" s="18"/>
      <c r="C468" s="18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  <c r="AA468" s="18"/>
      <c r="AB468" s="18"/>
      <c r="AC468" s="18"/>
      <c r="AD468" s="18"/>
    </row>
    <row r="469" ht="12.75" customHeight="1">
      <c r="A469" s="2"/>
      <c r="B469" s="18"/>
      <c r="C469" s="18"/>
      <c r="D469" s="18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  <c r="AA469" s="18"/>
      <c r="AB469" s="18"/>
      <c r="AC469" s="18"/>
      <c r="AD469" s="18"/>
    </row>
    <row r="470" ht="12.75" customHeight="1">
      <c r="A470" s="2"/>
      <c r="B470" s="18"/>
      <c r="C470" s="18"/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  <c r="AA470" s="18"/>
      <c r="AB470" s="18"/>
      <c r="AC470" s="18"/>
      <c r="AD470" s="18"/>
    </row>
    <row r="471" ht="12.75" customHeight="1">
      <c r="A471" s="2"/>
      <c r="B471" s="18"/>
      <c r="C471" s="18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  <c r="AA471" s="18"/>
      <c r="AB471" s="18"/>
      <c r="AC471" s="18"/>
      <c r="AD471" s="18"/>
    </row>
    <row r="472" ht="12.75" customHeight="1">
      <c r="A472" s="2"/>
      <c r="B472" s="18"/>
      <c r="C472" s="18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  <c r="AA472" s="18"/>
      <c r="AB472" s="18"/>
      <c r="AC472" s="18"/>
      <c r="AD472" s="18"/>
    </row>
    <row r="473" ht="12.75" customHeight="1">
      <c r="A473" s="2"/>
      <c r="B473" s="18"/>
      <c r="C473" s="18"/>
      <c r="D473" s="18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  <c r="AA473" s="18"/>
      <c r="AB473" s="18"/>
      <c r="AC473" s="18"/>
      <c r="AD473" s="18"/>
    </row>
    <row r="474" ht="12.75" customHeight="1">
      <c r="A474" s="2"/>
      <c r="B474" s="18"/>
      <c r="C474" s="18"/>
      <c r="D474" s="18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  <c r="AA474" s="18"/>
      <c r="AB474" s="18"/>
      <c r="AC474" s="18"/>
      <c r="AD474" s="18"/>
    </row>
    <row r="475" ht="12.75" customHeight="1">
      <c r="A475" s="2"/>
      <c r="B475" s="18"/>
      <c r="C475" s="18"/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  <c r="AA475" s="18"/>
      <c r="AB475" s="18"/>
      <c r="AC475" s="18"/>
      <c r="AD475" s="18"/>
    </row>
    <row r="476" ht="12.75" customHeight="1">
      <c r="A476" s="2"/>
      <c r="B476" s="18"/>
      <c r="C476" s="18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  <c r="AA476" s="18"/>
      <c r="AB476" s="18"/>
      <c r="AC476" s="18"/>
      <c r="AD476" s="18"/>
    </row>
    <row r="477" ht="12.75" customHeight="1">
      <c r="A477" s="2"/>
      <c r="B477" s="18"/>
      <c r="C477" s="18"/>
      <c r="D477" s="18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  <c r="AA477" s="18"/>
      <c r="AB477" s="18"/>
      <c r="AC477" s="18"/>
      <c r="AD477" s="18"/>
    </row>
    <row r="478" ht="12.75" customHeight="1">
      <c r="A478" s="2"/>
      <c r="B478" s="18"/>
      <c r="C478" s="18"/>
      <c r="D478" s="18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  <c r="AA478" s="18"/>
      <c r="AB478" s="18"/>
      <c r="AC478" s="18"/>
      <c r="AD478" s="18"/>
    </row>
    <row r="479" ht="12.75" customHeight="1">
      <c r="A479" s="2"/>
      <c r="B479" s="18"/>
      <c r="C479" s="18"/>
      <c r="D479" s="18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  <c r="AA479" s="18"/>
      <c r="AB479" s="18"/>
      <c r="AC479" s="18"/>
      <c r="AD479" s="18"/>
    </row>
    <row r="480" ht="12.75" customHeight="1">
      <c r="A480" s="2"/>
      <c r="B480" s="18"/>
      <c r="C480" s="18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  <c r="AA480" s="18"/>
      <c r="AB480" s="18"/>
      <c r="AC480" s="18"/>
      <c r="AD480" s="18"/>
    </row>
    <row r="481" ht="12.75" customHeight="1">
      <c r="A481" s="2"/>
      <c r="B481" s="18"/>
      <c r="C481" s="18"/>
      <c r="D481" s="18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  <c r="AA481" s="18"/>
      <c r="AB481" s="18"/>
      <c r="AC481" s="18"/>
      <c r="AD481" s="18"/>
    </row>
    <row r="482" ht="12.75" customHeight="1">
      <c r="A482" s="2"/>
      <c r="B482" s="18"/>
      <c r="C482" s="18"/>
      <c r="D482" s="18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  <c r="AA482" s="18"/>
      <c r="AB482" s="18"/>
      <c r="AC482" s="18"/>
      <c r="AD482" s="18"/>
    </row>
    <row r="483" ht="12.75" customHeight="1">
      <c r="A483" s="2"/>
      <c r="B483" s="18"/>
      <c r="C483" s="18"/>
      <c r="D483" s="18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  <c r="AA483" s="18"/>
      <c r="AB483" s="18"/>
      <c r="AC483" s="18"/>
      <c r="AD483" s="18"/>
    </row>
    <row r="484" ht="12.75" customHeight="1">
      <c r="A484" s="2"/>
      <c r="B484" s="18"/>
      <c r="C484" s="18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  <c r="AA484" s="18"/>
      <c r="AB484" s="18"/>
      <c r="AC484" s="18"/>
      <c r="AD484" s="18"/>
    </row>
    <row r="485" ht="12.75" customHeight="1">
      <c r="A485" s="2"/>
      <c r="B485" s="18"/>
      <c r="C485" s="18"/>
      <c r="D485" s="18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  <c r="AA485" s="18"/>
      <c r="AB485" s="18"/>
      <c r="AC485" s="18"/>
      <c r="AD485" s="18"/>
    </row>
    <row r="486" ht="12.75" customHeight="1">
      <c r="A486" s="2"/>
      <c r="B486" s="18"/>
      <c r="C486" s="18"/>
      <c r="D486" s="18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  <c r="AA486" s="18"/>
      <c r="AB486" s="18"/>
      <c r="AC486" s="18"/>
      <c r="AD486" s="18"/>
    </row>
    <row r="487" ht="12.75" customHeight="1">
      <c r="A487" s="2"/>
      <c r="B487" s="18"/>
      <c r="C487" s="18"/>
      <c r="D487" s="18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  <c r="AA487" s="18"/>
      <c r="AB487" s="18"/>
      <c r="AC487" s="18"/>
      <c r="AD487" s="18"/>
    </row>
    <row r="488" ht="12.75" customHeight="1">
      <c r="A488" s="2"/>
      <c r="B488" s="18"/>
      <c r="C488" s="18"/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  <c r="AA488" s="18"/>
      <c r="AB488" s="18"/>
      <c r="AC488" s="18"/>
      <c r="AD488" s="18"/>
    </row>
    <row r="489" ht="12.75" customHeight="1">
      <c r="A489" s="2"/>
      <c r="B489" s="18"/>
      <c r="C489" s="18"/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  <c r="AA489" s="18"/>
      <c r="AB489" s="18"/>
      <c r="AC489" s="18"/>
      <c r="AD489" s="18"/>
    </row>
    <row r="490" ht="12.75" customHeight="1">
      <c r="A490" s="2"/>
      <c r="B490" s="18"/>
      <c r="C490" s="18"/>
      <c r="D490" s="18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  <c r="AA490" s="18"/>
      <c r="AB490" s="18"/>
      <c r="AC490" s="18"/>
      <c r="AD490" s="18"/>
    </row>
    <row r="491" ht="12.75" customHeight="1">
      <c r="A491" s="2"/>
      <c r="B491" s="18"/>
      <c r="C491" s="18"/>
      <c r="D491" s="18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  <c r="AA491" s="18"/>
      <c r="AB491" s="18"/>
      <c r="AC491" s="18"/>
      <c r="AD491" s="18"/>
    </row>
    <row r="492" ht="12.75" customHeight="1">
      <c r="A492" s="2"/>
      <c r="B492" s="18"/>
      <c r="C492" s="18"/>
      <c r="D492" s="18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  <c r="AA492" s="18"/>
      <c r="AB492" s="18"/>
      <c r="AC492" s="18"/>
      <c r="AD492" s="18"/>
    </row>
    <row r="493" ht="12.75" customHeight="1">
      <c r="A493" s="2"/>
      <c r="B493" s="18"/>
      <c r="C493" s="18"/>
      <c r="D493" s="18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  <c r="AA493" s="18"/>
      <c r="AB493" s="18"/>
      <c r="AC493" s="18"/>
      <c r="AD493" s="18"/>
    </row>
    <row r="494" ht="12.75" customHeight="1">
      <c r="A494" s="2"/>
      <c r="B494" s="18"/>
      <c r="C494" s="18"/>
      <c r="D494" s="18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  <c r="AA494" s="18"/>
      <c r="AB494" s="18"/>
      <c r="AC494" s="18"/>
      <c r="AD494" s="18"/>
    </row>
    <row r="495" ht="12.75" customHeight="1">
      <c r="A495" s="2"/>
      <c r="B495" s="18"/>
      <c r="C495" s="18"/>
      <c r="D495" s="18"/>
      <c r="E495" s="18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8"/>
      <c r="AA495" s="18"/>
      <c r="AB495" s="18"/>
      <c r="AC495" s="18"/>
      <c r="AD495" s="18"/>
    </row>
    <row r="496" ht="12.75" customHeight="1">
      <c r="A496" s="2"/>
      <c r="B496" s="18"/>
      <c r="C496" s="18"/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  <c r="AA496" s="18"/>
      <c r="AB496" s="18"/>
      <c r="AC496" s="18"/>
      <c r="AD496" s="18"/>
    </row>
    <row r="497" ht="12.75" customHeight="1">
      <c r="A497" s="2"/>
      <c r="B497" s="18"/>
      <c r="C497" s="18"/>
      <c r="D497" s="18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  <c r="AA497" s="18"/>
      <c r="AB497" s="18"/>
      <c r="AC497" s="18"/>
      <c r="AD497" s="18"/>
    </row>
    <row r="498" ht="12.75" customHeight="1">
      <c r="A498" s="2"/>
      <c r="B498" s="18"/>
      <c r="C498" s="18"/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  <c r="AA498" s="18"/>
      <c r="AB498" s="18"/>
      <c r="AC498" s="18"/>
      <c r="AD498" s="18"/>
    </row>
    <row r="499" ht="12.75" customHeight="1">
      <c r="A499" s="2"/>
      <c r="B499" s="18"/>
      <c r="C499" s="18"/>
      <c r="D499" s="18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  <c r="AA499" s="18"/>
      <c r="AB499" s="18"/>
      <c r="AC499" s="18"/>
      <c r="AD499" s="18"/>
    </row>
    <row r="500" ht="12.75" customHeight="1">
      <c r="A500" s="2"/>
      <c r="B500" s="18"/>
      <c r="C500" s="18"/>
      <c r="D500" s="18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  <c r="AA500" s="18"/>
      <c r="AB500" s="18"/>
      <c r="AC500" s="18"/>
      <c r="AD500" s="18"/>
    </row>
    <row r="501" ht="12.75" customHeight="1">
      <c r="A501" s="2"/>
      <c r="B501" s="18"/>
      <c r="C501" s="18"/>
      <c r="D501" s="18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  <c r="AA501" s="18"/>
      <c r="AB501" s="18"/>
      <c r="AC501" s="18"/>
      <c r="AD501" s="18"/>
    </row>
    <row r="502" ht="12.75" customHeight="1">
      <c r="A502" s="2"/>
      <c r="B502" s="18"/>
      <c r="C502" s="18"/>
      <c r="D502" s="18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  <c r="AA502" s="18"/>
      <c r="AB502" s="18"/>
      <c r="AC502" s="18"/>
      <c r="AD502" s="18"/>
    </row>
    <row r="503" ht="12.75" customHeight="1">
      <c r="A503" s="2"/>
      <c r="B503" s="18"/>
      <c r="C503" s="18"/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  <c r="AA503" s="18"/>
      <c r="AB503" s="18"/>
      <c r="AC503" s="18"/>
      <c r="AD503" s="18"/>
    </row>
    <row r="504" ht="12.75" customHeight="1">
      <c r="A504" s="2"/>
      <c r="B504" s="18"/>
      <c r="C504" s="18"/>
      <c r="D504" s="18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  <c r="AA504" s="18"/>
      <c r="AB504" s="18"/>
      <c r="AC504" s="18"/>
      <c r="AD504" s="18"/>
    </row>
    <row r="505" ht="12.75" customHeight="1">
      <c r="A505" s="2"/>
      <c r="B505" s="18"/>
      <c r="C505" s="18"/>
      <c r="D505" s="18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  <c r="AA505" s="18"/>
      <c r="AB505" s="18"/>
      <c r="AC505" s="18"/>
      <c r="AD505" s="18"/>
    </row>
    <row r="506" ht="12.75" customHeight="1">
      <c r="A506" s="2"/>
      <c r="B506" s="18"/>
      <c r="C506" s="18"/>
      <c r="D506" s="18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  <c r="AA506" s="18"/>
      <c r="AB506" s="18"/>
      <c r="AC506" s="18"/>
      <c r="AD506" s="18"/>
    </row>
    <row r="507" ht="12.75" customHeight="1">
      <c r="A507" s="2"/>
      <c r="B507" s="18"/>
      <c r="C507" s="18"/>
      <c r="D507" s="18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  <c r="AA507" s="18"/>
      <c r="AB507" s="18"/>
      <c r="AC507" s="18"/>
      <c r="AD507" s="18"/>
    </row>
    <row r="508" ht="12.75" customHeight="1">
      <c r="A508" s="2"/>
      <c r="B508" s="18"/>
      <c r="C508" s="18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  <c r="AA508" s="18"/>
      <c r="AB508" s="18"/>
      <c r="AC508" s="18"/>
      <c r="AD508" s="18"/>
    </row>
    <row r="509" ht="12.75" customHeight="1">
      <c r="A509" s="2"/>
      <c r="B509" s="18"/>
      <c r="C509" s="18"/>
      <c r="D509" s="18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  <c r="AA509" s="18"/>
      <c r="AB509" s="18"/>
      <c r="AC509" s="18"/>
      <c r="AD509" s="18"/>
    </row>
    <row r="510" ht="12.75" customHeight="1">
      <c r="A510" s="2"/>
      <c r="B510" s="18"/>
      <c r="C510" s="18"/>
      <c r="D510" s="18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  <c r="AA510" s="18"/>
      <c r="AB510" s="18"/>
      <c r="AC510" s="18"/>
      <c r="AD510" s="18"/>
    </row>
    <row r="511" ht="12.75" customHeight="1">
      <c r="A511" s="2"/>
      <c r="B511" s="18"/>
      <c r="C511" s="18"/>
      <c r="D511" s="18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  <c r="AA511" s="18"/>
      <c r="AB511" s="18"/>
      <c r="AC511" s="18"/>
      <c r="AD511" s="18"/>
    </row>
    <row r="512" ht="12.75" customHeight="1">
      <c r="A512" s="2"/>
      <c r="B512" s="18"/>
      <c r="C512" s="18"/>
      <c r="D512" s="18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  <c r="AA512" s="18"/>
      <c r="AB512" s="18"/>
      <c r="AC512" s="18"/>
      <c r="AD512" s="18"/>
    </row>
    <row r="513" ht="12.75" customHeight="1">
      <c r="A513" s="2"/>
      <c r="B513" s="18"/>
      <c r="C513" s="18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  <c r="AA513" s="18"/>
      <c r="AB513" s="18"/>
      <c r="AC513" s="18"/>
      <c r="AD513" s="18"/>
    </row>
    <row r="514" ht="12.75" customHeight="1">
      <c r="A514" s="2"/>
      <c r="B514" s="18"/>
      <c r="C514" s="18"/>
      <c r="D514" s="18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  <c r="AA514" s="18"/>
      <c r="AB514" s="18"/>
      <c r="AC514" s="18"/>
      <c r="AD514" s="18"/>
    </row>
    <row r="515" ht="12.75" customHeight="1">
      <c r="A515" s="2"/>
      <c r="B515" s="18"/>
      <c r="C515" s="18"/>
      <c r="D515" s="18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  <c r="AA515" s="18"/>
      <c r="AB515" s="18"/>
      <c r="AC515" s="18"/>
      <c r="AD515" s="18"/>
    </row>
    <row r="516" ht="12.75" customHeight="1">
      <c r="A516" s="2"/>
      <c r="B516" s="18"/>
      <c r="C516" s="18"/>
      <c r="D516" s="18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  <c r="AA516" s="18"/>
      <c r="AB516" s="18"/>
      <c r="AC516" s="18"/>
      <c r="AD516" s="18"/>
    </row>
    <row r="517" ht="12.75" customHeight="1">
      <c r="A517" s="2"/>
      <c r="B517" s="18"/>
      <c r="C517" s="18"/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  <c r="AA517" s="18"/>
      <c r="AB517" s="18"/>
      <c r="AC517" s="18"/>
      <c r="AD517" s="18"/>
    </row>
    <row r="518" ht="12.75" customHeight="1">
      <c r="A518" s="2"/>
      <c r="B518" s="18"/>
      <c r="C518" s="18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  <c r="AA518" s="18"/>
      <c r="AB518" s="18"/>
      <c r="AC518" s="18"/>
      <c r="AD518" s="18"/>
    </row>
    <row r="519" ht="12.75" customHeight="1">
      <c r="A519" s="2"/>
      <c r="B519" s="18"/>
      <c r="C519" s="18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  <c r="AA519" s="18"/>
      <c r="AB519" s="18"/>
      <c r="AC519" s="18"/>
      <c r="AD519" s="18"/>
    </row>
    <row r="520" ht="12.75" customHeight="1">
      <c r="A520" s="2"/>
      <c r="B520" s="18"/>
      <c r="C520" s="18"/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  <c r="AA520" s="18"/>
      <c r="AB520" s="18"/>
      <c r="AC520" s="18"/>
      <c r="AD520" s="18"/>
    </row>
    <row r="521" ht="12.75" customHeight="1">
      <c r="A521" s="2"/>
      <c r="B521" s="18"/>
      <c r="C521" s="18"/>
      <c r="D521" s="18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  <c r="AA521" s="18"/>
      <c r="AB521" s="18"/>
      <c r="AC521" s="18"/>
      <c r="AD521" s="18"/>
    </row>
    <row r="522" ht="12.75" customHeight="1">
      <c r="A522" s="2"/>
      <c r="B522" s="18"/>
      <c r="C522" s="18"/>
      <c r="D522" s="18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  <c r="AA522" s="18"/>
      <c r="AB522" s="18"/>
      <c r="AC522" s="18"/>
      <c r="AD522" s="18"/>
    </row>
    <row r="523" ht="12.75" customHeight="1">
      <c r="A523" s="2"/>
      <c r="B523" s="18"/>
      <c r="C523" s="18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  <c r="AA523" s="18"/>
      <c r="AB523" s="18"/>
      <c r="AC523" s="18"/>
      <c r="AD523" s="18"/>
    </row>
    <row r="524" ht="12.75" customHeight="1">
      <c r="A524" s="2"/>
      <c r="B524" s="18"/>
      <c r="C524" s="18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  <c r="AA524" s="18"/>
      <c r="AB524" s="18"/>
      <c r="AC524" s="18"/>
      <c r="AD524" s="18"/>
    </row>
    <row r="525" ht="12.75" customHeight="1">
      <c r="A525" s="2"/>
      <c r="B525" s="18"/>
      <c r="C525" s="18"/>
      <c r="D525" s="18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  <c r="AA525" s="18"/>
      <c r="AB525" s="18"/>
      <c r="AC525" s="18"/>
      <c r="AD525" s="18"/>
    </row>
    <row r="526" ht="12.75" customHeight="1">
      <c r="A526" s="2"/>
      <c r="B526" s="18"/>
      <c r="C526" s="18"/>
      <c r="D526" s="18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  <c r="AA526" s="18"/>
      <c r="AB526" s="18"/>
      <c r="AC526" s="18"/>
      <c r="AD526" s="18"/>
    </row>
    <row r="527" ht="12.75" customHeight="1">
      <c r="A527" s="2"/>
      <c r="B527" s="18"/>
      <c r="C527" s="18"/>
      <c r="D527" s="18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  <c r="AA527" s="18"/>
      <c r="AB527" s="18"/>
      <c r="AC527" s="18"/>
      <c r="AD527" s="18"/>
    </row>
    <row r="528" ht="12.75" customHeight="1">
      <c r="A528" s="2"/>
      <c r="B528" s="18"/>
      <c r="C528" s="18"/>
      <c r="D528" s="18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  <c r="AA528" s="18"/>
      <c r="AB528" s="18"/>
      <c r="AC528" s="18"/>
      <c r="AD528" s="18"/>
    </row>
    <row r="529" ht="12.75" customHeight="1">
      <c r="A529" s="2"/>
      <c r="B529" s="18"/>
      <c r="C529" s="18"/>
      <c r="D529" s="18"/>
      <c r="E529" s="18"/>
      <c r="F529" s="18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8"/>
      <c r="AA529" s="18"/>
      <c r="AB529" s="18"/>
      <c r="AC529" s="18"/>
      <c r="AD529" s="18"/>
    </row>
    <row r="530" ht="12.75" customHeight="1">
      <c r="A530" s="2"/>
      <c r="B530" s="18"/>
      <c r="C530" s="18"/>
      <c r="D530" s="18"/>
      <c r="E530" s="18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  <c r="AA530" s="18"/>
      <c r="AB530" s="18"/>
      <c r="AC530" s="18"/>
      <c r="AD530" s="18"/>
    </row>
    <row r="531" ht="12.75" customHeight="1">
      <c r="A531" s="2"/>
      <c r="B531" s="18"/>
      <c r="C531" s="18"/>
      <c r="D531" s="18"/>
      <c r="E531" s="18"/>
      <c r="F531" s="18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  <c r="AA531" s="18"/>
      <c r="AB531" s="18"/>
      <c r="AC531" s="18"/>
      <c r="AD531" s="18"/>
    </row>
    <row r="532" ht="12.75" customHeight="1">
      <c r="A532" s="2"/>
      <c r="B532" s="18"/>
      <c r="C532" s="18"/>
      <c r="D532" s="18"/>
      <c r="E532" s="18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  <c r="AA532" s="18"/>
      <c r="AB532" s="18"/>
      <c r="AC532" s="18"/>
      <c r="AD532" s="18"/>
    </row>
    <row r="533" ht="12.75" customHeight="1">
      <c r="A533" s="2"/>
      <c r="B533" s="18"/>
      <c r="C533" s="18"/>
      <c r="D533" s="18"/>
      <c r="E533" s="18"/>
      <c r="F533" s="18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  <c r="AA533" s="18"/>
      <c r="AB533" s="18"/>
      <c r="AC533" s="18"/>
      <c r="AD533" s="18"/>
    </row>
    <row r="534" ht="12.75" customHeight="1">
      <c r="A534" s="2"/>
      <c r="B534" s="18"/>
      <c r="C534" s="18"/>
      <c r="D534" s="18"/>
      <c r="E534" s="18"/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  <c r="AA534" s="18"/>
      <c r="AB534" s="18"/>
      <c r="AC534" s="18"/>
      <c r="AD534" s="18"/>
    </row>
    <row r="535" ht="12.75" customHeight="1">
      <c r="A535" s="2"/>
      <c r="B535" s="18"/>
      <c r="C535" s="18"/>
      <c r="D535" s="18"/>
      <c r="E535" s="18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  <c r="AA535" s="18"/>
      <c r="AB535" s="18"/>
      <c r="AC535" s="18"/>
      <c r="AD535" s="18"/>
    </row>
    <row r="536" ht="12.75" customHeight="1">
      <c r="A536" s="2"/>
      <c r="B536" s="18"/>
      <c r="C536" s="18"/>
      <c r="D536" s="18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  <c r="AA536" s="18"/>
      <c r="AB536" s="18"/>
      <c r="AC536" s="18"/>
      <c r="AD536" s="18"/>
    </row>
    <row r="537" ht="12.75" customHeight="1">
      <c r="A537" s="2"/>
      <c r="B537" s="18"/>
      <c r="C537" s="18"/>
      <c r="D537" s="18"/>
      <c r="E537" s="18"/>
      <c r="F537" s="18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  <c r="AA537" s="18"/>
      <c r="AB537" s="18"/>
      <c r="AC537" s="18"/>
      <c r="AD537" s="18"/>
    </row>
    <row r="538" ht="12.75" customHeight="1">
      <c r="A538" s="2"/>
      <c r="B538" s="18"/>
      <c r="C538" s="18"/>
      <c r="D538" s="18"/>
      <c r="E538" s="18"/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  <c r="AA538" s="18"/>
      <c r="AB538" s="18"/>
      <c r="AC538" s="18"/>
      <c r="AD538" s="18"/>
    </row>
    <row r="539" ht="12.75" customHeight="1">
      <c r="A539" s="2"/>
      <c r="B539" s="18"/>
      <c r="C539" s="18"/>
      <c r="D539" s="18"/>
      <c r="E539" s="18"/>
      <c r="F539" s="18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  <c r="AA539" s="18"/>
      <c r="AB539" s="18"/>
      <c r="AC539" s="18"/>
      <c r="AD539" s="18"/>
    </row>
    <row r="540" ht="12.75" customHeight="1">
      <c r="A540" s="2"/>
      <c r="B540" s="18"/>
      <c r="C540" s="18"/>
      <c r="D540" s="18"/>
      <c r="E540" s="18"/>
      <c r="F540" s="18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8"/>
      <c r="AA540" s="18"/>
      <c r="AB540" s="18"/>
      <c r="AC540" s="18"/>
      <c r="AD540" s="18"/>
    </row>
    <row r="541" ht="12.75" customHeight="1">
      <c r="A541" s="2"/>
      <c r="B541" s="18"/>
      <c r="C541" s="18"/>
      <c r="D541" s="18"/>
      <c r="E541" s="18"/>
      <c r="F541" s="18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  <c r="AA541" s="18"/>
      <c r="AB541" s="18"/>
      <c r="AC541" s="18"/>
      <c r="AD541" s="18"/>
    </row>
    <row r="542" ht="12.75" customHeight="1">
      <c r="A542" s="2"/>
      <c r="B542" s="18"/>
      <c r="C542" s="18"/>
      <c r="D542" s="18"/>
      <c r="E542" s="18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  <c r="AA542" s="18"/>
      <c r="AB542" s="18"/>
      <c r="AC542" s="18"/>
      <c r="AD542" s="18"/>
    </row>
    <row r="543" ht="12.75" customHeight="1">
      <c r="A543" s="2"/>
      <c r="B543" s="18"/>
      <c r="C543" s="18"/>
      <c r="D543" s="18"/>
      <c r="E543" s="18"/>
      <c r="F543" s="18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  <c r="AA543" s="18"/>
      <c r="AB543" s="18"/>
      <c r="AC543" s="18"/>
      <c r="AD543" s="18"/>
    </row>
    <row r="544" ht="12.75" customHeight="1">
      <c r="A544" s="2"/>
      <c r="B544" s="18"/>
      <c r="C544" s="18"/>
      <c r="D544" s="18"/>
      <c r="E544" s="18"/>
      <c r="F544" s="18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  <c r="AA544" s="18"/>
      <c r="AB544" s="18"/>
      <c r="AC544" s="18"/>
      <c r="AD544" s="18"/>
    </row>
    <row r="545" ht="12.75" customHeight="1">
      <c r="A545" s="2"/>
      <c r="B545" s="18"/>
      <c r="C545" s="18"/>
      <c r="D545" s="18"/>
      <c r="E545" s="18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  <c r="AA545" s="18"/>
      <c r="AB545" s="18"/>
      <c r="AC545" s="18"/>
      <c r="AD545" s="18"/>
    </row>
    <row r="546" ht="12.75" customHeight="1">
      <c r="A546" s="2"/>
      <c r="B546" s="18"/>
      <c r="C546" s="18"/>
      <c r="D546" s="18"/>
      <c r="E546" s="18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  <c r="AA546" s="18"/>
      <c r="AB546" s="18"/>
      <c r="AC546" s="18"/>
      <c r="AD546" s="18"/>
    </row>
    <row r="547" ht="12.75" customHeight="1">
      <c r="A547" s="2"/>
      <c r="B547" s="18"/>
      <c r="C547" s="18"/>
      <c r="D547" s="18"/>
      <c r="E547" s="18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  <c r="AA547" s="18"/>
      <c r="AB547" s="18"/>
      <c r="AC547" s="18"/>
      <c r="AD547" s="18"/>
    </row>
    <row r="548" ht="12.75" customHeight="1">
      <c r="A548" s="2"/>
      <c r="B548" s="18"/>
      <c r="C548" s="18"/>
      <c r="D548" s="18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8"/>
      <c r="AA548" s="18"/>
      <c r="AB548" s="18"/>
      <c r="AC548" s="18"/>
      <c r="AD548" s="18"/>
    </row>
    <row r="549" ht="12.75" customHeight="1">
      <c r="A549" s="2"/>
      <c r="B549" s="18"/>
      <c r="C549" s="18"/>
      <c r="D549" s="18"/>
      <c r="E549" s="18"/>
      <c r="F549" s="18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8"/>
      <c r="AA549" s="18"/>
      <c r="AB549" s="18"/>
      <c r="AC549" s="18"/>
      <c r="AD549" s="18"/>
    </row>
    <row r="550" ht="12.75" customHeight="1">
      <c r="A550" s="2"/>
      <c r="B550" s="18"/>
      <c r="C550" s="18"/>
      <c r="D550" s="18"/>
      <c r="E550" s="18"/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8"/>
      <c r="AA550" s="18"/>
      <c r="AB550" s="18"/>
      <c r="AC550" s="18"/>
      <c r="AD550" s="18"/>
    </row>
    <row r="551" ht="12.75" customHeight="1">
      <c r="A551" s="2"/>
      <c r="B551" s="18"/>
      <c r="C551" s="18"/>
      <c r="D551" s="18"/>
      <c r="E551" s="18"/>
      <c r="F551" s="18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8"/>
      <c r="AA551" s="18"/>
      <c r="AB551" s="18"/>
      <c r="AC551" s="18"/>
      <c r="AD551" s="18"/>
    </row>
    <row r="552" ht="12.75" customHeight="1">
      <c r="A552" s="2"/>
      <c r="B552" s="18"/>
      <c r="C552" s="18"/>
      <c r="D552" s="18"/>
      <c r="E552" s="18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8"/>
      <c r="AA552" s="18"/>
      <c r="AB552" s="18"/>
      <c r="AC552" s="18"/>
      <c r="AD552" s="18"/>
    </row>
    <row r="553" ht="12.75" customHeight="1">
      <c r="A553" s="2"/>
      <c r="B553" s="18"/>
      <c r="C553" s="18"/>
      <c r="D553" s="18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8"/>
      <c r="AA553" s="18"/>
      <c r="AB553" s="18"/>
      <c r="AC553" s="18"/>
      <c r="AD553" s="18"/>
    </row>
    <row r="554" ht="12.75" customHeight="1">
      <c r="A554" s="2"/>
      <c r="B554" s="18"/>
      <c r="C554" s="18"/>
      <c r="D554" s="18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8"/>
      <c r="AA554" s="18"/>
      <c r="AB554" s="18"/>
      <c r="AC554" s="18"/>
      <c r="AD554" s="18"/>
    </row>
    <row r="555" ht="12.75" customHeight="1">
      <c r="A555" s="2"/>
      <c r="B555" s="18"/>
      <c r="C555" s="18"/>
      <c r="D555" s="18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  <c r="AA555" s="18"/>
      <c r="AB555" s="18"/>
      <c r="AC555" s="18"/>
      <c r="AD555" s="18"/>
    </row>
    <row r="556" ht="12.75" customHeight="1">
      <c r="A556" s="2"/>
      <c r="B556" s="18"/>
      <c r="C556" s="18"/>
      <c r="D556" s="18"/>
      <c r="E556" s="18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  <c r="AA556" s="18"/>
      <c r="AB556" s="18"/>
      <c r="AC556" s="18"/>
      <c r="AD556" s="18"/>
    </row>
    <row r="557" ht="12.75" customHeight="1">
      <c r="A557" s="2"/>
      <c r="B557" s="18"/>
      <c r="C557" s="18"/>
      <c r="D557" s="18"/>
      <c r="E557" s="18"/>
      <c r="F557" s="18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8"/>
      <c r="AA557" s="18"/>
      <c r="AB557" s="18"/>
      <c r="AC557" s="18"/>
      <c r="AD557" s="18"/>
    </row>
    <row r="558" ht="12.75" customHeight="1">
      <c r="A558" s="2"/>
      <c r="B558" s="18"/>
      <c r="C558" s="18"/>
      <c r="D558" s="18"/>
      <c r="E558" s="18"/>
      <c r="F558" s="18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8"/>
      <c r="AA558" s="18"/>
      <c r="AB558" s="18"/>
      <c r="AC558" s="18"/>
      <c r="AD558" s="18"/>
    </row>
    <row r="559" ht="12.75" customHeight="1">
      <c r="A559" s="2"/>
      <c r="B559" s="18"/>
      <c r="C559" s="18"/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  <c r="AA559" s="18"/>
      <c r="AB559" s="18"/>
      <c r="AC559" s="18"/>
      <c r="AD559" s="18"/>
    </row>
    <row r="560" ht="12.75" customHeight="1">
      <c r="A560" s="2"/>
      <c r="B560" s="18"/>
      <c r="C560" s="18"/>
      <c r="D560" s="18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8"/>
      <c r="AA560" s="18"/>
      <c r="AB560" s="18"/>
      <c r="AC560" s="18"/>
      <c r="AD560" s="18"/>
    </row>
    <row r="561" ht="12.75" customHeight="1">
      <c r="A561" s="2"/>
      <c r="B561" s="18"/>
      <c r="C561" s="18"/>
      <c r="D561" s="18"/>
      <c r="E561" s="18"/>
      <c r="F561" s="18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8"/>
      <c r="AA561" s="18"/>
      <c r="AB561" s="18"/>
      <c r="AC561" s="18"/>
      <c r="AD561" s="18"/>
    </row>
    <row r="562" ht="12.75" customHeight="1">
      <c r="A562" s="2"/>
      <c r="B562" s="18"/>
      <c r="C562" s="18"/>
      <c r="D562" s="18"/>
      <c r="E562" s="18"/>
      <c r="F562" s="18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8"/>
      <c r="AA562" s="18"/>
      <c r="AB562" s="18"/>
      <c r="AC562" s="18"/>
      <c r="AD562" s="18"/>
    </row>
    <row r="563" ht="12.75" customHeight="1">
      <c r="A563" s="2"/>
      <c r="B563" s="18"/>
      <c r="C563" s="18"/>
      <c r="D563" s="18"/>
      <c r="E563" s="18"/>
      <c r="F563" s="18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  <c r="AA563" s="18"/>
      <c r="AB563" s="18"/>
      <c r="AC563" s="18"/>
      <c r="AD563" s="18"/>
    </row>
    <row r="564" ht="12.75" customHeight="1">
      <c r="A564" s="2"/>
      <c r="B564" s="18"/>
      <c r="C564" s="18"/>
      <c r="D564" s="18"/>
      <c r="E564" s="18"/>
      <c r="F564" s="18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  <c r="AA564" s="18"/>
      <c r="AB564" s="18"/>
      <c r="AC564" s="18"/>
      <c r="AD564" s="18"/>
    </row>
    <row r="565" ht="12.75" customHeight="1">
      <c r="A565" s="2"/>
      <c r="B565" s="18"/>
      <c r="C565" s="18"/>
      <c r="D565" s="18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  <c r="AA565" s="18"/>
      <c r="AB565" s="18"/>
      <c r="AC565" s="18"/>
      <c r="AD565" s="18"/>
    </row>
    <row r="566" ht="12.75" customHeight="1">
      <c r="A566" s="2"/>
      <c r="B566" s="18"/>
      <c r="C566" s="18"/>
      <c r="D566" s="18"/>
      <c r="E566" s="18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  <c r="AA566" s="18"/>
      <c r="AB566" s="18"/>
      <c r="AC566" s="18"/>
      <c r="AD566" s="18"/>
    </row>
    <row r="567" ht="12.75" customHeight="1">
      <c r="A567" s="2"/>
      <c r="B567" s="18"/>
      <c r="C567" s="18"/>
      <c r="D567" s="18"/>
      <c r="E567" s="18"/>
      <c r="F567" s="18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  <c r="AA567" s="18"/>
      <c r="AB567" s="18"/>
      <c r="AC567" s="18"/>
      <c r="AD567" s="18"/>
    </row>
    <row r="568" ht="12.75" customHeight="1">
      <c r="A568" s="2"/>
      <c r="B568" s="18"/>
      <c r="C568" s="18"/>
      <c r="D568" s="18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  <c r="AA568" s="18"/>
      <c r="AB568" s="18"/>
      <c r="AC568" s="18"/>
      <c r="AD568" s="18"/>
    </row>
    <row r="569" ht="12.75" customHeight="1">
      <c r="A569" s="2"/>
      <c r="B569" s="18"/>
      <c r="C569" s="18"/>
      <c r="D569" s="18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  <c r="AA569" s="18"/>
      <c r="AB569" s="18"/>
      <c r="AC569" s="18"/>
      <c r="AD569" s="18"/>
    </row>
    <row r="570" ht="12.75" customHeight="1">
      <c r="A570" s="2"/>
      <c r="B570" s="18"/>
      <c r="C570" s="18"/>
      <c r="D570" s="18"/>
      <c r="E570" s="18"/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  <c r="AA570" s="18"/>
      <c r="AB570" s="18"/>
      <c r="AC570" s="18"/>
      <c r="AD570" s="18"/>
    </row>
    <row r="571" ht="12.75" customHeight="1">
      <c r="A571" s="2"/>
      <c r="B571" s="18"/>
      <c r="C571" s="18"/>
      <c r="D571" s="18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  <c r="AA571" s="18"/>
      <c r="AB571" s="18"/>
      <c r="AC571" s="18"/>
      <c r="AD571" s="18"/>
    </row>
    <row r="572" ht="12.75" customHeight="1">
      <c r="A572" s="2"/>
      <c r="B572" s="18"/>
      <c r="C572" s="18"/>
      <c r="D572" s="18"/>
      <c r="E572" s="18"/>
      <c r="F572" s="18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  <c r="AA572" s="18"/>
      <c r="AB572" s="18"/>
      <c r="AC572" s="18"/>
      <c r="AD572" s="18"/>
    </row>
    <row r="573" ht="12.75" customHeight="1">
      <c r="A573" s="2"/>
      <c r="B573" s="18"/>
      <c r="C573" s="18"/>
      <c r="D573" s="18"/>
      <c r="E573" s="18"/>
      <c r="F573" s="18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  <c r="AA573" s="18"/>
      <c r="AB573" s="18"/>
      <c r="AC573" s="18"/>
      <c r="AD573" s="18"/>
    </row>
    <row r="574" ht="12.75" customHeight="1">
      <c r="A574" s="2"/>
      <c r="B574" s="18"/>
      <c r="C574" s="18"/>
      <c r="D574" s="18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  <c r="AA574" s="18"/>
      <c r="AB574" s="18"/>
      <c r="AC574" s="18"/>
      <c r="AD574" s="18"/>
    </row>
    <row r="575" ht="12.75" customHeight="1">
      <c r="A575" s="2"/>
      <c r="B575" s="18"/>
      <c r="C575" s="18"/>
      <c r="D575" s="18"/>
      <c r="E575" s="18"/>
      <c r="F575" s="18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  <c r="AA575" s="18"/>
      <c r="AB575" s="18"/>
      <c r="AC575" s="18"/>
      <c r="AD575" s="18"/>
    </row>
    <row r="576" ht="12.75" customHeight="1">
      <c r="A576" s="2"/>
      <c r="B576" s="18"/>
      <c r="C576" s="18"/>
      <c r="D576" s="18"/>
      <c r="E576" s="18"/>
      <c r="F576" s="18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  <c r="AA576" s="18"/>
      <c r="AB576" s="18"/>
      <c r="AC576" s="18"/>
      <c r="AD576" s="18"/>
    </row>
    <row r="577" ht="12.75" customHeight="1">
      <c r="A577" s="2"/>
      <c r="B577" s="18"/>
      <c r="C577" s="18"/>
      <c r="D577" s="18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  <c r="AA577" s="18"/>
      <c r="AB577" s="18"/>
      <c r="AC577" s="18"/>
      <c r="AD577" s="18"/>
    </row>
    <row r="578" ht="12.75" customHeight="1">
      <c r="A578" s="2"/>
      <c r="B578" s="18"/>
      <c r="C578" s="18"/>
      <c r="D578" s="18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  <c r="AA578" s="18"/>
      <c r="AB578" s="18"/>
      <c r="AC578" s="18"/>
      <c r="AD578" s="18"/>
    </row>
    <row r="579" ht="12.75" customHeight="1">
      <c r="A579" s="2"/>
      <c r="B579" s="18"/>
      <c r="C579" s="18"/>
      <c r="D579" s="18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  <c r="AA579" s="18"/>
      <c r="AB579" s="18"/>
      <c r="AC579" s="18"/>
      <c r="AD579" s="18"/>
    </row>
    <row r="580" ht="12.75" customHeight="1">
      <c r="A580" s="2"/>
      <c r="B580" s="18"/>
      <c r="C580" s="18"/>
      <c r="D580" s="18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  <c r="AA580" s="18"/>
      <c r="AB580" s="18"/>
      <c r="AC580" s="18"/>
      <c r="AD580" s="18"/>
    </row>
    <row r="581" ht="12.75" customHeight="1">
      <c r="A581" s="2"/>
      <c r="B581" s="18"/>
      <c r="C581" s="18"/>
      <c r="D581" s="18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  <c r="AA581" s="18"/>
      <c r="AB581" s="18"/>
      <c r="AC581" s="18"/>
      <c r="AD581" s="18"/>
    </row>
    <row r="582" ht="12.75" customHeight="1">
      <c r="A582" s="2"/>
      <c r="B582" s="18"/>
      <c r="C582" s="18"/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  <c r="AA582" s="18"/>
      <c r="AB582" s="18"/>
      <c r="AC582" s="18"/>
      <c r="AD582" s="18"/>
    </row>
    <row r="583" ht="12.75" customHeight="1">
      <c r="A583" s="2"/>
      <c r="B583" s="18"/>
      <c r="C583" s="18"/>
      <c r="D583" s="18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  <c r="AA583" s="18"/>
      <c r="AB583" s="18"/>
      <c r="AC583" s="18"/>
      <c r="AD583" s="18"/>
    </row>
    <row r="584" ht="12.75" customHeight="1">
      <c r="A584" s="2"/>
      <c r="B584" s="18"/>
      <c r="C584" s="18"/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  <c r="AA584" s="18"/>
      <c r="AB584" s="18"/>
      <c r="AC584" s="18"/>
      <c r="AD584" s="18"/>
    </row>
    <row r="585" ht="12.75" customHeight="1">
      <c r="A585" s="2"/>
      <c r="B585" s="18"/>
      <c r="C585" s="18"/>
      <c r="D585" s="18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  <c r="AA585" s="18"/>
      <c r="AB585" s="18"/>
      <c r="AC585" s="18"/>
      <c r="AD585" s="18"/>
    </row>
    <row r="586" ht="12.75" customHeight="1">
      <c r="A586" s="2"/>
      <c r="B586" s="18"/>
      <c r="C586" s="18"/>
      <c r="D586" s="18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  <c r="AA586" s="18"/>
      <c r="AB586" s="18"/>
      <c r="AC586" s="18"/>
      <c r="AD586" s="18"/>
    </row>
    <row r="587" ht="12.75" customHeight="1">
      <c r="A587" s="2"/>
      <c r="B587" s="18"/>
      <c r="C587" s="18"/>
      <c r="D587" s="18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  <c r="AA587" s="18"/>
      <c r="AB587" s="18"/>
      <c r="AC587" s="18"/>
      <c r="AD587" s="18"/>
    </row>
    <row r="588" ht="12.75" customHeight="1">
      <c r="A588" s="2"/>
      <c r="B588" s="18"/>
      <c r="C588" s="18"/>
      <c r="D588" s="18"/>
      <c r="E588" s="18"/>
      <c r="F588" s="18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  <c r="AA588" s="18"/>
      <c r="AB588" s="18"/>
      <c r="AC588" s="18"/>
      <c r="AD588" s="18"/>
    </row>
    <row r="589" ht="12.75" customHeight="1">
      <c r="A589" s="2"/>
      <c r="B589" s="18"/>
      <c r="C589" s="18"/>
      <c r="D589" s="18"/>
      <c r="E589" s="18"/>
      <c r="F589" s="18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  <c r="AA589" s="18"/>
      <c r="AB589" s="18"/>
      <c r="AC589" s="18"/>
      <c r="AD589" s="18"/>
    </row>
    <row r="590" ht="12.75" customHeight="1">
      <c r="A590" s="2"/>
      <c r="B590" s="18"/>
      <c r="C590" s="18"/>
      <c r="D590" s="18"/>
      <c r="E590" s="18"/>
      <c r="F590" s="18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  <c r="AA590" s="18"/>
      <c r="AB590" s="18"/>
      <c r="AC590" s="18"/>
      <c r="AD590" s="18"/>
    </row>
    <row r="591" ht="12.75" customHeight="1">
      <c r="A591" s="2"/>
      <c r="B591" s="18"/>
      <c r="C591" s="18"/>
      <c r="D591" s="18"/>
      <c r="E591" s="18"/>
      <c r="F591" s="18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  <c r="AA591" s="18"/>
      <c r="AB591" s="18"/>
      <c r="AC591" s="18"/>
      <c r="AD591" s="18"/>
    </row>
    <row r="592" ht="12.75" customHeight="1">
      <c r="A592" s="2"/>
      <c r="B592" s="18"/>
      <c r="C592" s="18"/>
      <c r="D592" s="18"/>
      <c r="E592" s="18"/>
      <c r="F592" s="18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  <c r="AA592" s="18"/>
      <c r="AB592" s="18"/>
      <c r="AC592" s="18"/>
      <c r="AD592" s="18"/>
    </row>
    <row r="593" ht="12.75" customHeight="1">
      <c r="A593" s="2"/>
      <c r="B593" s="18"/>
      <c r="C593" s="18"/>
      <c r="D593" s="18"/>
      <c r="E593" s="18"/>
      <c r="F593" s="18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  <c r="AA593" s="18"/>
      <c r="AB593" s="18"/>
      <c r="AC593" s="18"/>
      <c r="AD593" s="18"/>
    </row>
    <row r="594" ht="12.75" customHeight="1">
      <c r="A594" s="2"/>
      <c r="B594" s="18"/>
      <c r="C594" s="18"/>
      <c r="D594" s="18"/>
      <c r="E594" s="18"/>
      <c r="F594" s="18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  <c r="AA594" s="18"/>
      <c r="AB594" s="18"/>
      <c r="AC594" s="18"/>
      <c r="AD594" s="18"/>
    </row>
    <row r="595" ht="12.75" customHeight="1">
      <c r="A595" s="2"/>
      <c r="B595" s="18"/>
      <c r="C595" s="18"/>
      <c r="D595" s="18"/>
      <c r="E595" s="18"/>
      <c r="F595" s="18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  <c r="AA595" s="18"/>
      <c r="AB595" s="18"/>
      <c r="AC595" s="18"/>
      <c r="AD595" s="18"/>
    </row>
    <row r="596" ht="12.75" customHeight="1">
      <c r="A596" s="2"/>
      <c r="B596" s="18"/>
      <c r="C596" s="18"/>
      <c r="D596" s="18"/>
      <c r="E596" s="18"/>
      <c r="F596" s="18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  <c r="AA596" s="18"/>
      <c r="AB596" s="18"/>
      <c r="AC596" s="18"/>
      <c r="AD596" s="18"/>
    </row>
    <row r="597" ht="12.75" customHeight="1">
      <c r="A597" s="2"/>
      <c r="B597" s="18"/>
      <c r="C597" s="18"/>
      <c r="D597" s="18"/>
      <c r="E597" s="18"/>
      <c r="F597" s="18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  <c r="AA597" s="18"/>
      <c r="AB597" s="18"/>
      <c r="AC597" s="18"/>
      <c r="AD597" s="18"/>
    </row>
    <row r="598" ht="12.75" customHeight="1">
      <c r="A598" s="2"/>
      <c r="B598" s="18"/>
      <c r="C598" s="18"/>
      <c r="D598" s="18"/>
      <c r="E598" s="18"/>
      <c r="F598" s="18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  <c r="AA598" s="18"/>
      <c r="AB598" s="18"/>
      <c r="AC598" s="18"/>
      <c r="AD598" s="18"/>
    </row>
    <row r="599" ht="12.75" customHeight="1">
      <c r="A599" s="2"/>
      <c r="B599" s="18"/>
      <c r="C599" s="18"/>
      <c r="D599" s="18"/>
      <c r="E599" s="18"/>
      <c r="F599" s="18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  <c r="AA599" s="18"/>
      <c r="AB599" s="18"/>
      <c r="AC599" s="18"/>
      <c r="AD599" s="18"/>
    </row>
    <row r="600" ht="12.75" customHeight="1">
      <c r="A600" s="2"/>
      <c r="B600" s="18"/>
      <c r="C600" s="18"/>
      <c r="D600" s="18"/>
      <c r="E600" s="18"/>
      <c r="F600" s="18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  <c r="AA600" s="18"/>
      <c r="AB600" s="18"/>
      <c r="AC600" s="18"/>
      <c r="AD600" s="18"/>
    </row>
    <row r="601" ht="12.75" customHeight="1">
      <c r="A601" s="2"/>
      <c r="B601" s="18"/>
      <c r="C601" s="18"/>
      <c r="D601" s="18"/>
      <c r="E601" s="18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  <c r="AA601" s="18"/>
      <c r="AB601" s="18"/>
      <c r="AC601" s="18"/>
      <c r="AD601" s="18"/>
    </row>
    <row r="602" ht="12.75" customHeight="1">
      <c r="A602" s="2"/>
      <c r="B602" s="18"/>
      <c r="C602" s="18"/>
      <c r="D602" s="18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  <c r="AA602" s="18"/>
      <c r="AB602" s="18"/>
      <c r="AC602" s="18"/>
      <c r="AD602" s="18"/>
    </row>
    <row r="603" ht="12.75" customHeight="1">
      <c r="A603" s="2"/>
      <c r="B603" s="18"/>
      <c r="C603" s="18"/>
      <c r="D603" s="18"/>
      <c r="E603" s="18"/>
      <c r="F603" s="18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  <c r="AA603" s="18"/>
      <c r="AB603" s="18"/>
      <c r="AC603" s="18"/>
      <c r="AD603" s="18"/>
    </row>
    <row r="604" ht="12.75" customHeight="1">
      <c r="A604" s="2"/>
      <c r="B604" s="18"/>
      <c r="C604" s="18"/>
      <c r="D604" s="18"/>
      <c r="E604" s="18"/>
      <c r="F604" s="18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  <c r="AA604" s="18"/>
      <c r="AB604" s="18"/>
      <c r="AC604" s="18"/>
      <c r="AD604" s="18"/>
    </row>
    <row r="605" ht="12.75" customHeight="1">
      <c r="A605" s="2"/>
      <c r="B605" s="18"/>
      <c r="C605" s="18"/>
      <c r="D605" s="18"/>
      <c r="E605" s="18"/>
      <c r="F605" s="18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  <c r="AA605" s="18"/>
      <c r="AB605" s="18"/>
      <c r="AC605" s="18"/>
      <c r="AD605" s="18"/>
    </row>
    <row r="606" ht="12.75" customHeight="1">
      <c r="A606" s="2"/>
      <c r="B606" s="18"/>
      <c r="C606" s="18"/>
      <c r="D606" s="18"/>
      <c r="E606" s="18"/>
      <c r="F606" s="18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  <c r="AA606" s="18"/>
      <c r="AB606" s="18"/>
      <c r="AC606" s="18"/>
      <c r="AD606" s="18"/>
    </row>
    <row r="607" ht="12.75" customHeight="1">
      <c r="A607" s="2"/>
      <c r="B607" s="18"/>
      <c r="C607" s="18"/>
      <c r="D607" s="18"/>
      <c r="E607" s="18"/>
      <c r="F607" s="18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  <c r="AA607" s="18"/>
      <c r="AB607" s="18"/>
      <c r="AC607" s="18"/>
      <c r="AD607" s="18"/>
    </row>
    <row r="608" ht="12.75" customHeight="1">
      <c r="A608" s="2"/>
      <c r="B608" s="18"/>
      <c r="C608" s="18"/>
      <c r="D608" s="18"/>
      <c r="E608" s="18"/>
      <c r="F608" s="18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  <c r="AA608" s="18"/>
      <c r="AB608" s="18"/>
      <c r="AC608" s="18"/>
      <c r="AD608" s="18"/>
    </row>
    <row r="609" ht="12.75" customHeight="1">
      <c r="A609" s="2"/>
      <c r="B609" s="18"/>
      <c r="C609" s="18"/>
      <c r="D609" s="18"/>
      <c r="E609" s="18"/>
      <c r="F609" s="18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  <c r="AA609" s="18"/>
      <c r="AB609" s="18"/>
      <c r="AC609" s="18"/>
      <c r="AD609" s="18"/>
    </row>
    <row r="610" ht="12.75" customHeight="1">
      <c r="A610" s="2"/>
      <c r="B610" s="18"/>
      <c r="C610" s="18"/>
      <c r="D610" s="18"/>
      <c r="E610" s="18"/>
      <c r="F610" s="18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  <c r="AA610" s="18"/>
      <c r="AB610" s="18"/>
      <c r="AC610" s="18"/>
      <c r="AD610" s="18"/>
    </row>
    <row r="611" ht="12.75" customHeight="1">
      <c r="A611" s="2"/>
      <c r="B611" s="18"/>
      <c r="C611" s="18"/>
      <c r="D611" s="18"/>
      <c r="E611" s="18"/>
      <c r="F611" s="18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  <c r="AA611" s="18"/>
      <c r="AB611" s="18"/>
      <c r="AC611" s="18"/>
      <c r="AD611" s="18"/>
    </row>
    <row r="612" ht="12.75" customHeight="1">
      <c r="A612" s="2"/>
      <c r="B612" s="18"/>
      <c r="C612" s="18"/>
      <c r="D612" s="18"/>
      <c r="E612" s="18"/>
      <c r="F612" s="18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  <c r="AA612" s="18"/>
      <c r="AB612" s="18"/>
      <c r="AC612" s="18"/>
      <c r="AD612" s="18"/>
    </row>
    <row r="613" ht="12.75" customHeight="1">
      <c r="A613" s="2"/>
      <c r="B613" s="18"/>
      <c r="C613" s="18"/>
      <c r="D613" s="18"/>
      <c r="E613" s="18"/>
      <c r="F613" s="18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  <c r="AA613" s="18"/>
      <c r="AB613" s="18"/>
      <c r="AC613" s="18"/>
      <c r="AD613" s="18"/>
    </row>
    <row r="614" ht="12.75" customHeight="1">
      <c r="A614" s="2"/>
      <c r="B614" s="18"/>
      <c r="C614" s="18"/>
      <c r="D614" s="18"/>
      <c r="E614" s="18"/>
      <c r="F614" s="18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  <c r="AA614" s="18"/>
      <c r="AB614" s="18"/>
      <c r="AC614" s="18"/>
      <c r="AD614" s="18"/>
    </row>
    <row r="615" ht="12.75" customHeight="1">
      <c r="A615" s="2"/>
      <c r="B615" s="18"/>
      <c r="C615" s="18"/>
      <c r="D615" s="18"/>
      <c r="E615" s="18"/>
      <c r="F615" s="18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  <c r="AA615" s="18"/>
      <c r="AB615" s="18"/>
      <c r="AC615" s="18"/>
      <c r="AD615" s="18"/>
    </row>
    <row r="616" ht="12.75" customHeight="1">
      <c r="A616" s="2"/>
      <c r="B616" s="18"/>
      <c r="C616" s="18"/>
      <c r="D616" s="18"/>
      <c r="E616" s="18"/>
      <c r="F616" s="18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  <c r="AA616" s="18"/>
      <c r="AB616" s="18"/>
      <c r="AC616" s="18"/>
      <c r="AD616" s="18"/>
    </row>
    <row r="617" ht="12.75" customHeight="1">
      <c r="A617" s="2"/>
      <c r="B617" s="18"/>
      <c r="C617" s="18"/>
      <c r="D617" s="18"/>
      <c r="E617" s="18"/>
      <c r="F617" s="18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8"/>
      <c r="AA617" s="18"/>
      <c r="AB617" s="18"/>
      <c r="AC617" s="18"/>
      <c r="AD617" s="18"/>
    </row>
    <row r="618" ht="12.75" customHeight="1">
      <c r="A618" s="2"/>
      <c r="B618" s="18"/>
      <c r="C618" s="18"/>
      <c r="D618" s="18"/>
      <c r="E618" s="18"/>
      <c r="F618" s="18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  <c r="AA618" s="18"/>
      <c r="AB618" s="18"/>
      <c r="AC618" s="18"/>
      <c r="AD618" s="18"/>
    </row>
    <row r="619" ht="12.75" customHeight="1">
      <c r="A619" s="2"/>
      <c r="B619" s="18"/>
      <c r="C619" s="18"/>
      <c r="D619" s="18"/>
      <c r="E619" s="18"/>
      <c r="F619" s="18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  <c r="AA619" s="18"/>
      <c r="AB619" s="18"/>
      <c r="AC619" s="18"/>
      <c r="AD619" s="18"/>
    </row>
    <row r="620" ht="12.75" customHeight="1">
      <c r="A620" s="2"/>
      <c r="B620" s="18"/>
      <c r="C620" s="18"/>
      <c r="D620" s="18"/>
      <c r="E620" s="18"/>
      <c r="F620" s="18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  <c r="AA620" s="18"/>
      <c r="AB620" s="18"/>
      <c r="AC620" s="18"/>
      <c r="AD620" s="18"/>
    </row>
    <row r="621" ht="12.75" customHeight="1">
      <c r="A621" s="2"/>
      <c r="B621" s="18"/>
      <c r="C621" s="18"/>
      <c r="D621" s="18"/>
      <c r="E621" s="18"/>
      <c r="F621" s="18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  <c r="AA621" s="18"/>
      <c r="AB621" s="18"/>
      <c r="AC621" s="18"/>
      <c r="AD621" s="18"/>
    </row>
    <row r="622" ht="12.75" customHeight="1">
      <c r="A622" s="2"/>
      <c r="B622" s="18"/>
      <c r="C622" s="18"/>
      <c r="D622" s="18"/>
      <c r="E622" s="18"/>
      <c r="F622" s="18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  <c r="AA622" s="18"/>
      <c r="AB622" s="18"/>
      <c r="AC622" s="18"/>
      <c r="AD622" s="18"/>
    </row>
    <row r="623" ht="12.75" customHeight="1">
      <c r="A623" s="2"/>
      <c r="B623" s="18"/>
      <c r="C623" s="18"/>
      <c r="D623" s="18"/>
      <c r="E623" s="18"/>
      <c r="F623" s="18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  <c r="AA623" s="18"/>
      <c r="AB623" s="18"/>
      <c r="AC623" s="18"/>
      <c r="AD623" s="18"/>
    </row>
    <row r="624" ht="12.75" customHeight="1">
      <c r="A624" s="2"/>
      <c r="B624" s="18"/>
      <c r="C624" s="18"/>
      <c r="D624" s="18"/>
      <c r="E624" s="18"/>
      <c r="F624" s="18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  <c r="AA624" s="18"/>
      <c r="AB624" s="18"/>
      <c r="AC624" s="18"/>
      <c r="AD624" s="18"/>
    </row>
    <row r="625" ht="12.75" customHeight="1">
      <c r="A625" s="2"/>
      <c r="B625" s="18"/>
      <c r="C625" s="18"/>
      <c r="D625" s="18"/>
      <c r="E625" s="18"/>
      <c r="F625" s="18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  <c r="AA625" s="18"/>
      <c r="AB625" s="18"/>
      <c r="AC625" s="18"/>
      <c r="AD625" s="18"/>
    </row>
    <row r="626" ht="12.75" customHeight="1">
      <c r="A626" s="2"/>
      <c r="B626" s="18"/>
      <c r="C626" s="18"/>
      <c r="D626" s="18"/>
      <c r="E626" s="18"/>
      <c r="F626" s="18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  <c r="AA626" s="18"/>
      <c r="AB626" s="18"/>
      <c r="AC626" s="18"/>
      <c r="AD626" s="18"/>
    </row>
    <row r="627" ht="12.75" customHeight="1">
      <c r="A627" s="2"/>
      <c r="B627" s="18"/>
      <c r="C627" s="18"/>
      <c r="D627" s="18"/>
      <c r="E627" s="18"/>
      <c r="F627" s="18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  <c r="AA627" s="18"/>
      <c r="AB627" s="18"/>
      <c r="AC627" s="18"/>
      <c r="AD627" s="18"/>
    </row>
    <row r="628" ht="12.75" customHeight="1">
      <c r="A628" s="2"/>
      <c r="B628" s="18"/>
      <c r="C628" s="18"/>
      <c r="D628" s="18"/>
      <c r="E628" s="18"/>
      <c r="F628" s="18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  <c r="AA628" s="18"/>
      <c r="AB628" s="18"/>
      <c r="AC628" s="18"/>
      <c r="AD628" s="18"/>
    </row>
    <row r="629" ht="12.75" customHeight="1">
      <c r="A629" s="2"/>
      <c r="B629" s="18"/>
      <c r="C629" s="18"/>
      <c r="D629" s="18"/>
      <c r="E629" s="18"/>
      <c r="F629" s="18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  <c r="AA629" s="18"/>
      <c r="AB629" s="18"/>
      <c r="AC629" s="18"/>
      <c r="AD629" s="18"/>
    </row>
    <row r="630" ht="12.75" customHeight="1">
      <c r="A630" s="2"/>
      <c r="B630" s="18"/>
      <c r="C630" s="18"/>
      <c r="D630" s="18"/>
      <c r="E630" s="18"/>
      <c r="F630" s="18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  <c r="AA630" s="18"/>
      <c r="AB630" s="18"/>
      <c r="AC630" s="18"/>
      <c r="AD630" s="18"/>
    </row>
    <row r="631" ht="12.75" customHeight="1">
      <c r="A631" s="2"/>
      <c r="B631" s="18"/>
      <c r="C631" s="18"/>
      <c r="D631" s="18"/>
      <c r="E631" s="18"/>
      <c r="F631" s="18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  <c r="AA631" s="18"/>
      <c r="AB631" s="18"/>
      <c r="AC631" s="18"/>
      <c r="AD631" s="18"/>
    </row>
    <row r="632" ht="12.75" customHeight="1">
      <c r="A632" s="2"/>
      <c r="B632" s="18"/>
      <c r="C632" s="18"/>
      <c r="D632" s="18"/>
      <c r="E632" s="18"/>
      <c r="F632" s="18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  <c r="AA632" s="18"/>
      <c r="AB632" s="18"/>
      <c r="AC632" s="18"/>
      <c r="AD632" s="18"/>
    </row>
    <row r="633" ht="12.75" customHeight="1">
      <c r="A633" s="2"/>
      <c r="B633" s="18"/>
      <c r="C633" s="18"/>
      <c r="D633" s="18"/>
      <c r="E633" s="18"/>
      <c r="F633" s="18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  <c r="AA633" s="18"/>
      <c r="AB633" s="18"/>
      <c r="AC633" s="18"/>
      <c r="AD633" s="18"/>
    </row>
    <row r="634" ht="12.75" customHeight="1">
      <c r="A634" s="2"/>
      <c r="B634" s="18"/>
      <c r="C634" s="18"/>
      <c r="D634" s="18"/>
      <c r="E634" s="18"/>
      <c r="F634" s="18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  <c r="AA634" s="18"/>
      <c r="AB634" s="18"/>
      <c r="AC634" s="18"/>
      <c r="AD634" s="18"/>
    </row>
    <row r="635" ht="12.75" customHeight="1">
      <c r="A635" s="2"/>
      <c r="B635" s="18"/>
      <c r="C635" s="18"/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  <c r="AA635" s="18"/>
      <c r="AB635" s="18"/>
      <c r="AC635" s="18"/>
      <c r="AD635" s="18"/>
    </row>
    <row r="636" ht="12.75" customHeight="1">
      <c r="A636" s="2"/>
      <c r="B636" s="18"/>
      <c r="C636" s="18"/>
      <c r="D636" s="18"/>
      <c r="E636" s="18"/>
      <c r="F636" s="18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  <c r="AA636" s="18"/>
      <c r="AB636" s="18"/>
      <c r="AC636" s="18"/>
      <c r="AD636" s="18"/>
    </row>
    <row r="637" ht="12.75" customHeight="1">
      <c r="A637" s="2"/>
      <c r="B637" s="18"/>
      <c r="C637" s="18"/>
      <c r="D637" s="18"/>
      <c r="E637" s="18"/>
      <c r="F637" s="18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  <c r="AA637" s="18"/>
      <c r="AB637" s="18"/>
      <c r="AC637" s="18"/>
      <c r="AD637" s="18"/>
    </row>
    <row r="638" ht="12.75" customHeight="1">
      <c r="A638" s="2"/>
      <c r="B638" s="18"/>
      <c r="C638" s="18"/>
      <c r="D638" s="18"/>
      <c r="E638" s="18"/>
      <c r="F638" s="18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  <c r="AA638" s="18"/>
      <c r="AB638" s="18"/>
      <c r="AC638" s="18"/>
      <c r="AD638" s="18"/>
    </row>
    <row r="639" ht="12.75" customHeight="1">
      <c r="A639" s="2"/>
      <c r="B639" s="18"/>
      <c r="C639" s="18"/>
      <c r="D639" s="18"/>
      <c r="E639" s="18"/>
      <c r="F639" s="18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  <c r="AA639" s="18"/>
      <c r="AB639" s="18"/>
      <c r="AC639" s="18"/>
      <c r="AD639" s="18"/>
    </row>
    <row r="640" ht="12.75" customHeight="1">
      <c r="A640" s="2"/>
      <c r="B640" s="18"/>
      <c r="C640" s="18"/>
      <c r="D640" s="18"/>
      <c r="E640" s="18"/>
      <c r="F640" s="18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  <c r="AA640" s="18"/>
      <c r="AB640" s="18"/>
      <c r="AC640" s="18"/>
      <c r="AD640" s="18"/>
    </row>
    <row r="641" ht="12.75" customHeight="1">
      <c r="A641" s="2"/>
      <c r="B641" s="18"/>
      <c r="C641" s="18"/>
      <c r="D641" s="18"/>
      <c r="E641" s="18"/>
      <c r="F641" s="18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  <c r="AA641" s="18"/>
      <c r="AB641" s="18"/>
      <c r="AC641" s="18"/>
      <c r="AD641" s="18"/>
    </row>
    <row r="642" ht="12.75" customHeight="1">
      <c r="A642" s="2"/>
      <c r="B642" s="18"/>
      <c r="C642" s="18"/>
      <c r="D642" s="18"/>
      <c r="E642" s="18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  <c r="AA642" s="18"/>
      <c r="AB642" s="18"/>
      <c r="AC642" s="18"/>
      <c r="AD642" s="18"/>
    </row>
    <row r="643" ht="12.75" customHeight="1">
      <c r="A643" s="2"/>
      <c r="B643" s="18"/>
      <c r="C643" s="18"/>
      <c r="D643" s="18"/>
      <c r="E643" s="18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  <c r="AA643" s="18"/>
      <c r="AB643" s="18"/>
      <c r="AC643" s="18"/>
      <c r="AD643" s="18"/>
    </row>
    <row r="644" ht="12.75" customHeight="1">
      <c r="A644" s="2"/>
      <c r="B644" s="18"/>
      <c r="C644" s="18"/>
      <c r="D644" s="18"/>
      <c r="E644" s="18"/>
      <c r="F644" s="18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  <c r="AA644" s="18"/>
      <c r="AB644" s="18"/>
      <c r="AC644" s="18"/>
      <c r="AD644" s="18"/>
    </row>
    <row r="645" ht="12.75" customHeight="1">
      <c r="A645" s="2"/>
      <c r="B645" s="18"/>
      <c r="C645" s="18"/>
      <c r="D645" s="18"/>
      <c r="E645" s="18"/>
      <c r="F645" s="18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  <c r="AA645" s="18"/>
      <c r="AB645" s="18"/>
      <c r="AC645" s="18"/>
      <c r="AD645" s="18"/>
    </row>
    <row r="646" ht="12.75" customHeight="1">
      <c r="A646" s="2"/>
      <c r="B646" s="18"/>
      <c r="C646" s="18"/>
      <c r="D646" s="18"/>
      <c r="E646" s="18"/>
      <c r="F646" s="18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  <c r="AA646" s="18"/>
      <c r="AB646" s="18"/>
      <c r="AC646" s="18"/>
      <c r="AD646" s="18"/>
    </row>
    <row r="647" ht="12.75" customHeight="1">
      <c r="A647" s="2"/>
      <c r="B647" s="18"/>
      <c r="C647" s="18"/>
      <c r="D647" s="18"/>
      <c r="E647" s="18"/>
      <c r="F647" s="18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  <c r="AA647" s="18"/>
      <c r="AB647" s="18"/>
      <c r="AC647" s="18"/>
      <c r="AD647" s="18"/>
    </row>
    <row r="648" ht="12.75" customHeight="1">
      <c r="A648" s="2"/>
      <c r="B648" s="18"/>
      <c r="C648" s="18"/>
      <c r="D648" s="18"/>
      <c r="E648" s="18"/>
      <c r="F648" s="18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  <c r="AA648" s="18"/>
      <c r="AB648" s="18"/>
      <c r="AC648" s="18"/>
      <c r="AD648" s="18"/>
    </row>
    <row r="649" ht="12.75" customHeight="1">
      <c r="A649" s="2"/>
      <c r="B649" s="18"/>
      <c r="C649" s="18"/>
      <c r="D649" s="18"/>
      <c r="E649" s="18"/>
      <c r="F649" s="18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  <c r="AA649" s="18"/>
      <c r="AB649" s="18"/>
      <c r="AC649" s="18"/>
      <c r="AD649" s="18"/>
    </row>
    <row r="650" ht="12.75" customHeight="1">
      <c r="A650" s="2"/>
      <c r="B650" s="18"/>
      <c r="C650" s="18"/>
      <c r="D650" s="18"/>
      <c r="E650" s="18"/>
      <c r="F650" s="18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  <c r="AA650" s="18"/>
      <c r="AB650" s="18"/>
      <c r="AC650" s="18"/>
      <c r="AD650" s="18"/>
    </row>
    <row r="651" ht="12.75" customHeight="1">
      <c r="A651" s="2"/>
      <c r="B651" s="18"/>
      <c r="C651" s="18"/>
      <c r="D651" s="18"/>
      <c r="E651" s="18"/>
      <c r="F651" s="18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  <c r="AA651" s="18"/>
      <c r="AB651" s="18"/>
      <c r="AC651" s="18"/>
      <c r="AD651" s="18"/>
    </row>
    <row r="652" ht="12.75" customHeight="1">
      <c r="A652" s="2"/>
      <c r="B652" s="18"/>
      <c r="C652" s="18"/>
      <c r="D652" s="18"/>
      <c r="E652" s="18"/>
      <c r="F652" s="18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  <c r="AA652" s="18"/>
      <c r="AB652" s="18"/>
      <c r="AC652" s="18"/>
      <c r="AD652" s="18"/>
    </row>
    <row r="653" ht="12.75" customHeight="1">
      <c r="A653" s="2"/>
      <c r="B653" s="18"/>
      <c r="C653" s="18"/>
      <c r="D653" s="18"/>
      <c r="E653" s="18"/>
      <c r="F653" s="18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  <c r="AA653" s="18"/>
      <c r="AB653" s="18"/>
      <c r="AC653" s="18"/>
      <c r="AD653" s="18"/>
    </row>
    <row r="654" ht="12.75" customHeight="1">
      <c r="A654" s="2"/>
      <c r="B654" s="18"/>
      <c r="C654" s="18"/>
      <c r="D654" s="18"/>
      <c r="E654" s="18"/>
      <c r="F654" s="18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  <c r="AA654" s="18"/>
      <c r="AB654" s="18"/>
      <c r="AC654" s="18"/>
      <c r="AD654" s="18"/>
    </row>
    <row r="655" ht="12.75" customHeight="1">
      <c r="A655" s="2"/>
      <c r="B655" s="18"/>
      <c r="C655" s="18"/>
      <c r="D655" s="18"/>
      <c r="E655" s="18"/>
      <c r="F655" s="18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  <c r="AA655" s="18"/>
      <c r="AB655" s="18"/>
      <c r="AC655" s="18"/>
      <c r="AD655" s="18"/>
    </row>
    <row r="656" ht="12.75" customHeight="1">
      <c r="A656" s="2"/>
      <c r="B656" s="18"/>
      <c r="C656" s="18"/>
      <c r="D656" s="18"/>
      <c r="E656" s="18"/>
      <c r="F656" s="18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  <c r="AA656" s="18"/>
      <c r="AB656" s="18"/>
      <c r="AC656" s="18"/>
      <c r="AD656" s="18"/>
    </row>
    <row r="657" ht="12.75" customHeight="1">
      <c r="A657" s="2"/>
      <c r="B657" s="18"/>
      <c r="C657" s="18"/>
      <c r="D657" s="18"/>
      <c r="E657" s="18"/>
      <c r="F657" s="18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  <c r="AA657" s="18"/>
      <c r="AB657" s="18"/>
      <c r="AC657" s="18"/>
      <c r="AD657" s="18"/>
    </row>
    <row r="658" ht="12.75" customHeight="1">
      <c r="A658" s="2"/>
      <c r="B658" s="18"/>
      <c r="C658" s="18"/>
      <c r="D658" s="18"/>
      <c r="E658" s="18"/>
      <c r="F658" s="18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  <c r="AA658" s="18"/>
      <c r="AB658" s="18"/>
      <c r="AC658" s="18"/>
      <c r="AD658" s="18"/>
    </row>
    <row r="659" ht="12.75" customHeight="1">
      <c r="A659" s="2"/>
      <c r="B659" s="18"/>
      <c r="C659" s="18"/>
      <c r="D659" s="18"/>
      <c r="E659" s="18"/>
      <c r="F659" s="18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  <c r="AA659" s="18"/>
      <c r="AB659" s="18"/>
      <c r="AC659" s="18"/>
      <c r="AD659" s="18"/>
    </row>
    <row r="660" ht="12.75" customHeight="1">
      <c r="A660" s="2"/>
      <c r="B660" s="18"/>
      <c r="C660" s="18"/>
      <c r="D660" s="18"/>
      <c r="E660" s="18"/>
      <c r="F660" s="18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  <c r="AA660" s="18"/>
      <c r="AB660" s="18"/>
      <c r="AC660" s="18"/>
      <c r="AD660" s="18"/>
    </row>
    <row r="661" ht="12.75" customHeight="1">
      <c r="A661" s="2"/>
      <c r="B661" s="18"/>
      <c r="C661" s="18"/>
      <c r="D661" s="18"/>
      <c r="E661" s="18"/>
      <c r="F661" s="18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  <c r="AA661" s="18"/>
      <c r="AB661" s="18"/>
      <c r="AC661" s="18"/>
      <c r="AD661" s="18"/>
    </row>
    <row r="662" ht="12.75" customHeight="1">
      <c r="A662" s="2"/>
      <c r="B662" s="18"/>
      <c r="C662" s="18"/>
      <c r="D662" s="18"/>
      <c r="E662" s="18"/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  <c r="AA662" s="18"/>
      <c r="AB662" s="18"/>
      <c r="AC662" s="18"/>
      <c r="AD662" s="18"/>
    </row>
    <row r="663" ht="12.75" customHeight="1">
      <c r="A663" s="2"/>
      <c r="B663" s="18"/>
      <c r="C663" s="18"/>
      <c r="D663" s="18"/>
      <c r="E663" s="18"/>
      <c r="F663" s="18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  <c r="AA663" s="18"/>
      <c r="AB663" s="18"/>
      <c r="AC663" s="18"/>
      <c r="AD663" s="18"/>
    </row>
    <row r="664" ht="12.75" customHeight="1">
      <c r="A664" s="2"/>
      <c r="B664" s="18"/>
      <c r="C664" s="18"/>
      <c r="D664" s="18"/>
      <c r="E664" s="18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  <c r="AA664" s="18"/>
      <c r="AB664" s="18"/>
      <c r="AC664" s="18"/>
      <c r="AD664" s="18"/>
    </row>
    <row r="665" ht="12.75" customHeight="1">
      <c r="A665" s="2"/>
      <c r="B665" s="18"/>
      <c r="C665" s="18"/>
      <c r="D665" s="18"/>
      <c r="E665" s="18"/>
      <c r="F665" s="18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  <c r="AA665" s="18"/>
      <c r="AB665" s="18"/>
      <c r="AC665" s="18"/>
      <c r="AD665" s="18"/>
    </row>
    <row r="666" ht="12.75" customHeight="1">
      <c r="A666" s="2"/>
      <c r="B666" s="18"/>
      <c r="C666" s="18"/>
      <c r="D666" s="18"/>
      <c r="E666" s="18"/>
      <c r="F666" s="18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  <c r="AA666" s="18"/>
      <c r="AB666" s="18"/>
      <c r="AC666" s="18"/>
      <c r="AD666" s="18"/>
    </row>
    <row r="667" ht="12.75" customHeight="1">
      <c r="A667" s="2"/>
      <c r="B667" s="18"/>
      <c r="C667" s="18"/>
      <c r="D667" s="18"/>
      <c r="E667" s="18"/>
      <c r="F667" s="18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  <c r="AA667" s="18"/>
      <c r="AB667" s="18"/>
      <c r="AC667" s="18"/>
      <c r="AD667" s="18"/>
    </row>
    <row r="668" ht="12.75" customHeight="1">
      <c r="A668" s="2"/>
      <c r="B668" s="18"/>
      <c r="C668" s="18"/>
      <c r="D668" s="18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  <c r="AA668" s="18"/>
      <c r="AB668" s="18"/>
      <c r="AC668" s="18"/>
      <c r="AD668" s="18"/>
    </row>
    <row r="669" ht="12.75" customHeight="1">
      <c r="A669" s="2"/>
      <c r="B669" s="18"/>
      <c r="C669" s="18"/>
      <c r="D669" s="18"/>
      <c r="E669" s="18"/>
      <c r="F669" s="18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  <c r="AA669" s="18"/>
      <c r="AB669" s="18"/>
      <c r="AC669" s="18"/>
      <c r="AD669" s="18"/>
    </row>
    <row r="670" ht="12.75" customHeight="1">
      <c r="A670" s="2"/>
      <c r="B670" s="18"/>
      <c r="C670" s="18"/>
      <c r="D670" s="18"/>
      <c r="E670" s="18"/>
      <c r="F670" s="18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  <c r="AA670" s="18"/>
      <c r="AB670" s="18"/>
      <c r="AC670" s="18"/>
      <c r="AD670" s="18"/>
    </row>
    <row r="671" ht="12.75" customHeight="1">
      <c r="A671" s="2"/>
      <c r="B671" s="18"/>
      <c r="C671" s="18"/>
      <c r="D671" s="18"/>
      <c r="E671" s="18"/>
      <c r="F671" s="18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  <c r="AA671" s="18"/>
      <c r="AB671" s="18"/>
      <c r="AC671" s="18"/>
      <c r="AD671" s="18"/>
    </row>
    <row r="672" ht="12.75" customHeight="1">
      <c r="A672" s="2"/>
      <c r="B672" s="18"/>
      <c r="C672" s="18"/>
      <c r="D672" s="18"/>
      <c r="E672" s="18"/>
      <c r="F672" s="18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8"/>
      <c r="AA672" s="18"/>
      <c r="AB672" s="18"/>
      <c r="AC672" s="18"/>
      <c r="AD672" s="18"/>
    </row>
    <row r="673" ht="12.75" customHeight="1">
      <c r="A673" s="2"/>
      <c r="B673" s="18"/>
      <c r="C673" s="18"/>
      <c r="D673" s="18"/>
      <c r="E673" s="18"/>
      <c r="F673" s="18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  <c r="AA673" s="18"/>
      <c r="AB673" s="18"/>
      <c r="AC673" s="18"/>
      <c r="AD673" s="18"/>
    </row>
    <row r="674" ht="12.75" customHeight="1">
      <c r="A674" s="2"/>
      <c r="B674" s="18"/>
      <c r="C674" s="18"/>
      <c r="D674" s="18"/>
      <c r="E674" s="18"/>
      <c r="F674" s="18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  <c r="AA674" s="18"/>
      <c r="AB674" s="18"/>
      <c r="AC674" s="18"/>
      <c r="AD674" s="18"/>
    </row>
    <row r="675" ht="12.75" customHeight="1">
      <c r="A675" s="2"/>
      <c r="B675" s="18"/>
      <c r="C675" s="18"/>
      <c r="D675" s="18"/>
      <c r="E675" s="18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  <c r="AA675" s="18"/>
      <c r="AB675" s="18"/>
      <c r="AC675" s="18"/>
      <c r="AD675" s="18"/>
    </row>
    <row r="676" ht="12.75" customHeight="1">
      <c r="A676" s="2"/>
      <c r="B676" s="18"/>
      <c r="C676" s="18"/>
      <c r="D676" s="18"/>
      <c r="E676" s="18"/>
      <c r="F676" s="18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  <c r="AA676" s="18"/>
      <c r="AB676" s="18"/>
      <c r="AC676" s="18"/>
      <c r="AD676" s="18"/>
    </row>
    <row r="677" ht="12.75" customHeight="1">
      <c r="A677" s="2"/>
      <c r="B677" s="18"/>
      <c r="C677" s="18"/>
      <c r="D677" s="18"/>
      <c r="E677" s="18"/>
      <c r="F677" s="18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  <c r="AA677" s="18"/>
      <c r="AB677" s="18"/>
      <c r="AC677" s="18"/>
      <c r="AD677" s="18"/>
    </row>
    <row r="678" ht="12.75" customHeight="1">
      <c r="A678" s="2"/>
      <c r="B678" s="18"/>
      <c r="C678" s="18"/>
      <c r="D678" s="18"/>
      <c r="E678" s="18"/>
      <c r="F678" s="18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  <c r="AA678" s="18"/>
      <c r="AB678" s="18"/>
      <c r="AC678" s="18"/>
      <c r="AD678" s="18"/>
    </row>
    <row r="679" ht="12.75" customHeight="1">
      <c r="A679" s="2"/>
      <c r="B679" s="18"/>
      <c r="C679" s="18"/>
      <c r="D679" s="18"/>
      <c r="E679" s="18"/>
      <c r="F679" s="18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  <c r="AA679" s="18"/>
      <c r="AB679" s="18"/>
      <c r="AC679" s="18"/>
      <c r="AD679" s="18"/>
    </row>
    <row r="680" ht="12.75" customHeight="1">
      <c r="A680" s="2"/>
      <c r="B680" s="18"/>
      <c r="C680" s="18"/>
      <c r="D680" s="18"/>
      <c r="E680" s="18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  <c r="AA680" s="18"/>
      <c r="AB680" s="18"/>
      <c r="AC680" s="18"/>
      <c r="AD680" s="18"/>
    </row>
    <row r="681" ht="12.75" customHeight="1">
      <c r="A681" s="2"/>
      <c r="B681" s="18"/>
      <c r="C681" s="18"/>
      <c r="D681" s="18"/>
      <c r="E681" s="18"/>
      <c r="F681" s="18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  <c r="AA681" s="18"/>
      <c r="AB681" s="18"/>
      <c r="AC681" s="18"/>
      <c r="AD681" s="18"/>
    </row>
    <row r="682" ht="12.75" customHeight="1">
      <c r="A682" s="2"/>
      <c r="B682" s="18"/>
      <c r="C682" s="18"/>
      <c r="D682" s="18"/>
      <c r="E682" s="18"/>
      <c r="F682" s="18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  <c r="AA682" s="18"/>
      <c r="AB682" s="18"/>
      <c r="AC682" s="18"/>
      <c r="AD682" s="18"/>
    </row>
    <row r="683" ht="12.75" customHeight="1">
      <c r="A683" s="2"/>
      <c r="B683" s="18"/>
      <c r="C683" s="18"/>
      <c r="D683" s="18"/>
      <c r="E683" s="18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  <c r="AA683" s="18"/>
      <c r="AB683" s="18"/>
      <c r="AC683" s="18"/>
      <c r="AD683" s="18"/>
    </row>
    <row r="684" ht="12.75" customHeight="1">
      <c r="A684" s="2"/>
      <c r="B684" s="18"/>
      <c r="C684" s="18"/>
      <c r="D684" s="18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  <c r="AA684" s="18"/>
      <c r="AB684" s="18"/>
      <c r="AC684" s="18"/>
      <c r="AD684" s="18"/>
    </row>
    <row r="685" ht="12.75" customHeight="1">
      <c r="A685" s="2"/>
      <c r="B685" s="18"/>
      <c r="C685" s="18"/>
      <c r="D685" s="18"/>
      <c r="E685" s="18"/>
      <c r="F685" s="18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  <c r="AA685" s="18"/>
      <c r="AB685" s="18"/>
      <c r="AC685" s="18"/>
      <c r="AD685" s="18"/>
    </row>
    <row r="686" ht="12.75" customHeight="1">
      <c r="A686" s="2"/>
      <c r="B686" s="18"/>
      <c r="C686" s="18"/>
      <c r="D686" s="18"/>
      <c r="E686" s="18"/>
      <c r="F686" s="18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  <c r="AA686" s="18"/>
      <c r="AB686" s="18"/>
      <c r="AC686" s="18"/>
      <c r="AD686" s="18"/>
    </row>
    <row r="687" ht="12.75" customHeight="1">
      <c r="A687" s="2"/>
      <c r="B687" s="18"/>
      <c r="C687" s="18"/>
      <c r="D687" s="18"/>
      <c r="E687" s="18"/>
      <c r="F687" s="18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  <c r="AA687" s="18"/>
      <c r="AB687" s="18"/>
      <c r="AC687" s="18"/>
      <c r="AD687" s="18"/>
    </row>
    <row r="688" ht="12.75" customHeight="1">
      <c r="A688" s="2"/>
      <c r="B688" s="18"/>
      <c r="C688" s="18"/>
      <c r="D688" s="18"/>
      <c r="E688" s="18"/>
      <c r="F688" s="18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  <c r="AA688" s="18"/>
      <c r="AB688" s="18"/>
      <c r="AC688" s="18"/>
      <c r="AD688" s="18"/>
    </row>
    <row r="689" ht="12.75" customHeight="1">
      <c r="A689" s="2"/>
      <c r="B689" s="18"/>
      <c r="C689" s="18"/>
      <c r="D689" s="18"/>
      <c r="E689" s="18"/>
      <c r="F689" s="18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  <c r="AA689" s="18"/>
      <c r="AB689" s="18"/>
      <c r="AC689" s="18"/>
      <c r="AD689" s="18"/>
    </row>
    <row r="690" ht="12.75" customHeight="1">
      <c r="A690" s="2"/>
      <c r="B690" s="18"/>
      <c r="C690" s="18"/>
      <c r="D690" s="18"/>
      <c r="E690" s="18"/>
      <c r="F690" s="18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  <c r="AA690" s="18"/>
      <c r="AB690" s="18"/>
      <c r="AC690" s="18"/>
      <c r="AD690" s="18"/>
    </row>
    <row r="691" ht="12.75" customHeight="1">
      <c r="A691" s="2"/>
      <c r="B691" s="18"/>
      <c r="C691" s="18"/>
      <c r="D691" s="18"/>
      <c r="E691" s="18"/>
      <c r="F691" s="18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  <c r="AA691" s="18"/>
      <c r="AB691" s="18"/>
      <c r="AC691" s="18"/>
      <c r="AD691" s="18"/>
    </row>
    <row r="692" ht="12.75" customHeight="1">
      <c r="A692" s="2"/>
      <c r="B692" s="18"/>
      <c r="C692" s="18"/>
      <c r="D692" s="18"/>
      <c r="E692" s="18"/>
      <c r="F692" s="18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  <c r="AA692" s="18"/>
      <c r="AB692" s="18"/>
      <c r="AC692" s="18"/>
      <c r="AD692" s="18"/>
    </row>
    <row r="693" ht="12.75" customHeight="1">
      <c r="A693" s="2"/>
      <c r="B693" s="18"/>
      <c r="C693" s="18"/>
      <c r="D693" s="18"/>
      <c r="E693" s="18"/>
      <c r="F693" s="18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  <c r="AA693" s="18"/>
      <c r="AB693" s="18"/>
      <c r="AC693" s="18"/>
      <c r="AD693" s="18"/>
    </row>
    <row r="694" ht="12.75" customHeight="1">
      <c r="A694" s="2"/>
      <c r="B694" s="18"/>
      <c r="C694" s="18"/>
      <c r="D694" s="18"/>
      <c r="E694" s="18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  <c r="AA694" s="18"/>
      <c r="AB694" s="18"/>
      <c r="AC694" s="18"/>
      <c r="AD694" s="18"/>
    </row>
    <row r="695" ht="12.75" customHeight="1">
      <c r="A695" s="2"/>
      <c r="B695" s="18"/>
      <c r="C695" s="18"/>
      <c r="D695" s="18"/>
      <c r="E695" s="18"/>
      <c r="F695" s="18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  <c r="AA695" s="18"/>
      <c r="AB695" s="18"/>
      <c r="AC695" s="18"/>
      <c r="AD695" s="18"/>
    </row>
    <row r="696" ht="12.75" customHeight="1">
      <c r="A696" s="2"/>
      <c r="B696" s="18"/>
      <c r="C696" s="18"/>
      <c r="D696" s="18"/>
      <c r="E696" s="18"/>
      <c r="F696" s="18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  <c r="AA696" s="18"/>
      <c r="AB696" s="18"/>
      <c r="AC696" s="18"/>
      <c r="AD696" s="18"/>
    </row>
    <row r="697" ht="12.75" customHeight="1">
      <c r="A697" s="2"/>
      <c r="B697" s="18"/>
      <c r="C697" s="18"/>
      <c r="D697" s="18"/>
      <c r="E697" s="18"/>
      <c r="F697" s="18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  <c r="AA697" s="18"/>
      <c r="AB697" s="18"/>
      <c r="AC697" s="18"/>
      <c r="AD697" s="18"/>
    </row>
    <row r="698" ht="12.75" customHeight="1">
      <c r="A698" s="2"/>
      <c r="B698" s="18"/>
      <c r="C698" s="18"/>
      <c r="D698" s="18"/>
      <c r="E698" s="18"/>
      <c r="F698" s="18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  <c r="AA698" s="18"/>
      <c r="AB698" s="18"/>
      <c r="AC698" s="18"/>
      <c r="AD698" s="18"/>
    </row>
    <row r="699" ht="12.75" customHeight="1">
      <c r="A699" s="2"/>
      <c r="B699" s="18"/>
      <c r="C699" s="18"/>
      <c r="D699" s="18"/>
      <c r="E699" s="18"/>
      <c r="F699" s="18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  <c r="AA699" s="18"/>
      <c r="AB699" s="18"/>
      <c r="AC699" s="18"/>
      <c r="AD699" s="18"/>
    </row>
    <row r="700" ht="12.75" customHeight="1">
      <c r="A700" s="2"/>
      <c r="B700" s="18"/>
      <c r="C700" s="18"/>
      <c r="D700" s="18"/>
      <c r="E700" s="18"/>
      <c r="F700" s="18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  <c r="AA700" s="18"/>
      <c r="AB700" s="18"/>
      <c r="AC700" s="18"/>
      <c r="AD700" s="18"/>
    </row>
    <row r="701" ht="12.75" customHeight="1">
      <c r="A701" s="2"/>
      <c r="B701" s="18"/>
      <c r="C701" s="18"/>
      <c r="D701" s="18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  <c r="AA701" s="18"/>
      <c r="AB701" s="18"/>
      <c r="AC701" s="18"/>
      <c r="AD701" s="18"/>
    </row>
    <row r="702" ht="12.75" customHeight="1">
      <c r="A702" s="2"/>
      <c r="B702" s="18"/>
      <c r="C702" s="18"/>
      <c r="D702" s="18"/>
      <c r="E702" s="18"/>
      <c r="F702" s="18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  <c r="AA702" s="18"/>
      <c r="AB702" s="18"/>
      <c r="AC702" s="18"/>
      <c r="AD702" s="18"/>
    </row>
    <row r="703" ht="12.75" customHeight="1">
      <c r="A703" s="2"/>
      <c r="B703" s="18"/>
      <c r="C703" s="18"/>
      <c r="D703" s="18"/>
      <c r="E703" s="18"/>
      <c r="F703" s="18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  <c r="AA703" s="18"/>
      <c r="AB703" s="18"/>
      <c r="AC703" s="18"/>
      <c r="AD703" s="18"/>
    </row>
    <row r="704" ht="12.75" customHeight="1">
      <c r="A704" s="2"/>
      <c r="B704" s="18"/>
      <c r="C704" s="18"/>
      <c r="D704" s="18"/>
      <c r="E704" s="18"/>
      <c r="F704" s="18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  <c r="AA704" s="18"/>
      <c r="AB704" s="18"/>
      <c r="AC704" s="18"/>
      <c r="AD704" s="18"/>
    </row>
    <row r="705" ht="12.75" customHeight="1">
      <c r="A705" s="2"/>
      <c r="B705" s="18"/>
      <c r="C705" s="18"/>
      <c r="D705" s="18"/>
      <c r="E705" s="18"/>
      <c r="F705" s="18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  <c r="AA705" s="18"/>
      <c r="AB705" s="18"/>
      <c r="AC705" s="18"/>
      <c r="AD705" s="18"/>
    </row>
    <row r="706" ht="12.75" customHeight="1">
      <c r="A706" s="2"/>
      <c r="B706" s="18"/>
      <c r="C706" s="18"/>
      <c r="D706" s="18"/>
      <c r="E706" s="18"/>
      <c r="F706" s="18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  <c r="AA706" s="18"/>
      <c r="AB706" s="18"/>
      <c r="AC706" s="18"/>
      <c r="AD706" s="18"/>
    </row>
    <row r="707" ht="12.75" customHeight="1">
      <c r="A707" s="2"/>
      <c r="B707" s="18"/>
      <c r="C707" s="18"/>
      <c r="D707" s="18"/>
      <c r="E707" s="18"/>
      <c r="F707" s="18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  <c r="AA707" s="18"/>
      <c r="AB707" s="18"/>
      <c r="AC707" s="18"/>
      <c r="AD707" s="18"/>
    </row>
    <row r="708" ht="12.75" customHeight="1">
      <c r="A708" s="2"/>
      <c r="B708" s="18"/>
      <c r="C708" s="18"/>
      <c r="D708" s="18"/>
      <c r="E708" s="18"/>
      <c r="F708" s="18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  <c r="AA708" s="18"/>
      <c r="AB708" s="18"/>
      <c r="AC708" s="18"/>
      <c r="AD708" s="18"/>
    </row>
    <row r="709" ht="12.75" customHeight="1">
      <c r="A709" s="2"/>
      <c r="B709" s="18"/>
      <c r="C709" s="18"/>
      <c r="D709" s="18"/>
      <c r="E709" s="18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  <c r="AA709" s="18"/>
      <c r="AB709" s="18"/>
      <c r="AC709" s="18"/>
      <c r="AD709" s="18"/>
    </row>
    <row r="710" ht="12.75" customHeight="1">
      <c r="A710" s="2"/>
      <c r="B710" s="18"/>
      <c r="C710" s="18"/>
      <c r="D710" s="18"/>
      <c r="E710" s="18"/>
      <c r="F710" s="18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  <c r="AA710" s="18"/>
      <c r="AB710" s="18"/>
      <c r="AC710" s="18"/>
      <c r="AD710" s="18"/>
    </row>
    <row r="711" ht="12.75" customHeight="1">
      <c r="A711" s="2"/>
      <c r="B711" s="18"/>
      <c r="C711" s="18"/>
      <c r="D711" s="18"/>
      <c r="E711" s="18"/>
      <c r="F711" s="18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  <c r="AA711" s="18"/>
      <c r="AB711" s="18"/>
      <c r="AC711" s="18"/>
      <c r="AD711" s="18"/>
    </row>
    <row r="712" ht="12.75" customHeight="1">
      <c r="A712" s="2"/>
      <c r="B712" s="18"/>
      <c r="C712" s="18"/>
      <c r="D712" s="18"/>
      <c r="E712" s="18"/>
      <c r="F712" s="18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  <c r="AA712" s="18"/>
      <c r="AB712" s="18"/>
      <c r="AC712" s="18"/>
      <c r="AD712" s="18"/>
    </row>
    <row r="713" ht="12.75" customHeight="1">
      <c r="A713" s="2"/>
      <c r="B713" s="18"/>
      <c r="C713" s="18"/>
      <c r="D713" s="18"/>
      <c r="E713" s="18"/>
      <c r="F713" s="18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  <c r="AA713" s="18"/>
      <c r="AB713" s="18"/>
      <c r="AC713" s="18"/>
      <c r="AD713" s="18"/>
    </row>
    <row r="714" ht="12.75" customHeight="1">
      <c r="A714" s="2"/>
      <c r="B714" s="18"/>
      <c r="C714" s="18"/>
      <c r="D714" s="18"/>
      <c r="E714" s="18"/>
      <c r="F714" s="18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  <c r="AA714" s="18"/>
      <c r="AB714" s="18"/>
      <c r="AC714" s="18"/>
      <c r="AD714" s="18"/>
    </row>
    <row r="715" ht="12.75" customHeight="1">
      <c r="A715" s="2"/>
      <c r="B715" s="18"/>
      <c r="C715" s="18"/>
      <c r="D715" s="18"/>
      <c r="E715" s="18"/>
      <c r="F715" s="18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  <c r="AA715" s="18"/>
      <c r="AB715" s="18"/>
      <c r="AC715" s="18"/>
      <c r="AD715" s="18"/>
    </row>
    <row r="716" ht="12.75" customHeight="1">
      <c r="A716" s="2"/>
      <c r="B716" s="18"/>
      <c r="C716" s="18"/>
      <c r="D716" s="18"/>
      <c r="E716" s="18"/>
      <c r="F716" s="18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  <c r="AA716" s="18"/>
      <c r="AB716" s="18"/>
      <c r="AC716" s="18"/>
      <c r="AD716" s="18"/>
    </row>
    <row r="717" ht="12.75" customHeight="1">
      <c r="A717" s="2"/>
      <c r="B717" s="18"/>
      <c r="C717" s="18"/>
      <c r="D717" s="18"/>
      <c r="E717" s="18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  <c r="AA717" s="18"/>
      <c r="AB717" s="18"/>
      <c r="AC717" s="18"/>
      <c r="AD717" s="18"/>
    </row>
    <row r="718" ht="12.75" customHeight="1">
      <c r="A718" s="2"/>
      <c r="B718" s="18"/>
      <c r="C718" s="18"/>
      <c r="D718" s="18"/>
      <c r="E718" s="18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  <c r="AA718" s="18"/>
      <c r="AB718" s="18"/>
      <c r="AC718" s="18"/>
      <c r="AD718" s="18"/>
    </row>
    <row r="719" ht="12.75" customHeight="1">
      <c r="A719" s="2"/>
      <c r="B719" s="18"/>
      <c r="C719" s="18"/>
      <c r="D719" s="18"/>
      <c r="E719" s="18"/>
      <c r="F719" s="18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  <c r="AA719" s="18"/>
      <c r="AB719" s="18"/>
      <c r="AC719" s="18"/>
      <c r="AD719" s="18"/>
    </row>
    <row r="720" ht="12.75" customHeight="1">
      <c r="A720" s="2"/>
      <c r="B720" s="18"/>
      <c r="C720" s="18"/>
      <c r="D720" s="18"/>
      <c r="E720" s="18"/>
      <c r="F720" s="18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  <c r="AA720" s="18"/>
      <c r="AB720" s="18"/>
      <c r="AC720" s="18"/>
      <c r="AD720" s="18"/>
    </row>
    <row r="721" ht="12.75" customHeight="1">
      <c r="A721" s="2"/>
      <c r="B721" s="18"/>
      <c r="C721" s="18"/>
      <c r="D721" s="18"/>
      <c r="E721" s="18"/>
      <c r="F721" s="18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  <c r="AA721" s="18"/>
      <c r="AB721" s="18"/>
      <c r="AC721" s="18"/>
      <c r="AD721" s="18"/>
    </row>
    <row r="722" ht="12.75" customHeight="1">
      <c r="A722" s="2"/>
      <c r="B722" s="18"/>
      <c r="C722" s="18"/>
      <c r="D722" s="18"/>
      <c r="E722" s="18"/>
      <c r="F722" s="18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  <c r="AA722" s="18"/>
      <c r="AB722" s="18"/>
      <c r="AC722" s="18"/>
      <c r="AD722" s="18"/>
    </row>
    <row r="723" ht="12.75" customHeight="1">
      <c r="A723" s="2"/>
      <c r="B723" s="18"/>
      <c r="C723" s="18"/>
      <c r="D723" s="18"/>
      <c r="E723" s="18"/>
      <c r="F723" s="18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  <c r="AA723" s="18"/>
      <c r="AB723" s="18"/>
      <c r="AC723" s="18"/>
      <c r="AD723" s="18"/>
    </row>
    <row r="724" ht="12.75" customHeight="1">
      <c r="A724" s="2"/>
      <c r="B724" s="18"/>
      <c r="C724" s="18"/>
      <c r="D724" s="18"/>
      <c r="E724" s="18"/>
      <c r="F724" s="18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  <c r="AA724" s="18"/>
      <c r="AB724" s="18"/>
      <c r="AC724" s="18"/>
      <c r="AD724" s="18"/>
    </row>
    <row r="725" ht="12.75" customHeight="1">
      <c r="A725" s="2"/>
      <c r="B725" s="18"/>
      <c r="C725" s="18"/>
      <c r="D725" s="18"/>
      <c r="E725" s="18"/>
      <c r="F725" s="18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  <c r="AA725" s="18"/>
      <c r="AB725" s="18"/>
      <c r="AC725" s="18"/>
      <c r="AD725" s="18"/>
    </row>
    <row r="726" ht="12.75" customHeight="1">
      <c r="A726" s="2"/>
      <c r="B726" s="18"/>
      <c r="C726" s="18"/>
      <c r="D726" s="18"/>
      <c r="E726" s="18"/>
      <c r="F726" s="18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  <c r="AA726" s="18"/>
      <c r="AB726" s="18"/>
      <c r="AC726" s="18"/>
      <c r="AD726" s="18"/>
    </row>
    <row r="727" ht="12.75" customHeight="1">
      <c r="A727" s="2"/>
      <c r="B727" s="18"/>
      <c r="C727" s="18"/>
      <c r="D727" s="18"/>
      <c r="E727" s="18"/>
      <c r="F727" s="18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8"/>
      <c r="AA727" s="18"/>
      <c r="AB727" s="18"/>
      <c r="AC727" s="18"/>
      <c r="AD727" s="18"/>
    </row>
    <row r="728" ht="12.75" customHeight="1">
      <c r="A728" s="2"/>
      <c r="B728" s="18"/>
      <c r="C728" s="18"/>
      <c r="D728" s="18"/>
      <c r="E728" s="18"/>
      <c r="F728" s="18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8"/>
      <c r="AA728" s="18"/>
      <c r="AB728" s="18"/>
      <c r="AC728" s="18"/>
      <c r="AD728" s="18"/>
    </row>
    <row r="729" ht="12.75" customHeight="1">
      <c r="A729" s="2"/>
      <c r="B729" s="18"/>
      <c r="C729" s="18"/>
      <c r="D729" s="18"/>
      <c r="E729" s="18"/>
      <c r="F729" s="18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  <c r="AA729" s="18"/>
      <c r="AB729" s="18"/>
      <c r="AC729" s="18"/>
      <c r="AD729" s="18"/>
    </row>
    <row r="730" ht="12.75" customHeight="1">
      <c r="A730" s="2"/>
      <c r="B730" s="18"/>
      <c r="C730" s="18"/>
      <c r="D730" s="18"/>
      <c r="E730" s="18"/>
      <c r="F730" s="18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  <c r="AA730" s="18"/>
      <c r="AB730" s="18"/>
      <c r="AC730" s="18"/>
      <c r="AD730" s="18"/>
    </row>
    <row r="731" ht="12.75" customHeight="1">
      <c r="A731" s="2"/>
      <c r="B731" s="18"/>
      <c r="C731" s="18"/>
      <c r="D731" s="18"/>
      <c r="E731" s="18"/>
      <c r="F731" s="18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8"/>
      <c r="AA731" s="18"/>
      <c r="AB731" s="18"/>
      <c r="AC731" s="18"/>
      <c r="AD731" s="18"/>
    </row>
    <row r="732" ht="12.75" customHeight="1">
      <c r="A732" s="2"/>
      <c r="B732" s="18"/>
      <c r="C732" s="18"/>
      <c r="D732" s="18"/>
      <c r="E732" s="18"/>
      <c r="F732" s="18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8"/>
      <c r="AA732" s="18"/>
      <c r="AB732" s="18"/>
      <c r="AC732" s="18"/>
      <c r="AD732" s="18"/>
    </row>
    <row r="733" ht="12.75" customHeight="1">
      <c r="A733" s="2"/>
      <c r="B733" s="18"/>
      <c r="C733" s="18"/>
      <c r="D733" s="18"/>
      <c r="E733" s="18"/>
      <c r="F733" s="18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8"/>
      <c r="AA733" s="18"/>
      <c r="AB733" s="18"/>
      <c r="AC733" s="18"/>
      <c r="AD733" s="18"/>
    </row>
    <row r="734" ht="12.75" customHeight="1">
      <c r="A734" s="2"/>
      <c r="B734" s="18"/>
      <c r="C734" s="18"/>
      <c r="D734" s="18"/>
      <c r="E734" s="18"/>
      <c r="F734" s="18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  <c r="AA734" s="18"/>
      <c r="AB734" s="18"/>
      <c r="AC734" s="18"/>
      <c r="AD734" s="18"/>
    </row>
    <row r="735" ht="12.75" customHeight="1">
      <c r="A735" s="2"/>
      <c r="B735" s="18"/>
      <c r="C735" s="18"/>
      <c r="D735" s="18"/>
      <c r="E735" s="18"/>
      <c r="F735" s="18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  <c r="AA735" s="18"/>
      <c r="AB735" s="18"/>
      <c r="AC735" s="18"/>
      <c r="AD735" s="18"/>
    </row>
    <row r="736" ht="12.75" customHeight="1">
      <c r="A736" s="2"/>
      <c r="B736" s="18"/>
      <c r="C736" s="18"/>
      <c r="D736" s="18"/>
      <c r="E736" s="18"/>
      <c r="F736" s="18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8"/>
      <c r="AA736" s="18"/>
      <c r="AB736" s="18"/>
      <c r="AC736" s="18"/>
      <c r="AD736" s="18"/>
    </row>
    <row r="737" ht="12.75" customHeight="1">
      <c r="A737" s="2"/>
      <c r="B737" s="18"/>
      <c r="C737" s="18"/>
      <c r="D737" s="18"/>
      <c r="E737" s="18"/>
      <c r="F737" s="18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8"/>
      <c r="AA737" s="18"/>
      <c r="AB737" s="18"/>
      <c r="AC737" s="18"/>
      <c r="AD737" s="18"/>
    </row>
    <row r="738" ht="12.75" customHeight="1">
      <c r="A738" s="2"/>
      <c r="B738" s="18"/>
      <c r="C738" s="18"/>
      <c r="D738" s="18"/>
      <c r="E738" s="18"/>
      <c r="F738" s="18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8"/>
      <c r="AA738" s="18"/>
      <c r="AB738" s="18"/>
      <c r="AC738" s="18"/>
      <c r="AD738" s="18"/>
    </row>
    <row r="739" ht="12.75" customHeight="1">
      <c r="A739" s="2"/>
      <c r="B739" s="18"/>
      <c r="C739" s="18"/>
      <c r="D739" s="18"/>
      <c r="E739" s="18"/>
      <c r="F739" s="18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8"/>
      <c r="AA739" s="18"/>
      <c r="AB739" s="18"/>
      <c r="AC739" s="18"/>
      <c r="AD739" s="18"/>
    </row>
    <row r="740" ht="12.75" customHeight="1">
      <c r="A740" s="2"/>
      <c r="B740" s="18"/>
      <c r="C740" s="18"/>
      <c r="D740" s="18"/>
      <c r="E740" s="18"/>
      <c r="F740" s="18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8"/>
      <c r="AA740" s="18"/>
      <c r="AB740" s="18"/>
      <c r="AC740" s="18"/>
      <c r="AD740" s="18"/>
    </row>
    <row r="741" ht="12.75" customHeight="1">
      <c r="A741" s="2"/>
      <c r="B741" s="18"/>
      <c r="C741" s="18"/>
      <c r="D741" s="18"/>
      <c r="E741" s="18"/>
      <c r="F741" s="18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8"/>
      <c r="AA741" s="18"/>
      <c r="AB741" s="18"/>
      <c r="AC741" s="18"/>
      <c r="AD741" s="18"/>
    </row>
    <row r="742" ht="12.75" customHeight="1">
      <c r="A742" s="2"/>
      <c r="B742" s="18"/>
      <c r="C742" s="18"/>
      <c r="D742" s="18"/>
      <c r="E742" s="18"/>
      <c r="F742" s="18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8"/>
      <c r="AA742" s="18"/>
      <c r="AB742" s="18"/>
      <c r="AC742" s="18"/>
      <c r="AD742" s="18"/>
    </row>
    <row r="743" ht="12.75" customHeight="1">
      <c r="A743" s="2"/>
      <c r="B743" s="18"/>
      <c r="C743" s="18"/>
      <c r="D743" s="18"/>
      <c r="E743" s="18"/>
      <c r="F743" s="18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8"/>
      <c r="AA743" s="18"/>
      <c r="AB743" s="18"/>
      <c r="AC743" s="18"/>
      <c r="AD743" s="18"/>
    </row>
    <row r="744" ht="12.75" customHeight="1">
      <c r="A744" s="2"/>
      <c r="B744" s="18"/>
      <c r="C744" s="18"/>
      <c r="D744" s="18"/>
      <c r="E744" s="18"/>
      <c r="F744" s="18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8"/>
      <c r="AA744" s="18"/>
      <c r="AB744" s="18"/>
      <c r="AC744" s="18"/>
      <c r="AD744" s="18"/>
    </row>
    <row r="745" ht="12.75" customHeight="1">
      <c r="A745" s="2"/>
      <c r="B745" s="18"/>
      <c r="C745" s="18"/>
      <c r="D745" s="18"/>
      <c r="E745" s="18"/>
      <c r="F745" s="18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  <c r="AA745" s="18"/>
      <c r="AB745" s="18"/>
      <c r="AC745" s="18"/>
      <c r="AD745" s="18"/>
    </row>
    <row r="746" ht="12.75" customHeight="1">
      <c r="A746" s="2"/>
      <c r="B746" s="18"/>
      <c r="C746" s="18"/>
      <c r="D746" s="18"/>
      <c r="E746" s="18"/>
      <c r="F746" s="18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  <c r="AA746" s="18"/>
      <c r="AB746" s="18"/>
      <c r="AC746" s="18"/>
      <c r="AD746" s="18"/>
    </row>
    <row r="747" ht="12.75" customHeight="1">
      <c r="A747" s="2"/>
      <c r="B747" s="18"/>
      <c r="C747" s="18"/>
      <c r="D747" s="18"/>
      <c r="E747" s="18"/>
      <c r="F747" s="18"/>
      <c r="G747" s="18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8"/>
      <c r="AA747" s="18"/>
      <c r="AB747" s="18"/>
      <c r="AC747" s="18"/>
      <c r="AD747" s="18"/>
    </row>
    <row r="748" ht="12.75" customHeight="1">
      <c r="A748" s="2"/>
      <c r="B748" s="18"/>
      <c r="C748" s="18"/>
      <c r="D748" s="18"/>
      <c r="E748" s="18"/>
      <c r="F748" s="18"/>
      <c r="G748" s="18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8"/>
      <c r="AA748" s="18"/>
      <c r="AB748" s="18"/>
      <c r="AC748" s="18"/>
      <c r="AD748" s="18"/>
    </row>
    <row r="749" ht="12.75" customHeight="1">
      <c r="A749" s="2"/>
      <c r="B749" s="18"/>
      <c r="C749" s="18"/>
      <c r="D749" s="18"/>
      <c r="E749" s="18"/>
      <c r="F749" s="18"/>
      <c r="G749" s="18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  <c r="Z749" s="18"/>
      <c r="AA749" s="18"/>
      <c r="AB749" s="18"/>
      <c r="AC749" s="18"/>
      <c r="AD749" s="18"/>
    </row>
    <row r="750" ht="12.75" customHeight="1">
      <c r="A750" s="2"/>
      <c r="B750" s="18"/>
      <c r="C750" s="18"/>
      <c r="D750" s="18"/>
      <c r="E750" s="18"/>
      <c r="F750" s="18"/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8"/>
      <c r="AA750" s="18"/>
      <c r="AB750" s="18"/>
      <c r="AC750" s="18"/>
      <c r="AD750" s="18"/>
    </row>
    <row r="751" ht="12.75" customHeight="1">
      <c r="A751" s="2"/>
      <c r="B751" s="18"/>
      <c r="C751" s="18"/>
      <c r="D751" s="18"/>
      <c r="E751" s="18"/>
      <c r="F751" s="18"/>
      <c r="G751" s="18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8"/>
      <c r="AA751" s="18"/>
      <c r="AB751" s="18"/>
      <c r="AC751" s="18"/>
      <c r="AD751" s="18"/>
    </row>
    <row r="752" ht="12.75" customHeight="1">
      <c r="A752" s="2"/>
      <c r="B752" s="18"/>
      <c r="C752" s="18"/>
      <c r="D752" s="18"/>
      <c r="E752" s="18"/>
      <c r="F752" s="18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8"/>
      <c r="AA752" s="18"/>
      <c r="AB752" s="18"/>
      <c r="AC752" s="18"/>
      <c r="AD752" s="18"/>
    </row>
    <row r="753" ht="12.75" customHeight="1">
      <c r="A753" s="2"/>
      <c r="B753" s="18"/>
      <c r="C753" s="18"/>
      <c r="D753" s="18"/>
      <c r="E753" s="18"/>
      <c r="F753" s="18"/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8"/>
      <c r="AA753" s="18"/>
      <c r="AB753" s="18"/>
      <c r="AC753" s="18"/>
      <c r="AD753" s="18"/>
    </row>
    <row r="754" ht="12.75" customHeight="1">
      <c r="A754" s="2"/>
      <c r="B754" s="18"/>
      <c r="C754" s="18"/>
      <c r="D754" s="18"/>
      <c r="E754" s="18"/>
      <c r="F754" s="18"/>
      <c r="G754" s="18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8"/>
      <c r="AA754" s="18"/>
      <c r="AB754" s="18"/>
      <c r="AC754" s="18"/>
      <c r="AD754" s="18"/>
    </row>
    <row r="755" ht="12.75" customHeight="1">
      <c r="A755" s="2"/>
      <c r="B755" s="18"/>
      <c r="C755" s="18"/>
      <c r="D755" s="18"/>
      <c r="E755" s="18"/>
      <c r="F755" s="18"/>
      <c r="G755" s="18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8"/>
      <c r="AA755" s="18"/>
      <c r="AB755" s="18"/>
      <c r="AC755" s="18"/>
      <c r="AD755" s="18"/>
    </row>
    <row r="756" ht="12.75" customHeight="1">
      <c r="A756" s="2"/>
      <c r="B756" s="18"/>
      <c r="C756" s="18"/>
      <c r="D756" s="18"/>
      <c r="E756" s="18"/>
      <c r="F756" s="18"/>
      <c r="G756" s="18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8"/>
      <c r="AA756" s="18"/>
      <c r="AB756" s="18"/>
      <c r="AC756" s="18"/>
      <c r="AD756" s="18"/>
    </row>
    <row r="757" ht="12.75" customHeight="1">
      <c r="A757" s="2"/>
      <c r="B757" s="18"/>
      <c r="C757" s="18"/>
      <c r="D757" s="18"/>
      <c r="E757" s="18"/>
      <c r="F757" s="18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18"/>
      <c r="AA757" s="18"/>
      <c r="AB757" s="18"/>
      <c r="AC757" s="18"/>
      <c r="AD757" s="18"/>
    </row>
    <row r="758" ht="12.75" customHeight="1">
      <c r="A758" s="2"/>
      <c r="B758" s="18"/>
      <c r="C758" s="18"/>
      <c r="D758" s="18"/>
      <c r="E758" s="18"/>
      <c r="F758" s="18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18"/>
      <c r="AA758" s="18"/>
      <c r="AB758" s="18"/>
      <c r="AC758" s="18"/>
      <c r="AD758" s="18"/>
    </row>
    <row r="759" ht="12.75" customHeight="1">
      <c r="A759" s="2"/>
      <c r="B759" s="18"/>
      <c r="C759" s="18"/>
      <c r="D759" s="18"/>
      <c r="E759" s="18"/>
      <c r="F759" s="18"/>
      <c r="G759" s="18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8"/>
      <c r="AA759" s="18"/>
      <c r="AB759" s="18"/>
      <c r="AC759" s="18"/>
      <c r="AD759" s="18"/>
    </row>
    <row r="760" ht="12.75" customHeight="1">
      <c r="A760" s="2"/>
      <c r="B760" s="18"/>
      <c r="C760" s="18"/>
      <c r="D760" s="18"/>
      <c r="E760" s="18"/>
      <c r="F760" s="18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8"/>
      <c r="AA760" s="18"/>
      <c r="AB760" s="18"/>
      <c r="AC760" s="18"/>
      <c r="AD760" s="18"/>
    </row>
    <row r="761" ht="12.75" customHeight="1">
      <c r="A761" s="2"/>
      <c r="B761" s="18"/>
      <c r="C761" s="18"/>
      <c r="D761" s="18"/>
      <c r="E761" s="18"/>
      <c r="F761" s="18"/>
      <c r="G761" s="18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18"/>
      <c r="AA761" s="18"/>
      <c r="AB761" s="18"/>
      <c r="AC761" s="18"/>
      <c r="AD761" s="18"/>
    </row>
    <row r="762" ht="12.75" customHeight="1">
      <c r="A762" s="2"/>
      <c r="B762" s="18"/>
      <c r="C762" s="18"/>
      <c r="D762" s="18"/>
      <c r="E762" s="18"/>
      <c r="F762" s="18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18"/>
      <c r="AA762" s="18"/>
      <c r="AB762" s="18"/>
      <c r="AC762" s="18"/>
      <c r="AD762" s="18"/>
    </row>
    <row r="763" ht="12.75" customHeight="1">
      <c r="A763" s="2"/>
      <c r="B763" s="18"/>
      <c r="C763" s="18"/>
      <c r="D763" s="18"/>
      <c r="E763" s="18"/>
      <c r="F763" s="18"/>
      <c r="G763" s="18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18"/>
      <c r="AA763" s="18"/>
      <c r="AB763" s="18"/>
      <c r="AC763" s="18"/>
      <c r="AD763" s="18"/>
    </row>
    <row r="764" ht="12.75" customHeight="1">
      <c r="A764" s="2"/>
      <c r="B764" s="18"/>
      <c r="C764" s="18"/>
      <c r="D764" s="18"/>
      <c r="E764" s="18"/>
      <c r="F764" s="18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18"/>
      <c r="AA764" s="18"/>
      <c r="AB764" s="18"/>
      <c r="AC764" s="18"/>
      <c r="AD764" s="18"/>
    </row>
    <row r="765" ht="12.75" customHeight="1">
      <c r="A765" s="2"/>
      <c r="B765" s="18"/>
      <c r="C765" s="18"/>
      <c r="D765" s="18"/>
      <c r="E765" s="18"/>
      <c r="F765" s="18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8"/>
      <c r="AA765" s="18"/>
      <c r="AB765" s="18"/>
      <c r="AC765" s="18"/>
      <c r="AD765" s="18"/>
    </row>
    <row r="766" ht="12.75" customHeight="1">
      <c r="A766" s="2"/>
      <c r="B766" s="18"/>
      <c r="C766" s="18"/>
      <c r="D766" s="18"/>
      <c r="E766" s="18"/>
      <c r="F766" s="18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8"/>
      <c r="AA766" s="18"/>
      <c r="AB766" s="18"/>
      <c r="AC766" s="18"/>
      <c r="AD766" s="18"/>
    </row>
    <row r="767" ht="12.75" customHeight="1">
      <c r="A767" s="2"/>
      <c r="B767" s="18"/>
      <c r="C767" s="18"/>
      <c r="D767" s="18"/>
      <c r="E767" s="18"/>
      <c r="F767" s="18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18"/>
      <c r="AA767" s="18"/>
      <c r="AB767" s="18"/>
      <c r="AC767" s="18"/>
      <c r="AD767" s="18"/>
    </row>
    <row r="768" ht="12.75" customHeight="1">
      <c r="A768" s="2"/>
      <c r="B768" s="18"/>
      <c r="C768" s="18"/>
      <c r="D768" s="18"/>
      <c r="E768" s="18"/>
      <c r="F768" s="18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18"/>
      <c r="AA768" s="18"/>
      <c r="AB768" s="18"/>
      <c r="AC768" s="18"/>
      <c r="AD768" s="18"/>
    </row>
    <row r="769" ht="12.75" customHeight="1">
      <c r="A769" s="2"/>
      <c r="B769" s="18"/>
      <c r="C769" s="18"/>
      <c r="D769" s="18"/>
      <c r="E769" s="18"/>
      <c r="F769" s="18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  <c r="Z769" s="18"/>
      <c r="AA769" s="18"/>
      <c r="AB769" s="18"/>
      <c r="AC769" s="18"/>
      <c r="AD769" s="18"/>
    </row>
    <row r="770" ht="12.75" customHeight="1">
      <c r="A770" s="2"/>
      <c r="B770" s="18"/>
      <c r="C770" s="18"/>
      <c r="D770" s="18"/>
      <c r="E770" s="18"/>
      <c r="F770" s="18"/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18"/>
      <c r="AA770" s="18"/>
      <c r="AB770" s="18"/>
      <c r="AC770" s="18"/>
      <c r="AD770" s="18"/>
    </row>
    <row r="771" ht="12.75" customHeight="1">
      <c r="A771" s="2"/>
      <c r="B771" s="18"/>
      <c r="C771" s="18"/>
      <c r="D771" s="18"/>
      <c r="E771" s="18"/>
      <c r="F771" s="18"/>
      <c r="G771" s="18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8"/>
      <c r="AA771" s="18"/>
      <c r="AB771" s="18"/>
      <c r="AC771" s="18"/>
      <c r="AD771" s="18"/>
    </row>
    <row r="772" ht="12.75" customHeight="1">
      <c r="A772" s="2"/>
      <c r="B772" s="18"/>
      <c r="C772" s="18"/>
      <c r="D772" s="18"/>
      <c r="E772" s="18"/>
      <c r="F772" s="18"/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8"/>
      <c r="AA772" s="18"/>
      <c r="AB772" s="18"/>
      <c r="AC772" s="18"/>
      <c r="AD772" s="18"/>
    </row>
    <row r="773" ht="12.75" customHeight="1">
      <c r="A773" s="2"/>
      <c r="B773" s="18"/>
      <c r="C773" s="18"/>
      <c r="D773" s="18"/>
      <c r="E773" s="18"/>
      <c r="F773" s="18"/>
      <c r="G773" s="18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  <c r="Z773" s="18"/>
      <c r="AA773" s="18"/>
      <c r="AB773" s="18"/>
      <c r="AC773" s="18"/>
      <c r="AD773" s="18"/>
    </row>
    <row r="774" ht="12.75" customHeight="1">
      <c r="A774" s="2"/>
      <c r="B774" s="18"/>
      <c r="C774" s="18"/>
      <c r="D774" s="18"/>
      <c r="E774" s="18"/>
      <c r="F774" s="18"/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8"/>
      <c r="AA774" s="18"/>
      <c r="AB774" s="18"/>
      <c r="AC774" s="18"/>
      <c r="AD774" s="18"/>
    </row>
    <row r="775" ht="12.75" customHeight="1">
      <c r="A775" s="2"/>
      <c r="B775" s="18"/>
      <c r="C775" s="18"/>
      <c r="D775" s="18"/>
      <c r="E775" s="18"/>
      <c r="F775" s="18"/>
      <c r="G775" s="18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8"/>
      <c r="AA775" s="18"/>
      <c r="AB775" s="18"/>
      <c r="AC775" s="18"/>
      <c r="AD775" s="18"/>
    </row>
    <row r="776" ht="12.75" customHeight="1">
      <c r="A776" s="2"/>
      <c r="B776" s="18"/>
      <c r="C776" s="18"/>
      <c r="D776" s="18"/>
      <c r="E776" s="18"/>
      <c r="F776" s="18"/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18"/>
      <c r="AA776" s="18"/>
      <c r="AB776" s="18"/>
      <c r="AC776" s="18"/>
      <c r="AD776" s="18"/>
    </row>
    <row r="777" ht="12.75" customHeight="1">
      <c r="A777" s="2"/>
      <c r="B777" s="18"/>
      <c r="C777" s="18"/>
      <c r="D777" s="18"/>
      <c r="E777" s="18"/>
      <c r="F777" s="18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8"/>
      <c r="AA777" s="18"/>
      <c r="AB777" s="18"/>
      <c r="AC777" s="18"/>
      <c r="AD777" s="18"/>
    </row>
    <row r="778" ht="12.75" customHeight="1">
      <c r="A778" s="2"/>
      <c r="B778" s="18"/>
      <c r="C778" s="18"/>
      <c r="D778" s="18"/>
      <c r="E778" s="18"/>
      <c r="F778" s="18"/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18"/>
      <c r="AA778" s="18"/>
      <c r="AB778" s="18"/>
      <c r="AC778" s="18"/>
      <c r="AD778" s="18"/>
    </row>
    <row r="779" ht="12.75" customHeight="1">
      <c r="A779" s="2"/>
      <c r="B779" s="18"/>
      <c r="C779" s="18"/>
      <c r="D779" s="18"/>
      <c r="E779" s="18"/>
      <c r="F779" s="18"/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8"/>
      <c r="AA779" s="18"/>
      <c r="AB779" s="18"/>
      <c r="AC779" s="18"/>
      <c r="AD779" s="18"/>
    </row>
    <row r="780" ht="12.75" customHeight="1">
      <c r="A780" s="2"/>
      <c r="B780" s="18"/>
      <c r="C780" s="18"/>
      <c r="D780" s="18"/>
      <c r="E780" s="18"/>
      <c r="F780" s="18"/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8"/>
      <c r="AA780" s="18"/>
      <c r="AB780" s="18"/>
      <c r="AC780" s="18"/>
      <c r="AD780" s="18"/>
    </row>
    <row r="781" ht="12.75" customHeight="1">
      <c r="A781" s="2"/>
      <c r="B781" s="18"/>
      <c r="C781" s="18"/>
      <c r="D781" s="18"/>
      <c r="E781" s="18"/>
      <c r="F781" s="18"/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18"/>
      <c r="AA781" s="18"/>
      <c r="AB781" s="18"/>
      <c r="AC781" s="18"/>
      <c r="AD781" s="18"/>
    </row>
    <row r="782" ht="12.75" customHeight="1">
      <c r="A782" s="2"/>
      <c r="B782" s="18"/>
      <c r="C782" s="18"/>
      <c r="D782" s="18"/>
      <c r="E782" s="18"/>
      <c r="F782" s="18"/>
      <c r="G782" s="18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8"/>
      <c r="AA782" s="18"/>
      <c r="AB782" s="18"/>
      <c r="AC782" s="18"/>
      <c r="AD782" s="18"/>
    </row>
    <row r="783" ht="12.75" customHeight="1">
      <c r="A783" s="2"/>
      <c r="B783" s="18"/>
      <c r="C783" s="18"/>
      <c r="D783" s="18"/>
      <c r="E783" s="18"/>
      <c r="F783" s="18"/>
      <c r="G783" s="18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8"/>
      <c r="AA783" s="18"/>
      <c r="AB783" s="18"/>
      <c r="AC783" s="18"/>
      <c r="AD783" s="18"/>
    </row>
    <row r="784" ht="12.75" customHeight="1">
      <c r="A784" s="2"/>
      <c r="B784" s="18"/>
      <c r="C784" s="18"/>
      <c r="D784" s="18"/>
      <c r="E784" s="18"/>
      <c r="F784" s="18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8"/>
      <c r="AA784" s="18"/>
      <c r="AB784" s="18"/>
      <c r="AC784" s="18"/>
      <c r="AD784" s="18"/>
    </row>
    <row r="785" ht="12.75" customHeight="1">
      <c r="A785" s="2"/>
      <c r="B785" s="18"/>
      <c r="C785" s="18"/>
      <c r="D785" s="18"/>
      <c r="E785" s="18"/>
      <c r="F785" s="18"/>
      <c r="G785" s="18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8"/>
      <c r="AA785" s="18"/>
      <c r="AB785" s="18"/>
      <c r="AC785" s="18"/>
      <c r="AD785" s="18"/>
    </row>
    <row r="786" ht="12.75" customHeight="1">
      <c r="A786" s="2"/>
      <c r="B786" s="18"/>
      <c r="C786" s="18"/>
      <c r="D786" s="18"/>
      <c r="E786" s="18"/>
      <c r="F786" s="18"/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8"/>
      <c r="AA786" s="18"/>
      <c r="AB786" s="18"/>
      <c r="AC786" s="18"/>
      <c r="AD786" s="18"/>
    </row>
    <row r="787" ht="12.75" customHeight="1">
      <c r="A787" s="2"/>
      <c r="B787" s="18"/>
      <c r="C787" s="18"/>
      <c r="D787" s="18"/>
      <c r="E787" s="18"/>
      <c r="F787" s="18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8"/>
      <c r="AA787" s="18"/>
      <c r="AB787" s="18"/>
      <c r="AC787" s="18"/>
      <c r="AD787" s="18"/>
    </row>
    <row r="788" ht="12.75" customHeight="1">
      <c r="A788" s="2"/>
      <c r="B788" s="18"/>
      <c r="C788" s="18"/>
      <c r="D788" s="18"/>
      <c r="E788" s="18"/>
      <c r="F788" s="18"/>
      <c r="G788" s="18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  <c r="Z788" s="18"/>
      <c r="AA788" s="18"/>
      <c r="AB788" s="18"/>
      <c r="AC788" s="18"/>
      <c r="AD788" s="18"/>
    </row>
    <row r="789" ht="12.75" customHeight="1">
      <c r="A789" s="2"/>
      <c r="B789" s="18"/>
      <c r="C789" s="18"/>
      <c r="D789" s="18"/>
      <c r="E789" s="18"/>
      <c r="F789" s="18"/>
      <c r="G789" s="18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8"/>
      <c r="AA789" s="18"/>
      <c r="AB789" s="18"/>
      <c r="AC789" s="18"/>
      <c r="AD789" s="18"/>
    </row>
    <row r="790" ht="12.75" customHeight="1">
      <c r="A790" s="2"/>
      <c r="B790" s="18"/>
      <c r="C790" s="18"/>
      <c r="D790" s="18"/>
      <c r="E790" s="18"/>
      <c r="F790" s="18"/>
      <c r="G790" s="18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8"/>
      <c r="AA790" s="18"/>
      <c r="AB790" s="18"/>
      <c r="AC790" s="18"/>
      <c r="AD790" s="18"/>
    </row>
    <row r="791" ht="12.75" customHeight="1">
      <c r="A791" s="2"/>
      <c r="B791" s="18"/>
      <c r="C791" s="18"/>
      <c r="D791" s="18"/>
      <c r="E791" s="18"/>
      <c r="F791" s="18"/>
      <c r="G791" s="18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8"/>
      <c r="AA791" s="18"/>
      <c r="AB791" s="18"/>
      <c r="AC791" s="18"/>
      <c r="AD791" s="18"/>
    </row>
    <row r="792" ht="12.75" customHeight="1">
      <c r="A792" s="2"/>
      <c r="B792" s="18"/>
      <c r="C792" s="18"/>
      <c r="D792" s="18"/>
      <c r="E792" s="18"/>
      <c r="F792" s="18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8"/>
      <c r="AA792" s="18"/>
      <c r="AB792" s="18"/>
      <c r="AC792" s="18"/>
      <c r="AD792" s="18"/>
    </row>
    <row r="793" ht="12.75" customHeight="1">
      <c r="A793" s="2"/>
      <c r="B793" s="18"/>
      <c r="C793" s="18"/>
      <c r="D793" s="18"/>
      <c r="E793" s="18"/>
      <c r="F793" s="18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8"/>
      <c r="AA793" s="18"/>
      <c r="AB793" s="18"/>
      <c r="AC793" s="18"/>
      <c r="AD793" s="18"/>
    </row>
    <row r="794" ht="12.75" customHeight="1">
      <c r="A794" s="2"/>
      <c r="B794" s="18"/>
      <c r="C794" s="18"/>
      <c r="D794" s="18"/>
      <c r="E794" s="18"/>
      <c r="F794" s="18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8"/>
      <c r="AA794" s="18"/>
      <c r="AB794" s="18"/>
      <c r="AC794" s="18"/>
      <c r="AD794" s="18"/>
    </row>
    <row r="795" ht="12.75" customHeight="1">
      <c r="A795" s="2"/>
      <c r="B795" s="18"/>
      <c r="C795" s="18"/>
      <c r="D795" s="18"/>
      <c r="E795" s="18"/>
      <c r="F795" s="18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8"/>
      <c r="AA795" s="18"/>
      <c r="AB795" s="18"/>
      <c r="AC795" s="18"/>
      <c r="AD795" s="18"/>
    </row>
    <row r="796" ht="12.75" customHeight="1">
      <c r="A796" s="2"/>
      <c r="B796" s="18"/>
      <c r="C796" s="18"/>
      <c r="D796" s="18"/>
      <c r="E796" s="18"/>
      <c r="F796" s="18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8"/>
      <c r="AA796" s="18"/>
      <c r="AB796" s="18"/>
      <c r="AC796" s="18"/>
      <c r="AD796" s="18"/>
    </row>
    <row r="797" ht="12.75" customHeight="1">
      <c r="A797" s="2"/>
      <c r="B797" s="18"/>
      <c r="C797" s="18"/>
      <c r="D797" s="18"/>
      <c r="E797" s="18"/>
      <c r="F797" s="18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8"/>
      <c r="AA797" s="18"/>
      <c r="AB797" s="18"/>
      <c r="AC797" s="18"/>
      <c r="AD797" s="18"/>
    </row>
    <row r="798" ht="12.75" customHeight="1">
      <c r="A798" s="2"/>
      <c r="B798" s="18"/>
      <c r="C798" s="18"/>
      <c r="D798" s="18"/>
      <c r="E798" s="18"/>
      <c r="F798" s="18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8"/>
      <c r="AA798" s="18"/>
      <c r="AB798" s="18"/>
      <c r="AC798" s="18"/>
      <c r="AD798" s="18"/>
    </row>
    <row r="799" ht="12.75" customHeight="1">
      <c r="A799" s="2"/>
      <c r="B799" s="18"/>
      <c r="C799" s="18"/>
      <c r="D799" s="18"/>
      <c r="E799" s="18"/>
      <c r="F799" s="18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8"/>
      <c r="AA799" s="18"/>
      <c r="AB799" s="18"/>
      <c r="AC799" s="18"/>
      <c r="AD799" s="18"/>
    </row>
    <row r="800" ht="12.75" customHeight="1">
      <c r="A800" s="2"/>
      <c r="B800" s="18"/>
      <c r="C800" s="18"/>
      <c r="D800" s="18"/>
      <c r="E800" s="18"/>
      <c r="F800" s="18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8"/>
      <c r="AA800" s="18"/>
      <c r="AB800" s="18"/>
      <c r="AC800" s="18"/>
      <c r="AD800" s="18"/>
    </row>
    <row r="801" ht="12.75" customHeight="1">
      <c r="A801" s="2"/>
      <c r="B801" s="18"/>
      <c r="C801" s="18"/>
      <c r="D801" s="18"/>
      <c r="E801" s="18"/>
      <c r="F801" s="18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8"/>
      <c r="AA801" s="18"/>
      <c r="AB801" s="18"/>
      <c r="AC801" s="18"/>
      <c r="AD801" s="18"/>
    </row>
    <row r="802" ht="12.75" customHeight="1">
      <c r="A802" s="2"/>
      <c r="B802" s="18"/>
      <c r="C802" s="18"/>
      <c r="D802" s="18"/>
      <c r="E802" s="18"/>
      <c r="F802" s="18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8"/>
      <c r="AA802" s="18"/>
      <c r="AB802" s="18"/>
      <c r="AC802" s="18"/>
      <c r="AD802" s="18"/>
    </row>
    <row r="803" ht="12.75" customHeight="1">
      <c r="A803" s="2"/>
      <c r="B803" s="18"/>
      <c r="C803" s="18"/>
      <c r="D803" s="18"/>
      <c r="E803" s="18"/>
      <c r="F803" s="18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8"/>
      <c r="AA803" s="18"/>
      <c r="AB803" s="18"/>
      <c r="AC803" s="18"/>
      <c r="AD803" s="18"/>
    </row>
    <row r="804" ht="12.75" customHeight="1">
      <c r="A804" s="2"/>
      <c r="B804" s="18"/>
      <c r="C804" s="18"/>
      <c r="D804" s="18"/>
      <c r="E804" s="18"/>
      <c r="F804" s="18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8"/>
      <c r="AA804" s="18"/>
      <c r="AB804" s="18"/>
      <c r="AC804" s="18"/>
      <c r="AD804" s="18"/>
    </row>
    <row r="805" ht="12.75" customHeight="1">
      <c r="A805" s="2"/>
      <c r="B805" s="18"/>
      <c r="C805" s="18"/>
      <c r="D805" s="18"/>
      <c r="E805" s="18"/>
      <c r="F805" s="18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8"/>
      <c r="AA805" s="18"/>
      <c r="AB805" s="18"/>
      <c r="AC805" s="18"/>
      <c r="AD805" s="18"/>
    </row>
    <row r="806" ht="12.75" customHeight="1">
      <c r="A806" s="2"/>
      <c r="B806" s="18"/>
      <c r="C806" s="18"/>
      <c r="D806" s="18"/>
      <c r="E806" s="18"/>
      <c r="F806" s="18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8"/>
      <c r="AA806" s="18"/>
      <c r="AB806" s="18"/>
      <c r="AC806" s="18"/>
      <c r="AD806" s="18"/>
    </row>
    <row r="807" ht="12.75" customHeight="1">
      <c r="A807" s="2"/>
      <c r="B807" s="18"/>
      <c r="C807" s="18"/>
      <c r="D807" s="18"/>
      <c r="E807" s="18"/>
      <c r="F807" s="18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8"/>
      <c r="AA807" s="18"/>
      <c r="AB807" s="18"/>
      <c r="AC807" s="18"/>
      <c r="AD807" s="18"/>
    </row>
    <row r="808" ht="12.75" customHeight="1">
      <c r="A808" s="2"/>
      <c r="B808" s="18"/>
      <c r="C808" s="18"/>
      <c r="D808" s="18"/>
      <c r="E808" s="18"/>
      <c r="F808" s="18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8"/>
      <c r="AA808" s="18"/>
      <c r="AB808" s="18"/>
      <c r="AC808" s="18"/>
      <c r="AD808" s="18"/>
    </row>
    <row r="809" ht="12.75" customHeight="1">
      <c r="A809" s="2"/>
      <c r="B809" s="18"/>
      <c r="C809" s="18"/>
      <c r="D809" s="18"/>
      <c r="E809" s="18"/>
      <c r="F809" s="18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8"/>
      <c r="AA809" s="18"/>
      <c r="AB809" s="18"/>
      <c r="AC809" s="18"/>
      <c r="AD809" s="18"/>
    </row>
    <row r="810" ht="12.75" customHeight="1">
      <c r="A810" s="2"/>
      <c r="B810" s="18"/>
      <c r="C810" s="18"/>
      <c r="D810" s="18"/>
      <c r="E810" s="18"/>
      <c r="F810" s="18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8"/>
      <c r="AA810" s="18"/>
      <c r="AB810" s="18"/>
      <c r="AC810" s="18"/>
      <c r="AD810" s="18"/>
    </row>
    <row r="811" ht="12.75" customHeight="1">
      <c r="A811" s="2"/>
      <c r="B811" s="18"/>
      <c r="C811" s="18"/>
      <c r="D811" s="18"/>
      <c r="E811" s="18"/>
      <c r="F811" s="18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8"/>
      <c r="AA811" s="18"/>
      <c r="AB811" s="18"/>
      <c r="AC811" s="18"/>
      <c r="AD811" s="18"/>
    </row>
    <row r="812" ht="12.75" customHeight="1">
      <c r="A812" s="2"/>
      <c r="B812" s="18"/>
      <c r="C812" s="18"/>
      <c r="D812" s="18"/>
      <c r="E812" s="18"/>
      <c r="F812" s="18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8"/>
      <c r="AA812" s="18"/>
      <c r="AB812" s="18"/>
      <c r="AC812" s="18"/>
      <c r="AD812" s="18"/>
    </row>
    <row r="813" ht="12.75" customHeight="1">
      <c r="A813" s="2"/>
      <c r="B813" s="18"/>
      <c r="C813" s="18"/>
      <c r="D813" s="18"/>
      <c r="E813" s="18"/>
      <c r="F813" s="18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8"/>
      <c r="AA813" s="18"/>
      <c r="AB813" s="18"/>
      <c r="AC813" s="18"/>
      <c r="AD813" s="18"/>
    </row>
    <row r="814" ht="12.75" customHeight="1">
      <c r="A814" s="2"/>
      <c r="B814" s="18"/>
      <c r="C814" s="18"/>
      <c r="D814" s="18"/>
      <c r="E814" s="18"/>
      <c r="F814" s="18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8"/>
      <c r="AA814" s="18"/>
      <c r="AB814" s="18"/>
      <c r="AC814" s="18"/>
      <c r="AD814" s="18"/>
    </row>
    <row r="815" ht="12.75" customHeight="1">
      <c r="A815" s="2"/>
      <c r="B815" s="18"/>
      <c r="C815" s="18"/>
      <c r="D815" s="18"/>
      <c r="E815" s="18"/>
      <c r="F815" s="18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8"/>
      <c r="AA815" s="18"/>
      <c r="AB815" s="18"/>
      <c r="AC815" s="18"/>
      <c r="AD815" s="18"/>
    </row>
    <row r="816" ht="12.75" customHeight="1">
      <c r="A816" s="2"/>
      <c r="B816" s="18"/>
      <c r="C816" s="18"/>
      <c r="D816" s="18"/>
      <c r="E816" s="18"/>
      <c r="F816" s="18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8"/>
      <c r="AA816" s="18"/>
      <c r="AB816" s="18"/>
      <c r="AC816" s="18"/>
      <c r="AD816" s="18"/>
    </row>
    <row r="817" ht="12.75" customHeight="1">
      <c r="A817" s="2"/>
      <c r="B817" s="18"/>
      <c r="C817" s="18"/>
      <c r="D817" s="18"/>
      <c r="E817" s="18"/>
      <c r="F817" s="18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8"/>
      <c r="AA817" s="18"/>
      <c r="AB817" s="18"/>
      <c r="AC817" s="18"/>
      <c r="AD817" s="18"/>
    </row>
    <row r="818" ht="12.75" customHeight="1">
      <c r="A818" s="2"/>
      <c r="B818" s="18"/>
      <c r="C818" s="18"/>
      <c r="D818" s="18"/>
      <c r="E818" s="18"/>
      <c r="F818" s="18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8"/>
      <c r="AA818" s="18"/>
      <c r="AB818" s="18"/>
      <c r="AC818" s="18"/>
      <c r="AD818" s="18"/>
    </row>
    <row r="819" ht="12.75" customHeight="1">
      <c r="A819" s="2"/>
      <c r="B819" s="18"/>
      <c r="C819" s="18"/>
      <c r="D819" s="18"/>
      <c r="E819" s="18"/>
      <c r="F819" s="18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8"/>
      <c r="AA819" s="18"/>
      <c r="AB819" s="18"/>
      <c r="AC819" s="18"/>
      <c r="AD819" s="18"/>
    </row>
    <row r="820" ht="12.75" customHeight="1">
      <c r="A820" s="2"/>
      <c r="B820" s="18"/>
      <c r="C820" s="18"/>
      <c r="D820" s="18"/>
      <c r="E820" s="18"/>
      <c r="F820" s="18"/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8"/>
      <c r="AA820" s="18"/>
      <c r="AB820" s="18"/>
      <c r="AC820" s="18"/>
      <c r="AD820" s="18"/>
    </row>
    <row r="821" ht="12.75" customHeight="1">
      <c r="A821" s="2"/>
      <c r="B821" s="18"/>
      <c r="C821" s="18"/>
      <c r="D821" s="18"/>
      <c r="E821" s="18"/>
      <c r="F821" s="18"/>
      <c r="G821" s="18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8"/>
      <c r="AA821" s="18"/>
      <c r="AB821" s="18"/>
      <c r="AC821" s="18"/>
      <c r="AD821" s="18"/>
    </row>
    <row r="822" ht="12.75" customHeight="1">
      <c r="A822" s="2"/>
      <c r="B822" s="18"/>
      <c r="C822" s="18"/>
      <c r="D822" s="18"/>
      <c r="E822" s="18"/>
      <c r="F822" s="18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8"/>
      <c r="AA822" s="18"/>
      <c r="AB822" s="18"/>
      <c r="AC822" s="18"/>
      <c r="AD822" s="18"/>
    </row>
    <row r="823" ht="12.75" customHeight="1">
      <c r="A823" s="2"/>
      <c r="B823" s="18"/>
      <c r="C823" s="18"/>
      <c r="D823" s="18"/>
      <c r="E823" s="18"/>
      <c r="F823" s="18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8"/>
      <c r="AA823" s="18"/>
      <c r="AB823" s="18"/>
      <c r="AC823" s="18"/>
      <c r="AD823" s="18"/>
    </row>
    <row r="824" ht="12.75" customHeight="1">
      <c r="A824" s="2"/>
      <c r="B824" s="18"/>
      <c r="C824" s="18"/>
      <c r="D824" s="18"/>
      <c r="E824" s="18"/>
      <c r="F824" s="18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8"/>
      <c r="AA824" s="18"/>
      <c r="AB824" s="18"/>
      <c r="AC824" s="18"/>
      <c r="AD824" s="18"/>
    </row>
    <row r="825" ht="12.75" customHeight="1">
      <c r="A825" s="2"/>
      <c r="B825" s="18"/>
      <c r="C825" s="18"/>
      <c r="D825" s="18"/>
      <c r="E825" s="18"/>
      <c r="F825" s="18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8"/>
      <c r="AA825" s="18"/>
      <c r="AB825" s="18"/>
      <c r="AC825" s="18"/>
      <c r="AD825" s="18"/>
    </row>
    <row r="826" ht="12.75" customHeight="1">
      <c r="A826" s="2"/>
      <c r="B826" s="18"/>
      <c r="C826" s="18"/>
      <c r="D826" s="18"/>
      <c r="E826" s="18"/>
      <c r="F826" s="18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8"/>
      <c r="AA826" s="18"/>
      <c r="AB826" s="18"/>
      <c r="AC826" s="18"/>
      <c r="AD826" s="18"/>
    </row>
    <row r="827" ht="12.75" customHeight="1">
      <c r="A827" s="2"/>
      <c r="B827" s="18"/>
      <c r="C827" s="18"/>
      <c r="D827" s="18"/>
      <c r="E827" s="18"/>
      <c r="F827" s="18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8"/>
      <c r="AA827" s="18"/>
      <c r="AB827" s="18"/>
      <c r="AC827" s="18"/>
      <c r="AD827" s="18"/>
    </row>
    <row r="828" ht="12.75" customHeight="1">
      <c r="A828" s="2"/>
      <c r="B828" s="18"/>
      <c r="C828" s="18"/>
      <c r="D828" s="18"/>
      <c r="E828" s="18"/>
      <c r="F828" s="18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8"/>
      <c r="AA828" s="18"/>
      <c r="AB828" s="18"/>
      <c r="AC828" s="18"/>
      <c r="AD828" s="18"/>
    </row>
    <row r="829" ht="12.75" customHeight="1">
      <c r="A829" s="2"/>
      <c r="B829" s="18"/>
      <c r="C829" s="18"/>
      <c r="D829" s="18"/>
      <c r="E829" s="18"/>
      <c r="F829" s="18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8"/>
      <c r="AA829" s="18"/>
      <c r="AB829" s="18"/>
      <c r="AC829" s="18"/>
      <c r="AD829" s="18"/>
    </row>
    <row r="830" ht="12.75" customHeight="1">
      <c r="A830" s="2"/>
      <c r="B830" s="18"/>
      <c r="C830" s="18"/>
      <c r="D830" s="18"/>
      <c r="E830" s="18"/>
      <c r="F830" s="18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8"/>
      <c r="AA830" s="18"/>
      <c r="AB830" s="18"/>
      <c r="AC830" s="18"/>
      <c r="AD830" s="18"/>
    </row>
    <row r="831" ht="12.75" customHeight="1">
      <c r="A831" s="2"/>
      <c r="B831" s="18"/>
      <c r="C831" s="18"/>
      <c r="D831" s="18"/>
      <c r="E831" s="18"/>
      <c r="F831" s="18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8"/>
      <c r="AA831" s="18"/>
      <c r="AB831" s="18"/>
      <c r="AC831" s="18"/>
      <c r="AD831" s="18"/>
    </row>
    <row r="832" ht="12.75" customHeight="1">
      <c r="A832" s="2"/>
      <c r="B832" s="18"/>
      <c r="C832" s="18"/>
      <c r="D832" s="18"/>
      <c r="E832" s="18"/>
      <c r="F832" s="18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8"/>
      <c r="AA832" s="18"/>
      <c r="AB832" s="18"/>
      <c r="AC832" s="18"/>
      <c r="AD832" s="18"/>
    </row>
    <row r="833" ht="12.75" customHeight="1">
      <c r="A833" s="2"/>
      <c r="B833" s="18"/>
      <c r="C833" s="18"/>
      <c r="D833" s="18"/>
      <c r="E833" s="18"/>
      <c r="F833" s="18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8"/>
      <c r="AA833" s="18"/>
      <c r="AB833" s="18"/>
      <c r="AC833" s="18"/>
      <c r="AD833" s="18"/>
    </row>
    <row r="834" ht="12.75" customHeight="1">
      <c r="A834" s="2"/>
      <c r="B834" s="18"/>
      <c r="C834" s="18"/>
      <c r="D834" s="18"/>
      <c r="E834" s="18"/>
      <c r="F834" s="18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8"/>
      <c r="AA834" s="18"/>
      <c r="AB834" s="18"/>
      <c r="AC834" s="18"/>
      <c r="AD834" s="18"/>
    </row>
    <row r="835" ht="12.75" customHeight="1">
      <c r="A835" s="2"/>
      <c r="B835" s="18"/>
      <c r="C835" s="18"/>
      <c r="D835" s="18"/>
      <c r="E835" s="18"/>
      <c r="F835" s="18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8"/>
      <c r="AA835" s="18"/>
      <c r="AB835" s="18"/>
      <c r="AC835" s="18"/>
      <c r="AD835" s="18"/>
    </row>
    <row r="836" ht="12.75" customHeight="1">
      <c r="A836" s="2"/>
      <c r="B836" s="18"/>
      <c r="C836" s="18"/>
      <c r="D836" s="18"/>
      <c r="E836" s="18"/>
      <c r="F836" s="18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8"/>
      <c r="AA836" s="18"/>
      <c r="AB836" s="18"/>
      <c r="AC836" s="18"/>
      <c r="AD836" s="18"/>
    </row>
    <row r="837" ht="12.75" customHeight="1">
      <c r="A837" s="2"/>
      <c r="B837" s="18"/>
      <c r="C837" s="18"/>
      <c r="D837" s="18"/>
      <c r="E837" s="18"/>
      <c r="F837" s="18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8"/>
      <c r="AA837" s="18"/>
      <c r="AB837" s="18"/>
      <c r="AC837" s="18"/>
      <c r="AD837" s="18"/>
    </row>
    <row r="838" ht="12.75" customHeight="1">
      <c r="A838" s="2"/>
      <c r="B838" s="18"/>
      <c r="C838" s="18"/>
      <c r="D838" s="18"/>
      <c r="E838" s="18"/>
      <c r="F838" s="18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8"/>
      <c r="AA838" s="18"/>
      <c r="AB838" s="18"/>
      <c r="AC838" s="18"/>
      <c r="AD838" s="18"/>
    </row>
    <row r="839" ht="12.75" customHeight="1">
      <c r="A839" s="2"/>
      <c r="B839" s="18"/>
      <c r="C839" s="18"/>
      <c r="D839" s="18"/>
      <c r="E839" s="18"/>
      <c r="F839" s="18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8"/>
      <c r="AA839" s="18"/>
      <c r="AB839" s="18"/>
      <c r="AC839" s="18"/>
      <c r="AD839" s="18"/>
    </row>
    <row r="840" ht="12.75" customHeight="1">
      <c r="A840" s="2"/>
      <c r="B840" s="18"/>
      <c r="C840" s="18"/>
      <c r="D840" s="18"/>
      <c r="E840" s="18"/>
      <c r="F840" s="18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8"/>
      <c r="AA840" s="18"/>
      <c r="AB840" s="18"/>
      <c r="AC840" s="18"/>
      <c r="AD840" s="18"/>
    </row>
    <row r="841" ht="12.75" customHeight="1">
      <c r="A841" s="2"/>
      <c r="B841" s="18"/>
      <c r="C841" s="18"/>
      <c r="D841" s="18"/>
      <c r="E841" s="18"/>
      <c r="F841" s="18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8"/>
      <c r="AA841" s="18"/>
      <c r="AB841" s="18"/>
      <c r="AC841" s="18"/>
      <c r="AD841" s="18"/>
    </row>
    <row r="842" ht="12.75" customHeight="1">
      <c r="A842" s="2"/>
      <c r="B842" s="18"/>
      <c r="C842" s="18"/>
      <c r="D842" s="18"/>
      <c r="E842" s="18"/>
      <c r="F842" s="18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8"/>
      <c r="AA842" s="18"/>
      <c r="AB842" s="18"/>
      <c r="AC842" s="18"/>
      <c r="AD842" s="18"/>
    </row>
    <row r="843" ht="12.75" customHeight="1">
      <c r="A843" s="2"/>
      <c r="B843" s="18"/>
      <c r="C843" s="18"/>
      <c r="D843" s="18"/>
      <c r="E843" s="18"/>
      <c r="F843" s="18"/>
      <c r="G843" s="18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8"/>
      <c r="AA843" s="18"/>
      <c r="AB843" s="18"/>
      <c r="AC843" s="18"/>
      <c r="AD843" s="18"/>
    </row>
    <row r="844" ht="12.75" customHeight="1">
      <c r="A844" s="2"/>
      <c r="B844" s="18"/>
      <c r="C844" s="18"/>
      <c r="D844" s="18"/>
      <c r="E844" s="18"/>
      <c r="F844" s="18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8"/>
      <c r="AA844" s="18"/>
      <c r="AB844" s="18"/>
      <c r="AC844" s="18"/>
      <c r="AD844" s="18"/>
    </row>
    <row r="845" ht="12.75" customHeight="1">
      <c r="A845" s="2"/>
      <c r="B845" s="18"/>
      <c r="C845" s="18"/>
      <c r="D845" s="18"/>
      <c r="E845" s="18"/>
      <c r="F845" s="18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8"/>
      <c r="AA845" s="18"/>
      <c r="AB845" s="18"/>
      <c r="AC845" s="18"/>
      <c r="AD845" s="18"/>
    </row>
    <row r="846" ht="12.75" customHeight="1">
      <c r="A846" s="2"/>
      <c r="B846" s="18"/>
      <c r="C846" s="18"/>
      <c r="D846" s="18"/>
      <c r="E846" s="18"/>
      <c r="F846" s="18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8"/>
      <c r="AA846" s="18"/>
      <c r="AB846" s="18"/>
      <c r="AC846" s="18"/>
      <c r="AD846" s="18"/>
    </row>
    <row r="847" ht="12.75" customHeight="1">
      <c r="A847" s="2"/>
      <c r="B847" s="18"/>
      <c r="C847" s="18"/>
      <c r="D847" s="18"/>
      <c r="E847" s="18"/>
      <c r="F847" s="18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8"/>
      <c r="AA847" s="18"/>
      <c r="AB847" s="18"/>
      <c r="AC847" s="18"/>
      <c r="AD847" s="18"/>
    </row>
    <row r="848" ht="12.75" customHeight="1">
      <c r="A848" s="2"/>
      <c r="B848" s="18"/>
      <c r="C848" s="18"/>
      <c r="D848" s="18"/>
      <c r="E848" s="18"/>
      <c r="F848" s="18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8"/>
      <c r="AA848" s="18"/>
      <c r="AB848" s="18"/>
      <c r="AC848" s="18"/>
      <c r="AD848" s="18"/>
    </row>
    <row r="849" ht="12.75" customHeight="1">
      <c r="A849" s="2"/>
      <c r="B849" s="18"/>
      <c r="C849" s="18"/>
      <c r="D849" s="18"/>
      <c r="E849" s="18"/>
      <c r="F849" s="18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8"/>
      <c r="AA849" s="18"/>
      <c r="AB849" s="18"/>
      <c r="AC849" s="18"/>
      <c r="AD849" s="18"/>
    </row>
    <row r="850" ht="12.75" customHeight="1">
      <c r="A850" s="2"/>
      <c r="B850" s="18"/>
      <c r="C850" s="18"/>
      <c r="D850" s="18"/>
      <c r="E850" s="18"/>
      <c r="F850" s="18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8"/>
      <c r="AA850" s="18"/>
      <c r="AB850" s="18"/>
      <c r="AC850" s="18"/>
      <c r="AD850" s="18"/>
    </row>
    <row r="851" ht="12.75" customHeight="1">
      <c r="A851" s="2"/>
      <c r="B851" s="18"/>
      <c r="C851" s="18"/>
      <c r="D851" s="18"/>
      <c r="E851" s="18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8"/>
      <c r="AA851" s="18"/>
      <c r="AB851" s="18"/>
      <c r="AC851" s="18"/>
      <c r="AD851" s="18"/>
    </row>
    <row r="852" ht="12.75" customHeight="1">
      <c r="A852" s="2"/>
      <c r="B852" s="18"/>
      <c r="C852" s="18"/>
      <c r="D852" s="18"/>
      <c r="E852" s="18"/>
      <c r="F852" s="18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8"/>
      <c r="AA852" s="18"/>
      <c r="AB852" s="18"/>
      <c r="AC852" s="18"/>
      <c r="AD852" s="18"/>
    </row>
    <row r="853" ht="12.75" customHeight="1">
      <c r="A853" s="2"/>
      <c r="B853" s="18"/>
      <c r="C853" s="18"/>
      <c r="D853" s="18"/>
      <c r="E853" s="18"/>
      <c r="F853" s="18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8"/>
      <c r="AA853" s="18"/>
      <c r="AB853" s="18"/>
      <c r="AC853" s="18"/>
      <c r="AD853" s="18"/>
    </row>
    <row r="854" ht="12.75" customHeight="1">
      <c r="A854" s="2"/>
      <c r="B854" s="18"/>
      <c r="C854" s="18"/>
      <c r="D854" s="18"/>
      <c r="E854" s="18"/>
      <c r="F854" s="18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8"/>
      <c r="AA854" s="18"/>
      <c r="AB854" s="18"/>
      <c r="AC854" s="18"/>
      <c r="AD854" s="18"/>
    </row>
    <row r="855" ht="12.75" customHeight="1">
      <c r="A855" s="2"/>
      <c r="B855" s="18"/>
      <c r="C855" s="18"/>
      <c r="D855" s="18"/>
      <c r="E855" s="18"/>
      <c r="F855" s="18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8"/>
      <c r="AA855" s="18"/>
      <c r="AB855" s="18"/>
      <c r="AC855" s="18"/>
      <c r="AD855" s="18"/>
    </row>
    <row r="856" ht="12.75" customHeight="1">
      <c r="A856" s="2"/>
      <c r="B856" s="18"/>
      <c r="C856" s="18"/>
      <c r="D856" s="18"/>
      <c r="E856" s="18"/>
      <c r="F856" s="18"/>
      <c r="G856" s="18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  <c r="Z856" s="18"/>
      <c r="AA856" s="18"/>
      <c r="AB856" s="18"/>
      <c r="AC856" s="18"/>
      <c r="AD856" s="18"/>
    </row>
    <row r="857" ht="12.75" customHeight="1">
      <c r="A857" s="2"/>
      <c r="B857" s="18"/>
      <c r="C857" s="18"/>
      <c r="D857" s="18"/>
      <c r="E857" s="18"/>
      <c r="F857" s="18"/>
      <c r="G857" s="18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  <c r="Z857" s="18"/>
      <c r="AA857" s="18"/>
      <c r="AB857" s="18"/>
      <c r="AC857" s="18"/>
      <c r="AD857" s="18"/>
    </row>
    <row r="858" ht="12.75" customHeight="1">
      <c r="A858" s="2"/>
      <c r="B858" s="18"/>
      <c r="C858" s="18"/>
      <c r="D858" s="18"/>
      <c r="E858" s="18"/>
      <c r="F858" s="18"/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  <c r="Z858" s="18"/>
      <c r="AA858" s="18"/>
      <c r="AB858" s="18"/>
      <c r="AC858" s="18"/>
      <c r="AD858" s="18"/>
    </row>
    <row r="859" ht="12.75" customHeight="1">
      <c r="A859" s="2"/>
      <c r="B859" s="18"/>
      <c r="C859" s="18"/>
      <c r="D859" s="18"/>
      <c r="E859" s="18"/>
      <c r="F859" s="18"/>
      <c r="G859" s="18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  <c r="Z859" s="18"/>
      <c r="AA859" s="18"/>
      <c r="AB859" s="18"/>
      <c r="AC859" s="18"/>
      <c r="AD859" s="18"/>
    </row>
    <row r="860" ht="12.75" customHeight="1">
      <c r="A860" s="2"/>
      <c r="B860" s="18"/>
      <c r="C860" s="18"/>
      <c r="D860" s="18"/>
      <c r="E860" s="18"/>
      <c r="F860" s="18"/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  <c r="Z860" s="18"/>
      <c r="AA860" s="18"/>
      <c r="AB860" s="18"/>
      <c r="AC860" s="18"/>
      <c r="AD860" s="18"/>
    </row>
    <row r="861" ht="12.75" customHeight="1">
      <c r="A861" s="2"/>
      <c r="B861" s="18"/>
      <c r="C861" s="18"/>
      <c r="D861" s="18"/>
      <c r="E861" s="18"/>
      <c r="F861" s="18"/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18"/>
      <c r="AA861" s="18"/>
      <c r="AB861" s="18"/>
      <c r="AC861" s="18"/>
      <c r="AD861" s="18"/>
    </row>
    <row r="862" ht="12.75" customHeight="1">
      <c r="A862" s="2"/>
      <c r="B862" s="18"/>
      <c r="C862" s="18"/>
      <c r="D862" s="18"/>
      <c r="E862" s="18"/>
      <c r="F862" s="18"/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  <c r="Z862" s="18"/>
      <c r="AA862" s="18"/>
      <c r="AB862" s="18"/>
      <c r="AC862" s="18"/>
      <c r="AD862" s="18"/>
    </row>
    <row r="863" ht="12.75" customHeight="1">
      <c r="A863" s="2"/>
      <c r="B863" s="18"/>
      <c r="C863" s="18"/>
      <c r="D863" s="18"/>
      <c r="E863" s="18"/>
      <c r="F863" s="18"/>
      <c r="G863" s="18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  <c r="Z863" s="18"/>
      <c r="AA863" s="18"/>
      <c r="AB863" s="18"/>
      <c r="AC863" s="18"/>
      <c r="AD863" s="18"/>
    </row>
    <row r="864" ht="12.75" customHeight="1">
      <c r="A864" s="2"/>
      <c r="B864" s="18"/>
      <c r="C864" s="18"/>
      <c r="D864" s="18"/>
      <c r="E864" s="18"/>
      <c r="F864" s="18"/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18"/>
      <c r="AA864" s="18"/>
      <c r="AB864" s="18"/>
      <c r="AC864" s="18"/>
      <c r="AD864" s="18"/>
    </row>
    <row r="865" ht="12.75" customHeight="1">
      <c r="A865" s="2"/>
      <c r="B865" s="18"/>
      <c r="C865" s="18"/>
      <c r="D865" s="18"/>
      <c r="E865" s="18"/>
      <c r="F865" s="18"/>
      <c r="G865" s="18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18"/>
      <c r="AA865" s="18"/>
      <c r="AB865" s="18"/>
      <c r="AC865" s="18"/>
      <c r="AD865" s="18"/>
    </row>
    <row r="866" ht="12.75" customHeight="1">
      <c r="A866" s="2"/>
      <c r="B866" s="18"/>
      <c r="C866" s="18"/>
      <c r="D866" s="18"/>
      <c r="E866" s="18"/>
      <c r="F866" s="18"/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18"/>
      <c r="AA866" s="18"/>
      <c r="AB866" s="18"/>
      <c r="AC866" s="18"/>
      <c r="AD866" s="18"/>
    </row>
    <row r="867" ht="12.75" customHeight="1">
      <c r="A867" s="2"/>
      <c r="B867" s="18"/>
      <c r="C867" s="18"/>
      <c r="D867" s="18"/>
      <c r="E867" s="18"/>
      <c r="F867" s="18"/>
      <c r="G867" s="18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8"/>
      <c r="AA867" s="18"/>
      <c r="AB867" s="18"/>
      <c r="AC867" s="18"/>
      <c r="AD867" s="18"/>
    </row>
    <row r="868" ht="12.75" customHeight="1">
      <c r="A868" s="2"/>
      <c r="B868" s="18"/>
      <c r="C868" s="18"/>
      <c r="D868" s="18"/>
      <c r="E868" s="18"/>
      <c r="F868" s="18"/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18"/>
      <c r="AA868" s="18"/>
      <c r="AB868" s="18"/>
      <c r="AC868" s="18"/>
      <c r="AD868" s="18"/>
    </row>
    <row r="869" ht="12.75" customHeight="1">
      <c r="A869" s="2"/>
      <c r="B869" s="18"/>
      <c r="C869" s="18"/>
      <c r="D869" s="18"/>
      <c r="E869" s="18"/>
      <c r="F869" s="18"/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18"/>
      <c r="AA869" s="18"/>
      <c r="AB869" s="18"/>
      <c r="AC869" s="18"/>
      <c r="AD869" s="18"/>
    </row>
    <row r="870" ht="12.75" customHeight="1">
      <c r="A870" s="2"/>
      <c r="B870" s="18"/>
      <c r="C870" s="18"/>
      <c r="D870" s="18"/>
      <c r="E870" s="18"/>
      <c r="F870" s="18"/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18"/>
      <c r="AA870" s="18"/>
      <c r="AB870" s="18"/>
      <c r="AC870" s="18"/>
      <c r="AD870" s="18"/>
    </row>
    <row r="871" ht="12.75" customHeight="1">
      <c r="A871" s="2"/>
      <c r="B871" s="18"/>
      <c r="C871" s="18"/>
      <c r="D871" s="18"/>
      <c r="E871" s="18"/>
      <c r="F871" s="18"/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18"/>
      <c r="AA871" s="18"/>
      <c r="AB871" s="18"/>
      <c r="AC871" s="18"/>
      <c r="AD871" s="18"/>
    </row>
    <row r="872" ht="12.75" customHeight="1">
      <c r="A872" s="2"/>
      <c r="B872" s="18"/>
      <c r="C872" s="18"/>
      <c r="D872" s="18"/>
      <c r="E872" s="18"/>
      <c r="F872" s="18"/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  <c r="Z872" s="18"/>
      <c r="AA872" s="18"/>
      <c r="AB872" s="18"/>
      <c r="AC872" s="18"/>
      <c r="AD872" s="18"/>
    </row>
    <row r="873" ht="12.75" customHeight="1">
      <c r="A873" s="2"/>
      <c r="B873" s="18"/>
      <c r="C873" s="18"/>
      <c r="D873" s="18"/>
      <c r="E873" s="18"/>
      <c r="F873" s="18"/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18"/>
      <c r="AA873" s="18"/>
      <c r="AB873" s="18"/>
      <c r="AC873" s="18"/>
      <c r="AD873" s="18"/>
    </row>
    <row r="874" ht="12.75" customHeight="1">
      <c r="A874" s="2"/>
      <c r="B874" s="18"/>
      <c r="C874" s="18"/>
      <c r="D874" s="18"/>
      <c r="E874" s="18"/>
      <c r="F874" s="18"/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  <c r="Z874" s="18"/>
      <c r="AA874" s="18"/>
      <c r="AB874" s="18"/>
      <c r="AC874" s="18"/>
      <c r="AD874" s="18"/>
    </row>
    <row r="875" ht="12.75" customHeight="1">
      <c r="A875" s="2"/>
      <c r="B875" s="18"/>
      <c r="C875" s="18"/>
      <c r="D875" s="18"/>
      <c r="E875" s="18"/>
      <c r="F875" s="18"/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18"/>
      <c r="AA875" s="18"/>
      <c r="AB875" s="18"/>
      <c r="AC875" s="18"/>
      <c r="AD875" s="18"/>
    </row>
    <row r="876" ht="12.75" customHeight="1">
      <c r="A876" s="2"/>
      <c r="B876" s="18"/>
      <c r="C876" s="18"/>
      <c r="D876" s="18"/>
      <c r="E876" s="18"/>
      <c r="F876" s="18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  <c r="Z876" s="18"/>
      <c r="AA876" s="18"/>
      <c r="AB876" s="18"/>
      <c r="AC876" s="18"/>
      <c r="AD876" s="18"/>
    </row>
    <row r="877" ht="12.75" customHeight="1">
      <c r="A877" s="2"/>
      <c r="B877" s="18"/>
      <c r="C877" s="18"/>
      <c r="D877" s="18"/>
      <c r="E877" s="18"/>
      <c r="F877" s="18"/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18"/>
      <c r="AA877" s="18"/>
      <c r="AB877" s="18"/>
      <c r="AC877" s="18"/>
      <c r="AD877" s="18"/>
    </row>
    <row r="878" ht="12.75" customHeight="1">
      <c r="A878" s="2"/>
      <c r="B878" s="18"/>
      <c r="C878" s="18"/>
      <c r="D878" s="18"/>
      <c r="E878" s="18"/>
      <c r="F878" s="18"/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  <c r="Z878" s="18"/>
      <c r="AA878" s="18"/>
      <c r="AB878" s="18"/>
      <c r="AC878" s="18"/>
      <c r="AD878" s="18"/>
    </row>
    <row r="879" ht="12.75" customHeight="1">
      <c r="A879" s="2"/>
      <c r="B879" s="18"/>
      <c r="C879" s="18"/>
      <c r="D879" s="18"/>
      <c r="E879" s="18"/>
      <c r="F879" s="18"/>
      <c r="G879" s="18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8"/>
      <c r="AA879" s="18"/>
      <c r="AB879" s="18"/>
      <c r="AC879" s="18"/>
      <c r="AD879" s="18"/>
    </row>
    <row r="880" ht="12.75" customHeight="1">
      <c r="A880" s="2"/>
      <c r="B880" s="18"/>
      <c r="C880" s="18"/>
      <c r="D880" s="18"/>
      <c r="E880" s="18"/>
      <c r="F880" s="18"/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8"/>
      <c r="AA880" s="18"/>
      <c r="AB880" s="18"/>
      <c r="AC880" s="18"/>
      <c r="AD880" s="18"/>
    </row>
    <row r="881" ht="12.75" customHeight="1">
      <c r="A881" s="2"/>
      <c r="B881" s="18"/>
      <c r="C881" s="18"/>
      <c r="D881" s="18"/>
      <c r="E881" s="18"/>
      <c r="F881" s="18"/>
      <c r="G881" s="18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  <c r="Z881" s="18"/>
      <c r="AA881" s="18"/>
      <c r="AB881" s="18"/>
      <c r="AC881" s="18"/>
      <c r="AD881" s="18"/>
    </row>
    <row r="882" ht="12.75" customHeight="1">
      <c r="A882" s="2"/>
      <c r="B882" s="18"/>
      <c r="C882" s="18"/>
      <c r="D882" s="18"/>
      <c r="E882" s="18"/>
      <c r="F882" s="18"/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  <c r="Z882" s="18"/>
      <c r="AA882" s="18"/>
      <c r="AB882" s="18"/>
      <c r="AC882" s="18"/>
      <c r="AD882" s="18"/>
    </row>
    <row r="883" ht="12.75" customHeight="1">
      <c r="A883" s="2"/>
      <c r="B883" s="18"/>
      <c r="C883" s="18"/>
      <c r="D883" s="18"/>
      <c r="E883" s="18"/>
      <c r="F883" s="18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  <c r="Z883" s="18"/>
      <c r="AA883" s="18"/>
      <c r="AB883" s="18"/>
      <c r="AC883" s="18"/>
      <c r="AD883" s="18"/>
    </row>
    <row r="884" ht="12.75" customHeight="1">
      <c r="A884" s="2"/>
      <c r="B884" s="18"/>
      <c r="C884" s="18"/>
      <c r="D884" s="18"/>
      <c r="E884" s="18"/>
      <c r="F884" s="18"/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  <c r="Z884" s="18"/>
      <c r="AA884" s="18"/>
      <c r="AB884" s="18"/>
      <c r="AC884" s="18"/>
      <c r="AD884" s="18"/>
    </row>
    <row r="885" ht="12.75" customHeight="1">
      <c r="A885" s="2"/>
      <c r="B885" s="18"/>
      <c r="C885" s="18"/>
      <c r="D885" s="18"/>
      <c r="E885" s="18"/>
      <c r="F885" s="18"/>
      <c r="G885" s="18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8"/>
      <c r="AA885" s="18"/>
      <c r="AB885" s="18"/>
      <c r="AC885" s="18"/>
      <c r="AD885" s="18"/>
    </row>
    <row r="886" ht="12.75" customHeight="1">
      <c r="A886" s="2"/>
      <c r="B886" s="18"/>
      <c r="C886" s="18"/>
      <c r="D886" s="18"/>
      <c r="E886" s="18"/>
      <c r="F886" s="18"/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  <c r="Z886" s="18"/>
      <c r="AA886" s="18"/>
      <c r="AB886" s="18"/>
      <c r="AC886" s="18"/>
      <c r="AD886" s="18"/>
    </row>
    <row r="887" ht="12.75" customHeight="1">
      <c r="A887" s="2"/>
      <c r="B887" s="18"/>
      <c r="C887" s="18"/>
      <c r="D887" s="18"/>
      <c r="E887" s="18"/>
      <c r="F887" s="18"/>
      <c r="G887" s="18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  <c r="Z887" s="18"/>
      <c r="AA887" s="18"/>
      <c r="AB887" s="18"/>
      <c r="AC887" s="18"/>
      <c r="AD887" s="18"/>
    </row>
    <row r="888" ht="12.75" customHeight="1">
      <c r="A888" s="2"/>
      <c r="B888" s="18"/>
      <c r="C888" s="18"/>
      <c r="D888" s="18"/>
      <c r="E888" s="18"/>
      <c r="F888" s="18"/>
      <c r="G888" s="18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  <c r="Z888" s="18"/>
      <c r="AA888" s="18"/>
      <c r="AB888" s="18"/>
      <c r="AC888" s="18"/>
      <c r="AD888" s="18"/>
    </row>
    <row r="889" ht="12.75" customHeight="1">
      <c r="A889" s="2"/>
      <c r="B889" s="18"/>
      <c r="C889" s="18"/>
      <c r="D889" s="18"/>
      <c r="E889" s="18"/>
      <c r="F889" s="18"/>
      <c r="G889" s="18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  <c r="Z889" s="18"/>
      <c r="AA889" s="18"/>
      <c r="AB889" s="18"/>
      <c r="AC889" s="18"/>
      <c r="AD889" s="18"/>
    </row>
    <row r="890" ht="12.75" customHeight="1">
      <c r="A890" s="2"/>
      <c r="B890" s="18"/>
      <c r="C890" s="18"/>
      <c r="D890" s="18"/>
      <c r="E890" s="18"/>
      <c r="F890" s="18"/>
      <c r="G890" s="18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  <c r="Z890" s="18"/>
      <c r="AA890" s="18"/>
      <c r="AB890" s="18"/>
      <c r="AC890" s="18"/>
      <c r="AD890" s="18"/>
    </row>
    <row r="891" ht="12.75" customHeight="1">
      <c r="A891" s="2"/>
      <c r="B891" s="18"/>
      <c r="C891" s="18"/>
      <c r="D891" s="18"/>
      <c r="E891" s="18"/>
      <c r="F891" s="18"/>
      <c r="G891" s="18"/>
      <c r="H891" s="1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  <c r="Z891" s="18"/>
      <c r="AA891" s="18"/>
      <c r="AB891" s="18"/>
      <c r="AC891" s="18"/>
      <c r="AD891" s="18"/>
    </row>
    <row r="892" ht="12.75" customHeight="1">
      <c r="A892" s="2"/>
      <c r="B892" s="18"/>
      <c r="C892" s="18"/>
      <c r="D892" s="18"/>
      <c r="E892" s="18"/>
      <c r="F892" s="18"/>
      <c r="G892" s="18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  <c r="Z892" s="18"/>
      <c r="AA892" s="18"/>
      <c r="AB892" s="18"/>
      <c r="AC892" s="18"/>
      <c r="AD892" s="18"/>
    </row>
    <row r="893" ht="12.75" customHeight="1">
      <c r="A893" s="2"/>
      <c r="B893" s="18"/>
      <c r="C893" s="18"/>
      <c r="D893" s="18"/>
      <c r="E893" s="18"/>
      <c r="F893" s="18"/>
      <c r="G893" s="18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  <c r="Z893" s="18"/>
      <c r="AA893" s="18"/>
      <c r="AB893" s="18"/>
      <c r="AC893" s="18"/>
      <c r="AD893" s="18"/>
    </row>
    <row r="894" ht="12.75" customHeight="1">
      <c r="A894" s="2"/>
      <c r="B894" s="18"/>
      <c r="C894" s="18"/>
      <c r="D894" s="18"/>
      <c r="E894" s="18"/>
      <c r="F894" s="18"/>
      <c r="G894" s="18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  <c r="Z894" s="18"/>
      <c r="AA894" s="18"/>
      <c r="AB894" s="18"/>
      <c r="AC894" s="18"/>
      <c r="AD894" s="18"/>
    </row>
    <row r="895" ht="12.75" customHeight="1">
      <c r="A895" s="2"/>
      <c r="B895" s="18"/>
      <c r="C895" s="18"/>
      <c r="D895" s="18"/>
      <c r="E895" s="18"/>
      <c r="F895" s="18"/>
      <c r="G895" s="18"/>
      <c r="H895" s="1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  <c r="Z895" s="18"/>
      <c r="AA895" s="18"/>
      <c r="AB895" s="18"/>
      <c r="AC895" s="18"/>
      <c r="AD895" s="18"/>
    </row>
    <row r="896" ht="12.75" customHeight="1">
      <c r="A896" s="2"/>
      <c r="B896" s="18"/>
      <c r="C896" s="18"/>
      <c r="D896" s="18"/>
      <c r="E896" s="18"/>
      <c r="F896" s="18"/>
      <c r="G896" s="18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  <c r="Z896" s="18"/>
      <c r="AA896" s="18"/>
      <c r="AB896" s="18"/>
      <c r="AC896" s="18"/>
      <c r="AD896" s="18"/>
    </row>
    <row r="897" ht="12.75" customHeight="1">
      <c r="A897" s="2"/>
      <c r="B897" s="18"/>
      <c r="C897" s="18"/>
      <c r="D897" s="18"/>
      <c r="E897" s="18"/>
      <c r="F897" s="18"/>
      <c r="G897" s="18"/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  <c r="Z897" s="18"/>
      <c r="AA897" s="18"/>
      <c r="AB897" s="18"/>
      <c r="AC897" s="18"/>
      <c r="AD897" s="18"/>
    </row>
    <row r="898" ht="12.75" customHeight="1">
      <c r="A898" s="2"/>
      <c r="B898" s="18"/>
      <c r="C898" s="18"/>
      <c r="D898" s="18"/>
      <c r="E898" s="18"/>
      <c r="F898" s="18"/>
      <c r="G898" s="18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  <c r="Z898" s="18"/>
      <c r="AA898" s="18"/>
      <c r="AB898" s="18"/>
      <c r="AC898" s="18"/>
      <c r="AD898" s="18"/>
    </row>
    <row r="899" ht="12.75" customHeight="1">
      <c r="A899" s="2"/>
      <c r="B899" s="18"/>
      <c r="C899" s="18"/>
      <c r="D899" s="18"/>
      <c r="E899" s="18"/>
      <c r="F899" s="18"/>
      <c r="G899" s="18"/>
      <c r="H899" s="1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  <c r="Z899" s="18"/>
      <c r="AA899" s="18"/>
      <c r="AB899" s="18"/>
      <c r="AC899" s="18"/>
      <c r="AD899" s="18"/>
    </row>
    <row r="900" ht="12.75" customHeight="1">
      <c r="A900" s="2"/>
      <c r="B900" s="18"/>
      <c r="C900" s="18"/>
      <c r="D900" s="18"/>
      <c r="E900" s="18"/>
      <c r="F900" s="18"/>
      <c r="G900" s="18"/>
      <c r="H900" s="1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  <c r="Z900" s="18"/>
      <c r="AA900" s="18"/>
      <c r="AB900" s="18"/>
      <c r="AC900" s="18"/>
      <c r="AD900" s="18"/>
    </row>
    <row r="901" ht="12.75" customHeight="1">
      <c r="A901" s="2"/>
      <c r="B901" s="18"/>
      <c r="C901" s="18"/>
      <c r="D901" s="18"/>
      <c r="E901" s="18"/>
      <c r="F901" s="18"/>
      <c r="G901" s="18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  <c r="Z901" s="18"/>
      <c r="AA901" s="18"/>
      <c r="AB901" s="18"/>
      <c r="AC901" s="18"/>
      <c r="AD901" s="18"/>
    </row>
    <row r="902" ht="12.75" customHeight="1">
      <c r="A902" s="2"/>
      <c r="B902" s="18"/>
      <c r="C902" s="18"/>
      <c r="D902" s="18"/>
      <c r="E902" s="18"/>
      <c r="F902" s="18"/>
      <c r="G902" s="18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  <c r="Z902" s="18"/>
      <c r="AA902" s="18"/>
      <c r="AB902" s="18"/>
      <c r="AC902" s="18"/>
      <c r="AD902" s="18"/>
    </row>
    <row r="903" ht="12.75" customHeight="1">
      <c r="A903" s="2"/>
      <c r="B903" s="18"/>
      <c r="C903" s="18"/>
      <c r="D903" s="18"/>
      <c r="E903" s="18"/>
      <c r="F903" s="18"/>
      <c r="G903" s="18"/>
      <c r="H903" s="1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  <c r="Z903" s="18"/>
      <c r="AA903" s="18"/>
      <c r="AB903" s="18"/>
      <c r="AC903" s="18"/>
      <c r="AD903" s="18"/>
    </row>
    <row r="904" ht="12.75" customHeight="1">
      <c r="A904" s="2"/>
      <c r="B904" s="18"/>
      <c r="C904" s="18"/>
      <c r="D904" s="18"/>
      <c r="E904" s="18"/>
      <c r="F904" s="18"/>
      <c r="G904" s="18"/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  <c r="Z904" s="18"/>
      <c r="AA904" s="18"/>
      <c r="AB904" s="18"/>
      <c r="AC904" s="18"/>
      <c r="AD904" s="18"/>
    </row>
    <row r="905" ht="12.75" customHeight="1">
      <c r="A905" s="2"/>
      <c r="B905" s="18"/>
      <c r="C905" s="18"/>
      <c r="D905" s="18"/>
      <c r="E905" s="18"/>
      <c r="F905" s="18"/>
      <c r="G905" s="18"/>
      <c r="H905" s="1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  <c r="Z905" s="18"/>
      <c r="AA905" s="18"/>
      <c r="AB905" s="18"/>
      <c r="AC905" s="18"/>
      <c r="AD905" s="18"/>
    </row>
    <row r="906" ht="12.75" customHeight="1">
      <c r="A906" s="2"/>
      <c r="B906" s="18"/>
      <c r="C906" s="18"/>
      <c r="D906" s="18"/>
      <c r="E906" s="18"/>
      <c r="F906" s="18"/>
      <c r="G906" s="18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  <c r="Z906" s="18"/>
      <c r="AA906" s="18"/>
      <c r="AB906" s="18"/>
      <c r="AC906" s="18"/>
      <c r="AD906" s="18"/>
    </row>
    <row r="907" ht="12.75" customHeight="1">
      <c r="A907" s="2"/>
      <c r="B907" s="18"/>
      <c r="C907" s="18"/>
      <c r="D907" s="18"/>
      <c r="E907" s="18"/>
      <c r="F907" s="18"/>
      <c r="G907" s="18"/>
      <c r="H907" s="1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  <c r="Z907" s="18"/>
      <c r="AA907" s="18"/>
      <c r="AB907" s="18"/>
      <c r="AC907" s="18"/>
      <c r="AD907" s="18"/>
    </row>
    <row r="908" ht="12.75" customHeight="1">
      <c r="A908" s="2"/>
      <c r="B908" s="18"/>
      <c r="C908" s="18"/>
      <c r="D908" s="18"/>
      <c r="E908" s="18"/>
      <c r="F908" s="18"/>
      <c r="G908" s="18"/>
      <c r="H908" s="1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  <c r="Z908" s="18"/>
      <c r="AA908" s="18"/>
      <c r="AB908" s="18"/>
      <c r="AC908" s="18"/>
      <c r="AD908" s="18"/>
    </row>
    <row r="909" ht="12.75" customHeight="1">
      <c r="A909" s="2"/>
      <c r="B909" s="18"/>
      <c r="C909" s="18"/>
      <c r="D909" s="18"/>
      <c r="E909" s="18"/>
      <c r="F909" s="18"/>
      <c r="G909" s="18"/>
      <c r="H909" s="1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  <c r="Z909" s="18"/>
      <c r="AA909" s="18"/>
      <c r="AB909" s="18"/>
      <c r="AC909" s="18"/>
      <c r="AD909" s="18"/>
    </row>
    <row r="910" ht="12.75" customHeight="1">
      <c r="A910" s="2"/>
      <c r="B910" s="18"/>
      <c r="C910" s="18"/>
      <c r="D910" s="18"/>
      <c r="E910" s="18"/>
      <c r="F910" s="18"/>
      <c r="G910" s="18"/>
      <c r="H910" s="1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  <c r="Z910" s="18"/>
      <c r="AA910" s="18"/>
      <c r="AB910" s="18"/>
      <c r="AC910" s="18"/>
      <c r="AD910" s="18"/>
    </row>
    <row r="911" ht="12.75" customHeight="1">
      <c r="A911" s="2"/>
      <c r="B911" s="18"/>
      <c r="C911" s="18"/>
      <c r="D911" s="18"/>
      <c r="E911" s="18"/>
      <c r="F911" s="18"/>
      <c r="G911" s="18"/>
      <c r="H911" s="1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  <c r="Z911" s="18"/>
      <c r="AA911" s="18"/>
      <c r="AB911" s="18"/>
      <c r="AC911" s="18"/>
      <c r="AD911" s="18"/>
    </row>
    <row r="912" ht="12.75" customHeight="1">
      <c r="A912" s="2"/>
      <c r="B912" s="18"/>
      <c r="C912" s="18"/>
      <c r="D912" s="18"/>
      <c r="E912" s="18"/>
      <c r="F912" s="18"/>
      <c r="G912" s="18"/>
      <c r="H912" s="1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  <c r="Z912" s="18"/>
      <c r="AA912" s="18"/>
      <c r="AB912" s="18"/>
      <c r="AC912" s="18"/>
      <c r="AD912" s="18"/>
    </row>
    <row r="913" ht="12.75" customHeight="1">
      <c r="A913" s="2"/>
      <c r="B913" s="18"/>
      <c r="C913" s="18"/>
      <c r="D913" s="18"/>
      <c r="E913" s="18"/>
      <c r="F913" s="18"/>
      <c r="G913" s="18"/>
      <c r="H913" s="1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  <c r="Z913" s="18"/>
      <c r="AA913" s="18"/>
      <c r="AB913" s="18"/>
      <c r="AC913" s="18"/>
      <c r="AD913" s="18"/>
    </row>
    <row r="914" ht="12.75" customHeight="1">
      <c r="A914" s="2"/>
      <c r="B914" s="18"/>
      <c r="C914" s="18"/>
      <c r="D914" s="18"/>
      <c r="E914" s="18"/>
      <c r="F914" s="18"/>
      <c r="G914" s="18"/>
      <c r="H914" s="1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  <c r="Z914" s="18"/>
      <c r="AA914" s="18"/>
      <c r="AB914" s="18"/>
      <c r="AC914" s="18"/>
      <c r="AD914" s="18"/>
    </row>
    <row r="915" ht="12.75" customHeight="1">
      <c r="A915" s="2"/>
      <c r="B915" s="18"/>
      <c r="C915" s="18"/>
      <c r="D915" s="18"/>
      <c r="E915" s="18"/>
      <c r="F915" s="18"/>
      <c r="G915" s="18"/>
      <c r="H915" s="1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  <c r="Z915" s="18"/>
      <c r="AA915" s="18"/>
      <c r="AB915" s="18"/>
      <c r="AC915" s="18"/>
      <c r="AD915" s="18"/>
    </row>
    <row r="916" ht="12.75" customHeight="1">
      <c r="A916" s="2"/>
      <c r="B916" s="18"/>
      <c r="C916" s="18"/>
      <c r="D916" s="18"/>
      <c r="E916" s="18"/>
      <c r="F916" s="18"/>
      <c r="G916" s="18"/>
      <c r="H916" s="1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  <c r="Z916" s="18"/>
      <c r="AA916" s="18"/>
      <c r="AB916" s="18"/>
      <c r="AC916" s="18"/>
      <c r="AD916" s="18"/>
    </row>
    <row r="917" ht="12.75" customHeight="1">
      <c r="A917" s="2"/>
      <c r="B917" s="18"/>
      <c r="C917" s="18"/>
      <c r="D917" s="18"/>
      <c r="E917" s="18"/>
      <c r="F917" s="18"/>
      <c r="G917" s="18"/>
      <c r="H917" s="1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  <c r="Z917" s="18"/>
      <c r="AA917" s="18"/>
      <c r="AB917" s="18"/>
      <c r="AC917" s="18"/>
      <c r="AD917" s="18"/>
    </row>
    <row r="918" ht="12.75" customHeight="1">
      <c r="A918" s="2"/>
      <c r="B918" s="18"/>
      <c r="C918" s="18"/>
      <c r="D918" s="18"/>
      <c r="E918" s="18"/>
      <c r="F918" s="18"/>
      <c r="G918" s="18"/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  <c r="Z918" s="18"/>
      <c r="AA918" s="18"/>
      <c r="AB918" s="18"/>
      <c r="AC918" s="18"/>
      <c r="AD918" s="18"/>
    </row>
    <row r="919" ht="12.75" customHeight="1">
      <c r="A919" s="2"/>
      <c r="B919" s="18"/>
      <c r="C919" s="18"/>
      <c r="D919" s="18"/>
      <c r="E919" s="18"/>
      <c r="F919" s="18"/>
      <c r="G919" s="18"/>
      <c r="H919" s="1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  <c r="Z919" s="18"/>
      <c r="AA919" s="18"/>
      <c r="AB919" s="18"/>
      <c r="AC919" s="18"/>
      <c r="AD919" s="18"/>
    </row>
    <row r="920" ht="12.75" customHeight="1">
      <c r="A920" s="2"/>
      <c r="B920" s="18"/>
      <c r="C920" s="18"/>
      <c r="D920" s="18"/>
      <c r="E920" s="18"/>
      <c r="F920" s="18"/>
      <c r="G920" s="18"/>
      <c r="H920" s="1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  <c r="Z920" s="18"/>
      <c r="AA920" s="18"/>
      <c r="AB920" s="18"/>
      <c r="AC920" s="18"/>
      <c r="AD920" s="18"/>
    </row>
    <row r="921" ht="12.75" customHeight="1">
      <c r="A921" s="2"/>
      <c r="B921" s="18"/>
      <c r="C921" s="18"/>
      <c r="D921" s="18"/>
      <c r="E921" s="18"/>
      <c r="F921" s="18"/>
      <c r="G921" s="18"/>
      <c r="H921" s="1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  <c r="Z921" s="18"/>
      <c r="AA921" s="18"/>
      <c r="AB921" s="18"/>
      <c r="AC921" s="18"/>
      <c r="AD921" s="18"/>
    </row>
    <row r="922" ht="12.75" customHeight="1">
      <c r="A922" s="2"/>
      <c r="B922" s="18"/>
      <c r="C922" s="18"/>
      <c r="D922" s="18"/>
      <c r="E922" s="18"/>
      <c r="F922" s="18"/>
      <c r="G922" s="18"/>
      <c r="H922" s="1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  <c r="Z922" s="18"/>
      <c r="AA922" s="18"/>
      <c r="AB922" s="18"/>
      <c r="AC922" s="18"/>
      <c r="AD922" s="18"/>
    </row>
    <row r="923" ht="12.75" customHeight="1">
      <c r="A923" s="2"/>
      <c r="B923" s="18"/>
      <c r="C923" s="18"/>
      <c r="D923" s="18"/>
      <c r="E923" s="18"/>
      <c r="F923" s="18"/>
      <c r="G923" s="18"/>
      <c r="H923" s="1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  <c r="Z923" s="18"/>
      <c r="AA923" s="18"/>
      <c r="AB923" s="18"/>
      <c r="AC923" s="18"/>
      <c r="AD923" s="18"/>
    </row>
    <row r="924" ht="12.75" customHeight="1">
      <c r="A924" s="2"/>
      <c r="B924" s="18"/>
      <c r="C924" s="18"/>
      <c r="D924" s="18"/>
      <c r="E924" s="18"/>
      <c r="F924" s="18"/>
      <c r="G924" s="18"/>
      <c r="H924" s="1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  <c r="Z924" s="18"/>
      <c r="AA924" s="18"/>
      <c r="AB924" s="18"/>
      <c r="AC924" s="18"/>
      <c r="AD924" s="18"/>
    </row>
    <row r="925" ht="12.75" customHeight="1">
      <c r="A925" s="2"/>
      <c r="B925" s="18"/>
      <c r="C925" s="18"/>
      <c r="D925" s="18"/>
      <c r="E925" s="18"/>
      <c r="F925" s="18"/>
      <c r="G925" s="18"/>
      <c r="H925" s="1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  <c r="Z925" s="18"/>
      <c r="AA925" s="18"/>
      <c r="AB925" s="18"/>
      <c r="AC925" s="18"/>
      <c r="AD925" s="18"/>
    </row>
    <row r="926" ht="12.75" customHeight="1">
      <c r="A926" s="2"/>
      <c r="B926" s="18"/>
      <c r="C926" s="18"/>
      <c r="D926" s="18"/>
      <c r="E926" s="18"/>
      <c r="F926" s="18"/>
      <c r="G926" s="18"/>
      <c r="H926" s="1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  <c r="Z926" s="18"/>
      <c r="AA926" s="18"/>
      <c r="AB926" s="18"/>
      <c r="AC926" s="18"/>
      <c r="AD926" s="18"/>
    </row>
    <row r="927" ht="12.75" customHeight="1">
      <c r="A927" s="2"/>
      <c r="B927" s="18"/>
      <c r="C927" s="18"/>
      <c r="D927" s="18"/>
      <c r="E927" s="18"/>
      <c r="F927" s="18"/>
      <c r="G927" s="18"/>
      <c r="H927" s="1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  <c r="Z927" s="18"/>
      <c r="AA927" s="18"/>
      <c r="AB927" s="18"/>
      <c r="AC927" s="18"/>
      <c r="AD927" s="18"/>
    </row>
    <row r="928" ht="12.75" customHeight="1">
      <c r="A928" s="2"/>
      <c r="B928" s="18"/>
      <c r="C928" s="18"/>
      <c r="D928" s="18"/>
      <c r="E928" s="18"/>
      <c r="F928" s="18"/>
      <c r="G928" s="18"/>
      <c r="H928" s="1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  <c r="Z928" s="18"/>
      <c r="AA928" s="18"/>
      <c r="AB928" s="18"/>
      <c r="AC928" s="18"/>
      <c r="AD928" s="18"/>
    </row>
    <row r="929" ht="12.75" customHeight="1">
      <c r="A929" s="2"/>
      <c r="B929" s="18"/>
      <c r="C929" s="18"/>
      <c r="D929" s="18"/>
      <c r="E929" s="18"/>
      <c r="F929" s="18"/>
      <c r="G929" s="18"/>
      <c r="H929" s="1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  <c r="Z929" s="18"/>
      <c r="AA929" s="18"/>
      <c r="AB929" s="18"/>
      <c r="AC929" s="18"/>
      <c r="AD929" s="18"/>
    </row>
    <row r="930" ht="12.75" customHeight="1">
      <c r="A930" s="2"/>
      <c r="B930" s="18"/>
      <c r="C930" s="18"/>
      <c r="D930" s="18"/>
      <c r="E930" s="18"/>
      <c r="F930" s="18"/>
      <c r="G930" s="18"/>
      <c r="H930" s="1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  <c r="Z930" s="18"/>
      <c r="AA930" s="18"/>
      <c r="AB930" s="18"/>
      <c r="AC930" s="18"/>
      <c r="AD930" s="18"/>
    </row>
    <row r="931" ht="12.75" customHeight="1">
      <c r="A931" s="2"/>
      <c r="B931" s="18"/>
      <c r="C931" s="18"/>
      <c r="D931" s="18"/>
      <c r="E931" s="18"/>
      <c r="F931" s="18"/>
      <c r="G931" s="18"/>
      <c r="H931" s="1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  <c r="Z931" s="18"/>
      <c r="AA931" s="18"/>
      <c r="AB931" s="18"/>
      <c r="AC931" s="18"/>
      <c r="AD931" s="18"/>
    </row>
    <row r="932" ht="12.75" customHeight="1">
      <c r="A932" s="2"/>
      <c r="B932" s="18"/>
      <c r="C932" s="18"/>
      <c r="D932" s="18"/>
      <c r="E932" s="18"/>
      <c r="F932" s="18"/>
      <c r="G932" s="18"/>
      <c r="H932" s="1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  <c r="Z932" s="18"/>
      <c r="AA932" s="18"/>
      <c r="AB932" s="18"/>
      <c r="AC932" s="18"/>
      <c r="AD932" s="18"/>
    </row>
    <row r="933" ht="12.75" customHeight="1">
      <c r="A933" s="2"/>
      <c r="B933" s="18"/>
      <c r="C933" s="18"/>
      <c r="D933" s="18"/>
      <c r="E933" s="18"/>
      <c r="F933" s="18"/>
      <c r="G933" s="18"/>
      <c r="H933" s="1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  <c r="Z933" s="18"/>
      <c r="AA933" s="18"/>
      <c r="AB933" s="18"/>
      <c r="AC933" s="18"/>
      <c r="AD933" s="18"/>
    </row>
    <row r="934" ht="12.75" customHeight="1">
      <c r="A934" s="2"/>
      <c r="B934" s="18"/>
      <c r="C934" s="18"/>
      <c r="D934" s="18"/>
      <c r="E934" s="18"/>
      <c r="F934" s="18"/>
      <c r="G934" s="18"/>
      <c r="H934" s="1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  <c r="Z934" s="18"/>
      <c r="AA934" s="18"/>
      <c r="AB934" s="18"/>
      <c r="AC934" s="18"/>
      <c r="AD934" s="18"/>
    </row>
    <row r="935" ht="12.75" customHeight="1">
      <c r="A935" s="2"/>
      <c r="B935" s="18"/>
      <c r="C935" s="18"/>
      <c r="D935" s="18"/>
      <c r="E935" s="18"/>
      <c r="F935" s="18"/>
      <c r="G935" s="18"/>
      <c r="H935" s="1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  <c r="Z935" s="18"/>
      <c r="AA935" s="18"/>
      <c r="AB935" s="18"/>
      <c r="AC935" s="18"/>
      <c r="AD935" s="18"/>
    </row>
    <row r="936" ht="12.75" customHeight="1">
      <c r="A936" s="2"/>
      <c r="B936" s="18"/>
      <c r="C936" s="18"/>
      <c r="D936" s="18"/>
      <c r="E936" s="18"/>
      <c r="F936" s="18"/>
      <c r="G936" s="18"/>
      <c r="H936" s="1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  <c r="Z936" s="18"/>
      <c r="AA936" s="18"/>
      <c r="AB936" s="18"/>
      <c r="AC936" s="18"/>
      <c r="AD936" s="18"/>
    </row>
    <row r="937" ht="12.75" customHeight="1">
      <c r="A937" s="2"/>
      <c r="B937" s="18"/>
      <c r="C937" s="18"/>
      <c r="D937" s="18"/>
      <c r="E937" s="18"/>
      <c r="F937" s="18"/>
      <c r="G937" s="18"/>
      <c r="H937" s="1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  <c r="Z937" s="18"/>
      <c r="AA937" s="18"/>
      <c r="AB937" s="18"/>
      <c r="AC937" s="18"/>
      <c r="AD937" s="18"/>
    </row>
    <row r="938" ht="12.75" customHeight="1">
      <c r="A938" s="2"/>
      <c r="B938" s="18"/>
      <c r="C938" s="18"/>
      <c r="D938" s="18"/>
      <c r="E938" s="18"/>
      <c r="F938" s="18"/>
      <c r="G938" s="18"/>
      <c r="H938" s="1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  <c r="Z938" s="18"/>
      <c r="AA938" s="18"/>
      <c r="AB938" s="18"/>
      <c r="AC938" s="18"/>
      <c r="AD938" s="18"/>
    </row>
    <row r="939" ht="12.75" customHeight="1">
      <c r="A939" s="2"/>
      <c r="B939" s="18"/>
      <c r="C939" s="18"/>
      <c r="D939" s="18"/>
      <c r="E939" s="18"/>
      <c r="F939" s="18"/>
      <c r="G939" s="18"/>
      <c r="H939" s="1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  <c r="Z939" s="18"/>
      <c r="AA939" s="18"/>
      <c r="AB939" s="18"/>
      <c r="AC939" s="18"/>
      <c r="AD939" s="18"/>
    </row>
    <row r="940" ht="12.75" customHeight="1">
      <c r="A940" s="2"/>
      <c r="B940" s="18"/>
      <c r="C940" s="18"/>
      <c r="D940" s="18"/>
      <c r="E940" s="18"/>
      <c r="F940" s="18"/>
      <c r="G940" s="18"/>
      <c r="H940" s="1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  <c r="Z940" s="18"/>
      <c r="AA940" s="18"/>
      <c r="AB940" s="18"/>
      <c r="AC940" s="18"/>
      <c r="AD940" s="18"/>
    </row>
    <row r="941" ht="12.75" customHeight="1">
      <c r="A941" s="2"/>
      <c r="B941" s="18"/>
      <c r="C941" s="18"/>
      <c r="D941" s="18"/>
      <c r="E941" s="18"/>
      <c r="F941" s="18"/>
      <c r="G941" s="18"/>
      <c r="H941" s="1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  <c r="Z941" s="18"/>
      <c r="AA941" s="18"/>
      <c r="AB941" s="18"/>
      <c r="AC941" s="18"/>
      <c r="AD941" s="18"/>
    </row>
    <row r="942" ht="12.75" customHeight="1">
      <c r="A942" s="2"/>
      <c r="B942" s="18"/>
      <c r="C942" s="18"/>
      <c r="D942" s="18"/>
      <c r="E942" s="18"/>
      <c r="F942" s="18"/>
      <c r="G942" s="18"/>
      <c r="H942" s="1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  <c r="Z942" s="18"/>
      <c r="AA942" s="18"/>
      <c r="AB942" s="18"/>
      <c r="AC942" s="18"/>
      <c r="AD942" s="18"/>
    </row>
    <row r="943" ht="12.75" customHeight="1">
      <c r="A943" s="2"/>
      <c r="B943" s="18"/>
      <c r="C943" s="18"/>
      <c r="D943" s="18"/>
      <c r="E943" s="18"/>
      <c r="F943" s="18"/>
      <c r="G943" s="18"/>
      <c r="H943" s="1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  <c r="Z943" s="18"/>
      <c r="AA943" s="18"/>
      <c r="AB943" s="18"/>
      <c r="AC943" s="18"/>
      <c r="AD943" s="18"/>
    </row>
    <row r="944" ht="12.75" customHeight="1">
      <c r="A944" s="2"/>
      <c r="B944" s="18"/>
      <c r="C944" s="18"/>
      <c r="D944" s="18"/>
      <c r="E944" s="18"/>
      <c r="F944" s="18"/>
      <c r="G944" s="18"/>
      <c r="H944" s="1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  <c r="Z944" s="18"/>
      <c r="AA944" s="18"/>
      <c r="AB944" s="18"/>
      <c r="AC944" s="18"/>
      <c r="AD944" s="18"/>
    </row>
    <row r="945" ht="12.75" customHeight="1">
      <c r="A945" s="2"/>
      <c r="B945" s="18"/>
      <c r="C945" s="18"/>
      <c r="D945" s="18"/>
      <c r="E945" s="18"/>
      <c r="F945" s="18"/>
      <c r="G945" s="18"/>
      <c r="H945" s="1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  <c r="Z945" s="18"/>
      <c r="AA945" s="18"/>
      <c r="AB945" s="18"/>
      <c r="AC945" s="18"/>
      <c r="AD945" s="18"/>
    </row>
    <row r="946" ht="12.75" customHeight="1">
      <c r="A946" s="2"/>
      <c r="B946" s="18"/>
      <c r="C946" s="18"/>
      <c r="D946" s="18"/>
      <c r="E946" s="18"/>
      <c r="F946" s="18"/>
      <c r="G946" s="18"/>
      <c r="H946" s="1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  <c r="Z946" s="18"/>
      <c r="AA946" s="18"/>
      <c r="AB946" s="18"/>
      <c r="AC946" s="18"/>
      <c r="AD946" s="18"/>
    </row>
    <row r="947" ht="12.75" customHeight="1">
      <c r="A947" s="2"/>
      <c r="B947" s="18"/>
      <c r="C947" s="18"/>
      <c r="D947" s="18"/>
      <c r="E947" s="18"/>
      <c r="F947" s="18"/>
      <c r="G947" s="18"/>
      <c r="H947" s="1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  <c r="Z947" s="18"/>
      <c r="AA947" s="18"/>
      <c r="AB947" s="18"/>
      <c r="AC947" s="18"/>
      <c r="AD947" s="18"/>
    </row>
    <row r="948" ht="12.75" customHeight="1">
      <c r="A948" s="2"/>
      <c r="B948" s="18"/>
      <c r="C948" s="18"/>
      <c r="D948" s="18"/>
      <c r="E948" s="18"/>
      <c r="F948" s="18"/>
      <c r="G948" s="18"/>
      <c r="H948" s="1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  <c r="Z948" s="18"/>
      <c r="AA948" s="18"/>
      <c r="AB948" s="18"/>
      <c r="AC948" s="18"/>
      <c r="AD948" s="18"/>
    </row>
    <row r="949" ht="12.75" customHeight="1">
      <c r="A949" s="2"/>
      <c r="B949" s="18"/>
      <c r="C949" s="18"/>
      <c r="D949" s="18"/>
      <c r="E949" s="18"/>
      <c r="F949" s="18"/>
      <c r="G949" s="18"/>
      <c r="H949" s="1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  <c r="Z949" s="18"/>
      <c r="AA949" s="18"/>
      <c r="AB949" s="18"/>
      <c r="AC949" s="18"/>
      <c r="AD949" s="18"/>
    </row>
    <row r="950" ht="12.75" customHeight="1">
      <c r="A950" s="2"/>
      <c r="B950" s="18"/>
      <c r="C950" s="18"/>
      <c r="D950" s="18"/>
      <c r="E950" s="18"/>
      <c r="F950" s="18"/>
      <c r="G950" s="18"/>
      <c r="H950" s="1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  <c r="Z950" s="18"/>
      <c r="AA950" s="18"/>
      <c r="AB950" s="18"/>
      <c r="AC950" s="18"/>
      <c r="AD950" s="18"/>
    </row>
    <row r="951" ht="12.75" customHeight="1">
      <c r="A951" s="2"/>
      <c r="B951" s="18"/>
      <c r="C951" s="18"/>
      <c r="D951" s="18"/>
      <c r="E951" s="18"/>
      <c r="F951" s="18"/>
      <c r="G951" s="18"/>
      <c r="H951" s="1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  <c r="Z951" s="18"/>
      <c r="AA951" s="18"/>
      <c r="AB951" s="18"/>
      <c r="AC951" s="18"/>
      <c r="AD951" s="18"/>
    </row>
    <row r="952" ht="12.75" customHeight="1">
      <c r="A952" s="2"/>
      <c r="B952" s="18"/>
      <c r="C952" s="18"/>
      <c r="D952" s="18"/>
      <c r="E952" s="18"/>
      <c r="F952" s="18"/>
      <c r="G952" s="18"/>
      <c r="H952" s="1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  <c r="Z952" s="18"/>
      <c r="AA952" s="18"/>
      <c r="AB952" s="18"/>
      <c r="AC952" s="18"/>
      <c r="AD952" s="18"/>
    </row>
    <row r="953" ht="12.75" customHeight="1">
      <c r="A953" s="2"/>
      <c r="B953" s="18"/>
      <c r="C953" s="18"/>
      <c r="D953" s="18"/>
      <c r="E953" s="18"/>
      <c r="F953" s="18"/>
      <c r="G953" s="18"/>
      <c r="H953" s="1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  <c r="Z953" s="18"/>
      <c r="AA953" s="18"/>
      <c r="AB953" s="18"/>
      <c r="AC953" s="18"/>
      <c r="AD953" s="18"/>
    </row>
    <row r="954" ht="12.75" customHeight="1">
      <c r="A954" s="2"/>
      <c r="B954" s="18"/>
      <c r="C954" s="18"/>
      <c r="D954" s="18"/>
      <c r="E954" s="18"/>
      <c r="F954" s="18"/>
      <c r="G954" s="18"/>
      <c r="H954" s="1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  <c r="Z954" s="18"/>
      <c r="AA954" s="18"/>
      <c r="AB954" s="18"/>
      <c r="AC954" s="18"/>
      <c r="AD954" s="18"/>
    </row>
    <row r="955" ht="12.75" customHeight="1">
      <c r="A955" s="2"/>
      <c r="B955" s="18"/>
      <c r="C955" s="18"/>
      <c r="D955" s="18"/>
      <c r="E955" s="18"/>
      <c r="F955" s="18"/>
      <c r="G955" s="18"/>
      <c r="H955" s="1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  <c r="Z955" s="18"/>
      <c r="AA955" s="18"/>
      <c r="AB955" s="18"/>
      <c r="AC955" s="18"/>
      <c r="AD955" s="18"/>
    </row>
    <row r="956" ht="12.75" customHeight="1">
      <c r="A956" s="2"/>
      <c r="B956" s="18"/>
      <c r="C956" s="18"/>
      <c r="D956" s="18"/>
      <c r="E956" s="18"/>
      <c r="F956" s="18"/>
      <c r="G956" s="18"/>
      <c r="H956" s="1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  <c r="Z956" s="18"/>
      <c r="AA956" s="18"/>
      <c r="AB956" s="18"/>
      <c r="AC956" s="18"/>
      <c r="AD956" s="18"/>
    </row>
    <row r="957" ht="12.75" customHeight="1">
      <c r="A957" s="2"/>
      <c r="B957" s="18"/>
      <c r="C957" s="18"/>
      <c r="D957" s="18"/>
      <c r="E957" s="18"/>
      <c r="F957" s="18"/>
      <c r="G957" s="18"/>
      <c r="H957" s="1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  <c r="Z957" s="18"/>
      <c r="AA957" s="18"/>
      <c r="AB957" s="18"/>
      <c r="AC957" s="18"/>
      <c r="AD957" s="18"/>
    </row>
    <row r="958" ht="12.75" customHeight="1">
      <c r="A958" s="2"/>
      <c r="B958" s="18"/>
      <c r="C958" s="18"/>
      <c r="D958" s="18"/>
      <c r="E958" s="18"/>
      <c r="F958" s="18"/>
      <c r="G958" s="18"/>
      <c r="H958" s="1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  <c r="Z958" s="18"/>
      <c r="AA958" s="18"/>
      <c r="AB958" s="18"/>
      <c r="AC958" s="18"/>
      <c r="AD958" s="18"/>
    </row>
    <row r="959" ht="12.75" customHeight="1">
      <c r="A959" s="2"/>
      <c r="B959" s="18"/>
      <c r="C959" s="18"/>
      <c r="D959" s="18"/>
      <c r="E959" s="18"/>
      <c r="F959" s="18"/>
      <c r="G959" s="18"/>
      <c r="H959" s="1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  <c r="Z959" s="18"/>
      <c r="AA959" s="18"/>
      <c r="AB959" s="18"/>
      <c r="AC959" s="18"/>
      <c r="AD959" s="18"/>
    </row>
    <row r="960" ht="12.75" customHeight="1">
      <c r="A960" s="2"/>
      <c r="B960" s="18"/>
      <c r="C960" s="18"/>
      <c r="D960" s="18"/>
      <c r="E960" s="18"/>
      <c r="F960" s="18"/>
      <c r="G960" s="18"/>
      <c r="H960" s="1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  <c r="Z960" s="18"/>
      <c r="AA960" s="18"/>
      <c r="AB960" s="18"/>
      <c r="AC960" s="18"/>
      <c r="AD960" s="18"/>
    </row>
    <row r="961" ht="12.75" customHeight="1">
      <c r="A961" s="2"/>
      <c r="B961" s="18"/>
      <c r="C961" s="18"/>
      <c r="D961" s="18"/>
      <c r="E961" s="18"/>
      <c r="F961" s="18"/>
      <c r="G961" s="18"/>
      <c r="H961" s="1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  <c r="Z961" s="18"/>
      <c r="AA961" s="18"/>
      <c r="AB961" s="18"/>
      <c r="AC961" s="18"/>
      <c r="AD961" s="18"/>
    </row>
    <row r="962" ht="12.75" customHeight="1">
      <c r="A962" s="2"/>
      <c r="B962" s="18"/>
      <c r="C962" s="18"/>
      <c r="D962" s="18"/>
      <c r="E962" s="18"/>
      <c r="F962" s="18"/>
      <c r="G962" s="18"/>
      <c r="H962" s="1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  <c r="Y962" s="18"/>
      <c r="Z962" s="18"/>
      <c r="AA962" s="18"/>
      <c r="AB962" s="18"/>
      <c r="AC962" s="18"/>
      <c r="AD962" s="18"/>
    </row>
    <row r="963" ht="12.75" customHeight="1">
      <c r="A963" s="2"/>
      <c r="B963" s="18"/>
      <c r="C963" s="18"/>
      <c r="D963" s="18"/>
      <c r="E963" s="18"/>
      <c r="F963" s="18"/>
      <c r="G963" s="18"/>
      <c r="H963" s="1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  <c r="Y963" s="18"/>
      <c r="Z963" s="18"/>
      <c r="AA963" s="18"/>
      <c r="AB963" s="18"/>
      <c r="AC963" s="18"/>
      <c r="AD963" s="18"/>
    </row>
    <row r="964" ht="12.75" customHeight="1">
      <c r="A964" s="2"/>
      <c r="B964" s="18"/>
      <c r="C964" s="18"/>
      <c r="D964" s="18"/>
      <c r="E964" s="18"/>
      <c r="F964" s="18"/>
      <c r="G964" s="18"/>
      <c r="H964" s="1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  <c r="Y964" s="18"/>
      <c r="Z964" s="18"/>
      <c r="AA964" s="18"/>
      <c r="AB964" s="18"/>
      <c r="AC964" s="18"/>
      <c r="AD964" s="18"/>
    </row>
    <row r="965" ht="12.75" customHeight="1">
      <c r="A965" s="2"/>
      <c r="B965" s="18"/>
      <c r="C965" s="18"/>
      <c r="D965" s="18"/>
      <c r="E965" s="18"/>
      <c r="F965" s="18"/>
      <c r="G965" s="18"/>
      <c r="H965" s="1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  <c r="Y965" s="18"/>
      <c r="Z965" s="18"/>
      <c r="AA965" s="18"/>
      <c r="AB965" s="18"/>
      <c r="AC965" s="18"/>
      <c r="AD965" s="18"/>
    </row>
    <row r="966" ht="12.75" customHeight="1">
      <c r="A966" s="2"/>
      <c r="B966" s="18"/>
      <c r="C966" s="18"/>
      <c r="D966" s="18"/>
      <c r="E966" s="18"/>
      <c r="F966" s="18"/>
      <c r="G966" s="18"/>
      <c r="H966" s="1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  <c r="Y966" s="18"/>
      <c r="Z966" s="18"/>
      <c r="AA966" s="18"/>
      <c r="AB966" s="18"/>
      <c r="AC966" s="18"/>
      <c r="AD966" s="18"/>
    </row>
    <row r="967" ht="12.75" customHeight="1">
      <c r="A967" s="2"/>
      <c r="B967" s="18"/>
      <c r="C967" s="18"/>
      <c r="D967" s="18"/>
      <c r="E967" s="18"/>
      <c r="F967" s="18"/>
      <c r="G967" s="18"/>
      <c r="H967" s="1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8"/>
      <c r="Z967" s="18"/>
      <c r="AA967" s="18"/>
      <c r="AB967" s="18"/>
      <c r="AC967" s="18"/>
      <c r="AD967" s="18"/>
    </row>
    <row r="968" ht="12.75" customHeight="1">
      <c r="A968" s="2"/>
      <c r="B968" s="18"/>
      <c r="C968" s="18"/>
      <c r="D968" s="18"/>
      <c r="E968" s="18"/>
      <c r="F968" s="18"/>
      <c r="G968" s="18"/>
      <c r="H968" s="1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  <c r="Y968" s="18"/>
      <c r="Z968" s="18"/>
      <c r="AA968" s="18"/>
      <c r="AB968" s="18"/>
      <c r="AC968" s="18"/>
      <c r="AD968" s="18"/>
    </row>
    <row r="969" ht="12.75" customHeight="1">
      <c r="A969" s="2"/>
      <c r="B969" s="18"/>
      <c r="C969" s="18"/>
      <c r="D969" s="18"/>
      <c r="E969" s="18"/>
      <c r="F969" s="18"/>
      <c r="G969" s="18"/>
      <c r="H969" s="1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  <c r="Y969" s="18"/>
      <c r="Z969" s="18"/>
      <c r="AA969" s="18"/>
      <c r="AB969" s="18"/>
      <c r="AC969" s="18"/>
      <c r="AD969" s="18"/>
    </row>
    <row r="970" ht="12.75" customHeight="1">
      <c r="A970" s="2"/>
      <c r="B970" s="18"/>
      <c r="C970" s="18"/>
      <c r="D970" s="18"/>
      <c r="E970" s="18"/>
      <c r="F970" s="18"/>
      <c r="G970" s="18"/>
      <c r="H970" s="1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  <c r="Y970" s="18"/>
      <c r="Z970" s="18"/>
      <c r="AA970" s="18"/>
      <c r="AB970" s="18"/>
      <c r="AC970" s="18"/>
      <c r="AD970" s="18"/>
    </row>
    <row r="971" ht="12.75" customHeight="1">
      <c r="A971" s="2"/>
      <c r="B971" s="18"/>
      <c r="C971" s="18"/>
      <c r="D971" s="18"/>
      <c r="E971" s="18"/>
      <c r="F971" s="18"/>
      <c r="G971" s="18"/>
      <c r="H971" s="1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  <c r="Y971" s="18"/>
      <c r="Z971" s="18"/>
      <c r="AA971" s="18"/>
      <c r="AB971" s="18"/>
      <c r="AC971" s="18"/>
      <c r="AD971" s="18"/>
    </row>
    <row r="972" ht="12.75" customHeight="1">
      <c r="A972" s="2"/>
      <c r="B972" s="18"/>
      <c r="C972" s="18"/>
      <c r="D972" s="18"/>
      <c r="E972" s="18"/>
      <c r="F972" s="18"/>
      <c r="G972" s="18"/>
      <c r="H972" s="1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  <c r="Y972" s="18"/>
      <c r="Z972" s="18"/>
      <c r="AA972" s="18"/>
      <c r="AB972" s="18"/>
      <c r="AC972" s="18"/>
      <c r="AD972" s="18"/>
    </row>
    <row r="973" ht="12.75" customHeight="1">
      <c r="A973" s="2"/>
      <c r="B973" s="18"/>
      <c r="C973" s="18"/>
      <c r="D973" s="18"/>
      <c r="E973" s="18"/>
      <c r="F973" s="18"/>
      <c r="G973" s="18"/>
      <c r="H973" s="1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  <c r="Y973" s="18"/>
      <c r="Z973" s="18"/>
      <c r="AA973" s="18"/>
      <c r="AB973" s="18"/>
      <c r="AC973" s="18"/>
      <c r="AD973" s="18"/>
    </row>
    <row r="974" ht="12.75" customHeight="1">
      <c r="A974" s="2"/>
      <c r="B974" s="18"/>
      <c r="C974" s="18"/>
      <c r="D974" s="18"/>
      <c r="E974" s="18"/>
      <c r="F974" s="18"/>
      <c r="G974" s="18"/>
      <c r="H974" s="1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  <c r="Y974" s="18"/>
      <c r="Z974" s="18"/>
      <c r="AA974" s="18"/>
      <c r="AB974" s="18"/>
      <c r="AC974" s="18"/>
      <c r="AD974" s="18"/>
    </row>
    <row r="975" ht="12.75" customHeight="1">
      <c r="A975" s="2"/>
      <c r="B975" s="18"/>
      <c r="C975" s="18"/>
      <c r="D975" s="18"/>
      <c r="E975" s="18"/>
      <c r="F975" s="18"/>
      <c r="G975" s="18"/>
      <c r="H975" s="1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  <c r="Y975" s="18"/>
      <c r="Z975" s="18"/>
      <c r="AA975" s="18"/>
      <c r="AB975" s="18"/>
      <c r="AC975" s="18"/>
      <c r="AD975" s="18"/>
    </row>
    <row r="976" ht="12.75" customHeight="1">
      <c r="A976" s="2"/>
      <c r="B976" s="18"/>
      <c r="C976" s="18"/>
      <c r="D976" s="18"/>
      <c r="E976" s="18"/>
      <c r="F976" s="18"/>
      <c r="G976" s="18"/>
      <c r="H976" s="1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  <c r="Y976" s="18"/>
      <c r="Z976" s="18"/>
      <c r="AA976" s="18"/>
      <c r="AB976" s="18"/>
      <c r="AC976" s="18"/>
      <c r="AD976" s="18"/>
    </row>
    <row r="977" ht="12.75" customHeight="1">
      <c r="A977" s="2"/>
      <c r="B977" s="18"/>
      <c r="C977" s="18"/>
      <c r="D977" s="18"/>
      <c r="E977" s="18"/>
      <c r="F977" s="18"/>
      <c r="G977" s="18"/>
      <c r="H977" s="1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  <c r="Y977" s="18"/>
      <c r="Z977" s="18"/>
      <c r="AA977" s="18"/>
      <c r="AB977" s="18"/>
      <c r="AC977" s="18"/>
      <c r="AD977" s="18"/>
    </row>
    <row r="978" ht="12.75" customHeight="1">
      <c r="A978" s="2"/>
      <c r="B978" s="18"/>
      <c r="C978" s="18"/>
      <c r="D978" s="18"/>
      <c r="E978" s="18"/>
      <c r="F978" s="18"/>
      <c r="G978" s="18"/>
      <c r="H978" s="1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  <c r="Y978" s="18"/>
      <c r="Z978" s="18"/>
      <c r="AA978" s="18"/>
      <c r="AB978" s="18"/>
      <c r="AC978" s="18"/>
      <c r="AD978" s="18"/>
    </row>
    <row r="979" ht="12.75" customHeight="1">
      <c r="A979" s="2"/>
      <c r="B979" s="18"/>
      <c r="C979" s="18"/>
      <c r="D979" s="18"/>
      <c r="E979" s="18"/>
      <c r="F979" s="18"/>
      <c r="G979" s="18"/>
      <c r="H979" s="1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  <c r="Y979" s="18"/>
      <c r="Z979" s="18"/>
      <c r="AA979" s="18"/>
      <c r="AB979" s="18"/>
      <c r="AC979" s="18"/>
      <c r="AD979" s="18"/>
    </row>
    <row r="980" ht="12.75" customHeight="1">
      <c r="A980" s="2"/>
      <c r="B980" s="18"/>
      <c r="C980" s="18"/>
      <c r="D980" s="18"/>
      <c r="E980" s="18"/>
      <c r="F980" s="18"/>
      <c r="G980" s="18"/>
      <c r="H980" s="1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  <c r="Y980" s="18"/>
      <c r="Z980" s="18"/>
      <c r="AA980" s="18"/>
      <c r="AB980" s="18"/>
      <c r="AC980" s="18"/>
      <c r="AD980" s="18"/>
    </row>
    <row r="981" ht="12.75" customHeight="1">
      <c r="A981" s="2"/>
      <c r="B981" s="18"/>
      <c r="C981" s="18"/>
      <c r="D981" s="18"/>
      <c r="E981" s="18"/>
      <c r="F981" s="18"/>
      <c r="G981" s="18"/>
      <c r="H981" s="1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  <c r="Y981" s="18"/>
      <c r="Z981" s="18"/>
      <c r="AA981" s="18"/>
      <c r="AB981" s="18"/>
      <c r="AC981" s="18"/>
      <c r="AD981" s="18"/>
    </row>
  </sheetData>
  <conditionalFormatting sqref="R8:AA8">
    <cfRule type="cellIs" dxfId="0" priority="1" operator="lessThan">
      <formula>0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7">
      <c r="C7" s="1"/>
      <c r="D7" s="5"/>
      <c r="E7" s="5"/>
      <c r="F7" s="5"/>
      <c r="G7" s="5"/>
    </row>
    <row r="8">
      <c r="C8" s="1"/>
      <c r="D8" s="5" t="s">
        <v>1</v>
      </c>
      <c r="E8" s="5" t="s">
        <v>2</v>
      </c>
      <c r="F8" s="13" t="s">
        <v>3</v>
      </c>
      <c r="G8" s="5" t="s">
        <v>32</v>
      </c>
      <c r="H8" s="5" t="s">
        <v>15</v>
      </c>
      <c r="I8" s="5" t="s">
        <v>16</v>
      </c>
      <c r="J8" s="5" t="s">
        <v>33</v>
      </c>
      <c r="K8" s="5" t="s">
        <v>34</v>
      </c>
    </row>
    <row r="9">
      <c r="C9" s="1" t="s">
        <v>35</v>
      </c>
      <c r="D9" s="5">
        <v>3.0</v>
      </c>
      <c r="E9" s="21">
        <f t="shared" ref="E9:E14" si="1">SQRT(D9)*10</f>
        <v>17.32050808</v>
      </c>
      <c r="F9" s="23">
        <f t="shared" ref="F9:F14" si="2">pow(D9, -0.5)*250</f>
        <v>144.3375673</v>
      </c>
      <c r="G9" s="21">
        <f t="shared" ref="G9:G14" si="3">F9/2</f>
        <v>72.16878365</v>
      </c>
      <c r="H9" s="5">
        <v>23.0</v>
      </c>
      <c r="I9" s="5">
        <v>29.0</v>
      </c>
      <c r="J9" s="5">
        <v>3.0</v>
      </c>
      <c r="K9" s="5">
        <v>12.0</v>
      </c>
    </row>
    <row r="10">
      <c r="C10" s="1" t="s">
        <v>39</v>
      </c>
      <c r="D10" s="5">
        <v>4.0</v>
      </c>
      <c r="E10" s="21">
        <f t="shared" si="1"/>
        <v>20</v>
      </c>
      <c r="F10" s="23">
        <f t="shared" si="2"/>
        <v>125</v>
      </c>
      <c r="G10" s="21">
        <f t="shared" si="3"/>
        <v>62.5</v>
      </c>
      <c r="H10" s="5">
        <v>36.0</v>
      </c>
      <c r="I10" s="5">
        <v>48.0</v>
      </c>
      <c r="J10" s="5">
        <v>5.0</v>
      </c>
      <c r="K10" s="5">
        <v>16.0</v>
      </c>
    </row>
    <row r="11">
      <c r="C11" s="1" t="s">
        <v>40</v>
      </c>
      <c r="D11" s="5">
        <v>2.0</v>
      </c>
      <c r="E11" s="21">
        <f t="shared" si="1"/>
        <v>14.14213562</v>
      </c>
      <c r="F11" s="23">
        <f t="shared" si="2"/>
        <v>176.7766953</v>
      </c>
      <c r="G11" s="21">
        <f t="shared" si="3"/>
        <v>88.38834765</v>
      </c>
      <c r="H11" s="5">
        <v>13.0</v>
      </c>
      <c r="I11" s="5">
        <v>18.0</v>
      </c>
      <c r="J11" s="5">
        <v>3.0</v>
      </c>
      <c r="K11" s="5">
        <v>10.0</v>
      </c>
    </row>
    <row r="12">
      <c r="C12" s="1" t="s">
        <v>41</v>
      </c>
      <c r="D12" s="5">
        <v>4.0</v>
      </c>
      <c r="E12" s="21">
        <f t="shared" si="1"/>
        <v>20</v>
      </c>
      <c r="F12" s="23">
        <f t="shared" si="2"/>
        <v>125</v>
      </c>
      <c r="G12" s="21">
        <f t="shared" si="3"/>
        <v>62.5</v>
      </c>
      <c r="H12" s="5">
        <v>36.0</v>
      </c>
      <c r="I12" s="5">
        <v>48.0</v>
      </c>
      <c r="J12" s="5">
        <v>5.0</v>
      </c>
      <c r="K12" s="5">
        <v>16.0</v>
      </c>
    </row>
    <row r="13">
      <c r="C13" s="1" t="s">
        <v>42</v>
      </c>
      <c r="D13" s="5">
        <v>5.0</v>
      </c>
      <c r="E13" s="21">
        <f t="shared" si="1"/>
        <v>22.36067977</v>
      </c>
      <c r="F13" s="23">
        <f t="shared" si="2"/>
        <v>111.8033989</v>
      </c>
      <c r="G13" s="21">
        <f t="shared" si="3"/>
        <v>55.90169944</v>
      </c>
      <c r="H13" s="5">
        <v>55.0</v>
      </c>
      <c r="I13" s="5">
        <v>76.0</v>
      </c>
      <c r="J13" s="5">
        <v>6.0</v>
      </c>
      <c r="K13" s="5">
        <v>18.0</v>
      </c>
    </row>
    <row r="14">
      <c r="C14" s="5" t="s">
        <v>43</v>
      </c>
      <c r="D14" s="5">
        <v>6.0</v>
      </c>
      <c r="E14" s="21">
        <f t="shared" si="1"/>
        <v>24.49489743</v>
      </c>
      <c r="F14" s="23">
        <f t="shared" si="2"/>
        <v>102.0620726</v>
      </c>
      <c r="G14" s="21">
        <f t="shared" si="3"/>
        <v>51.03103631</v>
      </c>
      <c r="H14" s="5">
        <v>78.0</v>
      </c>
      <c r="I14" s="5">
        <v>96.0</v>
      </c>
      <c r="J14" s="5">
        <v>7.0</v>
      </c>
      <c r="K14" s="5">
        <v>22.0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7">
      <c r="J7" s="5"/>
      <c r="K7" s="5" t="s">
        <v>48</v>
      </c>
    </row>
    <row r="8">
      <c r="A8" s="39"/>
      <c r="B8" s="41"/>
      <c r="C8" s="43"/>
      <c r="D8" s="45"/>
      <c r="E8" s="31"/>
      <c r="F8" s="31"/>
      <c r="G8" s="51" t="s">
        <v>49</v>
      </c>
      <c r="H8" s="53" t="s">
        <v>14</v>
      </c>
      <c r="I8" s="51"/>
      <c r="J8" s="31"/>
      <c r="K8" s="31" t="s">
        <v>57</v>
      </c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</row>
    <row r="9">
      <c r="B9" s="1"/>
      <c r="C9" s="23" t="s">
        <v>1</v>
      </c>
      <c r="D9" s="21" t="s">
        <v>8</v>
      </c>
      <c r="E9" s="5" t="s">
        <v>59</v>
      </c>
      <c r="F9" s="5" t="s">
        <v>60</v>
      </c>
      <c r="G9" s="56">
        <v>1.15</v>
      </c>
      <c r="H9" s="58">
        <v>20.0</v>
      </c>
      <c r="I9" s="59"/>
      <c r="K9" s="61">
        <v>1.15</v>
      </c>
    </row>
    <row r="10">
      <c r="B10" s="1"/>
      <c r="C10" s="5"/>
      <c r="D10" s="5"/>
      <c r="E10" s="5"/>
      <c r="F10" s="5"/>
      <c r="G10" s="56">
        <v>100.0</v>
      </c>
      <c r="I10" s="59"/>
      <c r="J10" s="62"/>
      <c r="K10" s="31">
        <v>4.0</v>
      </c>
      <c r="L10" s="62"/>
      <c r="M10" s="63"/>
      <c r="N10" s="63"/>
      <c r="O10" s="62"/>
      <c r="P10" s="62"/>
      <c r="Q10" s="66"/>
      <c r="R10" s="67"/>
      <c r="S10" s="68"/>
      <c r="T10" s="68"/>
      <c r="U10" s="69"/>
      <c r="V10" s="69"/>
      <c r="W10" s="62"/>
    </row>
    <row r="11">
      <c r="B11" s="1" t="s">
        <v>68</v>
      </c>
      <c r="C11" s="5">
        <v>38.0</v>
      </c>
      <c r="D11" s="5">
        <v>90.0</v>
      </c>
      <c r="E11" s="5">
        <v>210.0</v>
      </c>
      <c r="F11" s="5">
        <v>210.0</v>
      </c>
      <c r="G11" s="62">
        <f t="shared" ref="G11:G14" si="1">pow(C11, $G$9)*F11/E11/$G$10</f>
        <v>0.6557693829</v>
      </c>
      <c r="H11" s="21">
        <f t="shared" ref="H11:H14" si="2">G11*$H$9</f>
        <v>13.11538766</v>
      </c>
      <c r="I11" s="59"/>
      <c r="J11" s="62"/>
      <c r="K11" s="70">
        <f t="shared" ref="K11:K14" si="3">pow(C11, $K$9)*F11/E11/$K$10</f>
        <v>16.39423457</v>
      </c>
      <c r="L11" s="62"/>
      <c r="M11" s="63"/>
      <c r="N11" s="63"/>
      <c r="O11" s="62"/>
      <c r="P11" s="62"/>
      <c r="Q11" s="66"/>
      <c r="R11" s="23"/>
      <c r="S11" s="68"/>
      <c r="T11" s="68"/>
      <c r="U11" s="69"/>
      <c r="V11" s="69"/>
      <c r="W11" s="62"/>
    </row>
    <row r="12">
      <c r="B12" s="1" t="s">
        <v>71</v>
      </c>
      <c r="C12" s="5">
        <v>42.0</v>
      </c>
      <c r="D12" s="5">
        <v>100.0</v>
      </c>
      <c r="E12" s="5">
        <v>210.0</v>
      </c>
      <c r="F12" s="5">
        <v>210.0</v>
      </c>
      <c r="G12" s="62">
        <f t="shared" si="1"/>
        <v>0.7357608648</v>
      </c>
      <c r="H12" s="21">
        <f t="shared" si="2"/>
        <v>14.7152173</v>
      </c>
      <c r="I12" s="59"/>
      <c r="J12" s="62"/>
      <c r="K12" s="70">
        <f t="shared" si="3"/>
        <v>18.39402162</v>
      </c>
      <c r="L12" s="62"/>
      <c r="M12" s="63"/>
      <c r="N12" s="63"/>
      <c r="O12" s="62"/>
      <c r="P12" s="62"/>
      <c r="Q12" s="66"/>
      <c r="R12" s="23"/>
      <c r="S12" s="68"/>
      <c r="T12" s="68"/>
      <c r="U12" s="69"/>
      <c r="V12" s="69"/>
      <c r="W12" s="62"/>
    </row>
    <row r="13">
      <c r="B13" s="1" t="s">
        <v>72</v>
      </c>
      <c r="C13" s="5">
        <v>32.0</v>
      </c>
      <c r="D13" s="5">
        <v>110.0</v>
      </c>
      <c r="E13" s="5">
        <v>210.0</v>
      </c>
      <c r="F13" s="5">
        <v>210.0</v>
      </c>
      <c r="G13" s="62">
        <f t="shared" si="1"/>
        <v>0.5381737058</v>
      </c>
      <c r="H13" s="21">
        <f t="shared" si="2"/>
        <v>10.76347412</v>
      </c>
      <c r="I13" s="59"/>
      <c r="J13" s="62"/>
      <c r="K13" s="70">
        <f t="shared" si="3"/>
        <v>13.45434264</v>
      </c>
      <c r="L13" s="62"/>
      <c r="M13" s="63"/>
      <c r="N13" s="63"/>
      <c r="O13" s="62"/>
      <c r="P13" s="62"/>
      <c r="Q13" s="66"/>
      <c r="R13" s="74"/>
      <c r="S13" s="68"/>
      <c r="T13" s="68"/>
      <c r="U13" s="69"/>
      <c r="V13" s="69"/>
      <c r="W13" s="62"/>
    </row>
    <row r="14">
      <c r="B14" s="5" t="s">
        <v>76</v>
      </c>
      <c r="C14" s="5">
        <v>36.0</v>
      </c>
      <c r="D14" s="5">
        <v>120.0</v>
      </c>
      <c r="E14" s="5">
        <v>210.0</v>
      </c>
      <c r="F14" s="5">
        <v>210.0</v>
      </c>
      <c r="G14" s="62">
        <f t="shared" si="1"/>
        <v>0.6162371494</v>
      </c>
      <c r="H14" s="21">
        <f t="shared" si="2"/>
        <v>12.32474299</v>
      </c>
      <c r="I14" s="59"/>
      <c r="J14" s="62"/>
      <c r="K14" s="70">
        <f t="shared" si="3"/>
        <v>15.40592873</v>
      </c>
      <c r="L14" s="62"/>
      <c r="M14" s="63"/>
      <c r="N14" s="63"/>
      <c r="O14" s="62"/>
      <c r="P14" s="62"/>
      <c r="Q14" s="66"/>
      <c r="R14" s="74"/>
      <c r="S14" s="68"/>
      <c r="T14" s="68"/>
      <c r="U14" s="69"/>
      <c r="V14" s="69"/>
      <c r="W14" s="62"/>
    </row>
    <row r="15">
      <c r="J15" s="62"/>
      <c r="K15" s="67"/>
      <c r="L15" s="62"/>
      <c r="M15" s="63"/>
      <c r="N15" s="63"/>
      <c r="O15" s="62"/>
      <c r="P15" s="62"/>
      <c r="Q15" s="66"/>
      <c r="R15" s="74"/>
      <c r="S15" s="68"/>
      <c r="T15" s="68"/>
      <c r="U15" s="69"/>
      <c r="V15" s="69"/>
      <c r="W15" s="62"/>
    </row>
    <row r="16">
      <c r="M16" s="28"/>
    </row>
  </sheetData>
  <drawing r:id="rId1"/>
</worksheet>
</file>