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files\"/>
    </mc:Choice>
  </mc:AlternateContent>
  <bookViews>
    <workbookView xWindow="0" yWindow="0" windowWidth="12675" windowHeight="8085" activeTab="1"/>
  </bookViews>
  <sheets>
    <sheet name="Лист1" sheetId="4" r:id="rId1"/>
    <sheet name="Лист2" sheetId="3" r:id="rId2"/>
    <sheet name="Задание1" sheetId="1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B7" i="1" l="1"/>
  <c r="B15" i="3"/>
  <c r="B10" i="3"/>
  <c r="B12" i="3"/>
  <c r="B11" i="3"/>
  <c r="B14" i="3"/>
  <c r="B13" i="3"/>
  <c r="B6" i="1"/>
  <c r="B5" i="1"/>
</calcChain>
</file>

<file path=xl/sharedStrings.xml><?xml version="1.0" encoding="utf-8"?>
<sst xmlns="http://schemas.openxmlformats.org/spreadsheetml/2006/main" count="31" uniqueCount="28">
  <si>
    <t>Номинал</t>
  </si>
  <si>
    <t>Срок погашения</t>
  </si>
  <si>
    <t>Дата курсовой стоимости</t>
  </si>
  <si>
    <t>Курсовая стоимость</t>
  </si>
  <si>
    <t>Годовая процентная ставка по купонам</t>
  </si>
  <si>
    <t>Полугодовая выплата</t>
  </si>
  <si>
    <t>Ежеквартальная выплата</t>
  </si>
  <si>
    <t>Выплата раз в год</t>
  </si>
  <si>
    <t>1-ая облигация (8%)</t>
  </si>
  <si>
    <t>2-ая облигация (5%)</t>
  </si>
  <si>
    <t>3-я облигация (10%)</t>
  </si>
  <si>
    <t>Базис</t>
  </si>
  <si>
    <t>Исходные показатели</t>
  </si>
  <si>
    <t>Значения</t>
  </si>
  <si>
    <t>Дата погашения</t>
  </si>
  <si>
    <t>Дата покупки</t>
  </si>
  <si>
    <t>Количество купонных
выплат в году</t>
  </si>
  <si>
    <t>Расчетные показатели</t>
  </si>
  <si>
    <t>Дата предшествующей 
купонной выплаты</t>
  </si>
  <si>
    <t>Дата следующей купонной
выплаты</t>
  </si>
  <si>
    <t>Длительность купонного
периода</t>
  </si>
  <si>
    <t>Колличество предстоящих 
купонных выплат</t>
  </si>
  <si>
    <t>Колличество дней от начала
действия периода до даты
соглашения</t>
  </si>
  <si>
    <t>Количество дней от даты
соглашения до даты
следующего периода</t>
  </si>
  <si>
    <t>Выдан</t>
  </si>
  <si>
    <t>Цена</t>
  </si>
  <si>
    <t>Выкупная цена</t>
  </si>
  <si>
    <t>Скидка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</si>
</sst>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₽&quot;"/>
    <numFmt numFmtId="165" formatCode="#,##0\ &quot;₽&quot;"/>
    <numFmt numFmtId="166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14" fontId="0" fillId="0" borderId="0" xfId="0" applyNumberFormat="1" applyAlignment="1"/>
    <xf numFmtId="166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9" sqref="D9"/>
    </sheetView>
  </sheetViews>
  <sheetFormatPr defaultRowHeight="15" x14ac:dyDescent="0.25"/>
  <cols>
    <col min="1" max="1" width="15.85546875" bestFit="1" customWidth="1"/>
    <col min="2" max="2" width="15.85546875" customWidth="1"/>
    <col min="3" max="3" width="11.5703125" bestFit="1" customWidth="1"/>
    <col min="4" max="4" width="17.28515625" customWidth="1"/>
  </cols>
  <sheetData>
    <row r="1" spans="1:6" x14ac:dyDescent="0.25">
      <c r="A1" t="s">
        <v>24</v>
      </c>
      <c r="B1" t="s">
        <v>14</v>
      </c>
      <c r="C1" t="s">
        <v>25</v>
      </c>
      <c r="D1" t="s">
        <v>26</v>
      </c>
      <c r="E1" t="s">
        <v>11</v>
      </c>
      <c r="F1" t="s">
        <v>27</v>
      </c>
    </row>
    <row r="2" spans="1:6" x14ac:dyDescent="0.25">
      <c r="A2" s="3">
        <v>38545</v>
      </c>
      <c r="B2" s="3">
        <v>38711</v>
      </c>
      <c r="C2" s="1">
        <v>200000</v>
      </c>
      <c r="D2" s="1">
        <v>250000</v>
      </c>
      <c r="E2">
        <v>1</v>
      </c>
      <c r="F2" s="5">
        <f>DISC(A2,B2,C2,D2,E2)</f>
        <v>0.43975903614457817</v>
      </c>
    </row>
    <row r="3" spans="1:6" x14ac:dyDescent="0.25">
      <c r="D3" s="1">
        <v>250000</v>
      </c>
      <c r="E3">
        <v>1</v>
      </c>
    </row>
    <row r="4" spans="1:6" x14ac:dyDescent="0.25">
      <c r="D4" s="1">
        <v>250000</v>
      </c>
      <c r="E4">
        <v>1</v>
      </c>
    </row>
    <row r="5" spans="1:6" x14ac:dyDescent="0.25">
      <c r="D5" s="1">
        <v>250000</v>
      </c>
      <c r="E5">
        <v>1</v>
      </c>
    </row>
    <row r="6" spans="1:6" x14ac:dyDescent="0.25">
      <c r="D6" s="1">
        <v>250000</v>
      </c>
      <c r="E6">
        <v>1</v>
      </c>
    </row>
    <row r="7" spans="1:6" x14ac:dyDescent="0.25">
      <c r="B7" s="5"/>
      <c r="D7" s="1">
        <v>250000</v>
      </c>
      <c r="E7">
        <v>1</v>
      </c>
    </row>
    <row r="8" spans="1:6" x14ac:dyDescent="0.25">
      <c r="D8" s="1">
        <v>250000</v>
      </c>
      <c r="E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A3" sqref="A3"/>
    </sheetView>
  </sheetViews>
  <sheetFormatPr defaultRowHeight="15" x14ac:dyDescent="0.25"/>
  <cols>
    <col min="1" max="1" width="32.28515625" customWidth="1"/>
    <col min="2" max="2" width="10.140625" bestFit="1" customWidth="1"/>
    <col min="4" max="4" width="10.140625" bestFit="1" customWidth="1"/>
  </cols>
  <sheetData>
    <row r="1" spans="1:6" x14ac:dyDescent="0.25">
      <c r="A1" s="7"/>
      <c r="B1" s="7"/>
      <c r="C1" s="7"/>
      <c r="D1" s="7"/>
      <c r="E1" s="7"/>
      <c r="F1" s="7"/>
    </row>
    <row r="3" spans="1:6" x14ac:dyDescent="0.25">
      <c r="A3" s="8" t="s">
        <v>12</v>
      </c>
      <c r="B3" s="6" t="s">
        <v>13</v>
      </c>
      <c r="C3" s="8"/>
    </row>
    <row r="4" spans="1:6" x14ac:dyDescent="0.25">
      <c r="A4" s="9" t="s">
        <v>0</v>
      </c>
      <c r="B4">
        <v>10000</v>
      </c>
      <c r="C4" s="9"/>
    </row>
    <row r="5" spans="1:6" x14ac:dyDescent="0.25">
      <c r="A5" s="9" t="s">
        <v>14</v>
      </c>
      <c r="B5" s="3">
        <v>39649</v>
      </c>
      <c r="C5" s="9"/>
    </row>
    <row r="6" spans="1:6" x14ac:dyDescent="0.25">
      <c r="A6" s="9" t="s">
        <v>15</v>
      </c>
      <c r="B6" s="3">
        <v>38477</v>
      </c>
      <c r="C6" s="9"/>
    </row>
    <row r="7" spans="1:6" ht="15" customHeight="1" x14ac:dyDescent="0.25">
      <c r="A7" s="10" t="s">
        <v>16</v>
      </c>
      <c r="B7" s="9">
        <v>2</v>
      </c>
      <c r="C7" s="10"/>
    </row>
    <row r="8" spans="1:6" x14ac:dyDescent="0.25">
      <c r="A8" s="9" t="s">
        <v>11</v>
      </c>
      <c r="B8">
        <v>3</v>
      </c>
      <c r="C8" s="10"/>
    </row>
    <row r="9" spans="1:6" x14ac:dyDescent="0.25">
      <c r="A9" s="8" t="s">
        <v>17</v>
      </c>
      <c r="C9" s="9"/>
    </row>
    <row r="10" spans="1:6" ht="45" x14ac:dyDescent="0.25">
      <c r="A10" s="10" t="s">
        <v>21</v>
      </c>
      <c r="B10" s="9">
        <f>COUPNUM(B6,B5,B7,B8)</f>
        <v>7</v>
      </c>
      <c r="C10" s="9"/>
    </row>
    <row r="11" spans="1:6" ht="15" customHeight="1" x14ac:dyDescent="0.25">
      <c r="A11" s="10" t="s">
        <v>18</v>
      </c>
      <c r="B11" s="11">
        <f>COUPPCD(B6,B5,B7,B8)</f>
        <v>38372</v>
      </c>
      <c r="C11" s="9"/>
    </row>
    <row r="12" spans="1:6" ht="30" x14ac:dyDescent="0.25">
      <c r="A12" s="10" t="s">
        <v>19</v>
      </c>
      <c r="B12" s="11">
        <f>COUPNCD(B6,B5,B7,B8)</f>
        <v>38553</v>
      </c>
      <c r="C12" s="9"/>
    </row>
    <row r="13" spans="1:6" ht="15" customHeight="1" x14ac:dyDescent="0.25">
      <c r="A13" s="10" t="s">
        <v>20</v>
      </c>
      <c r="B13" s="12">
        <f>COUPDAYS(B6,B5,B7,B8)</f>
        <v>182.5</v>
      </c>
      <c r="C13" s="9"/>
    </row>
    <row r="14" spans="1:6" ht="45" x14ac:dyDescent="0.25">
      <c r="A14" s="10" t="s">
        <v>22</v>
      </c>
      <c r="B14" s="9">
        <f>COUPDAYBS(B6,B5,B7,B8)</f>
        <v>105</v>
      </c>
      <c r="C14" s="9"/>
    </row>
    <row r="15" spans="1:6" ht="15" customHeight="1" x14ac:dyDescent="0.25">
      <c r="A15" s="10" t="s">
        <v>23</v>
      </c>
      <c r="B15" s="9">
        <f>COUPDAYSNC(B6,B5,B7,B8)</f>
        <v>76</v>
      </c>
      <c r="C15" s="9"/>
    </row>
    <row r="16" spans="1:6" x14ac:dyDescent="0.25">
      <c r="A16" s="9"/>
      <c r="B16" s="9"/>
      <c r="C16" s="9"/>
    </row>
    <row r="17" spans="1:4" ht="15" customHeight="1" x14ac:dyDescent="0.25">
      <c r="C17" s="9"/>
    </row>
    <row r="18" spans="1:4" x14ac:dyDescent="0.25">
      <c r="C18" s="9"/>
    </row>
    <row r="19" spans="1:4" ht="15" customHeight="1" x14ac:dyDescent="0.25">
      <c r="C19" s="9"/>
    </row>
    <row r="20" spans="1:4" x14ac:dyDescent="0.25">
      <c r="C20" s="9"/>
    </row>
    <row r="21" spans="1:4" x14ac:dyDescent="0.25">
      <c r="A21" s="9"/>
      <c r="B21" s="9"/>
      <c r="C21" s="9"/>
    </row>
    <row r="22" spans="1:4" ht="15" customHeight="1" x14ac:dyDescent="0.25">
      <c r="C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</sheetData>
  <mergeCells count="1">
    <mergeCell ref="A1:F1"/>
  </mergeCells>
  <pageMargins left="0.7" right="0.7" top="0.75" bottom="0.75" header="0.3" footer="0.3"/>
  <pageSetup paperSize="9"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5" sqref="B5"/>
    </sheetView>
  </sheetViews>
  <sheetFormatPr defaultRowHeight="15" x14ac:dyDescent="0.25"/>
  <cols>
    <col min="1" max="1" width="19.42578125" bestFit="1" customWidth="1"/>
    <col min="2" max="2" width="16" bestFit="1" customWidth="1"/>
    <col min="3" max="3" width="24.42578125" bestFit="1" customWidth="1"/>
    <col min="4" max="4" width="19.28515625" bestFit="1" customWidth="1"/>
    <col min="5" max="5" width="37.5703125" bestFit="1" customWidth="1"/>
    <col min="6" max="6" width="24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2">
        <v>100</v>
      </c>
      <c r="B2" s="3">
        <v>39364</v>
      </c>
      <c r="C2" s="3">
        <v>38558</v>
      </c>
      <c r="D2">
        <v>90</v>
      </c>
      <c r="E2" s="4">
        <v>0.08</v>
      </c>
      <c r="F2" t="s">
        <v>5</v>
      </c>
    </row>
    <row r="3" spans="1:6" x14ac:dyDescent="0.25">
      <c r="D3">
        <v>80</v>
      </c>
      <c r="E3" s="4">
        <v>0.05</v>
      </c>
      <c r="F3" t="s">
        <v>6</v>
      </c>
    </row>
    <row r="4" spans="1:6" x14ac:dyDescent="0.25">
      <c r="D4">
        <v>85</v>
      </c>
      <c r="E4" s="4">
        <v>0.1</v>
      </c>
      <c r="F4" t="s">
        <v>7</v>
      </c>
    </row>
    <row r="5" spans="1:6" x14ac:dyDescent="0.25">
      <c r="A5" t="s">
        <v>8</v>
      </c>
      <c r="B5" s="5">
        <f>YIELD(DATE(2005,7,25),DATE(2007,10,9),8%,90,100,2,1)</f>
        <v>0.13362336546536943</v>
      </c>
    </row>
    <row r="6" spans="1:6" x14ac:dyDescent="0.25">
      <c r="A6" t="s">
        <v>9</v>
      </c>
      <c r="B6" s="5">
        <f>YIELD(DATE(2005,7,25),DATE(2007,10,9),5%,80,100,4,1)</f>
        <v>0.15925187541826466</v>
      </c>
    </row>
    <row r="7" spans="1:6" x14ac:dyDescent="0.25">
      <c r="A7" t="s">
        <v>10</v>
      </c>
      <c r="B7" s="5">
        <f>YIELD(DATE(2005,7,25),DATE(2007,10,9),10%,85,100,1,1)</f>
        <v>0.18829728755685496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Задание1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2022-03-31T20:29:07Z</dcterms:created>
  <dcterms:modified xsi:type="dcterms:W3CDTF">2022-09-28T20:49:14Z</dcterms:modified>
</cp:coreProperties>
</file>