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_teste_rulate" sheetId="1" r:id="rId4"/>
    <sheet state="visible" name="Grafic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<sst xmlns="http://schemas.openxmlformats.org/spreadsheetml/2006/main" count="122" uniqueCount="14">
  <si>
    <t>Sortare</t>
  </si>
  <si>
    <t>MAX_NR</t>
  </si>
  <si>
    <t>N</t>
  </si>
  <si>
    <t>Timp_rulare (sec)</t>
  </si>
  <si>
    <t>Radix_sort_baza_16</t>
  </si>
  <si>
    <t>Radix_sort_baza_10</t>
  </si>
  <si>
    <t>Merge_sort</t>
  </si>
  <si>
    <t>Timsort</t>
  </si>
  <si>
    <t>Shellsort</t>
  </si>
  <si>
    <t>Quicksort</t>
  </si>
  <si>
    <t>Counting_sort</t>
  </si>
  <si>
    <t>SUM of Timp_rulare (sec)</t>
  </si>
  <si>
    <t>Grand Total</t>
  </si>
  <si>
    <t>Algoritmii au fost rulati in 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</si>
</sst>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Roboto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2" fontId="3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0" fillId="0" fontId="4" numFmtId="0" xfId="0" applyFont="1"/>
    <xf borderId="0" fillId="0" fontId="4" numFmtId="16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Timpul de sortare , pe numere de ordinul cel mult 10 ^ 3</a:t>
            </a:r>
          </a:p>
        </c:rich>
      </c:tx>
      <c:layout>
        <c:manualLayout>
          <c:xMode val="edge"/>
          <c:yMode val="edge"/>
          <c:x val="0.03097560975609756"/>
          <c:y val="0.04623221439425335"/>
        </c:manualLayout>
      </c:layout>
      <c:overlay val="0"/>
    </c:title>
    <c:plotArea>
      <c:layout/>
      <c:lineChart>
        <c:ser>
          <c:idx val="0"/>
          <c:order val="0"/>
          <c:tx>
            <c:strRef>
              <c:f>Grafice!$B$2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Grafice!$A$3:$A$7</c:f>
            </c:strRef>
          </c:cat>
          <c:val>
            <c:numRef>
              <c:f>Grafice!$B$3:$B$7</c:f>
              <c:numCache/>
            </c:numRef>
          </c:val>
          <c:smooth val="0"/>
        </c:ser>
        <c:ser>
          <c:idx val="1"/>
          <c:order val="1"/>
          <c:tx>
            <c:strRef>
              <c:f>Grafice!$C$2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Grafice!$A$3:$A$7</c:f>
            </c:strRef>
          </c:cat>
          <c:val>
            <c:numRef>
              <c:f>Grafice!$C$3:$C$7</c:f>
              <c:numCache/>
            </c:numRef>
          </c:val>
          <c:smooth val="0"/>
        </c:ser>
        <c:ser>
          <c:idx val="2"/>
          <c:order val="2"/>
          <c:tx>
            <c:strRef>
              <c:f>Grafice!$D$2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Grafice!$A$3:$A$7</c:f>
            </c:strRef>
          </c:cat>
          <c:val>
            <c:numRef>
              <c:f>Grafice!$D$3:$D$7</c:f>
              <c:numCache/>
            </c:numRef>
          </c:val>
          <c:smooth val="0"/>
        </c:ser>
        <c:ser>
          <c:idx val="3"/>
          <c:order val="3"/>
          <c:tx>
            <c:strRef>
              <c:f>Grafice!$E$2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Grafice!$A$3:$A$7</c:f>
            </c:strRef>
          </c:cat>
          <c:val>
            <c:numRef>
              <c:f>Grafice!$E$3:$E$7</c:f>
              <c:numCache/>
            </c:numRef>
          </c:val>
          <c:smooth val="0"/>
        </c:ser>
        <c:ser>
          <c:idx val="4"/>
          <c:order val="4"/>
          <c:tx>
            <c:strRef>
              <c:f>Grafice!$F$2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Grafice!$A$3:$A$7</c:f>
            </c:strRef>
          </c:cat>
          <c:val>
            <c:numRef>
              <c:f>Grafice!$F$3:$F$7</c:f>
              <c:numCache/>
            </c:numRef>
          </c:val>
          <c:smooth val="0"/>
        </c:ser>
        <c:ser>
          <c:idx val="5"/>
          <c:order val="5"/>
          <c:tx>
            <c:strRef>
              <c:f>Grafice!$G$2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Grafice!$A$3:$A$7</c:f>
            </c:strRef>
          </c:cat>
          <c:val>
            <c:numRef>
              <c:f>Grafice!$G$3:$G$7</c:f>
              <c:numCache/>
            </c:numRef>
          </c:val>
          <c:smooth val="0"/>
        </c:ser>
        <c:ser>
          <c:idx val="6"/>
          <c:order val="6"/>
          <c:tx>
            <c:strRef>
              <c:f>Grafice!$H$2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Grafice!$A$3:$A$7</c:f>
            </c:strRef>
          </c:cat>
          <c:val>
            <c:numRef>
              <c:f>Grafice!$H$3:$H$7</c:f>
              <c:numCache/>
            </c:numRef>
          </c:val>
          <c:smooth val="0"/>
        </c:ser>
        <c:axId val="66302666"/>
        <c:axId val="26150557"/>
      </c:lineChart>
      <c:catAx>
        <c:axId val="66302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Numar elemente (N) per MAX_nr= 1000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26150557"/>
      </c:catAx>
      <c:valAx>
        <c:axId val="26150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Timpul de sortare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134F5C"/>
                </a:solidFill>
                <a:latin typeface="+mn-lt"/>
              </a:defRPr>
            </a:pPr>
          </a:p>
        </c:txPr>
        <c:crossAx val="66302666"/>
        <c:majorUnit val="5.0"/>
        <c:minorUnit val="1.666666666666666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19</xdr:row>
      <xdr:rowOff>57150</xdr:rowOff>
    </xdr:from>
    <xdr:ext cx="7010400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3:E108" sheet="Date_teste_rulate"/>
  </cacheSource>
  <cacheFields>
    <cacheField name="Sortare" numFmtId="0">
      <sharedItems>
        <s v="Radix_sort_baza_16"/>
        <s v="Radix_sort_baza_10"/>
        <s v="Merge_sort"/>
        <s v="Timsort"/>
        <s v="Shellsort"/>
        <s v="Quicksort"/>
        <s v="Counting_sort"/>
      </sharedItems>
    </cacheField>
    <cacheField name="MAX_NR" numFmtId="0">
      <sharedItems containsSemiMixedTypes="0" containsString="0" containsNumber="1" containsInteger="1">
        <n v="1000.0"/>
        <n v="10000.0"/>
        <n v="100000.0"/>
      </sharedItems>
    </cacheField>
    <cacheField name="N" numFmtId="0">
      <sharedItems containsSemiMixedTypes="0" containsString="0" containsNumber="1" containsInteger="1">
        <n v="1000.0"/>
        <n v="10000.0"/>
        <n v="100000.0"/>
        <n v="1000000.0"/>
        <n v="1.0E7"/>
      </sharedItems>
    </cacheField>
    <cacheField name="Timp_rulare (sec)" numFmtId="164">
      <sharedItems containsSemiMixedTypes="0" containsString="0" containsNumber="1">
        <n v="0.00216"/>
        <n v="0.02045"/>
        <n v="0.26865"/>
        <n v="3.16949"/>
        <n v="27.85792"/>
        <n v="0.00283"/>
        <n v="0.03361"/>
        <n v="0.37575"/>
        <n v="3.56891"/>
        <n v="41.32182"/>
        <n v="0.00753"/>
        <n v="0.05437"/>
        <n v="0.61078"/>
        <n v="5.3153"/>
        <n v="55.4703"/>
        <n v="0.0022700000000000003"/>
        <n v="0.02393"/>
        <n v="0.27949"/>
        <n v="2.6087499999999997"/>
        <n v="26.88882"/>
        <n v="0.00401"/>
        <n v="0.031630000000000005"/>
        <n v="0.49711999999999995"/>
        <n v="5.3620399999999995"/>
        <n v="52.33858"/>
        <n v="0.00494"/>
        <n v="0.04268"/>
        <n v="0.66505"/>
        <n v="6.497020000000001"/>
        <n v="67.03962"/>
        <n v="0.00364"/>
        <n v="0.0442"/>
        <n v="0.55126"/>
        <n v="7.59522"/>
        <n v="93.54886"/>
        <n v="0.00317"/>
        <n v="0.0454"/>
        <n v="0.52699"/>
        <n v="7.063809999999999"/>
        <n v="99.82002"/>
        <n v="0.004399999999999999"/>
        <n v="0.041710000000000004"/>
        <n v="0.6092299999999999"/>
        <n v="8.905190000000001"/>
        <n v="114.46123"/>
        <n v="1.0E-4"/>
        <n v="0.00179"/>
        <n v="0.01585"/>
        <n v="0.16133999999999998"/>
        <n v="1.90122"/>
        <n v="7.0E-5"/>
        <n v="0.00139"/>
        <n v="0.016220000000000002"/>
        <n v="0.26554"/>
        <n v="3.2763"/>
        <n v="8.0E-5"/>
        <n v="0.00166"/>
        <n v="0.02352"/>
        <n v="0.31223"/>
        <n v="4.0538"/>
        <n v="0.00233"/>
        <n v="0.028239999999999998"/>
        <n v="0.39110999999999996"/>
        <n v="6.87753"/>
        <n v="94.47003"/>
        <n v="0.00655"/>
        <n v="0.08527"/>
        <n v="0.8314600000000001"/>
        <n v="9.593729999999999"/>
        <n v="120.99407000000001"/>
        <n v="0.00215"/>
        <n v="0.03388"/>
        <n v="0.46623000000000003"/>
        <n v="7.584010000000001"/>
        <n v="111.26993999999999"/>
        <n v="0.00212069"/>
        <n v="0.01979"/>
        <n v="0.19336"/>
        <n v="2.6848099999999997"/>
        <n v="34.463119999999996"/>
        <n v="0.00196"/>
        <n v="0.02887"/>
        <n v="0.38021"/>
        <n v="4.01252"/>
        <n v="45.31939"/>
        <n v="0.0030099999999999997"/>
        <n v="0.034589999999999996"/>
        <n v="0.40029000000000003"/>
        <n v="4.72316"/>
        <n v="60.98608"/>
        <n v="3.0E-4"/>
        <n v="0.0059"/>
        <n v="0.0218"/>
        <n v="0.2708"/>
        <n v="3.308"/>
        <n v="0.0014"/>
        <n v="0.0071"/>
        <n v="0.0333"/>
        <n v="0.2849"/>
        <n v="3.4611"/>
        <n v="0.0121"/>
        <n v="0.0307"/>
        <n v="0.0662"/>
        <n v="0.4256"/>
        <n v="4.746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afice" cacheId="0" dataCaption="" compact="0" compactData="0">
  <location ref="A3:I10" firstHeaderRow="0" firstDataRow="1" firstDataCol="1" rowPageCount="1" colPageCount="1"/>
  <pivotFields>
    <pivotField name="Sortare" axis="axisCol" compact="0" outline="0" multipleItemSelectionAllowed="1" showAll="0" sortType="ascending">
      <items>
        <item x="6"/>
        <item x="2"/>
        <item x="5"/>
        <item x="1"/>
        <item x="0"/>
        <item x="4"/>
        <item x="3"/>
        <item t="default"/>
      </items>
    </pivotField>
    <pivotField name="MAX_NR" axis="axisPage" compact="0" outline="0" multipleItemSelectionAllowed="1" showAll="0">
      <items>
        <item x="0"/>
        <item h="1" x="1"/>
        <item h="1" x="2"/>
        <item t="default"/>
      </items>
    </pivotField>
    <pivotField name="N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Timp_rulare (sec)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2"/>
  </rowFields>
  <colFields>
    <field x="0"/>
  </colFields>
  <pageFields>
    <pageField fld="1"/>
  </pageFields>
  <dataFields>
    <dataField name="SUM of Timp_rulare (sec)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43"/>
    <col customWidth="1" min="5" max="5" width="24.86"/>
  </cols>
  <sheetData>
    <row r="3">
      <c r="B3" s="1" t="s">
        <v>0</v>
      </c>
      <c r="C3" s="1" t="s">
        <v>1</v>
      </c>
      <c r="D3" s="1" t="s">
        <v>2</v>
      </c>
      <c r="E3" s="1" t="s">
        <v>3</v>
      </c>
    </row>
    <row r="4">
      <c r="B4" s="2" t="s">
        <v>4</v>
      </c>
      <c r="C4" s="2">
        <v>1000.0</v>
      </c>
      <c r="D4" s="2">
        <v>1000.0</v>
      </c>
      <c r="E4" s="3">
        <v>0.00216</v>
      </c>
    </row>
    <row r="5">
      <c r="B5" s="2" t="s">
        <v>4</v>
      </c>
      <c r="C5" s="2">
        <v>1000.0</v>
      </c>
      <c r="D5" s="2">
        <v>10000.0</v>
      </c>
      <c r="E5" s="3">
        <v>0.02045</v>
      </c>
    </row>
    <row r="6">
      <c r="B6" s="2" t="s">
        <v>4</v>
      </c>
      <c r="C6" s="2">
        <v>1000.0</v>
      </c>
      <c r="D6" s="2">
        <v>100000.0</v>
      </c>
      <c r="E6" s="3">
        <v>0.26865</v>
      </c>
    </row>
    <row r="7">
      <c r="B7" s="2" t="s">
        <v>4</v>
      </c>
      <c r="C7" s="2">
        <v>1000.0</v>
      </c>
      <c r="D7" s="2">
        <v>1000000.0</v>
      </c>
      <c r="E7" s="3">
        <v>3.16949</v>
      </c>
    </row>
    <row r="8">
      <c r="B8" s="2" t="s">
        <v>4</v>
      </c>
      <c r="C8" s="2">
        <v>1000.0</v>
      </c>
      <c r="D8" s="2">
        <v>1.0E7</v>
      </c>
      <c r="E8" s="3">
        <v>27.85792</v>
      </c>
    </row>
    <row r="9">
      <c r="B9" s="2" t="s">
        <v>4</v>
      </c>
      <c r="C9" s="2">
        <v>10000.0</v>
      </c>
      <c r="D9" s="2">
        <v>1000.0</v>
      </c>
      <c r="E9" s="3">
        <v>0.00283</v>
      </c>
    </row>
    <row r="10">
      <c r="B10" s="2" t="s">
        <v>4</v>
      </c>
      <c r="C10" s="2">
        <v>10000.0</v>
      </c>
      <c r="D10" s="2">
        <v>10000.0</v>
      </c>
      <c r="E10" s="3">
        <v>0.03361</v>
      </c>
    </row>
    <row r="11">
      <c r="B11" s="2" t="s">
        <v>4</v>
      </c>
      <c r="C11" s="2">
        <v>10000.0</v>
      </c>
      <c r="D11" s="2">
        <v>100000.0</v>
      </c>
      <c r="E11" s="3">
        <v>0.37575</v>
      </c>
    </row>
    <row r="12">
      <c r="B12" s="2" t="s">
        <v>4</v>
      </c>
      <c r="C12" s="2">
        <v>10000.0</v>
      </c>
      <c r="D12" s="2">
        <v>1000000.0</v>
      </c>
      <c r="E12" s="3">
        <v>3.56891</v>
      </c>
    </row>
    <row r="13">
      <c r="B13" s="2" t="s">
        <v>4</v>
      </c>
      <c r="C13" s="2">
        <v>10000.0</v>
      </c>
      <c r="D13" s="2">
        <v>1.0E7</v>
      </c>
      <c r="E13" s="3">
        <v>41.32182</v>
      </c>
    </row>
    <row r="14">
      <c r="B14" s="2" t="s">
        <v>4</v>
      </c>
      <c r="C14" s="2">
        <v>100000.0</v>
      </c>
      <c r="D14" s="2">
        <v>1000.0</v>
      </c>
      <c r="E14" s="2">
        <v>0.00753</v>
      </c>
    </row>
    <row r="15">
      <c r="B15" s="2" t="s">
        <v>4</v>
      </c>
      <c r="C15" s="2">
        <v>100000.0</v>
      </c>
      <c r="D15" s="2">
        <v>10000.0</v>
      </c>
      <c r="E15" s="2">
        <v>0.05437</v>
      </c>
    </row>
    <row r="16">
      <c r="B16" s="2" t="s">
        <v>4</v>
      </c>
      <c r="C16" s="2">
        <v>100000.0</v>
      </c>
      <c r="D16" s="2">
        <v>100000.0</v>
      </c>
      <c r="E16" s="2">
        <v>0.61078</v>
      </c>
    </row>
    <row r="17">
      <c r="B17" s="2" t="s">
        <v>4</v>
      </c>
      <c r="C17" s="2">
        <v>100000.0</v>
      </c>
      <c r="D17" s="2">
        <v>1000000.0</v>
      </c>
      <c r="E17" s="2">
        <v>5.3153</v>
      </c>
    </row>
    <row r="18">
      <c r="B18" s="2" t="s">
        <v>4</v>
      </c>
      <c r="C18" s="2">
        <v>100000.0</v>
      </c>
      <c r="D18" s="2">
        <v>1.0E7</v>
      </c>
      <c r="E18" s="2">
        <v>55.4703</v>
      </c>
    </row>
    <row r="19">
      <c r="B19" s="2" t="s">
        <v>5</v>
      </c>
      <c r="C19" s="2">
        <v>1000.0</v>
      </c>
      <c r="D19" s="2">
        <v>1000.0</v>
      </c>
      <c r="E19" s="4">
        <f>0.0227/10</f>
        <v>0.00227</v>
      </c>
    </row>
    <row r="20">
      <c r="B20" s="2" t="s">
        <v>5</v>
      </c>
      <c r="C20" s="2">
        <v>1000.0</v>
      </c>
      <c r="D20" s="2">
        <v>10000.0</v>
      </c>
      <c r="E20" s="2">
        <f>0.2393/10</f>
        <v>0.02393</v>
      </c>
    </row>
    <row r="21">
      <c r="B21" s="2" t="s">
        <v>5</v>
      </c>
      <c r="C21" s="2">
        <v>1000.0</v>
      </c>
      <c r="D21" s="2">
        <v>100000.0</v>
      </c>
      <c r="E21" s="2">
        <f>2.7949/10</f>
        <v>0.27949</v>
      </c>
    </row>
    <row r="22">
      <c r="B22" s="2" t="s">
        <v>5</v>
      </c>
      <c r="C22" s="2">
        <v>1000.0</v>
      </c>
      <c r="D22" s="2">
        <v>1000000.0</v>
      </c>
      <c r="E22" s="2">
        <f>26.0875/10</f>
        <v>2.60875</v>
      </c>
    </row>
    <row r="23">
      <c r="B23" s="2" t="s">
        <v>5</v>
      </c>
      <c r="C23" s="2">
        <v>1000.0</v>
      </c>
      <c r="D23" s="2">
        <v>1.0E7</v>
      </c>
      <c r="E23" s="2">
        <f>268.8882/10</f>
        <v>26.88882</v>
      </c>
    </row>
    <row r="24">
      <c r="B24" s="2" t="s">
        <v>5</v>
      </c>
      <c r="C24" s="2">
        <v>10000.0</v>
      </c>
      <c r="D24" s="2">
        <v>1000.0</v>
      </c>
      <c r="E24" s="2">
        <f>0.0401/10</f>
        <v>0.00401</v>
      </c>
    </row>
    <row r="25">
      <c r="B25" s="2" t="s">
        <v>5</v>
      </c>
      <c r="C25" s="2">
        <v>10000.0</v>
      </c>
      <c r="D25" s="2">
        <v>10000.0</v>
      </c>
      <c r="E25" s="2">
        <f>0.3163/10</f>
        <v>0.03163</v>
      </c>
    </row>
    <row r="26">
      <c r="B26" s="2" t="s">
        <v>5</v>
      </c>
      <c r="C26" s="2">
        <v>10000.0</v>
      </c>
      <c r="D26" s="2">
        <v>100000.0</v>
      </c>
      <c r="E26" s="2">
        <f>4.9712/10</f>
        <v>0.49712</v>
      </c>
    </row>
    <row r="27">
      <c r="B27" s="2" t="s">
        <v>5</v>
      </c>
      <c r="C27" s="2">
        <v>10000.0</v>
      </c>
      <c r="D27" s="2">
        <v>1000000.0</v>
      </c>
      <c r="E27" s="2">
        <f>53.6204/10</f>
        <v>5.36204</v>
      </c>
    </row>
    <row r="28">
      <c r="B28" s="2" t="s">
        <v>5</v>
      </c>
      <c r="C28" s="2">
        <v>10000.0</v>
      </c>
      <c r="D28" s="2">
        <v>1.0E7</v>
      </c>
      <c r="E28" s="2">
        <f>523.3858/10</f>
        <v>52.33858</v>
      </c>
    </row>
    <row r="29">
      <c r="B29" s="2" t="s">
        <v>5</v>
      </c>
      <c r="C29" s="2">
        <v>100000.0</v>
      </c>
      <c r="D29" s="2">
        <v>1000.0</v>
      </c>
      <c r="E29" s="2">
        <f>0.0494/10</f>
        <v>0.00494</v>
      </c>
    </row>
    <row r="30">
      <c r="B30" s="2" t="s">
        <v>5</v>
      </c>
      <c r="C30" s="2">
        <v>100000.0</v>
      </c>
      <c r="D30" s="2">
        <v>10000.0</v>
      </c>
      <c r="E30" s="2">
        <f>0.4268/10</f>
        <v>0.04268</v>
      </c>
    </row>
    <row r="31">
      <c r="B31" s="2" t="s">
        <v>5</v>
      </c>
      <c r="C31" s="2">
        <v>100000.0</v>
      </c>
      <c r="D31" s="2">
        <v>100000.0</v>
      </c>
      <c r="E31" s="2">
        <f>6.6505/10</f>
        <v>0.66505</v>
      </c>
    </row>
    <row r="32">
      <c r="B32" s="2" t="s">
        <v>5</v>
      </c>
      <c r="C32" s="2">
        <v>100000.0</v>
      </c>
      <c r="D32" s="2">
        <v>1000000.0</v>
      </c>
      <c r="E32" s="2">
        <f>64.9702/10</f>
        <v>6.49702</v>
      </c>
    </row>
    <row r="33">
      <c r="B33" s="2" t="s">
        <v>5</v>
      </c>
      <c r="C33" s="2">
        <v>100000.0</v>
      </c>
      <c r="D33" s="2">
        <v>1.0E7</v>
      </c>
      <c r="E33" s="2">
        <f>670.3962/10</f>
        <v>67.03962</v>
      </c>
    </row>
    <row r="34">
      <c r="B34" s="2" t="s">
        <v>6</v>
      </c>
      <c r="C34" s="2">
        <v>1000.0</v>
      </c>
      <c r="D34" s="2">
        <v>1000.0</v>
      </c>
      <c r="E34" s="2">
        <f>0.0364/10</f>
        <v>0.00364</v>
      </c>
    </row>
    <row r="35">
      <c r="B35" s="2" t="s">
        <v>6</v>
      </c>
      <c r="C35" s="2">
        <v>1000.0</v>
      </c>
      <c r="D35" s="2">
        <v>10000.0</v>
      </c>
      <c r="E35" s="2">
        <f>0.442/10</f>
        <v>0.0442</v>
      </c>
    </row>
    <row r="36">
      <c r="B36" s="2" t="s">
        <v>6</v>
      </c>
      <c r="C36" s="2">
        <v>1000.0</v>
      </c>
      <c r="D36" s="2">
        <v>100000.0</v>
      </c>
      <c r="E36" s="2">
        <f>5.5126/10</f>
        <v>0.55126</v>
      </c>
    </row>
    <row r="37">
      <c r="B37" s="2" t="s">
        <v>6</v>
      </c>
      <c r="C37" s="2">
        <v>1000.0</v>
      </c>
      <c r="D37" s="2">
        <v>1000000.0</v>
      </c>
      <c r="E37" s="2">
        <f>75.9522/10</f>
        <v>7.59522</v>
      </c>
    </row>
    <row r="38">
      <c r="B38" s="2" t="s">
        <v>6</v>
      </c>
      <c r="C38" s="2">
        <v>1000.0</v>
      </c>
      <c r="D38" s="2">
        <v>1.0E7</v>
      </c>
      <c r="E38" s="2">
        <f>935.4886/10</f>
        <v>93.54886</v>
      </c>
    </row>
    <row r="39">
      <c r="B39" s="2" t="s">
        <v>6</v>
      </c>
      <c r="C39" s="2">
        <v>10000.0</v>
      </c>
      <c r="D39" s="2">
        <v>1000.0</v>
      </c>
      <c r="E39" s="2">
        <f>0.0317/10</f>
        <v>0.00317</v>
      </c>
    </row>
    <row r="40">
      <c r="B40" s="2" t="s">
        <v>6</v>
      </c>
      <c r="C40" s="2">
        <v>10000.0</v>
      </c>
      <c r="D40" s="2">
        <v>10000.0</v>
      </c>
      <c r="E40" s="2">
        <f>0.454/10</f>
        <v>0.0454</v>
      </c>
    </row>
    <row r="41">
      <c r="B41" s="2" t="s">
        <v>6</v>
      </c>
      <c r="C41" s="2">
        <v>10000.0</v>
      </c>
      <c r="D41" s="2">
        <v>100000.0</v>
      </c>
      <c r="E41" s="2">
        <f>5.2699/10</f>
        <v>0.52699</v>
      </c>
    </row>
    <row r="42">
      <c r="B42" s="2" t="s">
        <v>6</v>
      </c>
      <c r="C42" s="2">
        <v>10000.0</v>
      </c>
      <c r="D42" s="2">
        <v>1000000.0</v>
      </c>
      <c r="E42" s="2">
        <f>70.6381/10</f>
        <v>7.06381</v>
      </c>
    </row>
    <row r="43">
      <c r="B43" s="2" t="s">
        <v>6</v>
      </c>
      <c r="C43" s="2">
        <v>10000.0</v>
      </c>
      <c r="D43" s="2">
        <v>1.0E7</v>
      </c>
      <c r="E43" s="2">
        <f>998.2002/10</f>
        <v>99.82002</v>
      </c>
    </row>
    <row r="44">
      <c r="B44" s="2" t="s">
        <v>6</v>
      </c>
      <c r="C44" s="2">
        <v>100000.0</v>
      </c>
      <c r="D44" s="2">
        <v>1000.0</v>
      </c>
      <c r="E44" s="2">
        <f>0.044 /10</f>
        <v>0.0044</v>
      </c>
    </row>
    <row r="45">
      <c r="B45" s="2" t="s">
        <v>6</v>
      </c>
      <c r="C45" s="2">
        <v>100000.0</v>
      </c>
      <c r="D45" s="2">
        <v>10000.0</v>
      </c>
      <c r="E45" s="2">
        <f>0.4171 /10</f>
        <v>0.04171</v>
      </c>
    </row>
    <row r="46">
      <c r="B46" s="2" t="s">
        <v>6</v>
      </c>
      <c r="C46" s="2">
        <v>100000.0</v>
      </c>
      <c r="D46" s="2">
        <v>100000.0</v>
      </c>
      <c r="E46" s="2">
        <f>6.0923/10</f>
        <v>0.60923</v>
      </c>
    </row>
    <row r="47">
      <c r="B47" s="2" t="s">
        <v>6</v>
      </c>
      <c r="C47" s="2">
        <v>100000.0</v>
      </c>
      <c r="D47" s="2">
        <v>1000000.0</v>
      </c>
      <c r="E47" s="2">
        <f>89.0519/10</f>
        <v>8.90519</v>
      </c>
    </row>
    <row r="48">
      <c r="B48" s="2" t="s">
        <v>6</v>
      </c>
      <c r="C48" s="2">
        <v>100000.0</v>
      </c>
      <c r="D48" s="2">
        <v>1.0E7</v>
      </c>
      <c r="E48" s="2">
        <f>1144.6123/10</f>
        <v>114.46123</v>
      </c>
    </row>
    <row r="49">
      <c r="B49" s="2" t="s">
        <v>7</v>
      </c>
      <c r="C49" s="2">
        <v>1000.0</v>
      </c>
      <c r="D49" s="2">
        <v>1000.0</v>
      </c>
      <c r="E49" s="4">
        <f>0.001/10</f>
        <v>0.0001</v>
      </c>
    </row>
    <row r="50">
      <c r="B50" s="2" t="s">
        <v>7</v>
      </c>
      <c r="C50" s="2">
        <v>1000.0</v>
      </c>
      <c r="D50" s="2">
        <v>10000.0</v>
      </c>
      <c r="E50" s="2">
        <f>0.0179/10</f>
        <v>0.00179</v>
      </c>
    </row>
    <row r="51">
      <c r="B51" s="2" t="s">
        <v>7</v>
      </c>
      <c r="C51" s="2">
        <v>1000.0</v>
      </c>
      <c r="D51" s="2">
        <v>100000.0</v>
      </c>
      <c r="E51" s="2">
        <f>0.1585 /10</f>
        <v>0.01585</v>
      </c>
    </row>
    <row r="52">
      <c r="B52" s="2" t="s">
        <v>7</v>
      </c>
      <c r="C52" s="2">
        <v>1000.0</v>
      </c>
      <c r="D52" s="2">
        <v>1000000.0</v>
      </c>
      <c r="E52" s="2">
        <f>1.6134/10</f>
        <v>0.16134</v>
      </c>
    </row>
    <row r="53">
      <c r="B53" s="2" t="s">
        <v>7</v>
      </c>
      <c r="C53" s="2">
        <v>1000.0</v>
      </c>
      <c r="D53" s="2">
        <v>1.0E7</v>
      </c>
      <c r="E53" s="2">
        <f>19.0122/10</f>
        <v>1.90122</v>
      </c>
    </row>
    <row r="54">
      <c r="B54" s="2" t="s">
        <v>7</v>
      </c>
      <c r="C54" s="2">
        <v>10000.0</v>
      </c>
      <c r="D54" s="2">
        <v>1000.0</v>
      </c>
      <c r="E54" s="2">
        <f>0.0007/10</f>
        <v>0.00007</v>
      </c>
    </row>
    <row r="55">
      <c r="B55" s="2" t="s">
        <v>7</v>
      </c>
      <c r="C55" s="2">
        <v>10000.0</v>
      </c>
      <c r="D55" s="2">
        <v>10000.0</v>
      </c>
      <c r="E55" s="2">
        <f>0.0139/10</f>
        <v>0.00139</v>
      </c>
    </row>
    <row r="56">
      <c r="B56" s="2" t="s">
        <v>7</v>
      </c>
      <c r="C56" s="2">
        <v>10000.0</v>
      </c>
      <c r="D56" s="2">
        <v>100000.0</v>
      </c>
      <c r="E56" s="2">
        <f>0.1622/10</f>
        <v>0.01622</v>
      </c>
    </row>
    <row r="57">
      <c r="B57" s="2" t="s">
        <v>7</v>
      </c>
      <c r="C57" s="2">
        <v>10000.0</v>
      </c>
      <c r="D57" s="2">
        <v>1000000.0</v>
      </c>
      <c r="E57" s="2">
        <f>2.6554 /10</f>
        <v>0.26554</v>
      </c>
    </row>
    <row r="58">
      <c r="B58" s="2" t="s">
        <v>7</v>
      </c>
      <c r="C58" s="2">
        <v>10000.0</v>
      </c>
      <c r="D58" s="2">
        <v>1.0E7</v>
      </c>
      <c r="E58" s="2">
        <f>32.763/10</f>
        <v>3.2763</v>
      </c>
    </row>
    <row r="59">
      <c r="B59" s="2" t="s">
        <v>7</v>
      </c>
      <c r="C59" s="2">
        <v>100000.0</v>
      </c>
      <c r="D59" s="2">
        <v>1000.0</v>
      </c>
      <c r="E59" s="2">
        <f>0.0008/10</f>
        <v>0.00008</v>
      </c>
    </row>
    <row r="60">
      <c r="B60" s="2" t="s">
        <v>7</v>
      </c>
      <c r="C60" s="2">
        <v>100000.0</v>
      </c>
      <c r="D60" s="2">
        <v>10000.0</v>
      </c>
      <c r="E60" s="2">
        <f>0.0166/10</f>
        <v>0.00166</v>
      </c>
    </row>
    <row r="61">
      <c r="B61" s="2" t="s">
        <v>7</v>
      </c>
      <c r="C61" s="2">
        <v>100000.0</v>
      </c>
      <c r="D61" s="2">
        <v>100000.0</v>
      </c>
      <c r="E61" s="2">
        <f>0.2352/10</f>
        <v>0.02352</v>
      </c>
    </row>
    <row r="62">
      <c r="B62" s="2" t="s">
        <v>7</v>
      </c>
      <c r="C62" s="2">
        <v>100000.0</v>
      </c>
      <c r="D62" s="2">
        <v>1000000.0</v>
      </c>
      <c r="E62" s="2">
        <f>3.1223/10</f>
        <v>0.31223</v>
      </c>
    </row>
    <row r="63">
      <c r="B63" s="2" t="s">
        <v>7</v>
      </c>
      <c r="C63" s="2">
        <v>100000.0</v>
      </c>
      <c r="D63" s="2">
        <v>1.0E7</v>
      </c>
      <c r="E63" s="2">
        <f>40.538/10</f>
        <v>4.0538</v>
      </c>
    </row>
    <row r="64">
      <c r="B64" s="2" t="s">
        <v>8</v>
      </c>
      <c r="C64" s="2">
        <v>1000.0</v>
      </c>
      <c r="D64" s="2">
        <v>1000.0</v>
      </c>
      <c r="E64" s="2">
        <f>0.0233/10</f>
        <v>0.00233</v>
      </c>
    </row>
    <row r="65">
      <c r="B65" s="2" t="s">
        <v>8</v>
      </c>
      <c r="C65" s="2">
        <v>1000.0</v>
      </c>
      <c r="D65" s="2">
        <v>10000.0</v>
      </c>
      <c r="E65" s="2">
        <f>0.2824/10</f>
        <v>0.02824</v>
      </c>
    </row>
    <row r="66">
      <c r="B66" s="2" t="s">
        <v>8</v>
      </c>
      <c r="C66" s="2">
        <v>1000.0</v>
      </c>
      <c r="D66" s="2">
        <v>100000.0</v>
      </c>
      <c r="E66" s="2">
        <f>3.9111/10</f>
        <v>0.39111</v>
      </c>
    </row>
    <row r="67">
      <c r="B67" s="2" t="s">
        <v>8</v>
      </c>
      <c r="C67" s="2">
        <v>1000.0</v>
      </c>
      <c r="D67" s="2">
        <v>1000000.0</v>
      </c>
      <c r="E67" s="2">
        <f>68.7753/10</f>
        <v>6.87753</v>
      </c>
    </row>
    <row r="68">
      <c r="B68" s="2" t="s">
        <v>8</v>
      </c>
      <c r="C68" s="2">
        <v>1000.0</v>
      </c>
      <c r="D68" s="2">
        <v>1.0E7</v>
      </c>
      <c r="E68" s="2">
        <f>944.7003/10</f>
        <v>94.47003</v>
      </c>
    </row>
    <row r="69">
      <c r="B69" s="2" t="s">
        <v>8</v>
      </c>
      <c r="C69" s="2">
        <v>10000.0</v>
      </c>
      <c r="D69" s="2">
        <v>1000.0</v>
      </c>
      <c r="E69" s="2">
        <f>0.0655/10</f>
        <v>0.00655</v>
      </c>
    </row>
    <row r="70">
      <c r="B70" s="2" t="s">
        <v>8</v>
      </c>
      <c r="C70" s="2">
        <v>10000.0</v>
      </c>
      <c r="D70" s="2">
        <v>10000.0</v>
      </c>
      <c r="E70" s="2">
        <f>0.8527/10</f>
        <v>0.08527</v>
      </c>
    </row>
    <row r="71">
      <c r="B71" s="2" t="s">
        <v>8</v>
      </c>
      <c r="C71" s="2">
        <v>10000.0</v>
      </c>
      <c r="D71" s="2">
        <v>100000.0</v>
      </c>
      <c r="E71" s="2">
        <f>8.3146/10</f>
        <v>0.83146</v>
      </c>
    </row>
    <row r="72">
      <c r="B72" s="2" t="s">
        <v>8</v>
      </c>
      <c r="C72" s="2">
        <v>10000.0</v>
      </c>
      <c r="D72" s="2">
        <v>1000000.0</v>
      </c>
      <c r="E72" s="4">
        <f>95.9373/10</f>
        <v>9.59373</v>
      </c>
    </row>
    <row r="73">
      <c r="B73" s="2" t="s">
        <v>8</v>
      </c>
      <c r="C73" s="2">
        <v>10000.0</v>
      </c>
      <c r="D73" s="2">
        <v>1.0E7</v>
      </c>
      <c r="E73" s="2">
        <f>1209.9407 /10</f>
        <v>120.99407</v>
      </c>
    </row>
    <row r="74">
      <c r="B74" s="2" t="s">
        <v>8</v>
      </c>
      <c r="C74" s="2">
        <v>100000.0</v>
      </c>
      <c r="D74" s="2">
        <v>1000.0</v>
      </c>
      <c r="E74" s="2">
        <f>0.0215/10</f>
        <v>0.00215</v>
      </c>
    </row>
    <row r="75">
      <c r="B75" s="2" t="s">
        <v>8</v>
      </c>
      <c r="C75" s="2">
        <v>100000.0</v>
      </c>
      <c r="D75" s="2">
        <v>10000.0</v>
      </c>
      <c r="E75" s="2">
        <f>0.3388/10</f>
        <v>0.03388</v>
      </c>
    </row>
    <row r="76">
      <c r="B76" s="2" t="s">
        <v>8</v>
      </c>
      <c r="C76" s="2">
        <v>100000.0</v>
      </c>
      <c r="D76" s="2">
        <v>100000.0</v>
      </c>
      <c r="E76" s="2">
        <f>4.6623/10</f>
        <v>0.46623</v>
      </c>
    </row>
    <row r="77">
      <c r="B77" s="2" t="s">
        <v>8</v>
      </c>
      <c r="C77" s="2">
        <v>100000.0</v>
      </c>
      <c r="D77" s="2">
        <v>1000000.0</v>
      </c>
      <c r="E77" s="2">
        <f>75.8401/10</f>
        <v>7.58401</v>
      </c>
    </row>
    <row r="78">
      <c r="B78" s="2" t="s">
        <v>8</v>
      </c>
      <c r="C78" s="2">
        <v>100000.0</v>
      </c>
      <c r="D78" s="2">
        <v>1.0E7</v>
      </c>
      <c r="E78" s="5">
        <f>1112.6994/10</f>
        <v>111.26994</v>
      </c>
    </row>
    <row r="79">
      <c r="B79" s="2" t="s">
        <v>9</v>
      </c>
      <c r="C79" s="2">
        <v>1000.0</v>
      </c>
      <c r="D79" s="2">
        <v>1000.0</v>
      </c>
      <c r="E79" s="2">
        <f>0.0212069/10</f>
        <v>0.00212069</v>
      </c>
    </row>
    <row r="80">
      <c r="B80" s="2" t="s">
        <v>9</v>
      </c>
      <c r="C80" s="2">
        <v>1000.0</v>
      </c>
      <c r="D80" s="2">
        <v>10000.0</v>
      </c>
      <c r="E80" s="4">
        <f>0.1979/10</f>
        <v>0.01979</v>
      </c>
    </row>
    <row r="81">
      <c r="B81" s="2" t="s">
        <v>9</v>
      </c>
      <c r="C81" s="2">
        <v>1000.0</v>
      </c>
      <c r="D81" s="2">
        <v>100000.0</v>
      </c>
      <c r="E81" s="2">
        <f>1.9336/10</f>
        <v>0.19336</v>
      </c>
    </row>
    <row r="82">
      <c r="B82" s="2" t="s">
        <v>9</v>
      </c>
      <c r="C82" s="2">
        <v>1000.0</v>
      </c>
      <c r="D82" s="2">
        <v>1000000.0</v>
      </c>
      <c r="E82" s="2">
        <f>26.8481 /10</f>
        <v>2.68481</v>
      </c>
    </row>
    <row r="83">
      <c r="B83" s="2" t="s">
        <v>9</v>
      </c>
      <c r="C83" s="2">
        <v>1000.0</v>
      </c>
      <c r="D83" s="2">
        <v>1.0E7</v>
      </c>
      <c r="E83" s="2">
        <f>344.6312/10</f>
        <v>34.46312</v>
      </c>
    </row>
    <row r="84">
      <c r="B84" s="2" t="s">
        <v>9</v>
      </c>
      <c r="C84" s="2">
        <v>10000.0</v>
      </c>
      <c r="D84" s="2">
        <v>1000.0</v>
      </c>
      <c r="E84" s="2">
        <f>0.0196/10</f>
        <v>0.00196</v>
      </c>
    </row>
    <row r="85">
      <c r="B85" s="2" t="s">
        <v>9</v>
      </c>
      <c r="C85" s="2">
        <v>10000.0</v>
      </c>
      <c r="D85" s="2">
        <v>10000.0</v>
      </c>
      <c r="E85" s="4">
        <f>0.2887 /10</f>
        <v>0.02887</v>
      </c>
    </row>
    <row r="86">
      <c r="B86" s="2" t="s">
        <v>9</v>
      </c>
      <c r="C86" s="2">
        <v>10000.0</v>
      </c>
      <c r="D86" s="2">
        <v>100000.0</v>
      </c>
      <c r="E86" s="2">
        <f>3.8021/10</f>
        <v>0.38021</v>
      </c>
    </row>
    <row r="87">
      <c r="B87" s="2" t="s">
        <v>9</v>
      </c>
      <c r="C87" s="2">
        <v>10000.0</v>
      </c>
      <c r="D87" s="2">
        <v>1000000.0</v>
      </c>
      <c r="E87" s="2">
        <f>40.1252/10</f>
        <v>4.01252</v>
      </c>
    </row>
    <row r="88">
      <c r="B88" s="2" t="s">
        <v>9</v>
      </c>
      <c r="C88" s="2">
        <v>10000.0</v>
      </c>
      <c r="D88" s="2">
        <v>1.0E7</v>
      </c>
      <c r="E88" s="2">
        <f>453.1939 /10</f>
        <v>45.31939</v>
      </c>
    </row>
    <row r="89">
      <c r="B89" s="2" t="s">
        <v>9</v>
      </c>
      <c r="C89" s="2">
        <v>100000.0</v>
      </c>
      <c r="D89" s="2">
        <v>1000.0</v>
      </c>
      <c r="E89" s="2">
        <f>0.0301/10</f>
        <v>0.00301</v>
      </c>
    </row>
    <row r="90">
      <c r="B90" s="2" t="s">
        <v>9</v>
      </c>
      <c r="C90" s="2">
        <v>100000.0</v>
      </c>
      <c r="D90" s="2">
        <v>10000.0</v>
      </c>
      <c r="E90" s="2">
        <f>0.3459/10</f>
        <v>0.03459</v>
      </c>
    </row>
    <row r="91">
      <c r="B91" s="2" t="s">
        <v>9</v>
      </c>
      <c r="C91" s="2">
        <v>100000.0</v>
      </c>
      <c r="D91" s="2">
        <v>100000.0</v>
      </c>
      <c r="E91" s="2">
        <f>4.0029 /10</f>
        <v>0.40029</v>
      </c>
    </row>
    <row r="92">
      <c r="B92" s="2" t="s">
        <v>9</v>
      </c>
      <c r="C92" s="2">
        <v>100000.0</v>
      </c>
      <c r="D92" s="2">
        <v>1000000.0</v>
      </c>
      <c r="E92" s="2">
        <f>47.2316/10</f>
        <v>4.72316</v>
      </c>
    </row>
    <row r="93">
      <c r="B93" s="2" t="s">
        <v>9</v>
      </c>
      <c r="C93" s="2">
        <v>100000.0</v>
      </c>
      <c r="D93" s="2">
        <v>1.0E7</v>
      </c>
      <c r="E93" s="2">
        <f>609.8608/10</f>
        <v>60.98608</v>
      </c>
    </row>
    <row r="94">
      <c r="B94" s="5" t="s">
        <v>10</v>
      </c>
      <c r="C94" s="2">
        <v>1000.0</v>
      </c>
      <c r="D94" s="2">
        <v>1000.0</v>
      </c>
      <c r="E94" s="2">
        <f>0.0003</f>
        <v>0.0003</v>
      </c>
    </row>
    <row r="95">
      <c r="B95" s="5" t="s">
        <v>10</v>
      </c>
      <c r="C95" s="2">
        <v>1000.0</v>
      </c>
      <c r="D95" s="2">
        <v>10000.0</v>
      </c>
      <c r="E95" s="2">
        <f>0.0059</f>
        <v>0.0059</v>
      </c>
    </row>
    <row r="96">
      <c r="B96" s="5" t="s">
        <v>10</v>
      </c>
      <c r="C96" s="2">
        <v>1000.0</v>
      </c>
      <c r="D96" s="2">
        <v>100000.0</v>
      </c>
      <c r="E96" s="2">
        <f>0.0218</f>
        <v>0.0218</v>
      </c>
    </row>
    <row r="97">
      <c r="B97" s="5" t="s">
        <v>10</v>
      </c>
      <c r="C97" s="2">
        <v>1000.0</v>
      </c>
      <c r="D97" s="2">
        <v>1000000.0</v>
      </c>
      <c r="E97" s="2">
        <f>0.2708</f>
        <v>0.2708</v>
      </c>
    </row>
    <row r="98">
      <c r="B98" s="5" t="s">
        <v>10</v>
      </c>
      <c r="C98" s="2">
        <v>1000.0</v>
      </c>
      <c r="D98" s="2">
        <v>1.0E7</v>
      </c>
      <c r="E98" s="4">
        <v>3.308</v>
      </c>
    </row>
    <row r="99">
      <c r="B99" s="5" t="s">
        <v>10</v>
      </c>
      <c r="C99" s="2">
        <v>10000.0</v>
      </c>
      <c r="D99" s="2">
        <v>1000.0</v>
      </c>
      <c r="E99" s="4">
        <v>0.0014</v>
      </c>
    </row>
    <row r="100">
      <c r="B100" s="5" t="s">
        <v>10</v>
      </c>
      <c r="C100" s="2">
        <v>10000.0</v>
      </c>
      <c r="D100" s="2">
        <v>10000.0</v>
      </c>
      <c r="E100" s="4">
        <v>0.0071</v>
      </c>
    </row>
    <row r="101">
      <c r="B101" s="5" t="s">
        <v>10</v>
      </c>
      <c r="C101" s="2">
        <v>10000.0</v>
      </c>
      <c r="D101" s="2">
        <v>100000.0</v>
      </c>
      <c r="E101" s="4">
        <v>0.0333</v>
      </c>
    </row>
    <row r="102">
      <c r="B102" s="5" t="s">
        <v>10</v>
      </c>
      <c r="C102" s="2">
        <v>10000.0</v>
      </c>
      <c r="D102" s="2">
        <v>1000000.0</v>
      </c>
      <c r="E102" s="4">
        <v>0.2849</v>
      </c>
    </row>
    <row r="103">
      <c r="B103" s="5" t="s">
        <v>10</v>
      </c>
      <c r="C103" s="2">
        <v>10000.0</v>
      </c>
      <c r="D103" s="2">
        <v>1.0E7</v>
      </c>
      <c r="E103" s="4">
        <v>3.4611</v>
      </c>
    </row>
    <row r="104">
      <c r="B104" s="5" t="s">
        <v>10</v>
      </c>
      <c r="C104" s="2">
        <v>100000.0</v>
      </c>
      <c r="D104" s="2">
        <v>1000.0</v>
      </c>
      <c r="E104" s="4">
        <v>0.0121</v>
      </c>
    </row>
    <row r="105">
      <c r="B105" s="5" t="s">
        <v>10</v>
      </c>
      <c r="C105" s="2">
        <v>100000.0</v>
      </c>
      <c r="D105" s="2">
        <v>10000.0</v>
      </c>
      <c r="E105" s="4">
        <v>0.0307</v>
      </c>
    </row>
    <row r="106">
      <c r="B106" s="5" t="s">
        <v>10</v>
      </c>
      <c r="C106" s="2">
        <v>100000.0</v>
      </c>
      <c r="D106" s="2">
        <v>100000.0</v>
      </c>
      <c r="E106" s="4">
        <v>0.0662</v>
      </c>
    </row>
    <row r="107">
      <c r="B107" s="5" t="s">
        <v>10</v>
      </c>
      <c r="C107" s="2">
        <v>100000.0</v>
      </c>
      <c r="D107" s="2">
        <v>1000000.0</v>
      </c>
      <c r="E107" s="4">
        <v>0.4256</v>
      </c>
    </row>
    <row r="108">
      <c r="B108" s="5" t="s">
        <v>10</v>
      </c>
      <c r="C108" s="2">
        <v>100000.0</v>
      </c>
      <c r="D108" s="2">
        <v>1.0E7</v>
      </c>
      <c r="E108" s="4">
        <v>4.7461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11">
      <c r="K11" s="8"/>
      <c r="L11" s="8"/>
    </row>
    <row r="17">
      <c r="D17" s="9" t="s">
        <v>13</v>
      </c>
      <c r="E17" s="8"/>
    </row>
    <row r="25">
      <c r="B25" s="10"/>
    </row>
    <row r="36">
      <c r="B36" s="10"/>
    </row>
  </sheetData>
  <drawing r:id="rId2"/>
</worksheet>
</file>