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80" activeTab="1"/>
  </bookViews>
  <sheets>
    <sheet name="Memory" sheetId="2" r:id="rId1"/>
    <sheet name="Versioning" sheetId="1" r:id="rId2"/>
  </sheets>
  <calcPr calcId="152511"/>
</workbook>
</file>

<file path=xl/calcChain.xml><?xml version="1.0" encoding="utf-8"?>
<calcChain xmlns="http://schemas.openxmlformats.org/spreadsheetml/2006/main">
  <c r="D5" i="1" l="1"/>
  <c r="D6" i="1" l="1"/>
  <c r="D7" i="1"/>
  <c r="D8" i="1" l="1"/>
  <c r="D9" i="1" l="1"/>
  <c r="D10" i="1" l="1"/>
  <c r="D11" i="1" l="1"/>
  <c r="D12" i="1"/>
  <c r="D13" i="1"/>
  <c r="D14" i="1" l="1"/>
  <c r="D15" i="1" l="1"/>
  <c r="E2" i="2" l="1"/>
  <c r="K2" i="2"/>
  <c r="E3" i="2"/>
  <c r="K3" i="2"/>
  <c r="E4" i="2"/>
  <c r="K4" i="2"/>
  <c r="E5" i="2"/>
  <c r="K5" i="2"/>
  <c r="E6" i="2"/>
  <c r="K6" i="2"/>
  <c r="E7" i="2"/>
  <c r="K7" i="2"/>
  <c r="E8" i="2"/>
  <c r="E9" i="2"/>
  <c r="E10" i="2"/>
  <c r="E11" i="2"/>
  <c r="I11" i="2"/>
  <c r="K11" i="2" s="1"/>
  <c r="E12" i="2"/>
  <c r="E13" i="2"/>
  <c r="E14" i="2"/>
  <c r="E15" i="2"/>
  <c r="E16" i="2"/>
  <c r="E17" i="2"/>
  <c r="E18" i="2"/>
  <c r="E19" i="2"/>
  <c r="I12" i="2" s="1"/>
  <c r="K12" i="2" s="1"/>
  <c r="E20" i="2"/>
  <c r="I13" i="2" s="1"/>
  <c r="K13" i="2" s="1"/>
  <c r="E21" i="2"/>
</calcChain>
</file>

<file path=xl/sharedStrings.xml><?xml version="1.0" encoding="utf-8"?>
<sst xmlns="http://schemas.openxmlformats.org/spreadsheetml/2006/main" count="164" uniqueCount="109">
  <si>
    <t>RAM/FLASH</t>
  </si>
  <si>
    <t>0x342c</t>
  </si>
  <si>
    <t xml:space="preserve">.PRAM                         </t>
  </si>
  <si>
    <t>RAM</t>
  </si>
  <si>
    <t>0x1d08</t>
  </si>
  <si>
    <t xml:space="preserve">.bss                         </t>
  </si>
  <si>
    <t>0x1bdc</t>
  </si>
  <si>
    <t>12c</t>
  </si>
  <si>
    <t xml:space="preserve">.data                         </t>
  </si>
  <si>
    <t>0x1b70</t>
  </si>
  <si>
    <t>6a</t>
  </si>
  <si>
    <t xml:space="preserve">.key_block_2                   </t>
  </si>
  <si>
    <t>0x1370</t>
  </si>
  <si>
    <t xml:space="preserve">.sysStack                    </t>
  </si>
  <si>
    <t>0xb0</t>
  </si>
  <si>
    <t>12c0</t>
  </si>
  <si>
    <t xml:space="preserve">.osstack                       </t>
  </si>
  <si>
    <t>0x50</t>
  </si>
  <si>
    <t>5d</t>
  </si>
  <si>
    <t xml:space="preserve">.key_block_1                     </t>
  </si>
  <si>
    <t>0x8</t>
  </si>
  <si>
    <t xml:space="preserve">.noinit                           </t>
  </si>
  <si>
    <t>0x0</t>
  </si>
  <si>
    <t xml:space="preserve">.ResetInfo                        </t>
  </si>
  <si>
    <t>FLASH</t>
  </si>
  <si>
    <t>ROM</t>
  </si>
  <si>
    <t>0xffffff80</t>
  </si>
  <si>
    <t xml:space="preserve">.EndianSelect              </t>
  </si>
  <si>
    <t>DATA FLASH</t>
  </si>
  <si>
    <t>0xfffff000</t>
  </si>
  <si>
    <t xml:space="preserve">.Bootloader                 </t>
  </si>
  <si>
    <t>% Used Memory</t>
  </si>
  <si>
    <t>Total size (Byte)</t>
  </si>
  <si>
    <t>Used memory (byte)</t>
  </si>
  <si>
    <t>0xffffef80</t>
  </si>
  <si>
    <t xml:space="preserve">.fvectors                  </t>
  </si>
  <si>
    <t xml:space="preserve"> vr FW 02.05.90</t>
  </si>
  <si>
    <t xml:space="preserve">OCCUPAZIONE MEMORIA INERTIA
</t>
  </si>
  <si>
    <t>0xfffe34f8</t>
  </si>
  <si>
    <t xml:space="preserve">.rvectors                 </t>
  </si>
  <si>
    <t>0xfffc86e0</t>
  </si>
  <si>
    <t>1a7d4</t>
  </si>
  <si>
    <t xml:space="preserve">.text                   </t>
  </si>
  <si>
    <t>fffc7000</t>
  </si>
  <si>
    <t xml:space="preserve">ROM </t>
  </si>
  <si>
    <t>0xfffc7010</t>
  </si>
  <si>
    <t>6d0</t>
  </si>
  <si>
    <t xml:space="preserve">.rodata                 </t>
  </si>
  <si>
    <t>fffc0000</t>
  </si>
  <si>
    <t>ROM_SETTING</t>
  </si>
  <si>
    <t>0xfffc700a</t>
  </si>
  <si>
    <t xml:space="preserve">.ProgramCheckCode           </t>
  </si>
  <si>
    <t>DATA_CLONE</t>
  </si>
  <si>
    <t>0xfffc7000</t>
  </si>
  <si>
    <t>a</t>
  </si>
  <si>
    <t xml:space="preserve">.pdm                       </t>
  </si>
  <si>
    <t>DATA_WBOX</t>
  </si>
  <si>
    <t>0xfffc0000</t>
  </si>
  <si>
    <t xml:space="preserve">.setting                 </t>
  </si>
  <si>
    <t>DATA_BCK</t>
  </si>
  <si>
    <t>Data</t>
  </si>
  <si>
    <t>0x100800</t>
  </si>
  <si>
    <t xml:space="preserve">.wbox                       </t>
  </si>
  <si>
    <t>0x100000</t>
  </si>
  <si>
    <t xml:space="preserve">.backup_stat                </t>
  </si>
  <si>
    <t>FINISH</t>
  </si>
  <si>
    <t>LENGTH</t>
  </si>
  <si>
    <t>ORIGIN</t>
  </si>
  <si>
    <t>Size (Byte)</t>
  </si>
  <si>
    <t>Type</t>
  </si>
  <si>
    <t>addr</t>
  </si>
  <si>
    <t xml:space="preserve">  size (Hex) </t>
  </si>
  <si>
    <t xml:space="preserve">section  </t>
  </si>
  <si>
    <t>FW Version</t>
  </si>
  <si>
    <t>Project</t>
  </si>
  <si>
    <t xml:space="preserve">Board </t>
  </si>
  <si>
    <t>Date</t>
  </si>
  <si>
    <t>Status</t>
  </si>
  <si>
    <t>02.05.25</t>
  </si>
  <si>
    <t>Inertia</t>
  </si>
  <si>
    <t>Main</t>
  </si>
  <si>
    <t>Debug</t>
  </si>
  <si>
    <t>Operation</t>
  </si>
  <si>
    <t>- Plt rebase at 00.01.96
- Vline statistic correction
- Risoluzione problemi reset per watch dog
- Abilitazione coefficienti alpha</t>
  </si>
  <si>
    <t>02.06.00</t>
  </si>
  <si>
    <t>Release</t>
  </si>
  <si>
    <t>Closed</t>
  </si>
  <si>
    <t>- Plt rebase at 00.01.96
- Vline statistic correction
- Risoluzione problemi reset per watch dog
- Compilazione coefficenti alpha e verifica correttezza</t>
  </si>
  <si>
    <t>02.05.99</t>
  </si>
  <si>
    <t>-Rebase plt Arcadia per APP. Riosolve problemi reset
- Check problemi relativi ad Energia dovrebbe essere corretto</t>
  </si>
  <si>
    <t>Open</t>
  </si>
  <si>
    <t>02.07.95</t>
  </si>
  <si>
    <t>-Portate dentro modifiche relative a sensore di torbidità
- Portata dentro Ident 32 bit
- Messe come locali variabili alpha coefficient ( meno che Vref, Vupd, Tref, Tupd)</t>
  </si>
  <si>
    <t>02.07.94</t>
  </si>
  <si>
    <t>- Ricalcolo coefficienti alpha in caso di reset freddo</t>
  </si>
  <si>
    <t>02.07.93</t>
  </si>
  <si>
    <t>- 02.07.94
- Nuovo SID APP2.0
- Modifica a BusCommPlt_cfg.c line 637 ho aggiunto la funzione UnusePowerProfile(); per sopperire al problema del WatchDog()  reset che avevo quando aggiornavo il SID</t>
  </si>
  <si>
    <t>02.07.00</t>
  </si>
  <si>
    <t>- Modifiche 02.07.93 e 02.07.94</t>
  </si>
  <si>
    <t>02.08.99</t>
  </si>
  <si>
    <t>- Aggiunto file di configurazione Inertia Sabatini per risolvere problema reset WatchDog
- Ricalcolo coefficienti alpha ogni qual volta si ricalcola il Power Profile
- Ho inviato la versione a tutti il 07/22/2014. Poi venerdi devo fare il rilascio della 02.08.00</t>
  </si>
  <si>
    <t>02.08.00</t>
  </si>
  <si>
    <t>There are all the modifies taken from 02.08.99</t>
  </si>
  <si>
    <t>02.09.99</t>
  </si>
  <si>
    <t>Run</t>
  </si>
  <si>
    <t>- Rebase SVN</t>
  </si>
  <si>
    <t>02.11.00</t>
  </si>
  <si>
    <t>Released Wiki</t>
  </si>
  <si>
    <t>- Rebase at plt 00.01.99
- Allineamento della parte TTE a Dialogic
- Rimane problema ripetizione della fase su ciclo 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</si>
</sst>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9" fontId="0" fillId="2" borderId="0" xfId="1" applyFont="1" applyFill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0" fontId="0" fillId="0" borderId="0" xfId="0" quotePrefix="1" applyAlignment="1">
      <alignment wrapText="1"/>
    </xf>
    <xf numFmtId="0" fontId="0" fillId="0" borderId="0" xfId="0" applyFont="1"/>
    <xf numFmtId="0" fontId="0" fillId="0" borderId="0" xfId="0" quotePrefix="1" applyFont="1"/>
    <xf numFmtId="0" fontId="0" fillId="0" borderId="0" xfId="0" quotePrefix="1" applyFont="1" applyAlignment="1">
      <alignment wrapText="1"/>
    </xf>
    <xf numFmtId="14" fontId="0" fillId="0" borderId="0" xfId="0" applyNumberFormat="1" applyFont="1"/>
    <xf numFmtId="0" fontId="0" fillId="3" borderId="0" xfId="0" applyFill="1" applyAlignment="1">
      <alignment horizontal="center"/>
    </xf>
    <xf numFmtId="0" fontId="0" fillId="0" borderId="0" xfId="0" applyFont="1" applyAlignment="1">
      <alignment wrapText="1"/>
    </xf>
    <xf numFmtId="0" fontId="0" fillId="2" borderId="0" xfId="0" applyFont="1" applyFill="1"/>
    <xf numFmtId="0" fontId="0" fillId="0" borderId="0" xfId="0" applyFill="1"/>
    <xf numFmtId="14" fontId="0" fillId="0" borderId="0" xfId="0" applyNumberFormat="1" applyFill="1"/>
    <xf numFmtId="0" fontId="0" fillId="0" borderId="0" xfId="0" quotePrefix="1" applyFill="1" applyAlignment="1">
      <alignment wrapText="1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C7" workbookViewId="0">
      <selection activeCell="J13" sqref="J13"/>
    </sheetView>
  </sheetViews>
  <sheetFormatPr defaultRowHeight="15" x14ac:dyDescent="0.25"/>
  <cols>
    <col min="1" max="1" width="36.42578125" bestFit="1" customWidth="1"/>
    <col min="2" max="2" width="11" bestFit="1" customWidth="1"/>
    <col min="5" max="5" width="10.42578125" bestFit="1" customWidth="1"/>
    <col min="8" max="8" width="13.7109375" bestFit="1" customWidth="1"/>
    <col min="9" max="9" width="11.5703125" bestFit="1" customWidth="1"/>
    <col min="10" max="10" width="7.85546875" bestFit="1" customWidth="1"/>
    <col min="11" max="11" width="10" bestFit="1" customWidth="1"/>
    <col min="12" max="12" width="15.42578125" bestFit="1" customWidth="1"/>
  </cols>
  <sheetData>
    <row r="1" spans="1:11" x14ac:dyDescent="0.25">
      <c r="A1" s="7" t="s">
        <v>72</v>
      </c>
      <c r="B1" s="7" t="s">
        <v>71</v>
      </c>
      <c r="C1" s="7" t="s">
        <v>70</v>
      </c>
      <c r="D1" s="7" t="s">
        <v>69</v>
      </c>
      <c r="E1" s="7" t="s">
        <v>68</v>
      </c>
      <c r="I1" t="s">
        <v>67</v>
      </c>
      <c r="J1" t="s">
        <v>66</v>
      </c>
      <c r="K1" t="s">
        <v>65</v>
      </c>
    </row>
    <row r="2" spans="1:11" x14ac:dyDescent="0.25">
      <c r="A2" t="s">
        <v>64</v>
      </c>
      <c r="B2" s="1">
        <v>400</v>
      </c>
      <c r="C2" t="s">
        <v>63</v>
      </c>
      <c r="D2" t="s">
        <v>60</v>
      </c>
      <c r="E2">
        <f t="shared" ref="E2:E21" si="0">HEX2DEC(B2)</f>
        <v>1024</v>
      </c>
      <c r="H2" t="s">
        <v>3</v>
      </c>
      <c r="I2" s="6">
        <v>0</v>
      </c>
      <c r="J2">
        <v>10000</v>
      </c>
      <c r="K2" t="str">
        <f t="shared" ref="K2:K7" si="1">DEC2HEX(HEX2DEC(I2)+HEX2DEC(J2))</f>
        <v>10000</v>
      </c>
    </row>
    <row r="3" spans="1:11" x14ac:dyDescent="0.25">
      <c r="A3" t="s">
        <v>62</v>
      </c>
      <c r="B3" s="1">
        <v>100</v>
      </c>
      <c r="C3" t="s">
        <v>61</v>
      </c>
      <c r="D3" t="s">
        <v>60</v>
      </c>
      <c r="E3">
        <f t="shared" si="0"/>
        <v>256</v>
      </c>
      <c r="H3" t="s">
        <v>59</v>
      </c>
      <c r="I3" s="6">
        <v>100000</v>
      </c>
      <c r="J3">
        <v>800</v>
      </c>
      <c r="K3" t="str">
        <f t="shared" si="1"/>
        <v>100800</v>
      </c>
    </row>
    <row r="4" spans="1:11" x14ac:dyDescent="0.25">
      <c r="A4" t="s">
        <v>58</v>
      </c>
      <c r="B4" s="1">
        <v>7000</v>
      </c>
      <c r="C4" t="s">
        <v>57</v>
      </c>
      <c r="D4" t="s">
        <v>25</v>
      </c>
      <c r="E4">
        <f t="shared" si="0"/>
        <v>28672</v>
      </c>
      <c r="H4" t="s">
        <v>56</v>
      </c>
      <c r="I4" s="6">
        <v>100800</v>
      </c>
      <c r="J4">
        <v>100</v>
      </c>
      <c r="K4" t="str">
        <f t="shared" si="1"/>
        <v>100900</v>
      </c>
    </row>
    <row r="5" spans="1:11" x14ac:dyDescent="0.25">
      <c r="A5" t="s">
        <v>55</v>
      </c>
      <c r="B5" s="1" t="s">
        <v>54</v>
      </c>
      <c r="C5" t="s">
        <v>53</v>
      </c>
      <c r="D5" t="s">
        <v>25</v>
      </c>
      <c r="E5">
        <f t="shared" si="0"/>
        <v>10</v>
      </c>
      <c r="H5" t="s">
        <v>52</v>
      </c>
      <c r="I5" s="6">
        <v>101800</v>
      </c>
      <c r="J5">
        <v>800</v>
      </c>
      <c r="K5" t="str">
        <f t="shared" si="1"/>
        <v>102000</v>
      </c>
    </row>
    <row r="6" spans="1:11" x14ac:dyDescent="0.25">
      <c r="A6" t="s">
        <v>51</v>
      </c>
      <c r="B6" s="1">
        <v>2</v>
      </c>
      <c r="C6" t="s">
        <v>50</v>
      </c>
      <c r="D6" t="s">
        <v>25</v>
      </c>
      <c r="E6">
        <f t="shared" si="0"/>
        <v>2</v>
      </c>
      <c r="H6" t="s">
        <v>49</v>
      </c>
      <c r="I6" s="6" t="s">
        <v>48</v>
      </c>
      <c r="J6">
        <v>7000</v>
      </c>
      <c r="K6" t="str">
        <f t="shared" si="1"/>
        <v>FFFC7000</v>
      </c>
    </row>
    <row r="7" spans="1:11" x14ac:dyDescent="0.25">
      <c r="A7" t="s">
        <v>47</v>
      </c>
      <c r="B7" s="1" t="s">
        <v>46</v>
      </c>
      <c r="C7" t="s">
        <v>45</v>
      </c>
      <c r="D7" t="s">
        <v>25</v>
      </c>
      <c r="E7">
        <f t="shared" si="0"/>
        <v>1744</v>
      </c>
      <c r="H7" t="s">
        <v>44</v>
      </c>
      <c r="I7" s="6" t="s">
        <v>43</v>
      </c>
      <c r="J7">
        <v>39000</v>
      </c>
      <c r="K7" t="str">
        <f t="shared" si="1"/>
        <v>100000000</v>
      </c>
    </row>
    <row r="8" spans="1:11" x14ac:dyDescent="0.25">
      <c r="A8" t="s">
        <v>42</v>
      </c>
      <c r="B8" s="1" t="s">
        <v>41</v>
      </c>
      <c r="C8" t="s">
        <v>40</v>
      </c>
      <c r="D8" t="s">
        <v>25</v>
      </c>
      <c r="E8">
        <f t="shared" si="0"/>
        <v>108500</v>
      </c>
    </row>
    <row r="9" spans="1:11" ht="30" x14ac:dyDescent="0.25">
      <c r="A9" t="s">
        <v>39</v>
      </c>
      <c r="B9" s="1">
        <v>400</v>
      </c>
      <c r="C9" t="s">
        <v>38</v>
      </c>
      <c r="D9" t="s">
        <v>25</v>
      </c>
      <c r="E9">
        <f t="shared" si="0"/>
        <v>1024</v>
      </c>
      <c r="H9" s="14" t="s">
        <v>37</v>
      </c>
      <c r="I9" s="14"/>
      <c r="J9" s="14"/>
      <c r="K9" s="5" t="s">
        <v>36</v>
      </c>
    </row>
    <row r="10" spans="1:11" ht="45" x14ac:dyDescent="0.25">
      <c r="A10" t="s">
        <v>35</v>
      </c>
      <c r="B10" s="1">
        <v>80</v>
      </c>
      <c r="C10" t="s">
        <v>34</v>
      </c>
      <c r="D10" t="s">
        <v>25</v>
      </c>
      <c r="E10">
        <f t="shared" si="0"/>
        <v>128</v>
      </c>
      <c r="H10" s="2"/>
      <c r="I10" s="4" t="s">
        <v>33</v>
      </c>
      <c r="J10" s="4" t="s">
        <v>32</v>
      </c>
      <c r="K10" s="4" t="s">
        <v>31</v>
      </c>
    </row>
    <row r="11" spans="1:11" x14ac:dyDescent="0.25">
      <c r="A11" t="s">
        <v>30</v>
      </c>
      <c r="B11" s="1">
        <v>4</v>
      </c>
      <c r="C11" t="s">
        <v>29</v>
      </c>
      <c r="D11" t="s">
        <v>25</v>
      </c>
      <c r="E11">
        <f t="shared" si="0"/>
        <v>4</v>
      </c>
      <c r="H11" s="2" t="s">
        <v>28</v>
      </c>
      <c r="I11" s="2">
        <f>HEX2DEC(B2)+HEX2DEC(B3)</f>
        <v>1280</v>
      </c>
      <c r="J11" s="2">
        <v>8000</v>
      </c>
      <c r="K11" s="3">
        <f>I11/8000</f>
        <v>0.16</v>
      </c>
    </row>
    <row r="12" spans="1:11" x14ac:dyDescent="0.25">
      <c r="A12" t="s">
        <v>27</v>
      </c>
      <c r="B12" s="1">
        <v>80</v>
      </c>
      <c r="C12" t="s">
        <v>26</v>
      </c>
      <c r="D12" t="s">
        <v>25</v>
      </c>
      <c r="E12">
        <f t="shared" si="0"/>
        <v>128</v>
      </c>
      <c r="H12" s="2" t="s">
        <v>24</v>
      </c>
      <c r="I12" s="2">
        <f>SUM(E4:E12)+E19+E21</f>
        <v>141816</v>
      </c>
      <c r="J12" s="2">
        <v>256000</v>
      </c>
      <c r="K12" s="3">
        <f>I12/256000</f>
        <v>0.55396875000000001</v>
      </c>
    </row>
    <row r="13" spans="1:11" x14ac:dyDescent="0.25">
      <c r="A13" t="s">
        <v>23</v>
      </c>
      <c r="B13" s="1">
        <v>8</v>
      </c>
      <c r="C13" t="s">
        <v>22</v>
      </c>
      <c r="D13" t="s">
        <v>3</v>
      </c>
      <c r="E13">
        <f t="shared" si="0"/>
        <v>8</v>
      </c>
      <c r="H13" s="2" t="s">
        <v>3</v>
      </c>
      <c r="I13" s="2">
        <f>SUM(E13:E21)</f>
        <v>14655</v>
      </c>
      <c r="J13" s="2">
        <v>16000</v>
      </c>
      <c r="K13" s="3">
        <f>I13/16000</f>
        <v>0.91593749999999996</v>
      </c>
    </row>
    <row r="14" spans="1:11" x14ac:dyDescent="0.25">
      <c r="A14" t="s">
        <v>21</v>
      </c>
      <c r="B14" s="1">
        <v>48</v>
      </c>
      <c r="C14" t="s">
        <v>20</v>
      </c>
      <c r="D14" t="s">
        <v>3</v>
      </c>
      <c r="E14">
        <f t="shared" si="0"/>
        <v>72</v>
      </c>
      <c r="H14" s="2"/>
      <c r="I14" s="2"/>
      <c r="J14" s="2"/>
      <c r="K14" s="2"/>
    </row>
    <row r="15" spans="1:11" x14ac:dyDescent="0.25">
      <c r="A15" t="s">
        <v>19</v>
      </c>
      <c r="B15" s="1" t="s">
        <v>18</v>
      </c>
      <c r="C15" t="s">
        <v>17</v>
      </c>
      <c r="D15" t="s">
        <v>3</v>
      </c>
      <c r="E15">
        <f t="shared" si="0"/>
        <v>93</v>
      </c>
    </row>
    <row r="16" spans="1:11" x14ac:dyDescent="0.25">
      <c r="A16" t="s">
        <v>16</v>
      </c>
      <c r="B16" s="1" t="s">
        <v>15</v>
      </c>
      <c r="C16" t="s">
        <v>14</v>
      </c>
      <c r="D16" t="s">
        <v>3</v>
      </c>
      <c r="E16">
        <f t="shared" si="0"/>
        <v>4800</v>
      </c>
    </row>
    <row r="17" spans="1:5" x14ac:dyDescent="0.25">
      <c r="A17" t="s">
        <v>13</v>
      </c>
      <c r="B17" s="1">
        <v>800</v>
      </c>
      <c r="C17" t="s">
        <v>12</v>
      </c>
      <c r="D17" t="s">
        <v>3</v>
      </c>
      <c r="E17">
        <f t="shared" si="0"/>
        <v>2048</v>
      </c>
    </row>
    <row r="18" spans="1:5" x14ac:dyDescent="0.25">
      <c r="A18" t="s">
        <v>11</v>
      </c>
      <c r="B18" s="1" t="s">
        <v>10</v>
      </c>
      <c r="C18" t="s">
        <v>9</v>
      </c>
      <c r="D18" t="s">
        <v>3</v>
      </c>
      <c r="E18">
        <f t="shared" si="0"/>
        <v>106</v>
      </c>
    </row>
    <row r="19" spans="1:5" x14ac:dyDescent="0.25">
      <c r="A19" t="s">
        <v>8</v>
      </c>
      <c r="B19" s="1" t="s">
        <v>7</v>
      </c>
      <c r="C19" t="s">
        <v>6</v>
      </c>
      <c r="D19" t="s">
        <v>0</v>
      </c>
      <c r="E19">
        <f t="shared" si="0"/>
        <v>300</v>
      </c>
    </row>
    <row r="20" spans="1:5" x14ac:dyDescent="0.25">
      <c r="A20" t="s">
        <v>5</v>
      </c>
      <c r="B20" s="1">
        <v>1724</v>
      </c>
      <c r="C20" t="s">
        <v>4</v>
      </c>
      <c r="D20" t="s">
        <v>3</v>
      </c>
      <c r="E20">
        <f t="shared" si="0"/>
        <v>5924</v>
      </c>
    </row>
    <row r="21" spans="1:5" x14ac:dyDescent="0.25">
      <c r="A21" t="s">
        <v>2</v>
      </c>
      <c r="B21" s="1">
        <v>518</v>
      </c>
      <c r="C21" t="s">
        <v>1</v>
      </c>
      <c r="D21" t="s">
        <v>0</v>
      </c>
      <c r="E21">
        <f t="shared" si="0"/>
        <v>1304</v>
      </c>
    </row>
  </sheetData>
  <mergeCells count="1">
    <mergeCell ref="H9:J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E9" sqref="E9"/>
    </sheetView>
  </sheetViews>
  <sheetFormatPr defaultRowHeight="15" x14ac:dyDescent="0.25"/>
  <cols>
    <col min="1" max="1" width="11.140625" bestFit="1" customWidth="1"/>
    <col min="2" max="2" width="7.28515625" bestFit="1" customWidth="1"/>
    <col min="4" max="4" width="10.7109375" bestFit="1" customWidth="1"/>
    <col min="7" max="7" width="91.42578125" customWidth="1"/>
  </cols>
  <sheetData>
    <row r="1" spans="1:7" x14ac:dyDescent="0.25">
      <c r="A1" s="7" t="s">
        <v>73</v>
      </c>
      <c r="B1" s="7" t="s">
        <v>74</v>
      </c>
      <c r="C1" s="7" t="s">
        <v>75</v>
      </c>
      <c r="D1" s="7" t="s">
        <v>76</v>
      </c>
      <c r="E1" s="7" t="s">
        <v>69</v>
      </c>
      <c r="F1" s="7" t="s">
        <v>77</v>
      </c>
      <c r="G1" s="7" t="s">
        <v>82</v>
      </c>
    </row>
    <row r="2" spans="1:7" s="10" customFormat="1" x14ac:dyDescent="0.25"/>
    <row r="3" spans="1:7" s="10" customFormat="1" x14ac:dyDescent="0.25"/>
    <row r="4" spans="1:7" s="10" customFormat="1" x14ac:dyDescent="0.25"/>
    <row r="5" spans="1:7" s="10" customFormat="1" ht="45" x14ac:dyDescent="0.25">
      <c r="A5" s="10" t="s">
        <v>106</v>
      </c>
      <c r="B5" s="10" t="s">
        <v>79</v>
      </c>
      <c r="C5" s="10" t="s">
        <v>80</v>
      </c>
      <c r="D5" s="13">
        <f>DATE(2014,10,2)</f>
        <v>41914</v>
      </c>
      <c r="E5" s="16" t="s">
        <v>85</v>
      </c>
      <c r="F5" s="15" t="s">
        <v>107</v>
      </c>
      <c r="G5" s="12" t="s">
        <v>108</v>
      </c>
    </row>
    <row r="6" spans="1:7" s="10" customFormat="1" x14ac:dyDescent="0.25">
      <c r="A6" s="10" t="s">
        <v>103</v>
      </c>
      <c r="B6" s="10" t="s">
        <v>79</v>
      </c>
      <c r="C6" s="10" t="s">
        <v>80</v>
      </c>
      <c r="D6" s="13">
        <f>DATE(2014,8,28)</f>
        <v>41879</v>
      </c>
      <c r="E6" s="10" t="s">
        <v>81</v>
      </c>
      <c r="F6" s="10" t="s">
        <v>104</v>
      </c>
      <c r="G6" s="11" t="s">
        <v>105</v>
      </c>
    </row>
    <row r="7" spans="1:7" s="10" customFormat="1" x14ac:dyDescent="0.25">
      <c r="A7" s="10" t="s">
        <v>101</v>
      </c>
      <c r="B7" s="10" t="s">
        <v>79</v>
      </c>
      <c r="C7" s="10" t="s">
        <v>80</v>
      </c>
      <c r="D7" s="13">
        <f>DATE(2014,7,25)</f>
        <v>41845</v>
      </c>
      <c r="E7" s="10" t="s">
        <v>85</v>
      </c>
      <c r="F7" s="10" t="s">
        <v>86</v>
      </c>
      <c r="G7" s="10" t="s">
        <v>102</v>
      </c>
    </row>
    <row r="8" spans="1:7" s="10" customFormat="1" ht="45" x14ac:dyDescent="0.25">
      <c r="A8" s="10" t="s">
        <v>99</v>
      </c>
      <c r="B8" s="10" t="s">
        <v>79</v>
      </c>
      <c r="C8" t="s">
        <v>80</v>
      </c>
      <c r="D8" s="8">
        <f>DATE(2014,7,21)</f>
        <v>41841</v>
      </c>
      <c r="E8" t="s">
        <v>81</v>
      </c>
      <c r="F8" t="s">
        <v>86</v>
      </c>
      <c r="G8" s="12" t="s">
        <v>100</v>
      </c>
    </row>
    <row r="9" spans="1:7" s="10" customFormat="1" x14ac:dyDescent="0.25">
      <c r="A9" s="10" t="s">
        <v>97</v>
      </c>
      <c r="B9" t="s">
        <v>79</v>
      </c>
      <c r="C9" t="s">
        <v>80</v>
      </c>
      <c r="D9" s="8">
        <f>DATE(2014,7,16)</f>
        <v>41836</v>
      </c>
      <c r="E9" s="2" t="s">
        <v>85</v>
      </c>
      <c r="F9" t="s">
        <v>86</v>
      </c>
      <c r="G9" s="11" t="s">
        <v>98</v>
      </c>
    </row>
    <row r="10" spans="1:7" s="10" customFormat="1" ht="60" x14ac:dyDescent="0.25">
      <c r="A10" t="s">
        <v>95</v>
      </c>
      <c r="B10" t="s">
        <v>79</v>
      </c>
      <c r="C10" t="s">
        <v>80</v>
      </c>
      <c r="D10" s="8">
        <f>DATE(2014,7,16)</f>
        <v>41836</v>
      </c>
      <c r="E10" t="s">
        <v>81</v>
      </c>
      <c r="F10" t="s">
        <v>90</v>
      </c>
      <c r="G10" s="12" t="s">
        <v>96</v>
      </c>
    </row>
    <row r="11" spans="1:7" s="10" customFormat="1" x14ac:dyDescent="0.25">
      <c r="A11" t="s">
        <v>93</v>
      </c>
      <c r="B11" t="s">
        <v>79</v>
      </c>
      <c r="C11" t="s">
        <v>80</v>
      </c>
      <c r="D11" s="8">
        <f>DATE(2014,7,15)</f>
        <v>41835</v>
      </c>
      <c r="E11" t="s">
        <v>81</v>
      </c>
      <c r="F11" t="s">
        <v>86</v>
      </c>
      <c r="G11" s="11" t="s">
        <v>94</v>
      </c>
    </row>
    <row r="12" spans="1:7" s="10" customFormat="1" ht="45" x14ac:dyDescent="0.25">
      <c r="A12" t="s">
        <v>91</v>
      </c>
      <c r="B12" t="s">
        <v>79</v>
      </c>
      <c r="C12" t="s">
        <v>80</v>
      </c>
      <c r="D12" s="8">
        <f>DATE(2014,7,15)</f>
        <v>41835</v>
      </c>
      <c r="E12" t="s">
        <v>81</v>
      </c>
      <c r="F12" t="s">
        <v>86</v>
      </c>
      <c r="G12" s="12" t="s">
        <v>92</v>
      </c>
    </row>
    <row r="13" spans="1:7" ht="30" x14ac:dyDescent="0.25">
      <c r="A13" t="s">
        <v>88</v>
      </c>
      <c r="B13" t="s">
        <v>79</v>
      </c>
      <c r="C13" t="s">
        <v>80</v>
      </c>
      <c r="D13" s="8">
        <f>DATE(2014,7,14)</f>
        <v>41834</v>
      </c>
      <c r="E13" t="s">
        <v>81</v>
      </c>
      <c r="F13" t="s">
        <v>86</v>
      </c>
      <c r="G13" s="12" t="s">
        <v>89</v>
      </c>
    </row>
    <row r="14" spans="1:7" ht="60" x14ac:dyDescent="0.25">
      <c r="A14" s="17" t="s">
        <v>84</v>
      </c>
      <c r="B14" s="17" t="s">
        <v>79</v>
      </c>
      <c r="C14" s="17" t="s">
        <v>80</v>
      </c>
      <c r="D14" s="18">
        <f>DATE(2014,7,11)</f>
        <v>41831</v>
      </c>
      <c r="E14" s="2" t="s">
        <v>85</v>
      </c>
      <c r="F14" s="17" t="s">
        <v>86</v>
      </c>
      <c r="G14" s="19" t="s">
        <v>87</v>
      </c>
    </row>
    <row r="15" spans="1:7" ht="60" x14ac:dyDescent="0.25">
      <c r="A15" t="s">
        <v>78</v>
      </c>
      <c r="B15" t="s">
        <v>79</v>
      </c>
      <c r="C15" t="s">
        <v>80</v>
      </c>
      <c r="D15" s="8">
        <f>DATE(2014,7,8)</f>
        <v>41828</v>
      </c>
      <c r="E15" t="s">
        <v>81</v>
      </c>
      <c r="F15" t="s">
        <v>86</v>
      </c>
      <c r="G15" s="9" t="s">
        <v>83</v>
      </c>
    </row>
  </sheetData>
  <dataValidations count="2">
    <dataValidation type="list" allowBlank="1" showInputMessage="1" showErrorMessage="1" sqref="E8:E15">
      <formula1>"Release,Debug,"</formula1>
    </dataValidation>
    <dataValidation type="list" allowBlank="1" showInputMessage="1" showErrorMessage="1" sqref="F8:F15">
      <formula1>"Open,Closed"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Memory</vt:lpstr>
      <vt:lpstr>Versioning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2014-10-03T07:02:20Z</dcterms:modified>
</cp:coreProperties>
</file>