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melo\Desktop\DIO\"/>
    </mc:Choice>
  </mc:AlternateContent>
  <xr:revisionPtr revIDLastSave="0" documentId="13_ncr:1_{1A6119AE-498F-48D3-830C-42100E4C0DD2}" xr6:coauthVersionLast="47" xr6:coauthVersionMax="47" xr10:uidLastSave="{00000000-0000-0000-0000-000000000000}"/>
  <bookViews>
    <workbookView xWindow="-120" yWindow="-120" windowWidth="20730" windowHeight="11040" tabRatio="626" xr2:uid="{C2FDE3A6-28CF-4647-9997-5F81010953C1}"/>
  </bookViews>
  <sheets>
    <sheet name="APP" sheetId="2" r:id="rId1"/>
    <sheet name="Planilha3" sheetId="3" r:id="rId2"/>
  </sheets>
  <definedNames>
    <definedName name="aporte">APP!$D$14</definedName>
    <definedName name="patrimonio">APP!$D$17</definedName>
    <definedName name="qtd_anos">APP!$D$15</definedName>
    <definedName name="rendimento_carteira">APP!$D$10</definedName>
    <definedName name="salario">APP!$D$9</definedName>
    <definedName name="sugestao_investimento">APP!$D$11</definedName>
    <definedName name="taxa_mensal">APP!$D$16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C35" i="2"/>
  <c r="C36" i="2"/>
  <c r="C37" i="2"/>
  <c r="C38" i="2"/>
  <c r="C33" i="2"/>
  <c r="A9" i="3" l="1"/>
  <c r="A10" i="3"/>
  <c r="A11" i="3"/>
  <c r="A12" i="3"/>
  <c r="A13" i="3"/>
  <c r="A14" i="3"/>
  <c r="A15" i="3"/>
  <c r="A16" i="3"/>
  <c r="A17" i="3"/>
  <c r="A18" i="3"/>
  <c r="A19" i="3"/>
  <c r="A20" i="3"/>
  <c r="A4" i="3"/>
  <c r="A5" i="3"/>
  <c r="A6" i="3"/>
  <c r="A7" i="3"/>
  <c r="A8" i="3"/>
  <c r="A3" i="3"/>
  <c r="C30" i="2"/>
  <c r="D36" i="2" s="1"/>
  <c r="D11" i="2"/>
  <c r="C22" i="2"/>
  <c r="D22" i="2" s="1"/>
  <c r="C23" i="2"/>
  <c r="D23" i="2" s="1"/>
  <c r="C24" i="2"/>
  <c r="D24" i="2" s="1"/>
  <c r="C25" i="2"/>
  <c r="D25" i="2" s="1"/>
  <c r="C21" i="2"/>
  <c r="D21" i="2" s="1"/>
  <c r="D17" i="2"/>
  <c r="D18" i="2" s="1"/>
  <c r="D33" i="2" l="1"/>
  <c r="D37" i="2"/>
  <c r="D35" i="2"/>
  <c r="D34" i="2"/>
  <c r="D38" i="2"/>
  <c r="D39" i="2" l="1"/>
</calcChain>
</file>

<file path=xl/sharedStrings.xml><?xml version="1.0" encoding="utf-8"?>
<sst xmlns="http://schemas.openxmlformats.org/spreadsheetml/2006/main" count="70" uniqueCount="34">
  <si>
    <t>Quanto investir por mês</t>
  </si>
  <si>
    <t>Por quantos anos tem que investir?</t>
  </si>
  <si>
    <t>Patrimônio acumulado?</t>
  </si>
  <si>
    <t>Dividendos mensais?</t>
  </si>
  <si>
    <t>INVESTIMENTO MENSAL</t>
  </si>
  <si>
    <t>Taxa de Rendimento mensal?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</si>
  <si>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</si>
  <si>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</si>
  <si>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</si>
  <si>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</si>
  <si>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</si>
  <si>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</si>
  <si>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CONFIGURAÇÕES</t>
  </si>
  <si>
    <t>Salário</t>
  </si>
  <si>
    <t>Rendimento Carteira</t>
  </si>
  <si>
    <t>Próxima aula nomeando intervalos</t>
  </si>
  <si>
    <t>CENÁRIOS</t>
  </si>
  <si>
    <t>Moderado</t>
  </si>
  <si>
    <t>Conservador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</si>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</sst>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0"/>
      <color theme="0"/>
      <name val="Segoe UI Black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ck">
        <color theme="0" tint="-0.14996795556505021"/>
      </right>
      <top/>
      <bottom style="thick">
        <color theme="0" tint="-0.14996795556505021"/>
      </bottom>
      <diagonal/>
    </border>
    <border>
      <left style="thick">
        <color theme="0" tint="-0.14996795556505021"/>
      </left>
      <right style="thick">
        <color theme="0" tint="-0.14996795556505021"/>
      </right>
      <top/>
      <bottom style="thick">
        <color theme="0" tint="-0.14996795556505021"/>
      </bottom>
      <diagonal/>
    </border>
    <border>
      <left style="thick">
        <color theme="0" tint="-0.14996795556505021"/>
      </left>
      <right style="medium">
        <color indexed="64"/>
      </right>
      <top/>
      <bottom style="thick">
        <color theme="0" tint="-0.14996795556505021"/>
      </bottom>
      <diagonal/>
    </border>
    <border>
      <left style="medium">
        <color indexed="64"/>
      </left>
      <right style="thick">
        <color theme="0" tint="-0.14996795556505021"/>
      </right>
      <top style="thick">
        <color theme="0" tint="-0.14996795556505021"/>
      </top>
      <bottom style="thick">
        <color theme="0" tint="-0.14996795556505021"/>
      </bottom>
      <diagonal/>
    </border>
    <border>
      <left style="thick">
        <color theme="0" tint="-0.14996795556505021"/>
      </left>
      <right style="thick">
        <color theme="0" tint="-0.14996795556505021"/>
      </right>
      <top style="thick">
        <color theme="0" tint="-0.14996795556505021"/>
      </top>
      <bottom style="thick">
        <color theme="0" tint="-0.14996795556505021"/>
      </bottom>
      <diagonal/>
    </border>
    <border>
      <left style="thick">
        <color theme="0" tint="-0.14996795556505021"/>
      </left>
      <right style="medium">
        <color indexed="64"/>
      </right>
      <top style="thick">
        <color theme="0" tint="-0.14996795556505021"/>
      </top>
      <bottom style="thick">
        <color theme="0" tint="-0.14996795556505021"/>
      </bottom>
      <diagonal/>
    </border>
    <border>
      <left style="medium">
        <color indexed="64"/>
      </left>
      <right style="thick">
        <color theme="0" tint="-0.14996795556505021"/>
      </right>
      <top style="thick">
        <color theme="0" tint="-0.14996795556505021"/>
      </top>
      <bottom style="medium">
        <color indexed="64"/>
      </bottom>
      <diagonal/>
    </border>
    <border>
      <left style="thick">
        <color theme="0" tint="-0.14996795556505021"/>
      </left>
      <right style="thick">
        <color theme="0" tint="-0.14996795556505021"/>
      </right>
      <top style="thick">
        <color theme="0" tint="-0.14996795556505021"/>
      </top>
      <bottom style="medium">
        <color indexed="64"/>
      </bottom>
      <diagonal/>
    </border>
    <border>
      <left style="thick">
        <color theme="0" tint="-0.14996795556505021"/>
      </left>
      <right style="medium">
        <color indexed="64"/>
      </right>
      <top style="thick">
        <color theme="0" tint="-0.14996795556505021"/>
      </top>
      <bottom style="medium">
        <color indexed="64"/>
      </bottom>
      <diagonal/>
    </border>
    <border>
      <left style="thick">
        <color theme="0" tint="-0.14996795556505021"/>
      </left>
      <right style="medium">
        <color indexed="64"/>
      </right>
      <top style="medium">
        <color indexed="64"/>
      </top>
      <bottom style="thick">
        <color theme="0" tint="-0.14996795556505021"/>
      </bottom>
      <diagonal/>
    </border>
    <border>
      <left style="medium">
        <color indexed="64"/>
      </left>
      <right style="thick">
        <color theme="0" tint="-0.14996795556505021"/>
      </right>
      <top style="medium">
        <color indexed="64"/>
      </top>
      <bottom style="thick">
        <color theme="0" tint="-0.14996795556505021"/>
      </bottom>
      <diagonal/>
    </border>
    <border>
      <left style="thick">
        <color theme="0" tint="-0.14996795556505021"/>
      </left>
      <right style="thick">
        <color theme="0" tint="-0.14996795556505021"/>
      </right>
      <top style="medium">
        <color indexed="64"/>
      </top>
      <bottom style="thick">
        <color theme="0" tint="-0.14996795556505021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0" fillId="3" borderId="0" xfId="0" applyFill="1"/>
    <xf numFmtId="0" fontId="0" fillId="6" borderId="0" xfId="0" applyFill="1"/>
    <xf numFmtId="164" fontId="5" fillId="0" borderId="6" xfId="1" applyNumberFormat="1" applyFont="1" applyBorder="1" applyAlignment="1">
      <alignment horizontal="center"/>
    </xf>
    <xf numFmtId="164" fontId="6" fillId="4" borderId="13" xfId="1" applyNumberFormat="1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10" fontId="6" fillId="4" borderId="9" xfId="0" applyNumberFormat="1" applyFont="1" applyFill="1" applyBorder="1" applyAlignment="1">
      <alignment horizontal="center" vertical="center"/>
    </xf>
    <xf numFmtId="8" fontId="6" fillId="8" borderId="9" xfId="0" applyNumberFormat="1" applyFont="1" applyFill="1" applyBorder="1" applyAlignment="1">
      <alignment horizontal="center" vertical="center"/>
    </xf>
    <xf numFmtId="8" fontId="6" fillId="8" borderId="12" xfId="0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indent="3"/>
    </xf>
    <xf numFmtId="164" fontId="5" fillId="3" borderId="15" xfId="0" applyNumberFormat="1" applyFont="1" applyFill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left" indent="3"/>
    </xf>
    <xf numFmtId="164" fontId="5" fillId="3" borderId="9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left" indent="3"/>
    </xf>
    <xf numFmtId="164" fontId="5" fillId="3" borderId="12" xfId="0" applyNumberFormat="1" applyFont="1" applyFill="1" applyBorder="1" applyAlignment="1">
      <alignment horizontal="center"/>
    </xf>
    <xf numFmtId="164" fontId="5" fillId="7" borderId="12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left" indent="3"/>
    </xf>
    <xf numFmtId="0" fontId="7" fillId="8" borderId="8" xfId="0" applyFont="1" applyFill="1" applyBorder="1" applyAlignment="1">
      <alignment horizontal="left" indent="3"/>
    </xf>
    <xf numFmtId="0" fontId="7" fillId="8" borderId="10" xfId="0" applyFont="1" applyFill="1" applyBorder="1" applyAlignment="1">
      <alignment horizontal="left" indent="3"/>
    </xf>
    <xf numFmtId="0" fontId="7" fillId="8" borderId="11" xfId="0" applyFont="1" applyFill="1" applyBorder="1" applyAlignment="1">
      <alignment horizontal="left" indent="3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left" indent="3"/>
    </xf>
    <xf numFmtId="0" fontId="4" fillId="7" borderId="5" xfId="0" applyFont="1" applyFill="1" applyBorder="1" applyAlignment="1">
      <alignment horizontal="left" indent="3"/>
    </xf>
    <xf numFmtId="0" fontId="4" fillId="7" borderId="7" xfId="0" applyFont="1" applyFill="1" applyBorder="1" applyAlignment="1">
      <alignment horizontal="left" indent="3"/>
    </xf>
    <xf numFmtId="0" fontId="4" fillId="7" borderId="8" xfId="0" applyFont="1" applyFill="1" applyBorder="1" applyAlignment="1">
      <alignment horizontal="left" indent="3"/>
    </xf>
    <xf numFmtId="0" fontId="4" fillId="7" borderId="10" xfId="0" applyFont="1" applyFill="1" applyBorder="1" applyAlignment="1">
      <alignment horizontal="left" indent="3"/>
    </xf>
    <xf numFmtId="0" fontId="4" fillId="7" borderId="11" xfId="0" applyFont="1" applyFill="1" applyBorder="1" applyAlignment="1">
      <alignment horizontal="left" indent="3"/>
    </xf>
    <xf numFmtId="0" fontId="4" fillId="4" borderId="4" xfId="0" applyFont="1" applyFill="1" applyBorder="1" applyAlignment="1">
      <alignment horizontal="left" indent="3"/>
    </xf>
    <xf numFmtId="0" fontId="4" fillId="4" borderId="5" xfId="0" applyFont="1" applyFill="1" applyBorder="1" applyAlignment="1">
      <alignment horizontal="left" indent="3"/>
    </xf>
    <xf numFmtId="0" fontId="4" fillId="4" borderId="7" xfId="0" applyFont="1" applyFill="1" applyBorder="1" applyAlignment="1">
      <alignment horizontal="left" indent="3"/>
    </xf>
    <xf numFmtId="0" fontId="4" fillId="4" borderId="8" xfId="0" applyFont="1" applyFill="1" applyBorder="1" applyAlignment="1">
      <alignment horizontal="left" indent="3"/>
    </xf>
    <xf numFmtId="0" fontId="8" fillId="9" borderId="0" xfId="3"/>
    <xf numFmtId="0" fontId="10" fillId="6" borderId="0" xfId="0" applyFont="1" applyFill="1"/>
    <xf numFmtId="164" fontId="10" fillId="6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8" borderId="0" xfId="0" applyFill="1"/>
    <xf numFmtId="0" fontId="10" fillId="8" borderId="0" xfId="0" applyFont="1" applyFill="1" applyAlignment="1">
      <alignment horizontal="center"/>
    </xf>
    <xf numFmtId="164" fontId="10" fillId="8" borderId="0" xfId="0" applyNumberFormat="1" applyFont="1" applyFill="1"/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6" xfId="0" applyBorder="1"/>
    <xf numFmtId="9" fontId="0" fillId="0" borderId="16" xfId="0" applyNumberFormat="1" applyBorder="1" applyAlignment="1">
      <alignment horizontal="center"/>
    </xf>
    <xf numFmtId="9" fontId="0" fillId="0" borderId="16" xfId="0" applyNumberFormat="1" applyBorder="1"/>
    <xf numFmtId="10" fontId="5" fillId="0" borderId="9" xfId="2" applyNumberFormat="1" applyFont="1" applyBorder="1" applyAlignment="1">
      <alignment horizontal="center"/>
    </xf>
    <xf numFmtId="0" fontId="9" fillId="10" borderId="0" xfId="0" applyFont="1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APP!$C$33:$C$38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1-4B28-8254-4F211E33BC7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66675</xdr:rowOff>
    </xdr:from>
    <xdr:to>
      <xdr:col>4</xdr:col>
      <xdr:colOff>9525</xdr:colOff>
      <xdr:row>5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3B43340-E94C-9E6C-806C-4CFE547736D7}"/>
            </a:ext>
          </a:extLst>
        </xdr:cNvPr>
        <xdr:cNvSpPr/>
      </xdr:nvSpPr>
      <xdr:spPr>
        <a:xfrm>
          <a:off x="600075" y="66675"/>
          <a:ext cx="7858125" cy="952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800">
              <a:latin typeface="Eras Bold ITC" panose="020B0907030504020204" pitchFamily="34" charset="0"/>
            </a:rPr>
            <a:t>AND INVEST</a:t>
          </a:r>
        </a:p>
      </xdr:txBody>
    </xdr:sp>
    <xdr:clientData/>
  </xdr:twoCellAnchor>
  <xdr:twoCellAnchor>
    <xdr:from>
      <xdr:col>1</xdr:col>
      <xdr:colOff>38099</xdr:colOff>
      <xdr:row>40</xdr:row>
      <xdr:rowOff>100012</xdr:rowOff>
    </xdr:from>
    <xdr:to>
      <xdr:col>4</xdr:col>
      <xdr:colOff>38099</xdr:colOff>
      <xdr:row>54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AEF8C84-F293-61B1-1690-40E1850D2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829D0-53FE-47BB-B144-1895A9941D9E}">
  <dimension ref="A7:V39"/>
  <sheetViews>
    <sheetView showGridLines="0" tabSelected="1" zoomScaleNormal="100" workbookViewId="0">
      <selection activeCell="E50" sqref="E50"/>
    </sheetView>
  </sheetViews>
  <sheetFormatPr defaultColWidth="0" defaultRowHeight="15" x14ac:dyDescent="0.25"/>
  <cols>
    <col min="1" max="1" width="9.140625" customWidth="1"/>
    <col min="2" max="2" width="52.85546875" customWidth="1"/>
    <col min="3" max="3" width="22.42578125" bestFit="1" customWidth="1"/>
    <col min="4" max="4" width="15.7109375" bestFit="1" customWidth="1"/>
    <col min="5" max="8" width="4.42578125" customWidth="1"/>
    <col min="9" max="9" width="4.42578125" style="3" hidden="1" customWidth="1"/>
    <col min="10" max="22" width="0" style="3" hidden="1" customWidth="1"/>
    <col min="23" max="16384" width="9.140625" hidden="1"/>
  </cols>
  <sheetData>
    <row r="7" spans="2:4" ht="15.75" thickBot="1" x14ac:dyDescent="0.3"/>
    <row r="8" spans="2:4" ht="30.75" x14ac:dyDescent="0.25">
      <c r="B8" s="25" t="s">
        <v>12</v>
      </c>
      <c r="C8" s="26"/>
      <c r="D8" s="27"/>
    </row>
    <row r="9" spans="2:4" ht="18" thickBot="1" x14ac:dyDescent="0.35">
      <c r="B9" s="28" t="s">
        <v>13</v>
      </c>
      <c r="C9" s="29"/>
      <c r="D9" s="4">
        <v>2000</v>
      </c>
    </row>
    <row r="10" spans="2:4" ht="18.75" thickTop="1" thickBot="1" x14ac:dyDescent="0.35">
      <c r="B10" s="30" t="s">
        <v>14</v>
      </c>
      <c r="C10" s="31"/>
      <c r="D10" s="51">
        <v>6.0000000000000001E-3</v>
      </c>
    </row>
    <row r="11" spans="2:4" ht="18.75" thickTop="1" thickBot="1" x14ac:dyDescent="0.35">
      <c r="B11" s="32" t="s">
        <v>33</v>
      </c>
      <c r="C11" s="33"/>
      <c r="D11" s="17">
        <f>salario*30%</f>
        <v>600</v>
      </c>
    </row>
    <row r="12" spans="2:4" ht="15.75" thickBot="1" x14ac:dyDescent="0.3"/>
    <row r="13" spans="2:4" ht="30.75" customHeight="1" thickBot="1" x14ac:dyDescent="0.3">
      <c r="B13" s="18" t="s">
        <v>4</v>
      </c>
      <c r="C13" s="19"/>
      <c r="D13" s="20"/>
    </row>
    <row r="14" spans="2:4" ht="18" thickBot="1" x14ac:dyDescent="0.35">
      <c r="B14" s="34" t="s">
        <v>0</v>
      </c>
      <c r="C14" s="35"/>
      <c r="D14" s="5">
        <v>200</v>
      </c>
    </row>
    <row r="15" spans="2:4" ht="18.75" thickTop="1" thickBot="1" x14ac:dyDescent="0.35">
      <c r="B15" s="36" t="s">
        <v>1</v>
      </c>
      <c r="C15" s="37"/>
      <c r="D15" s="6">
        <v>5</v>
      </c>
    </row>
    <row r="16" spans="2:4" ht="18.75" thickTop="1" thickBot="1" x14ac:dyDescent="0.35">
      <c r="B16" s="36" t="s">
        <v>5</v>
      </c>
      <c r="C16" s="37"/>
      <c r="D16" s="7">
        <v>1.0789999999999999E-2</v>
      </c>
    </row>
    <row r="17" spans="1:4" ht="18.75" thickTop="1" thickBot="1" x14ac:dyDescent="0.35">
      <c r="B17" s="21" t="s">
        <v>2</v>
      </c>
      <c r="C17" s="22"/>
      <c r="D17" s="8">
        <f>FV(taxa_mensal,qtd_anos*12,aporte*-1)</f>
        <v>16755.382799697527</v>
      </c>
    </row>
    <row r="18" spans="1:4" ht="18.75" thickTop="1" thickBot="1" x14ac:dyDescent="0.35">
      <c r="B18" s="23" t="s">
        <v>3</v>
      </c>
      <c r="C18" s="24"/>
      <c r="D18" s="9">
        <f>patrimonio*rendimento_carteira</f>
        <v>100.53229679818516</v>
      </c>
    </row>
    <row r="19" spans="1:4" ht="15.75" thickBot="1" x14ac:dyDescent="0.3"/>
    <row r="20" spans="1:4" ht="31.5" thickBot="1" x14ac:dyDescent="0.3">
      <c r="B20" s="18" t="s">
        <v>16</v>
      </c>
      <c r="C20" s="19"/>
      <c r="D20" s="20" t="s">
        <v>11</v>
      </c>
    </row>
    <row r="21" spans="1:4" ht="18" thickBot="1" x14ac:dyDescent="0.35">
      <c r="A21" s="1">
        <v>2</v>
      </c>
      <c r="B21" s="10" t="s">
        <v>6</v>
      </c>
      <c r="C21" s="11">
        <f>FV(taxa_mensal,$A21*12,aporte*-1)</f>
        <v>5445.5254595290435</v>
      </c>
      <c r="D21" s="12">
        <f>C21*rendimento_carteira</f>
        <v>32.673152757174265</v>
      </c>
    </row>
    <row r="22" spans="1:4" ht="18.75" thickTop="1" thickBot="1" x14ac:dyDescent="0.35">
      <c r="A22" s="1">
        <v>5</v>
      </c>
      <c r="B22" s="13" t="s">
        <v>7</v>
      </c>
      <c r="C22" s="11">
        <f>FV(taxa_mensal,$A22*12,aporte*-1)</f>
        <v>16755.382799697527</v>
      </c>
      <c r="D22" s="14">
        <f>C22*rendimento_carteira</f>
        <v>100.53229679818516</v>
      </c>
    </row>
    <row r="23" spans="1:4" ht="18.75" thickTop="1" thickBot="1" x14ac:dyDescent="0.35">
      <c r="A23" s="1">
        <v>10</v>
      </c>
      <c r="B23" s="13" t="s">
        <v>8</v>
      </c>
      <c r="C23" s="11">
        <f>FV(taxa_mensal,$A23*12,aporte*-1)</f>
        <v>48656.842506034438</v>
      </c>
      <c r="D23" s="14">
        <f>C23*rendimento_carteira</f>
        <v>291.94105503620665</v>
      </c>
    </row>
    <row r="24" spans="1:4" ht="18.75" thickTop="1" thickBot="1" x14ac:dyDescent="0.35">
      <c r="A24" s="1">
        <v>20</v>
      </c>
      <c r="B24" s="13" t="s">
        <v>9</v>
      </c>
      <c r="C24" s="11">
        <f>FV(taxa_mensal,$A24*12,aporte*-1)</f>
        <v>225039.68001941612</v>
      </c>
      <c r="D24" s="14">
        <f>C24*rendimento_carteira</f>
        <v>1350.2380801164968</v>
      </c>
    </row>
    <row r="25" spans="1:4" ht="18.75" thickTop="1" thickBot="1" x14ac:dyDescent="0.35">
      <c r="A25" s="1">
        <v>30</v>
      </c>
      <c r="B25" s="15" t="s">
        <v>10</v>
      </c>
      <c r="C25" s="11">
        <f>FV(taxa_mensal,$A25*12,aporte*-1)</f>
        <v>864433.93100094295</v>
      </c>
      <c r="D25" s="16">
        <f>C25*rendimento_carteira</f>
        <v>5186.6035860056581</v>
      </c>
    </row>
    <row r="27" spans="1:4" x14ac:dyDescent="0.25">
      <c r="B27" s="2" t="s">
        <v>15</v>
      </c>
    </row>
    <row r="29" spans="1:4" x14ac:dyDescent="0.25">
      <c r="B29" s="38" t="s">
        <v>21</v>
      </c>
      <c r="C29" s="38" t="s">
        <v>17</v>
      </c>
      <c r="D29" s="38"/>
    </row>
    <row r="30" spans="1:4" x14ac:dyDescent="0.25">
      <c r="B30" s="39" t="s">
        <v>20</v>
      </c>
      <c r="C30" s="40">
        <f>aporte</f>
        <v>200</v>
      </c>
      <c r="D30" s="3"/>
    </row>
    <row r="32" spans="1:4" x14ac:dyDescent="0.25">
      <c r="B32" s="44" t="s">
        <v>22</v>
      </c>
      <c r="C32" s="44" t="s">
        <v>23</v>
      </c>
      <c r="D32" s="44" t="s">
        <v>24</v>
      </c>
    </row>
    <row r="33" spans="2:4" x14ac:dyDescent="0.25">
      <c r="B33" s="41" t="s">
        <v>25</v>
      </c>
      <c r="C33" s="47">
        <f>VLOOKUP($C$29&amp;"-"&amp;B33,Planilha3!A:D,4,0)</f>
        <v>0.32</v>
      </c>
      <c r="D33" s="46">
        <f>C33*$C$30</f>
        <v>64</v>
      </c>
    </row>
    <row r="34" spans="2:4" x14ac:dyDescent="0.25">
      <c r="B34" s="41" t="s">
        <v>26</v>
      </c>
      <c r="C34" s="47">
        <f>VLOOKUP($C$29&amp;"-"&amp;B34,Planilha3!A:D,4,0)</f>
        <v>0.35</v>
      </c>
      <c r="D34" s="46">
        <f t="shared" ref="D34:D38" si="0">C34*$C$30</f>
        <v>70</v>
      </c>
    </row>
    <row r="35" spans="2:4" x14ac:dyDescent="0.25">
      <c r="B35" s="41" t="s">
        <v>27</v>
      </c>
      <c r="C35" s="47">
        <f>VLOOKUP($C$29&amp;"-"&amp;B35,Planilha3!A:D,4,0)</f>
        <v>0.08</v>
      </c>
      <c r="D35" s="46">
        <f t="shared" si="0"/>
        <v>16</v>
      </c>
    </row>
    <row r="36" spans="2:4" x14ac:dyDescent="0.25">
      <c r="B36" s="41" t="s">
        <v>28</v>
      </c>
      <c r="C36" s="47">
        <f>VLOOKUP($C$29&amp;"-"&amp;B36,Planilha3!A:D,4,0)</f>
        <v>0.05</v>
      </c>
      <c r="D36" s="46">
        <f t="shared" si="0"/>
        <v>10</v>
      </c>
    </row>
    <row r="37" spans="2:4" x14ac:dyDescent="0.25">
      <c r="B37" s="41" t="s">
        <v>29</v>
      </c>
      <c r="C37" s="47">
        <f>VLOOKUP($C$29&amp;"-"&amp;B37,Planilha3!A:D,4,0)</f>
        <v>0.1</v>
      </c>
      <c r="D37" s="46">
        <f t="shared" si="0"/>
        <v>20</v>
      </c>
    </row>
    <row r="38" spans="2:4" x14ac:dyDescent="0.25">
      <c r="B38" s="41" t="s">
        <v>30</v>
      </c>
      <c r="C38" s="47">
        <f>VLOOKUP($C$29&amp;"-"&amp;B38,Planilha3!A:D,4,0)</f>
        <v>0.1</v>
      </c>
      <c r="D38" s="46">
        <f t="shared" si="0"/>
        <v>20</v>
      </c>
    </row>
    <row r="39" spans="2:4" x14ac:dyDescent="0.25">
      <c r="B39" s="43"/>
      <c r="C39" s="43"/>
      <c r="D39" s="45">
        <f>SUM(D33:D38)</f>
        <v>200</v>
      </c>
    </row>
  </sheetData>
  <mergeCells count="11">
    <mergeCell ref="B20:D20"/>
    <mergeCell ref="B17:C17"/>
    <mergeCell ref="B18:C18"/>
    <mergeCell ref="B13:D13"/>
    <mergeCell ref="B8:D8"/>
    <mergeCell ref="B9:C9"/>
    <mergeCell ref="B10:C10"/>
    <mergeCell ref="B11:C11"/>
    <mergeCell ref="B14:C14"/>
    <mergeCell ref="B15:C15"/>
    <mergeCell ref="B16:C16"/>
  </mergeCells>
  <dataValidations count="1">
    <dataValidation type="list" allowBlank="1" showInputMessage="1" showErrorMessage="1" sqref="C29" xr:uid="{D1962BBA-0BDE-475D-98FC-B256B9CE928D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5637-E2AA-4A11-A73A-3EB36F8207EE}">
  <dimension ref="A2:D20"/>
  <sheetViews>
    <sheetView topLeftCell="A15" workbookViewId="0">
      <selection activeCell="F3" sqref="F3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</cols>
  <sheetData>
    <row r="2" spans="1:4" x14ac:dyDescent="0.25">
      <c r="A2" s="52" t="s">
        <v>32</v>
      </c>
      <c r="B2" s="52" t="s">
        <v>21</v>
      </c>
      <c r="C2" s="52" t="s">
        <v>22</v>
      </c>
      <c r="D2" s="52" t="s">
        <v>31</v>
      </c>
    </row>
    <row r="3" spans="1:4" x14ac:dyDescent="0.25">
      <c r="A3" t="str">
        <f>B3&amp;"-"&amp;C3</f>
        <v>Conservador-PAPEL</v>
      </c>
      <c r="B3" t="s">
        <v>18</v>
      </c>
      <c r="C3" t="s">
        <v>25</v>
      </c>
      <c r="D3" s="47">
        <v>0.3</v>
      </c>
    </row>
    <row r="4" spans="1:4" x14ac:dyDescent="0.25">
      <c r="A4" t="str">
        <f t="shared" ref="A4:A20" si="0">B4&amp;"-"&amp;C4</f>
        <v>Conservador-TIJOLO</v>
      </c>
      <c r="B4" t="s">
        <v>18</v>
      </c>
      <c r="C4" t="s">
        <v>26</v>
      </c>
      <c r="D4" s="47">
        <v>0.5</v>
      </c>
    </row>
    <row r="5" spans="1:4" x14ac:dyDescent="0.25">
      <c r="A5" t="str">
        <f t="shared" si="0"/>
        <v>Conservador-HÍBRIDOS</v>
      </c>
      <c r="B5" t="s">
        <v>18</v>
      </c>
      <c r="C5" t="s">
        <v>27</v>
      </c>
      <c r="D5" s="47">
        <v>0.1</v>
      </c>
    </row>
    <row r="6" spans="1:4" x14ac:dyDescent="0.25">
      <c r="A6" t="str">
        <f t="shared" si="0"/>
        <v>Conservador-FOFs</v>
      </c>
      <c r="B6" t="s">
        <v>18</v>
      </c>
      <c r="C6" t="s">
        <v>28</v>
      </c>
      <c r="D6" s="47">
        <v>0.1</v>
      </c>
    </row>
    <row r="7" spans="1:4" x14ac:dyDescent="0.25">
      <c r="A7" t="str">
        <f t="shared" si="0"/>
        <v>Conservador-DESENVOLVIMENTO</v>
      </c>
      <c r="B7" t="s">
        <v>18</v>
      </c>
      <c r="C7" t="s">
        <v>29</v>
      </c>
      <c r="D7" s="47">
        <v>0</v>
      </c>
    </row>
    <row r="8" spans="1:4" ht="15.75" thickBot="1" x14ac:dyDescent="0.3">
      <c r="A8" s="48" t="str">
        <f t="shared" si="0"/>
        <v>Conservador-HOTELARIAS</v>
      </c>
      <c r="B8" s="48" t="s">
        <v>18</v>
      </c>
      <c r="C8" s="48" t="s">
        <v>30</v>
      </c>
      <c r="D8" s="49">
        <v>0</v>
      </c>
    </row>
    <row r="9" spans="1:4" x14ac:dyDescent="0.25">
      <c r="A9" t="str">
        <f t="shared" si="0"/>
        <v>Moderado-PAPEL</v>
      </c>
      <c r="B9" t="s">
        <v>17</v>
      </c>
      <c r="C9" t="s">
        <v>25</v>
      </c>
      <c r="D9" s="42">
        <v>0.32</v>
      </c>
    </row>
    <row r="10" spans="1:4" x14ac:dyDescent="0.25">
      <c r="A10" t="str">
        <f t="shared" si="0"/>
        <v>Moderado-TIJOLO</v>
      </c>
      <c r="B10" t="s">
        <v>17</v>
      </c>
      <c r="C10" t="s">
        <v>26</v>
      </c>
      <c r="D10" s="42">
        <v>0.35</v>
      </c>
    </row>
    <row r="11" spans="1:4" x14ac:dyDescent="0.25">
      <c r="A11" t="str">
        <f t="shared" si="0"/>
        <v>Moderado-HÍBRIDOS</v>
      </c>
      <c r="B11" t="s">
        <v>17</v>
      </c>
      <c r="C11" t="s">
        <v>27</v>
      </c>
      <c r="D11" s="42">
        <v>0.08</v>
      </c>
    </row>
    <row r="12" spans="1:4" x14ac:dyDescent="0.25">
      <c r="A12" t="str">
        <f t="shared" si="0"/>
        <v>Moderado-FOFs</v>
      </c>
      <c r="B12" t="s">
        <v>17</v>
      </c>
      <c r="C12" t="s">
        <v>28</v>
      </c>
      <c r="D12" s="42">
        <v>0.05</v>
      </c>
    </row>
    <row r="13" spans="1:4" x14ac:dyDescent="0.25">
      <c r="A13" t="str">
        <f t="shared" si="0"/>
        <v>Moderado-DESENVOLVIMENTO</v>
      </c>
      <c r="B13" t="s">
        <v>17</v>
      </c>
      <c r="C13" t="s">
        <v>29</v>
      </c>
      <c r="D13" s="42">
        <v>0.1</v>
      </c>
    </row>
    <row r="14" spans="1:4" ht="15.75" thickBot="1" x14ac:dyDescent="0.3">
      <c r="A14" s="48" t="str">
        <f t="shared" si="0"/>
        <v>Moderado-HOTELARIAS</v>
      </c>
      <c r="B14" s="48" t="s">
        <v>17</v>
      </c>
      <c r="C14" s="48" t="s">
        <v>30</v>
      </c>
      <c r="D14" s="50">
        <v>0.1</v>
      </c>
    </row>
    <row r="15" spans="1:4" x14ac:dyDescent="0.25">
      <c r="A15" t="str">
        <f t="shared" si="0"/>
        <v>Agressivo-PAPEL</v>
      </c>
      <c r="B15" t="s">
        <v>19</v>
      </c>
      <c r="C15" t="s">
        <v>25</v>
      </c>
      <c r="D15" s="42">
        <v>0.5</v>
      </c>
    </row>
    <row r="16" spans="1:4" x14ac:dyDescent="0.25">
      <c r="A16" t="str">
        <f t="shared" si="0"/>
        <v>Agressivo-TIJOLO</v>
      </c>
      <c r="B16" t="s">
        <v>19</v>
      </c>
      <c r="C16" t="s">
        <v>26</v>
      </c>
      <c r="D16" s="42">
        <v>0.1</v>
      </c>
    </row>
    <row r="17" spans="1:4" x14ac:dyDescent="0.25">
      <c r="A17" t="str">
        <f t="shared" si="0"/>
        <v>Agressivo-HÍBRIDOS</v>
      </c>
      <c r="B17" t="s">
        <v>19</v>
      </c>
      <c r="C17" t="s">
        <v>27</v>
      </c>
      <c r="D17" s="42">
        <v>0.05</v>
      </c>
    </row>
    <row r="18" spans="1:4" x14ac:dyDescent="0.25">
      <c r="A18" t="str">
        <f t="shared" si="0"/>
        <v>Agressivo-FOFs</v>
      </c>
      <c r="B18" t="s">
        <v>19</v>
      </c>
      <c r="C18" t="s">
        <v>28</v>
      </c>
      <c r="D18" s="42">
        <v>0.05</v>
      </c>
    </row>
    <row r="19" spans="1:4" x14ac:dyDescent="0.25">
      <c r="A19" t="str">
        <f t="shared" si="0"/>
        <v>Agressivo-DESENVOLVIMENTO</v>
      </c>
      <c r="B19" t="s">
        <v>19</v>
      </c>
      <c r="C19" t="s">
        <v>29</v>
      </c>
      <c r="D19" s="42">
        <v>0.2</v>
      </c>
    </row>
    <row r="20" spans="1:4" x14ac:dyDescent="0.25">
      <c r="A20" t="str">
        <f t="shared" si="0"/>
        <v>Agressivo-HOTELARIAS</v>
      </c>
      <c r="B20" t="s">
        <v>19</v>
      </c>
      <c r="C20" t="s">
        <v>30</v>
      </c>
      <c r="D20" s="4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Planilha3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Fernandes de Melo</dc:creator>
  <cp:lastModifiedBy>Anderson Fernandes de Melo</cp:lastModifiedBy>
  <dcterms:created xsi:type="dcterms:W3CDTF">2025-06-12T16:49:27Z</dcterms:created>
  <dcterms:modified xsi:type="dcterms:W3CDTF">2025-06-25T19:33:38Z</dcterms:modified>
</cp:coreProperties>
</file>