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KiCost!$J$5:$O$33</definedName>
    <definedName function="false" hidden="false" name="farnell_part_data" vbProcedure="false">KiCost!$P$5:$U$33</definedName>
    <definedName function="false" hidden="false" name="global_part_data" vbProcedure="false">KiCost!$A$5:$I$33</definedName>
    <definedName function="false" hidden="false" name="local_part_data" vbProcedure="false">KiCost!$AN$5:$AS$33</definedName>
    <definedName function="false" hidden="false" name="mouser_part_data" vbProcedure="false">KiCost!$V$5:$AA$33</definedName>
    <definedName function="false" hidden="false" name="newark_part_data" vbProcedure="false">KiCost!$AB$5:$AG$33</definedName>
    <definedName function="false" hidden="false" name="rs_part_data" vbProcedure="false">KiCost!$AH$5:$AM$33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  <comment ref="AN6" authorId="0">
      <text>
        <r>
          <rPr>
            <sz val="8"/>
            <color rgb="FF000000"/>
            <rFont val="Tahoma"/>
            <family val="2"/>
            <charset val="1"/>
          </rPr>
          <t>Available quantity of each part at the distributor.</t>
        </r>
      </text>
    </comment>
    <comment ref="AO6" authorId="0">
      <text>
        <r>
          <rPr>
            <sz val="8"/>
            <color rgb="FF000000"/>
            <rFont val="Tahoma"/>
            <family val="2"/>
            <charset val="1"/>
          </rPr>
          <t>Purchase quantity of each part from this distributor.</t>
        </r>
      </text>
    </comment>
    <comment ref="AP6" authorId="0">
      <text>
        <r>
          <rPr>
            <sz val="8"/>
            <color rgb="FF000000"/>
            <rFont val="Tahoma"/>
            <family val="2"/>
            <charset val="1"/>
          </rPr>
          <t>Unit price of each part from this distributor.</t>
        </r>
      </text>
    </comment>
    <comment ref="AQ6" authorId="0">
      <text>
        <r>
          <rPr>
            <sz val="8"/>
            <color rgb="FF000000"/>
            <rFont val="Tahoma"/>
            <family val="2"/>
            <charset val="1"/>
          </rPr>
          <t>(Unit Price) x (Purchase Qty) of each part from this distributor.</t>
        </r>
      </text>
    </comment>
    <comment ref="AR6" authorId="0">
      <text>
        <r>
          <rPr>
            <sz val="8"/>
            <color rgb="FF000000"/>
            <rFont val="Tahoma"/>
            <family val="2"/>
            <charset val="1"/>
          </rPr>
          <t>Distributor-assigned part number for each part.</t>
        </r>
      </text>
    </comment>
    <comment ref="AS6" authorId="0">
      <text>
        <r>
          <rPr>
            <sz val="8"/>
            <color rgb="FF000000"/>
            <rFont val="Tahoma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<sst xmlns="http://schemas.openxmlformats.org/spreadsheetml/2006/main" count="358" uniqueCount="213">
  <si>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</si>
  <si>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</si>
  <si>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</si>
  <si>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</si>
  <si>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</si>
  <si>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</si>
  <si>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</si>
  <si>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</si>
  <si>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</si>
  <si>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Local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</si>
  <si>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</si>
  <si>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</si>
  <si>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</si>
  <si>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</si>
  <si>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</si>
  <si>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</si>
  <si>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</si>
  <si>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</si>
  <si>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</si>
  <si>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</si>
  <si>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</si>
  <si>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</si>
  <si>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</si>
  <si>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R10</t>
  </si>
  <si>
    <t xml:space="preserve">1k</t>
  </si>
  <si>
    <t xml:space="preserve">footprints:R_0603</t>
  </si>
  <si>
    <t xml:space="preserve">Yageo</t>
  </si>
  <si>
    <t xml:space="preserve">RC0603FR-071KL</t>
  </si>
  <si>
    <t xml:space="preserve">311-1.00KHRCT-ND</t>
  </si>
  <si>
    <t xml:space="preserve">Link</t>
  </si>
  <si>
    <t xml:space="preserve">9238484</t>
  </si>
  <si>
    <t xml:space="preserve">603-RC0603FR-071KL</t>
  </si>
  <si>
    <t xml:space="preserve">68R0042</t>
  </si>
  <si>
    <t xml:space="preserve">D2</t>
  </si>
  <si>
    <t xml:space="preserve">PWR</t>
  </si>
  <si>
    <t xml:space="preserve">footprints:LED_0805</t>
  </si>
  <si>
    <t xml:space="preserve">Lite-On Inc.</t>
  </si>
  <si>
    <t xml:space="preserve">LTST-C171KRKT</t>
  </si>
  <si>
    <t xml:space="preserve">160-1427-1-ND</t>
  </si>
  <si>
    <t xml:space="preserve">692-0941</t>
  </si>
  <si>
    <t xml:space="preserve">U6</t>
  </si>
  <si>
    <t xml:space="preserve">VEML6070</t>
  </si>
  <si>
    <t xml:space="preserve">footprints:OPLGA6</t>
  </si>
  <si>
    <t xml:space="preserve">Vishay Semiconductor Opto Division</t>
  </si>
  <si>
    <t xml:space="preserve">VEML6070CT-ND</t>
  </si>
  <si>
    <t xml:space="preserve">2504137</t>
  </si>
  <si>
    <t xml:space="preserve">41Y9254</t>
  </si>
  <si>
    <t xml:space="preserve">L1</t>
  </si>
  <si>
    <t xml:space="preserve">6.8uH</t>
  </si>
  <si>
    <t xml:space="preserve">footprints:Tayo_Yuden_NR40xx</t>
  </si>
  <si>
    <t xml:space="preserve">Murata Electronics</t>
  </si>
  <si>
    <t xml:space="preserve">LQH32PN6R8NN0L</t>
  </si>
  <si>
    <t xml:space="preserve">490-5339-1-ND</t>
  </si>
  <si>
    <t xml:space="preserve">81-LQH32PN6R8NN0L</t>
  </si>
  <si>
    <t xml:space="preserve">786-6908</t>
  </si>
  <si>
    <t xml:space="preserve">R3</t>
  </si>
  <si>
    <t xml:space="preserve">140k</t>
  </si>
  <si>
    <t xml:space="preserve">RC0603FR-07140KL</t>
  </si>
  <si>
    <t xml:space="preserve">311-140KHRCT-ND</t>
  </si>
  <si>
    <t xml:space="preserve">603-RC0603FR-07140KL</t>
  </si>
  <si>
    <t xml:space="preserve">R4</t>
  </si>
  <si>
    <t xml:space="preserve">174k</t>
  </si>
  <si>
    <t xml:space="preserve">RC0603FR-07174KL</t>
  </si>
  <si>
    <t xml:space="preserve">311-174KHRCT-ND</t>
  </si>
  <si>
    <t xml:space="preserve">603-RC0603FR-07174KL</t>
  </si>
  <si>
    <t xml:space="preserve">SW3</t>
  </si>
  <si>
    <t xml:space="preserve">M_DRV</t>
  </si>
  <si>
    <t xml:space="preserve">footprints:Tact_Switch_Top_PTS820</t>
  </si>
  <si>
    <t xml:space="preserve">C&amp;K</t>
  </si>
  <si>
    <t xml:space="preserve">PTS820 J15M SMTR LFS</t>
  </si>
  <si>
    <t xml:space="preserve">CKN10506CT-ND</t>
  </si>
  <si>
    <t xml:space="preserve">BT1,BT2</t>
  </si>
  <si>
    <t xml:space="preserve">Battery</t>
  </si>
  <si>
    <t xml:space="preserve">footprints:Keystone_1015_Holder_Battery_AA</t>
  </si>
  <si>
    <t xml:space="preserve">Keystone Electronics</t>
  </si>
  <si>
    <t xml:space="preserve">1015</t>
  </si>
  <si>
    <t xml:space="preserve">534-1015</t>
  </si>
  <si>
    <t xml:space="preserve">SW1,SW2</t>
  </si>
  <si>
    <t xml:space="preserve">FLASH,RESET</t>
  </si>
  <si>
    <t xml:space="preserve">footprints:push-button-SMD-3.7x6.0</t>
  </si>
  <si>
    <t xml:space="preserve">RS-282G05A3-SM RT</t>
  </si>
  <si>
    <t xml:space="preserve">CKN10384CT-ND</t>
  </si>
  <si>
    <t xml:space="preserve">611-RS-282G05A3-SMRT</t>
  </si>
  <si>
    <t xml:space="preserve">U3</t>
  </si>
  <si>
    <t xml:space="preserve">MCP3021</t>
  </si>
  <si>
    <t xml:space="preserve">footprints:SOT-23-5</t>
  </si>
  <si>
    <t xml:space="preserve">Microchip Technology</t>
  </si>
  <si>
    <t xml:space="preserve">MCP3021A5T-E/OT</t>
  </si>
  <si>
    <t xml:space="preserve">MCP3021A5T-E/OTCT-ND</t>
  </si>
  <si>
    <t xml:space="preserve">579-MCP3021A5T-E/OT</t>
  </si>
  <si>
    <t xml:space="preserve">738-6011</t>
  </si>
  <si>
    <t xml:space="preserve">C4-C10</t>
  </si>
  <si>
    <t xml:space="preserve">0.1uF</t>
  </si>
  <si>
    <t xml:space="preserve">footprints:C_0603</t>
  </si>
  <si>
    <t xml:space="preserve">GRM188R71C104KA01D</t>
  </si>
  <si>
    <t xml:space="preserve">490-1532-1-ND</t>
  </si>
  <si>
    <t xml:space="preserve">1828890</t>
  </si>
  <si>
    <t xml:space="preserve">81-GRM39X104K16</t>
  </si>
  <si>
    <t xml:space="preserve">14T3312</t>
  </si>
  <si>
    <t xml:space="preserve">R5-R9,R16,R18</t>
  </si>
  <si>
    <t xml:space="preserve">10k</t>
  </si>
  <si>
    <t xml:space="preserve">RC0603JR-0710KL</t>
  </si>
  <si>
    <t xml:space="preserve">311-10KGRCT-ND</t>
  </si>
  <si>
    <t xml:space="preserve">9233504</t>
  </si>
  <si>
    <t xml:space="preserve">603-RC0603JR-0710KL</t>
  </si>
  <si>
    <t xml:space="preserve">68R0144</t>
  </si>
  <si>
    <t xml:space="preserve">R11</t>
  </si>
  <si>
    <t xml:space="preserve">390k</t>
  </si>
  <si>
    <t xml:space="preserve">RC0603FR-07390KL</t>
  </si>
  <si>
    <t xml:space="preserve">311-390KHRCT-ND</t>
  </si>
  <si>
    <t xml:space="preserve">9238794</t>
  </si>
  <si>
    <t xml:space="preserve">603-RC0603FR-07390KL</t>
  </si>
  <si>
    <t xml:space="preserve">98K7407</t>
  </si>
  <si>
    <t xml:space="preserve">C1</t>
  </si>
  <si>
    <t xml:space="preserve">10uF</t>
  </si>
  <si>
    <t xml:space="preserve">GRM188R61A106KE69D</t>
  </si>
  <si>
    <t xml:space="preserve">490-10474-1-ND</t>
  </si>
  <si>
    <t xml:space="preserve">2494233</t>
  </si>
  <si>
    <t xml:space="preserve">81-GRM188R61A106KE9D</t>
  </si>
  <si>
    <t xml:space="preserve">846-7293</t>
  </si>
  <si>
    <t xml:space="preserve">C3,C11</t>
  </si>
  <si>
    <t xml:space="preserve">100uF</t>
  </si>
  <si>
    <t xml:space="preserve">footprints:TantalC_SizeB_EIA-3528_Reflow</t>
  </si>
  <si>
    <t xml:space="preserve">AVX Corporation</t>
  </si>
  <si>
    <t xml:space="preserve">F930J107MBA</t>
  </si>
  <si>
    <t xml:space="preserve">478-8156-1-ND</t>
  </si>
  <si>
    <t xml:space="preserve">U4</t>
  </si>
  <si>
    <t xml:space="preserve">HDC1080</t>
  </si>
  <si>
    <t xml:space="preserve">footprints:WSON-6-PAD</t>
  </si>
  <si>
    <t xml:space="preserve">Texas Instruments</t>
  </si>
  <si>
    <t xml:space="preserve">HDC1080DMBT</t>
  </si>
  <si>
    <t xml:space="preserve">296-43864-1-ND</t>
  </si>
  <si>
    <t xml:space="preserve">2535017</t>
  </si>
  <si>
    <t xml:space="preserve">595-HDC1080DMBT</t>
  </si>
  <si>
    <t xml:space="preserve">02AC3671</t>
  </si>
  <si>
    <t xml:space="preserve">R19</t>
  </si>
  <si>
    <t xml:space="preserve">1M</t>
  </si>
  <si>
    <t xml:space="preserve">RC0603JR-071ML</t>
  </si>
  <si>
    <t xml:space="preserve">311-1.0MGRCT-ND</t>
  </si>
  <si>
    <t xml:space="preserve">9233741</t>
  </si>
  <si>
    <t xml:space="preserve">603-RC0603JR-071ML</t>
  </si>
  <si>
    <t xml:space="preserve">68R0141</t>
  </si>
  <si>
    <t xml:space="preserve">U2</t>
  </si>
  <si>
    <t xml:space="preserve">TPL5111</t>
  </si>
  <si>
    <t xml:space="preserve">footprints:SOT-23-6</t>
  </si>
  <si>
    <t xml:space="preserve">TPL5111DDCT</t>
  </si>
  <si>
    <t xml:space="preserve">296-42621-1-ND</t>
  </si>
  <si>
    <t xml:space="preserve">2507126</t>
  </si>
  <si>
    <t xml:space="preserve">595-TPL5111DDCT</t>
  </si>
  <si>
    <t xml:space="preserve">68Y0736</t>
  </si>
  <si>
    <t xml:space="preserve">D1</t>
  </si>
  <si>
    <t xml:space="preserve">Hearthbeat</t>
  </si>
  <si>
    <t xml:space="preserve">LTST-C170KFKT</t>
  </si>
  <si>
    <t xml:space="preserve">160-1413-1-ND</t>
  </si>
  <si>
    <t xml:space="preserve">R17</t>
  </si>
  <si>
    <t xml:space="preserve">270k</t>
  </si>
  <si>
    <t xml:space="preserve">RC0603FR-07270KL</t>
  </si>
  <si>
    <t xml:space="preserve">311-270KHRCT-ND</t>
  </si>
  <si>
    <t xml:space="preserve">9238778</t>
  </si>
  <si>
    <t xml:space="preserve">603-RC0603FR-07270KL</t>
  </si>
  <si>
    <t xml:space="preserve">98K7388</t>
  </si>
  <si>
    <t xml:space="preserve">IC1</t>
  </si>
  <si>
    <t xml:space="preserve">TPS61025</t>
  </si>
  <si>
    <t xml:space="preserve">footprints:TI_DRC_S-PVSON-N10</t>
  </si>
  <si>
    <t xml:space="preserve">TPS61025DRCR</t>
  </si>
  <si>
    <t xml:space="preserve">296-15844-1-ND</t>
  </si>
  <si>
    <t xml:space="preserve">1703402</t>
  </si>
  <si>
    <t xml:space="preserve">595-TPS61025DRCR</t>
  </si>
  <si>
    <t xml:space="preserve">87H2896</t>
  </si>
  <si>
    <t xml:space="preserve">709-4683</t>
  </si>
  <si>
    <t xml:space="preserve">U7</t>
  </si>
  <si>
    <t xml:space="preserve">TSL2561</t>
  </si>
  <si>
    <t xml:space="preserve">footprints:WDFN-6_2x2mm_Pitch0.65mm</t>
  </si>
  <si>
    <t xml:space="preserve">AMS-TAOS USA Inc.</t>
  </si>
  <si>
    <t xml:space="preserve">TSL2561FN</t>
  </si>
  <si>
    <t xml:space="preserve">TSL2561-FNCT-ND</t>
  </si>
  <si>
    <t xml:space="preserve">1871853</t>
  </si>
  <si>
    <t xml:space="preserve">R1,R20</t>
  </si>
  <si>
    <t xml:space="preserve">footprints:R_0805</t>
  </si>
  <si>
    <t xml:space="preserve">RC0805JR-071KL</t>
  </si>
  <si>
    <t xml:space="preserve">311-1.0KARCT-ND</t>
  </si>
  <si>
    <t xml:space="preserve">9234004</t>
  </si>
  <si>
    <t xml:space="preserve">603-RC0805JR-071KL</t>
  </si>
  <si>
    <t xml:space="preserve">68R0253</t>
  </si>
  <si>
    <t xml:space="preserve">U1</t>
  </si>
  <si>
    <t xml:space="preserve">ESP8266-ESP-03</t>
  </si>
  <si>
    <t xml:space="preserve">footprints:ESP8266-ESP-03</t>
  </si>
  <si>
    <t xml:space="preserve">Ai-Thinker</t>
  </si>
  <si>
    <t xml:space="preserve">ESP-03</t>
  </si>
  <si>
    <t xml:space="preserve">C2</t>
  </si>
  <si>
    <t xml:space="preserve">2.2uF</t>
  </si>
  <si>
    <t xml:space="preserve">footprints:C_0805</t>
  </si>
  <si>
    <t xml:space="preserve">GRM21BR71A225KA01L</t>
  </si>
  <si>
    <t xml:space="preserve">490-1696-1-ND</t>
  </si>
  <si>
    <t xml:space="preserve">1828923</t>
  </si>
  <si>
    <t xml:space="preserve">81-GRM21BR71A225KA01</t>
  </si>
  <si>
    <t xml:space="preserve">14T3346</t>
  </si>
  <si>
    <t xml:space="preserve">106-757</t>
  </si>
  <si>
    <t xml:space="preserve">U5</t>
  </si>
  <si>
    <t xml:space="preserve">LPS25HB</t>
  </si>
  <si>
    <t xml:space="preserve">footprints:ST_LPS25HB</t>
  </si>
  <si>
    <t xml:space="preserve">STMicroelectronics</t>
  </si>
  <si>
    <t xml:space="preserve">LPS25HBTR</t>
  </si>
  <si>
    <t xml:space="preserve">497-15070-1-ND</t>
  </si>
  <si>
    <t xml:space="preserve">511-LPS25HBTR</t>
  </si>
  <si>
    <t xml:space="preserve">110-6550</t>
  </si>
  <si>
    <t xml:space="preserve">R2,R13,R14</t>
  </si>
  <si>
    <t xml:space="preserve">0R</t>
  </si>
  <si>
    <t xml:space="preserve">RC0603JR-070RL</t>
  </si>
  <si>
    <t xml:space="preserve">311-0.0GRCT-ND</t>
  </si>
  <si>
    <t xml:space="preserve">9233130</t>
  </si>
  <si>
    <t xml:space="preserve">603-RC0603JR-070RL</t>
  </si>
  <si>
    <t xml:space="preserve">68R0136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</si>
</sst>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yageo/RC0603FR-071KL/311-1.00KHRCT-ND/729790" TargetMode="External"/><Relationship Id="rId3" Type="http://schemas.openxmlformats.org/officeDocument/2006/relationships/hyperlink" Target="http://it.farnell.com/yageo-phycomp/rc0603fr-071kl/res-film-spesso-1k-1-0-1w-0603/dp/9238484" TargetMode="External"/><Relationship Id="rId4" Type="http://schemas.openxmlformats.org/officeDocument/2006/relationships/hyperlink" Target="http://www.mouser.com/Search/Refine.aspx?Keyword=RC0603FR-071KL%20Yageo" TargetMode="External"/><Relationship Id="rId5" Type="http://schemas.openxmlformats.org/officeDocument/2006/relationships/hyperlink" Target="http://www.newark.com/yageo/rc0603fr-071kl/res-thick-film-1k-1-0-1w-0603/dp/68R0042" TargetMode="External"/><Relationship Id="rId6" Type="http://schemas.openxmlformats.org/officeDocument/2006/relationships/hyperlink" Target="http://www.digikey.com/product-detail/en/lite-on-inc/LTST-C171KRKT/160-1427-1-ND/386800" TargetMode="External"/><Relationship Id="rId7" Type="http://schemas.openxmlformats.org/officeDocument/2006/relationships/hyperlink" Target="http://it.rs-online.com/web/c/?searchTerm=LTST-C171KRKT%20Lite-On%20Inc." TargetMode="External"/><Relationship Id="rId8" Type="http://schemas.openxmlformats.org/officeDocument/2006/relationships/hyperlink" Target="http://www.digikey.com/product-detail/en/vishay-semiconductor-opto-division/VEML6070/VEML6070CT-ND/5171286" TargetMode="External"/><Relationship Id="rId9" Type="http://schemas.openxmlformats.org/officeDocument/2006/relationships/hyperlink" Target="http://it.farnell.com/vishay/veml6070/sensore-raggi-uv-5-5v-16bit-digitale/dp/2504137" TargetMode="External"/><Relationship Id="rId10" Type="http://schemas.openxmlformats.org/officeDocument/2006/relationships/hyperlink" Target="http://www.newark.com/vishay/veml6070/uv-light-sensor-355nm-i2c/dp/41Y9254" TargetMode="External"/><Relationship Id="rId11" Type="http://schemas.openxmlformats.org/officeDocument/2006/relationships/hyperlink" Target="http://www.digikey.com/product-detail/en/murata-electronics-north-america/LQH32PN6R8NN0L/490-5339-1-ND/2092212" TargetMode="External"/><Relationship Id="rId12" Type="http://schemas.openxmlformats.org/officeDocument/2006/relationships/hyperlink" Target="http://www.mouser.com/Search/Refine.aspx?Keyword=LQH32PN6R8NN0L%20Murata%20Electronics" TargetMode="External"/><Relationship Id="rId13" Type="http://schemas.openxmlformats.org/officeDocument/2006/relationships/hyperlink" Target="http://it.rs-online.com/web/c/?searchTerm=LQH32PN6R8NN0L%20Murata%20Electronics" TargetMode="External"/><Relationship Id="rId14" Type="http://schemas.openxmlformats.org/officeDocument/2006/relationships/hyperlink" Target="http://www.digikey.com/product-detail/en/yageo/RC0603FR-07140KL/311-140KHRCT-ND/729894" TargetMode="External"/><Relationship Id="rId15" Type="http://schemas.openxmlformats.org/officeDocument/2006/relationships/hyperlink" Target="http://www.mouser.com/Search/Refine.aspx?Keyword=RC0603FR-07140KL%20Yageo" TargetMode="External"/><Relationship Id="rId16" Type="http://schemas.openxmlformats.org/officeDocument/2006/relationships/hyperlink" Target="http://www.newark.com/webapp/wcs/stores/servlet/Search?catalogId=15003&amp;langId=-1&amp;storeId=10194&amp;gs=true&amp;st=RC0603FR-07140KL%20Yageo" TargetMode="External"/><Relationship Id="rId17" Type="http://schemas.openxmlformats.org/officeDocument/2006/relationships/hyperlink" Target="http://www.digikey.com/product-detail/en/yageo/RC0603FR-07174KL/311-174KHRCT-ND/729932" TargetMode="External"/><Relationship Id="rId18" Type="http://schemas.openxmlformats.org/officeDocument/2006/relationships/hyperlink" Target="http://www.mouser.com/Search/Refine.aspx?Keyword=RC0603FR-07174KL%20Yageo" TargetMode="External"/><Relationship Id="rId19" Type="http://schemas.openxmlformats.org/officeDocument/2006/relationships/hyperlink" Target="http://www.newark.com/webapp/wcs/stores/servlet/Search?catalogId=15003&amp;langId=-1&amp;storeId=10194&amp;gs=true&amp;st=RC0603FR-07174KL%20Yageo" TargetMode="External"/><Relationship Id="rId20" Type="http://schemas.openxmlformats.org/officeDocument/2006/relationships/hyperlink" Target="http://www.digikey.com/product-detail/en/c-k/PTS820-J15M-SMTR-LFS/CKN10506CT-ND/4176681" TargetMode="External"/><Relationship Id="rId21" Type="http://schemas.openxmlformats.org/officeDocument/2006/relationships/hyperlink" Target="http://www.mouser.com/ProductDetail/CK-Components/PTS820-J15M-SMTR-LFS/?qs=sGAEpiMZZMsgGjVA3toVBAOa31dqKfOfwgii%2FAI3cag%3D" TargetMode="External"/><Relationship Id="rId22" Type="http://schemas.openxmlformats.org/officeDocument/2006/relationships/hyperlink" Target="http://www.mouser.com/Search/Refine.aspx?Keyword=1015%20Keystone%20Electronics" TargetMode="External"/><Relationship Id="rId23" Type="http://schemas.openxmlformats.org/officeDocument/2006/relationships/hyperlink" Target="http://www.digikey.com/product-detail/en/c-k/RS-282G05A3-SM-RT/CKN10384CT-ND/2747203" TargetMode="External"/><Relationship Id="rId24" Type="http://schemas.openxmlformats.org/officeDocument/2006/relationships/hyperlink" Target="http://www.mouser.com/Search/Refine.aspx?Keyword=RS-282G05A3-SM%20RT%20C%26K" TargetMode="External"/><Relationship Id="rId25" Type="http://schemas.openxmlformats.org/officeDocument/2006/relationships/hyperlink" Target="http://www.digikey.com/product-detail/en/microchip-technology/MCP3021A5T-E-OT/MCP3021A5T-E-OTCT-ND/1979808" TargetMode="External"/><Relationship Id="rId26" Type="http://schemas.openxmlformats.org/officeDocument/2006/relationships/hyperlink" Target="http://www.mouser.com/Search/Refine.aspx?Keyword=MCP3021A5T-E%2FOT%20Microchip%20Technology" TargetMode="External"/><Relationship Id="rId27" Type="http://schemas.openxmlformats.org/officeDocument/2006/relationships/hyperlink" Target="http://it.rs-online.com/web/p/adc-per-impieghi-generali/7386011/" TargetMode="External"/><Relationship Id="rId28" Type="http://schemas.openxmlformats.org/officeDocument/2006/relationships/hyperlink" Target="http://www.digikey.com/product-detail/en/murata-electronics-north-america/GRM188R71C104KA01D/490-1532-1-ND/587771" TargetMode="External"/><Relationship Id="rId29" Type="http://schemas.openxmlformats.org/officeDocument/2006/relationships/hyperlink" Target="http://it.farnell.com/murata/grm188r71c104ka01d/condensatore-mlcc-x7r-100nf-16v/dp/1828890" TargetMode="External"/><Relationship Id="rId30" Type="http://schemas.openxmlformats.org/officeDocument/2006/relationships/hyperlink" Target="http://www.mouser.com/Search/Refine.aspx?Keyword=GRM188R71C104KA01D%20Murata%20Electronics" TargetMode="External"/><Relationship Id="rId31" Type="http://schemas.openxmlformats.org/officeDocument/2006/relationships/hyperlink" Target="http://www.newark.com/webapp/wcs/stores/servlet/Search?catalogId=15003&amp;langId=-1&amp;storeId=10194&amp;gs=true&amp;st=GRM188R71C104KA01D%20Murata%20Electronics" TargetMode="External"/><Relationship Id="rId32" Type="http://schemas.openxmlformats.org/officeDocument/2006/relationships/hyperlink" Target="http://it.rs-online.com/web/c/?searchTerm=GRM188R71C104KA01D%20Murata%20Electronics" TargetMode="External"/><Relationship Id="rId33" Type="http://schemas.openxmlformats.org/officeDocument/2006/relationships/hyperlink" Target="http://www.digikey.com/product-detail/en/yageo/RC0603JR-0710KL/311-10KGRCT-ND/729647" TargetMode="External"/><Relationship Id="rId34" Type="http://schemas.openxmlformats.org/officeDocument/2006/relationships/hyperlink" Target="http://it.farnell.com/yageo-phycomp/rc0603jr-0710kl/res-film-spesso-10k-5-0-1w-0603/dp/9233504" TargetMode="External"/><Relationship Id="rId35" Type="http://schemas.openxmlformats.org/officeDocument/2006/relationships/hyperlink" Target="http://www.mouser.com/Search/Refine.aspx?Keyword=RC0603JR-0710KL%20Yageo" TargetMode="External"/><Relationship Id="rId36" Type="http://schemas.openxmlformats.org/officeDocument/2006/relationships/hyperlink" Target="http://www.newark.com/yageo/rc0603jr-0710kl/res-thick-film-10k-5-0-1w-0603/dp/68R0144" TargetMode="External"/><Relationship Id="rId37" Type="http://schemas.openxmlformats.org/officeDocument/2006/relationships/hyperlink" Target="http://www.digikey.com/product-detail/en/yageo/RC0603FR-07390KL/311-390KHRCT-ND/730146" TargetMode="External"/><Relationship Id="rId38" Type="http://schemas.openxmlformats.org/officeDocument/2006/relationships/hyperlink" Target="http://it.farnell.com/yageo-phycomp/rc0603fr-07390kl/res-film-spesso-390k-1-0-1w-0603/dp/9238794" TargetMode="External"/><Relationship Id="rId39" Type="http://schemas.openxmlformats.org/officeDocument/2006/relationships/hyperlink" Target="http://www.mouser.com/Search/Refine.aspx?Keyword=RC0603FR-07390KL%20Yageo" TargetMode="External"/><Relationship Id="rId40" Type="http://schemas.openxmlformats.org/officeDocument/2006/relationships/hyperlink" Target="http://www.newark.com/webapp/wcs/stores/servlet/Search?catalogId=15003&amp;langId=-1&amp;storeId=10194&amp;gs=true&amp;st=RC0603FR-07390KL%20Yageo" TargetMode="External"/><Relationship Id="rId41" Type="http://schemas.openxmlformats.org/officeDocument/2006/relationships/hyperlink" Target="http://www.digikey.com/product-detail/en/murata-electronics-north-america/GRM188R61A106KE69D/490-10474-1-ND/5026392" TargetMode="External"/><Relationship Id="rId42" Type="http://schemas.openxmlformats.org/officeDocument/2006/relationships/hyperlink" Target="http://it.farnell.com/murata/grm188r61a106ke69d/condensatore-mlcc-x5r-10uf-10v/dp/2494233" TargetMode="External"/><Relationship Id="rId43" Type="http://schemas.openxmlformats.org/officeDocument/2006/relationships/hyperlink" Target="http://www.mouser.com/ProductDetail/Murata-Electronics/GRM188R61A106KE69D/?qs=sGAEpiMZZMs0AnBnWHyRQIQ9GZ%252bR1NCaPZjWVMvlF0E%3D" TargetMode="External"/><Relationship Id="rId44" Type="http://schemas.openxmlformats.org/officeDocument/2006/relationships/hyperlink" Target="http://it.rs-online.com/web/c/?searchTerm=GRM188R61A106KE69D%20Murata%20Electronics" TargetMode="External"/><Relationship Id="rId45" Type="http://schemas.openxmlformats.org/officeDocument/2006/relationships/hyperlink" Target="http://www.digikey.com/product-detail/en/avx-corporation/F930J107MBA/478-8156-1-ND/4005661" TargetMode="External"/><Relationship Id="rId46" Type="http://schemas.openxmlformats.org/officeDocument/2006/relationships/hyperlink" Target="http://www.mouser.com/Search/Refine.aspx?Keyword=F930J107MBA%20AVX%20Corporation" TargetMode="External"/><Relationship Id="rId47" Type="http://schemas.openxmlformats.org/officeDocument/2006/relationships/hyperlink" Target="http://www.newark.com/webapp/wcs/stores/servlet/Search?catalogId=15003&amp;langId=-1&amp;storeId=10194&amp;gs=true&amp;st=F930J107MBA%20AVX%20Corporation" TargetMode="External"/><Relationship Id="rId48" Type="http://schemas.openxmlformats.org/officeDocument/2006/relationships/hyperlink" Target="http://www.digikey.com/product-detail/en/texas-instruments/HDC1080DMBT/296-43864-1-ND/5878615" TargetMode="External"/><Relationship Id="rId49" Type="http://schemas.openxmlformats.org/officeDocument/2006/relationships/hyperlink" Target="http://it.farnell.com/texas-instruments/hdc1080dmbt/sensore-umid-temp-0-100-rh-wson/dp/2535017" TargetMode="External"/><Relationship Id="rId50" Type="http://schemas.openxmlformats.org/officeDocument/2006/relationships/hyperlink" Target="http://www.mouser.com/ProductDetail/Texas-Instruments/HDC1080DMBT/?qs=sGAEpiMZZMvt1VFuCspEMluou4sIp4jAepus%2Fx5dkYo%3D" TargetMode="External"/><Relationship Id="rId51" Type="http://schemas.openxmlformats.org/officeDocument/2006/relationships/hyperlink" Target="http://www.newark.com/webapp/wcs/stores/servlet/Search?catalogId=15003&amp;langId=-1&amp;storeId=10194&amp;gs=true&amp;st=HDC1080DMBT%20Texas%20Instruments" TargetMode="External"/><Relationship Id="rId52" Type="http://schemas.openxmlformats.org/officeDocument/2006/relationships/hyperlink" Target="http://www.digikey.com/product-detail/en/yageo/RC0603JR-071ML/311-1.0MGRCT-ND/729625" TargetMode="External"/><Relationship Id="rId53" Type="http://schemas.openxmlformats.org/officeDocument/2006/relationships/hyperlink" Target="http://it.farnell.com/yageo-phycomp/rc0603jr-071ml/res-film-spesso-1m-5-0-1w-0603/dp/9233741" TargetMode="External"/><Relationship Id="rId54" Type="http://schemas.openxmlformats.org/officeDocument/2006/relationships/hyperlink" Target="http://www.mouser.com/Search/Refine.aspx?Keyword=RC0603JR-071ML%20Yageo" TargetMode="External"/><Relationship Id="rId55" Type="http://schemas.openxmlformats.org/officeDocument/2006/relationships/hyperlink" Target="http://www.newark.com/yageo/rc0603jr-071ml/res-thick-film-1m-5-0-1w-0603/dp/68R0141" TargetMode="External"/><Relationship Id="rId56" Type="http://schemas.openxmlformats.org/officeDocument/2006/relationships/hyperlink" Target="http://www.digikey.com/product-detail/en/texas-instruments/TPL5111DDCT/296-42621-1-ND/5452146" TargetMode="External"/><Relationship Id="rId57" Type="http://schemas.openxmlformats.org/officeDocument/2006/relationships/hyperlink" Target="http://it.farnell.com/texas-instruments/tpl5111ddct/timer-di-sistema-singolo-5-5v/dp/2507126" TargetMode="External"/><Relationship Id="rId58" Type="http://schemas.openxmlformats.org/officeDocument/2006/relationships/hyperlink" Target="http://www.mouser.com/ProductDetail/Texas-Instruments/TPL5111DDCT/?qs=sGAEpiMZZMsFq5dYAzx%252bADhE8j4BACVRVCT400n3%2FQ0%3D" TargetMode="External"/><Relationship Id="rId59" Type="http://schemas.openxmlformats.org/officeDocument/2006/relationships/hyperlink" Target="http://www.newark.com/texas-instruments/tpl5111ddct/system-timer-single-5-5v-sot-23/dp/68Y0736" TargetMode="External"/><Relationship Id="rId60" Type="http://schemas.openxmlformats.org/officeDocument/2006/relationships/hyperlink" Target="http://www.digikey.com/product-detail/en/lite-on-inc/LTST-C170KFKT/160-1413-1-ND/386774" TargetMode="External"/><Relationship Id="rId61" Type="http://schemas.openxmlformats.org/officeDocument/2006/relationships/hyperlink" Target="http://www.digikey.com/product-detail/en/yageo/RC0603FR-07270KL/311-270KHRCT-ND/730051" TargetMode="External"/><Relationship Id="rId62" Type="http://schemas.openxmlformats.org/officeDocument/2006/relationships/hyperlink" Target="http://it.farnell.com/yageo-phycomp/rc0603fr-07270kl/res-film-spesso-270k-1-0-1w-0603/dp/9238778" TargetMode="External"/><Relationship Id="rId63" Type="http://schemas.openxmlformats.org/officeDocument/2006/relationships/hyperlink" Target="http://www.mouser.com/Search/Refine.aspx?Keyword=RC0603FR-07270KL%20Yageo" TargetMode="External"/><Relationship Id="rId64" Type="http://schemas.openxmlformats.org/officeDocument/2006/relationships/hyperlink" Target="http://www.newark.com/webapp/wcs/stores/servlet/Search?catalogId=15003&amp;langId=-1&amp;storeId=10194&amp;gs=true&amp;st=RC0603FR-07270KL%20Yageo" TargetMode="External"/><Relationship Id="rId65" Type="http://schemas.openxmlformats.org/officeDocument/2006/relationships/hyperlink" Target="http://www.digikey.com/product-detail/en/texas-instruments/TPS61025DRCR/296-15844-1-ND/600559" TargetMode="External"/><Relationship Id="rId66" Type="http://schemas.openxmlformats.org/officeDocument/2006/relationships/hyperlink" Target="http://it.farnell.com/texas-instruments/tps61025drcr/ic-dc-dc-converter-voltage-reg/dp/1703402" TargetMode="External"/><Relationship Id="rId67" Type="http://schemas.openxmlformats.org/officeDocument/2006/relationships/hyperlink" Target="http://www.mouser.com/Search/Refine.aspx?Keyword=TPS61025DRCR%20Texas%20Instruments" TargetMode="External"/><Relationship Id="rId68" Type="http://schemas.openxmlformats.org/officeDocument/2006/relationships/hyperlink" Target="http://www.newark.com/texas-instruments/tps61025drcr/synchronous-boost-converter-son/dp/87H2896" TargetMode="External"/><Relationship Id="rId69" Type="http://schemas.openxmlformats.org/officeDocument/2006/relationships/hyperlink" Target="http://it.rs-online.com/web/c/?searchTerm=TPS61025DRCR%20Texas%20Instruments" TargetMode="External"/><Relationship Id="rId70" Type="http://schemas.openxmlformats.org/officeDocument/2006/relationships/hyperlink" Target="http://www.digikey.com/product-detail/en/ams-taos-usa-inc/TSL2561FN/TSL2561-FNCT-ND/3095298" TargetMode="External"/><Relationship Id="rId71" Type="http://schemas.openxmlformats.org/officeDocument/2006/relationships/hyperlink" Target="http://it.farnell.com/webapp/wcs/stores/servlet/Search?catalogId=15001&amp;langId=-4&amp;storeId=10165&amp;gs=true&amp;st=TSL2561FN%20AMS-TAOS%20USA%20Inc." TargetMode="External"/><Relationship Id="rId72" Type="http://schemas.openxmlformats.org/officeDocument/2006/relationships/hyperlink" Target="http://www.mouser.com/Search/Refine.aspx?Keyword=TSL2561FN%20AMS-TAOS%20USA%20Inc." TargetMode="External"/><Relationship Id="rId73" Type="http://schemas.openxmlformats.org/officeDocument/2006/relationships/hyperlink" Target="http://www.digikey.com/product-detail/en/yageo/RC0805JR-071KL/311-1.0KARCT-ND/731165" TargetMode="External"/><Relationship Id="rId74" Type="http://schemas.openxmlformats.org/officeDocument/2006/relationships/hyperlink" Target="http://it.farnell.com/yageo-phycomp/rc0805jr-071kl/res-film-spesso-1k-5-0-125w-0805/dp/9234004" TargetMode="External"/><Relationship Id="rId75" Type="http://schemas.openxmlformats.org/officeDocument/2006/relationships/hyperlink" Target="http://www.mouser.com/Search/Refine.aspx?Keyword=RC0805JR-071KL%20Yageo" TargetMode="External"/><Relationship Id="rId76" Type="http://schemas.openxmlformats.org/officeDocument/2006/relationships/hyperlink" Target="http://www.newark.com/yageo/rc0805jr-071kl/res-thick-film-1k-5-0-125w-0805/dp/68R0253" TargetMode="External"/><Relationship Id="rId77" Type="http://schemas.openxmlformats.org/officeDocument/2006/relationships/hyperlink" Target="http://www.digikey.com/product-detail/en/murata-electronics-north-america/GRM21BR71A225KA01L/490-1696-1-ND/587402" TargetMode="External"/><Relationship Id="rId78" Type="http://schemas.openxmlformats.org/officeDocument/2006/relationships/hyperlink" Target="http://it.farnell.com/murata/grm21br71a225ka01l/condensatore-mlcc-x7r-2-2uf-10v/dp/1828923" TargetMode="External"/><Relationship Id="rId79" Type="http://schemas.openxmlformats.org/officeDocument/2006/relationships/hyperlink" Target="http://www.mouser.com/Search/Refine.aspx?Keyword=GRM21BR71A225KA01L%20Murata%20Electronics" TargetMode="External"/><Relationship Id="rId80" Type="http://schemas.openxmlformats.org/officeDocument/2006/relationships/hyperlink" Target="http://www.newark.com/webapp/wcs/stores/servlet/Search?catalogId=15003&amp;langId=-1&amp;storeId=10194&amp;gs=true&amp;st=GRM21BR71A225KA01L%20Murata%20Electronics" TargetMode="External"/><Relationship Id="rId81" Type="http://schemas.openxmlformats.org/officeDocument/2006/relationships/hyperlink" Target="http://it.rs-online.com/web/c/?searchTerm=GRM21BR71A225KA01L%20Murata%20Electronics" TargetMode="External"/><Relationship Id="rId82" Type="http://schemas.openxmlformats.org/officeDocument/2006/relationships/hyperlink" Target="http://www.digikey.com/product-detail/en/stmicroelectronics/LPS25HBTR/497-15070-1-ND/5043076" TargetMode="External"/><Relationship Id="rId83" Type="http://schemas.openxmlformats.org/officeDocument/2006/relationships/hyperlink" Target="http://www.mouser.com/Search/Refine.aspx?Keyword=LPS25HBTR%20STMicroelectronics" TargetMode="External"/><Relationship Id="rId84" Type="http://schemas.openxmlformats.org/officeDocument/2006/relationships/hyperlink" Target="http://www.newark.com/webapp/wcs/stores/servlet/Search?catalogId=15003&amp;langId=-1&amp;storeId=10194&amp;gs=true&amp;st=LPS25HBTR%20STMicroelectronics" TargetMode="External"/><Relationship Id="rId85" Type="http://schemas.openxmlformats.org/officeDocument/2006/relationships/hyperlink" Target="http://it.rs-online.com/web/c/?searchTerm=LPS25HBTR%20STMicroelectronics" TargetMode="External"/><Relationship Id="rId86" Type="http://schemas.openxmlformats.org/officeDocument/2006/relationships/hyperlink" Target="http://www.digikey.com/product-detail/en/yageo/RC0603JR-070RL/311-0.0GRCT-ND/729622" TargetMode="External"/><Relationship Id="rId87" Type="http://schemas.openxmlformats.org/officeDocument/2006/relationships/hyperlink" Target="http://it.farnell.com/yageo-phycomp/rc0603jr-070rl/res-film-spesso-0r-5-0-1w-0603/dp/9233130" TargetMode="External"/><Relationship Id="rId88" Type="http://schemas.openxmlformats.org/officeDocument/2006/relationships/hyperlink" Target="http://www.mouser.com/Search/Refine.aspx?Keyword=RC0603JR-070RL%20Yageo" TargetMode="External"/><Relationship Id="rId89" Type="http://schemas.openxmlformats.org/officeDocument/2006/relationships/hyperlink" Target="http://www.newark.com/yageo/rc0603jr-070rl/res-thick-film-0r-0-1w-0603/dp/68R0136" TargetMode="External"/><Relationship Id="rId9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2.8"/>
  <cols>
    <col collapsed="false" hidden="false" max="1" min="1" style="0" width="14.7397959183673"/>
    <col collapsed="false" hidden="false" max="2" min="2" style="0" width="14.5051020408163"/>
    <col collapsed="false" hidden="true" max="4" min="3" style="0" width="0"/>
    <col collapsed="false" hidden="false" max="5" min="5" style="0" width="31.984693877551"/>
    <col collapsed="false" hidden="false" max="6" min="6" style="0" width="23.5408163265306"/>
    <col collapsed="false" hidden="false" max="8" min="7" style="0" width="8.91836734693878"/>
    <col collapsed="false" hidden="false" max="9" min="9" style="0" width="15.4540816326531"/>
    <col collapsed="false" hidden="false" max="12" min="10" style="0" width="8.91836734693878"/>
    <col collapsed="false" hidden="false" max="13" min="13" style="0" width="15.4540816326531"/>
    <col collapsed="false" hidden="false" max="18" min="14" style="0" width="8.91836734693878"/>
    <col collapsed="false" hidden="false" max="19" min="19" style="0" width="15.4540816326531"/>
    <col collapsed="false" hidden="false" max="24" min="20" style="0" width="8.91836734693878"/>
    <col collapsed="false" hidden="false" max="25" min="25" style="0" width="15.4540816326531"/>
    <col collapsed="false" hidden="false" max="30" min="26" style="0" width="8.91836734693878"/>
    <col collapsed="false" hidden="false" max="31" min="31" style="0" width="15.4540816326531"/>
    <col collapsed="false" hidden="false" max="36" min="32" style="0" width="8.91836734693878"/>
    <col collapsed="false" hidden="false" max="37" min="37" style="0" width="15.4540816326531"/>
    <col collapsed="false" hidden="false" max="42" min="38" style="0" width="8.91836734693878"/>
    <col collapsed="false" hidden="false" max="43" min="43" style="0" width="15.4540816326531"/>
    <col collapsed="false" hidden="false" max="45" min="44" style="0" width="8.91836734693878"/>
    <col collapsed="false" hidden="false" max="1025" min="46" style="0" width="8.44387755102041"/>
  </cols>
  <sheetData>
    <row r="1" customFormat="false" ht="16.15" hidden="false" customHeight="false" outlineLevel="0" collapsed="false">
      <c r="H1" s="1" t="s">
        <v>0</v>
      </c>
      <c r="I1" s="1" t="n">
        <v>100</v>
      </c>
    </row>
    <row r="2" customFormat="false" ht="16.15" hidden="false" customHeight="false" outlineLevel="0" collapsed="false">
      <c r="H2" s="2" t="s">
        <v>1</v>
      </c>
      <c r="I2" s="3" t="n">
        <f aca="false">SUM(I7:I33)</f>
        <v>1607.97612</v>
      </c>
      <c r="M2" s="3" t="n">
        <f aca="false">SUM(M7:M33)</f>
        <v>1344.928</v>
      </c>
      <c r="S2" s="3" t="n">
        <f aca="false">SUM(S7:S33)</f>
        <v>3472.302836</v>
      </c>
      <c r="Y2" s="3" t="n">
        <f aca="false">SUM(Y7:Y33)</f>
        <v>1281.3</v>
      </c>
      <c r="AE2" s="3" t="n">
        <f aca="false">SUM(AE7:AE33)</f>
        <v>690</v>
      </c>
      <c r="AK2" s="3" t="n">
        <f aca="false">SUM(AK7:AK33)</f>
        <v>721.46632</v>
      </c>
      <c r="AQ2" s="3" t="n">
        <f aca="false">SUM(AQ7:AQ33)</f>
        <v>0</v>
      </c>
    </row>
    <row r="3" customFormat="false" ht="16.15" hidden="false" customHeight="false" outlineLevel="0" collapsed="false">
      <c r="H3" s="2" t="s">
        <v>2</v>
      </c>
      <c r="I3" s="4" t="n">
        <f aca="false">TotalCost/BoardQty</f>
        <v>16.0797612</v>
      </c>
    </row>
    <row r="4" customFormat="false" ht="13.8" hidden="false" customHeight="false" outlineLevel="0" collapsed="false"/>
    <row r="5" customFormat="false" ht="17.3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  <c r="AN5" s="11" t="s">
        <v>9</v>
      </c>
      <c r="AO5" s="11"/>
      <c r="AP5" s="11"/>
      <c r="AQ5" s="11"/>
      <c r="AR5" s="11"/>
      <c r="AS5" s="11"/>
    </row>
    <row r="6" customFormat="false" ht="15" hidden="false" customHeight="false" outlineLevel="0" collapsed="false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2" t="s">
        <v>20</v>
      </c>
      <c r="L6" s="12" t="s">
        <v>17</v>
      </c>
      <c r="M6" s="12" t="s">
        <v>18</v>
      </c>
      <c r="N6" s="12" t="s">
        <v>21</v>
      </c>
      <c r="O6" s="12" t="s">
        <v>22</v>
      </c>
      <c r="P6" s="12" t="s">
        <v>19</v>
      </c>
      <c r="Q6" s="12" t="s">
        <v>20</v>
      </c>
      <c r="R6" s="12" t="s">
        <v>17</v>
      </c>
      <c r="S6" s="12" t="s">
        <v>18</v>
      </c>
      <c r="T6" s="12" t="s">
        <v>21</v>
      </c>
      <c r="U6" s="12" t="s">
        <v>22</v>
      </c>
      <c r="V6" s="12" t="s">
        <v>19</v>
      </c>
      <c r="W6" s="12" t="s">
        <v>20</v>
      </c>
      <c r="X6" s="12" t="s">
        <v>17</v>
      </c>
      <c r="Y6" s="12" t="s">
        <v>18</v>
      </c>
      <c r="Z6" s="12" t="s">
        <v>21</v>
      </c>
      <c r="AA6" s="12" t="s">
        <v>22</v>
      </c>
      <c r="AB6" s="12" t="s">
        <v>19</v>
      </c>
      <c r="AC6" s="12" t="s">
        <v>20</v>
      </c>
      <c r="AD6" s="12" t="s">
        <v>17</v>
      </c>
      <c r="AE6" s="12" t="s">
        <v>18</v>
      </c>
      <c r="AF6" s="12" t="s">
        <v>21</v>
      </c>
      <c r="AG6" s="12" t="s">
        <v>22</v>
      </c>
      <c r="AH6" s="12" t="s">
        <v>19</v>
      </c>
      <c r="AI6" s="12" t="s">
        <v>20</v>
      </c>
      <c r="AJ6" s="12" t="s">
        <v>17</v>
      </c>
      <c r="AK6" s="12" t="s">
        <v>18</v>
      </c>
      <c r="AL6" s="12" t="s">
        <v>21</v>
      </c>
      <c r="AM6" s="12" t="s">
        <v>22</v>
      </c>
      <c r="AN6" s="12" t="s">
        <v>19</v>
      </c>
      <c r="AO6" s="12" t="s">
        <v>20</v>
      </c>
      <c r="AP6" s="12" t="s">
        <v>17</v>
      </c>
      <c r="AQ6" s="12" t="s">
        <v>18</v>
      </c>
      <c r="AR6" s="12" t="s">
        <v>21</v>
      </c>
      <c r="AS6" s="12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D7" s="0" t="s">
        <v>25</v>
      </c>
      <c r="E7" s="0" t="s">
        <v>26</v>
      </c>
      <c r="F7" s="0" t="s">
        <v>27</v>
      </c>
      <c r="G7" s="0" t="n">
        <f aca="false">BoardQty*1</f>
        <v>100</v>
      </c>
      <c r="H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0.003</v>
      </c>
      <c r="I7" s="13" t="n">
        <f aca="false">IFERROR(G7*H7,"")</f>
        <v>0.3</v>
      </c>
      <c r="J7" s="0" t="n">
        <v>9492159</v>
      </c>
      <c r="L7" s="13" t="n">
        <f aca="false">IFERROR(LOOKUP(IF(K7="",G7,K7),{0,1,10,25,50,100,250,500,1000,5000,10000,25000,50000,125000},{0,0.1,0.013,0.0092,0.007,0.0052,0.00396,0.00316,0.00233,0.00167,0.00145,0.00128,0.00117,0.00115}),"")</f>
        <v>0.0052</v>
      </c>
      <c r="M7" s="13" t="n">
        <f aca="false">IFERROR(IF(K7="",G7,K7)*L7,"")</f>
        <v>0.52</v>
      </c>
      <c r="N7" s="0" t="s">
        <v>28</v>
      </c>
      <c r="O7" s="14" t="s">
        <v>29</v>
      </c>
      <c r="P7" s="0" t="n">
        <v>160280</v>
      </c>
      <c r="R7" s="13" t="n">
        <f aca="false">IFERROR(LOOKUP(IF(Q7="",G7,Q7),{0,1,10,300,500,1250,2500},{0,0.00825864,0.00825864,0.00709396,0.00614104,0.00497636,0.00412932}),"")</f>
        <v>0.00825864</v>
      </c>
      <c r="S7" s="13" t="n">
        <f aca="false">IFERROR(IF(Q7="",G7,Q7)*R7,"")</f>
        <v>0.825864</v>
      </c>
      <c r="T7" s="0" t="s">
        <v>30</v>
      </c>
      <c r="U7" s="14" t="s">
        <v>29</v>
      </c>
      <c r="V7" s="0" t="n">
        <v>599743</v>
      </c>
      <c r="X7" s="13" t="n">
        <f aca="false">IFERROR(LOOKUP(IF(W7="",G7,W7),{0,1,10,100,1000,5000},{0,0.1,0.01,0.003,0.002,0.001}),"")</f>
        <v>0.003</v>
      </c>
      <c r="Y7" s="13" t="n">
        <f aca="false">IFERROR(IF(W7="",G7,W7)*X7,"")</f>
        <v>0.3</v>
      </c>
      <c r="Z7" s="0" t="s">
        <v>31</v>
      </c>
      <c r="AA7" s="14" t="s">
        <v>29</v>
      </c>
      <c r="AB7" s="0" t="n">
        <v>4140</v>
      </c>
      <c r="AD7" s="13" t="n">
        <f aca="false">IFERROR(LOOKUP(IF(AC7="",G7,AC7),{0,1,10,25,100,250,1000},{0,0.082,0.014,0.01,0.006,0.004,0.003}),"")</f>
        <v>0.006</v>
      </c>
      <c r="AE7" s="13" t="n">
        <f aca="false">IFERROR(IF(AC7="",G7,AC7)*AD7,"")</f>
        <v>0.6</v>
      </c>
      <c r="AF7" s="0" t="s">
        <v>32</v>
      </c>
      <c r="AG7" s="14" t="s">
        <v>29</v>
      </c>
    </row>
    <row r="8" customFormat="false" ht="13.8" hidden="false" customHeight="false" outlineLevel="0" collapsed="false">
      <c r="A8" s="0" t="s">
        <v>33</v>
      </c>
      <c r="B8" s="0" t="s">
        <v>34</v>
      </c>
      <c r="D8" s="0" t="s">
        <v>35</v>
      </c>
      <c r="E8" s="0" t="s">
        <v>36</v>
      </c>
      <c r="F8" s="0" t="s">
        <v>37</v>
      </c>
      <c r="G8" s="0" t="n">
        <f aca="false">BoardQty*1</f>
        <v>100</v>
      </c>
      <c r="H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0.1183</v>
      </c>
      <c r="I8" s="13" t="n">
        <f aca="false">IFERROR(G8*H8,"")</f>
        <v>11.83</v>
      </c>
      <c r="J8" s="0" t="n">
        <v>143608</v>
      </c>
      <c r="L8" s="13" t="n">
        <f aca="false">IFERROR(LOOKUP(IF(K8="",G8,K8),{0,1,10,25,100,250,500,1000,3000,6000,15000,30000,75000,150000},{0,0.31,0.225,0.1656,0.1183,0.0804,0.07096,0.05558,0.04945,0.043,0.0387,0.0344,0.03118,0.02903}),"")</f>
        <v>0.1183</v>
      </c>
      <c r="M8" s="13" t="n">
        <f aca="false">IFERROR(IF(K8="",G8,K8)*L8,"")</f>
        <v>11.83</v>
      </c>
      <c r="N8" s="0" t="s">
        <v>38</v>
      </c>
      <c r="O8" s="14" t="s">
        <v>29</v>
      </c>
      <c r="AH8" s="0" t="n">
        <v>250</v>
      </c>
      <c r="AJ8" s="13" t="n">
        <f aca="false">IFERROR(LOOKUP(IF(AI8="",G8,AI8),{0,1,50,250},{0,0.169408,0.169408,0.0624692}),"")</f>
        <v>0.169408</v>
      </c>
      <c r="AK8" s="13" t="n">
        <f aca="false">IFERROR(IF(AI8="",G8,AI8)*AJ8,"")</f>
        <v>16.9408</v>
      </c>
      <c r="AL8" s="0" t="s">
        <v>39</v>
      </c>
      <c r="AM8" s="14" t="s">
        <v>29</v>
      </c>
    </row>
    <row r="9" customFormat="false" ht="13.8" hidden="false" customHeight="false" outlineLevel="0" collapsed="false">
      <c r="A9" s="0" t="s">
        <v>40</v>
      </c>
      <c r="B9" s="0" t="s">
        <v>41</v>
      </c>
      <c r="D9" s="0" t="s">
        <v>42</v>
      </c>
      <c r="E9" s="0" t="s">
        <v>43</v>
      </c>
      <c r="F9" s="0" t="s">
        <v>41</v>
      </c>
      <c r="G9" s="0" t="n">
        <f aca="false">BoardQty*1</f>
        <v>100</v>
      </c>
      <c r="H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1.25</v>
      </c>
      <c r="I9" s="13" t="n">
        <f aca="false">IFERROR(G9*H9,"")</f>
        <v>125</v>
      </c>
      <c r="J9" s="0" t="n">
        <v>3205</v>
      </c>
      <c r="L9" s="13" t="n">
        <f aca="false">IFERROR(LOOKUP(IF(K9="",G9,K9),{0,1,5,10,25,50,100,500,1000,2500,5000,7500},{0,2.77,2.618,2.244,1.7952,1.6456,1.496,1.309,1.1594,1.02,0.986,0.952}),"")</f>
        <v>1.496</v>
      </c>
      <c r="M9" s="13" t="n">
        <f aca="false">IFERROR(IF(K9="",G9,K9)*L9,"")</f>
        <v>149.6</v>
      </c>
      <c r="N9" s="0" t="s">
        <v>44</v>
      </c>
      <c r="O9" s="14" t="s">
        <v>29</v>
      </c>
      <c r="P9" s="0" t="n">
        <v>3617</v>
      </c>
      <c r="R9" s="13" t="n">
        <f aca="false">IFERROR(LOOKUP(IF(Q9="",G9,Q9),{0,1,10,50,100,500,1000},{0,1.778784,1.778784,1.577612,1.42938,1.259972,0.9730372}),"")</f>
        <v>1.42938</v>
      </c>
      <c r="S9" s="13" t="n">
        <f aca="false">IFERROR(IF(Q9="",G9,Q9)*R9,"")</f>
        <v>142.938</v>
      </c>
      <c r="T9" s="0" t="s">
        <v>45</v>
      </c>
      <c r="U9" s="14" t="s">
        <v>29</v>
      </c>
      <c r="AB9" s="0" t="n">
        <v>1493</v>
      </c>
      <c r="AD9" s="13" t="n">
        <f aca="false">IFERROR(LOOKUP(IF(AC9="",G9,AC9),{0,1,10,100,500,1000},{0,2.42,1.59,1.25,1.01,0.978}),"")</f>
        <v>1.25</v>
      </c>
      <c r="AE9" s="13" t="n">
        <f aca="false">IFERROR(IF(AC9="",G9,AC9)*AD9,"")</f>
        <v>125</v>
      </c>
      <c r="AF9" s="0" t="s">
        <v>46</v>
      </c>
      <c r="AG9" s="14" t="s">
        <v>29</v>
      </c>
    </row>
    <row r="10" customFormat="false" ht="13.8" hidden="false" customHeight="false" outlineLevel="0" collapsed="false">
      <c r="A10" s="0" t="s">
        <v>47</v>
      </c>
      <c r="B10" s="0" t="s">
        <v>48</v>
      </c>
      <c r="D10" s="0" t="s">
        <v>49</v>
      </c>
      <c r="E10" s="0" t="s">
        <v>50</v>
      </c>
      <c r="F10" s="0" t="s">
        <v>51</v>
      </c>
      <c r="G10" s="0" t="n">
        <f aca="false">BoardQty*1</f>
        <v>100</v>
      </c>
      <c r="H1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0.2350536</v>
      </c>
      <c r="I10" s="13" t="n">
        <f aca="false">IFERROR(G10*H10,"")</f>
        <v>23.50536</v>
      </c>
      <c r="J10" s="0" t="n">
        <v>5376</v>
      </c>
      <c r="L10" s="13" t="n">
        <f aca="false">IFERROR(LOOKUP(IF(K10="",G10,K10),{0,1,10,25,50,100,250,500,750,1000,2000,4000,6000,10000,50000,100000},{0,0.39,0.353,0.314,0.2748,0.2551,0.23552,0.22372,0.20411,0.18055,0.1413,0.13345,0.1256,0.12168,0.11383,0.1099}),"")</f>
        <v>0.2551</v>
      </c>
      <c r="M10" s="13" t="n">
        <f aca="false">IFERROR(IF(K10="",G10,K10)*L10,"")</f>
        <v>25.51</v>
      </c>
      <c r="N10" s="0" t="s">
        <v>52</v>
      </c>
      <c r="O10" s="14" t="s">
        <v>29</v>
      </c>
      <c r="V10" s="0" t="n">
        <v>1476</v>
      </c>
      <c r="X10" s="13" t="n">
        <f aca="false">IFERROR(LOOKUP(IF(W10="",G10,W10),{0,1,10,100,500,1000,2000,10000,24000,50000},{0,0.379,0.293,0.236,0.204,0.141,0.133,0.122,0.118,0.112}),"")</f>
        <v>0.236</v>
      </c>
      <c r="Y10" s="13" t="n">
        <f aca="false">IFERROR(IF(W10="",G10,W10)*X10,"")</f>
        <v>23.6</v>
      </c>
      <c r="Z10" s="0" t="s">
        <v>53</v>
      </c>
      <c r="AA10" s="14" t="s">
        <v>29</v>
      </c>
      <c r="AH10" s="0" t="n">
        <v>1660</v>
      </c>
      <c r="AJ10" s="13" t="n">
        <f aca="false">IFERROR(LOOKUP(IF(AI10="",G10,AI10),{0,1,10,100},{0,0.2519944,0.2519944,0.2350536}),"")</f>
        <v>0.2350536</v>
      </c>
      <c r="AK10" s="13" t="n">
        <f aca="false">IFERROR(IF(AI10="",G10,AI10)*AJ10,"")</f>
        <v>23.50536</v>
      </c>
      <c r="AL10" s="0" t="s">
        <v>54</v>
      </c>
      <c r="AM10" s="14" t="s">
        <v>29</v>
      </c>
    </row>
    <row r="11" customFormat="false" ht="13.8" hidden="false" customHeight="false" outlineLevel="0" collapsed="false">
      <c r="A11" s="0" t="s">
        <v>55</v>
      </c>
      <c r="B11" s="0" t="s">
        <v>56</v>
      </c>
      <c r="D11" s="0" t="s">
        <v>25</v>
      </c>
      <c r="E11" s="0" t="s">
        <v>26</v>
      </c>
      <c r="F11" s="0" t="s">
        <v>57</v>
      </c>
      <c r="G11" s="0" t="n">
        <f aca="false">BoardQty*1</f>
        <v>100</v>
      </c>
      <c r="H11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0.003</v>
      </c>
      <c r="I11" s="13" t="n">
        <f aca="false">IFERROR(G11*H11,"")</f>
        <v>0.3</v>
      </c>
      <c r="J11" s="0" t="n">
        <v>190971</v>
      </c>
      <c r="L11" s="13" t="n">
        <f aca="false">IFERROR(LOOKUP(IF(K11="",G11,K11),{0,1,10,25,50,100,250,500,1000,5000,10000,25000,50000,125000},{0,0.1,0.013,0.0092,0.007,0.0052,0.00396,0.00316,0.00233,0.00167,0.00145,0.00128,0.00117,0.00115}),"")</f>
        <v>0.0052</v>
      </c>
      <c r="M11" s="13" t="n">
        <f aca="false">IFERROR(IF(K11="",G11,K11)*L11,"")</f>
        <v>0.52</v>
      </c>
      <c r="N11" s="0" t="s">
        <v>58</v>
      </c>
      <c r="O11" s="14" t="s">
        <v>29</v>
      </c>
      <c r="V11" s="0" t="n">
        <v>24121</v>
      </c>
      <c r="X11" s="13" t="n">
        <f aca="false">IFERROR(LOOKUP(IF(W11="",G11,W11),{0,1,10,100,1000,5000,10000},{0,0.1,0.01,0.003,0.002,0.002,0.001}),"")</f>
        <v>0.003</v>
      </c>
      <c r="Y11" s="13" t="n">
        <f aca="false">IFERROR(IF(W11="",G11,W11)*X11,"")</f>
        <v>0.3</v>
      </c>
      <c r="Z11" s="0" t="s">
        <v>59</v>
      </c>
      <c r="AA11" s="14" t="s">
        <v>29</v>
      </c>
      <c r="AG11" s="14" t="s">
        <v>29</v>
      </c>
    </row>
    <row r="12" customFormat="false" ht="13.8" hidden="false" customHeight="false" outlineLevel="0" collapsed="false">
      <c r="A12" s="0" t="s">
        <v>60</v>
      </c>
      <c r="B12" s="0" t="s">
        <v>61</v>
      </c>
      <c r="D12" s="0" t="s">
        <v>25</v>
      </c>
      <c r="E12" s="0" t="s">
        <v>26</v>
      </c>
      <c r="F12" s="0" t="s">
        <v>62</v>
      </c>
      <c r="G12" s="0" t="n">
        <f aca="false">BoardQty*1</f>
        <v>100</v>
      </c>
      <c r="H12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0.003</v>
      </c>
      <c r="I12" s="13" t="n">
        <f aca="false">IFERROR(G12*H12,"")</f>
        <v>0.3</v>
      </c>
      <c r="J12" s="0" t="n">
        <v>171006</v>
      </c>
      <c r="L12" s="13" t="n">
        <f aca="false">IFERROR(LOOKUP(IF(K12="",G12,K12),{0,1,10,25,50,100,250,500,1000,5000,10000,25000,50000,125000},{0,0.1,0.013,0.0092,0.007,0.0052,0.00396,0.00316,0.00233,0.00167,0.00145,0.00128,0.00117,0.00115}),"")</f>
        <v>0.0052</v>
      </c>
      <c r="M12" s="13" t="n">
        <f aca="false">IFERROR(IF(K12="",G12,K12)*L12,"")</f>
        <v>0.52</v>
      </c>
      <c r="N12" s="0" t="s">
        <v>63</v>
      </c>
      <c r="O12" s="14" t="s">
        <v>29</v>
      </c>
      <c r="V12" s="0" t="n">
        <v>61300</v>
      </c>
      <c r="X12" s="13" t="n">
        <f aca="false">IFERROR(LOOKUP(IF(W12="",G12,W12),{0,1,10,100,1000,5000},{0,0.1,0.01,0.003,0.002,0.001}),"")</f>
        <v>0.003</v>
      </c>
      <c r="Y12" s="13" t="n">
        <f aca="false">IFERROR(IF(W12="",G12,W12)*X12,"")</f>
        <v>0.3</v>
      </c>
      <c r="Z12" s="0" t="s">
        <v>64</v>
      </c>
      <c r="AA12" s="14" t="s">
        <v>29</v>
      </c>
      <c r="AG12" s="14" t="s">
        <v>29</v>
      </c>
    </row>
    <row r="13" customFormat="false" ht="13.8" hidden="false" customHeight="false" outlineLevel="0" collapsed="false">
      <c r="A13" s="0" t="s">
        <v>65</v>
      </c>
      <c r="B13" s="0" t="s">
        <v>66</v>
      </c>
      <c r="D13" s="0" t="s">
        <v>67</v>
      </c>
      <c r="E13" s="0" t="s">
        <v>68</v>
      </c>
      <c r="F13" s="0" t="s">
        <v>69</v>
      </c>
      <c r="G13" s="0" t="n">
        <f aca="false">BoardQty*1</f>
        <v>100</v>
      </c>
      <c r="H13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0.352</v>
      </c>
      <c r="I13" s="13" t="n">
        <f aca="false">IFERROR(G13*H13,"")</f>
        <v>35.2</v>
      </c>
      <c r="J13" s="0" t="n">
        <v>76752</v>
      </c>
      <c r="L13" s="13" t="n">
        <f aca="false">IFERROR(LOOKUP(IF(K13="",G13,K13),{0,1,10,25,50,100,250,500,1000,2500,5000},{0,0.41,0.394,0.38,0.366,0.352,0.32384,0.2816,0.23936,0.2176,0.1824}),"")</f>
        <v>0.352</v>
      </c>
      <c r="M13" s="13" t="n">
        <f aca="false">IFERROR(IF(K13="",G13,K13)*L13,"")</f>
        <v>35.2</v>
      </c>
      <c r="N13" s="0" t="s">
        <v>70</v>
      </c>
      <c r="O13" s="14" t="s">
        <v>29</v>
      </c>
      <c r="AA13" s="14" t="s">
        <v>29</v>
      </c>
    </row>
    <row r="14" customFormat="false" ht="13.8" hidden="false" customHeight="false" outlineLevel="0" collapsed="false">
      <c r="A14" s="0" t="s">
        <v>71</v>
      </c>
      <c r="B14" s="0" t="s">
        <v>72</v>
      </c>
      <c r="D14" s="0" t="s">
        <v>73</v>
      </c>
      <c r="E14" s="0" t="s">
        <v>74</v>
      </c>
      <c r="F14" s="0" t="s">
        <v>75</v>
      </c>
      <c r="G14" s="0" t="n">
        <f aca="false">BoardQty*2</f>
        <v>200</v>
      </c>
      <c r="H14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1.72</v>
      </c>
      <c r="I14" s="13" t="n">
        <f aca="false">IFERROR(G14*H14,"")</f>
        <v>344</v>
      </c>
      <c r="V14" s="0" t="n">
        <v>121</v>
      </c>
      <c r="X14" s="13" t="n">
        <f aca="false">IFERROR(LOOKUP(IF(W14="",G14,W14),{0,1,50,100,250},{0,2.18,1.91,1.72,1.63}),"")</f>
        <v>1.72</v>
      </c>
      <c r="Y14" s="13" t="n">
        <f aca="false">IFERROR(IF(W14="",G14,W14)*X14,"")</f>
        <v>344</v>
      </c>
      <c r="Z14" s="0" t="s">
        <v>76</v>
      </c>
      <c r="AA14" s="14" t="s">
        <v>29</v>
      </c>
    </row>
    <row r="15" customFormat="false" ht="13.8" hidden="false" customHeight="false" outlineLevel="0" collapsed="false">
      <c r="A15" s="0" t="s">
        <v>77</v>
      </c>
      <c r="B15" s="0" t="s">
        <v>78</v>
      </c>
      <c r="D15" s="0" t="s">
        <v>79</v>
      </c>
      <c r="E15" s="0" t="s">
        <v>68</v>
      </c>
      <c r="F15" s="0" t="s">
        <v>80</v>
      </c>
      <c r="G15" s="0" t="n">
        <f aca="false">BoardQty*2</f>
        <v>200</v>
      </c>
      <c r="H15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0.55</v>
      </c>
      <c r="I15" s="13" t="n">
        <f aca="false">IFERROR(G15*H15,"")</f>
        <v>110</v>
      </c>
      <c r="J15" s="0" t="n">
        <v>52850</v>
      </c>
      <c r="L15" s="13" t="n">
        <f aca="false">IFERROR(LOOKUP(IF(K15="",G15,K15),{0,1,10,25,50,100,250,500,1000,3000,6000},{0,0.76,0.729,0.6876,0.605,0.55,0.52252,0.50876,0.39875,0.3625,0.3375}),"")</f>
        <v>0.55</v>
      </c>
      <c r="M15" s="13" t="n">
        <f aca="false">IFERROR(IF(K15="",G15,K15)*L15,"")</f>
        <v>110</v>
      </c>
      <c r="N15" s="0" t="s">
        <v>81</v>
      </c>
      <c r="O15" s="14" t="s">
        <v>29</v>
      </c>
      <c r="V15" s="0" t="n">
        <v>6708</v>
      </c>
      <c r="X15" s="13" t="n">
        <f aca="false">IFERROR(LOOKUP(IF(W15="",G15,W15),{0,1,25,100,250,500,1000,3000,6000,12000},{0,0.729,0.605,0.55,0.522,0.508,0.476,0.455,0.428,0.426}),"")</f>
        <v>0.55</v>
      </c>
      <c r="Y15" s="13" t="n">
        <f aca="false">IFERROR(IF(W15="",G15,W15)*X15,"")</f>
        <v>110</v>
      </c>
      <c r="Z15" s="0" t="s">
        <v>82</v>
      </c>
      <c r="AA15" s="14" t="s">
        <v>29</v>
      </c>
    </row>
    <row r="16" customFormat="false" ht="13.8" hidden="false" customHeight="false" outlineLevel="0" collapsed="false">
      <c r="A16" s="0" t="s">
        <v>83</v>
      </c>
      <c r="B16" s="0" t="s">
        <v>84</v>
      </c>
      <c r="D16" s="0" t="s">
        <v>85</v>
      </c>
      <c r="E16" s="0" t="s">
        <v>86</v>
      </c>
      <c r="F16" s="0" t="s">
        <v>87</v>
      </c>
      <c r="G16" s="0" t="n">
        <f aca="false">BoardQty*1</f>
        <v>100</v>
      </c>
      <c r="H16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0.81</v>
      </c>
      <c r="I16" s="13" t="n">
        <f aca="false">IFERROR(G16*H16,"")</f>
        <v>81</v>
      </c>
      <c r="J16" s="0" t="n">
        <v>21773</v>
      </c>
      <c r="L16" s="13" t="n">
        <f aca="false">IFERROR(LOOKUP(IF(K16="",G16,K16),{0,1,25,100,3000},{0,1.1,0.9168,0.8343,0.8343}),"")</f>
        <v>0.8343</v>
      </c>
      <c r="M16" s="13" t="n">
        <f aca="false">IFERROR(IF(K16="",G16,K16)*L16,"")</f>
        <v>83.43</v>
      </c>
      <c r="N16" s="0" t="s">
        <v>88</v>
      </c>
      <c r="O16" s="14" t="s">
        <v>29</v>
      </c>
      <c r="V16" s="0" t="n">
        <v>5652</v>
      </c>
      <c r="X16" s="13" t="n">
        <f aca="false">IFERROR(LOOKUP(IF(W16="",G16,W16),{0,1,10,25,100,3000},{0,1.16,1.07,0.889,0.81,0.81}),"")</f>
        <v>0.81</v>
      </c>
      <c r="Y16" s="13" t="n">
        <f aca="false">IFERROR(IF(W16="",G16,W16)*X16,"")</f>
        <v>81</v>
      </c>
      <c r="Z16" s="0" t="s">
        <v>89</v>
      </c>
      <c r="AA16" s="14" t="s">
        <v>29</v>
      </c>
      <c r="AH16" s="0" t="n">
        <v>16</v>
      </c>
      <c r="AJ16" s="13" t="n">
        <f aca="false">IFERROR(LOOKUP(IF(AI16="",G16,AI16),{0,1,2,10},{0,1.027036,1.027036,0.942332}),"")</f>
        <v>0.942332</v>
      </c>
      <c r="AK16" s="13" t="n">
        <f aca="false">IFERROR(IF(AI16="",G16,AI16)*AJ16,"")</f>
        <v>94.2332</v>
      </c>
      <c r="AL16" s="0" t="s">
        <v>90</v>
      </c>
      <c r="AM16" s="14" t="s">
        <v>29</v>
      </c>
    </row>
    <row r="17" customFormat="false" ht="13.8" hidden="false" customHeight="false" outlineLevel="0" collapsed="false">
      <c r="A17" s="0" t="s">
        <v>91</v>
      </c>
      <c r="B17" s="0" t="s">
        <v>92</v>
      </c>
      <c r="D17" s="0" t="s">
        <v>93</v>
      </c>
      <c r="E17" s="0" t="s">
        <v>50</v>
      </c>
      <c r="F17" s="0" t="s">
        <v>94</v>
      </c>
      <c r="G17" s="0" t="n">
        <f aca="false">BoardQty*7</f>
        <v>700</v>
      </c>
      <c r="H1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0.006</v>
      </c>
      <c r="I17" s="13" t="n">
        <f aca="false">IFERROR(G17*H17,"")</f>
        <v>4.2</v>
      </c>
      <c r="J17" s="0" t="n">
        <v>4352363</v>
      </c>
      <c r="L17" s="13" t="n">
        <f aca="false">IFERROR(LOOKUP(IF(K17="",G17,K17),{0,1,10,50,100,250,500,1000,4000,8000,12000,28000,100000},{0,0.1,0.019,0.0102,0.0086,0.00704,0.006,0.00468,0.00359,0.00328,0.00312,0.00296,0.00215}),"")</f>
        <v>0.006</v>
      </c>
      <c r="M17" s="13" t="n">
        <f aca="false">IFERROR(IF(K17="",G17,K17)*L17,"")</f>
        <v>4.2</v>
      </c>
      <c r="N17" s="0" t="s">
        <v>95</v>
      </c>
      <c r="O17" s="14" t="s">
        <v>29</v>
      </c>
      <c r="P17" s="0" t="n">
        <v>34491</v>
      </c>
      <c r="R17" s="13" t="n">
        <f aca="false">IFERROR(LOOKUP(IF(Q17="",G17,Q17),{0,1,10,200,400,1000,2000},{0,0.0164114,0.0164114,0.01175268,0.01027036,0.00910568,0.00825864}),"")</f>
        <v>0.01027036</v>
      </c>
      <c r="S17" s="13" t="n">
        <f aca="false">IFERROR(IF(Q17="",G17,Q17)*R17,"")</f>
        <v>7.189252</v>
      </c>
      <c r="T17" s="0" t="s">
        <v>96</v>
      </c>
      <c r="U17" s="14" t="s">
        <v>29</v>
      </c>
      <c r="V17" s="0" t="n">
        <v>945379</v>
      </c>
      <c r="X17" s="13" t="n">
        <f aca="false">IFERROR(LOOKUP(IF(W17="",G17,W17),{0,1,10,100,4000},{0,0.1,0.01,0.007,0.007}),"")</f>
        <v>0.007</v>
      </c>
      <c r="Y17" s="13" t="n">
        <f aca="false">IFERROR(IF(W17="",G17,W17)*X17,"")</f>
        <v>4.9</v>
      </c>
      <c r="Z17" s="0" t="s">
        <v>97</v>
      </c>
      <c r="AA17" s="14" t="s">
        <v>29</v>
      </c>
      <c r="AB17" s="0" t="n">
        <v>8380</v>
      </c>
      <c r="AD17" s="13" t="n">
        <f aca="false">IFERROR(LOOKUP(IF(AC17="",G17,AC17),{0,1,250,500,1000,5000},{0,0.008,0.007,0.007,0.006,0.004}),"")</f>
        <v>0.007</v>
      </c>
      <c r="AE17" s="13" t="n">
        <f aca="false">IFERROR(IF(AC17="",G17,AC17)*AD17,"")</f>
        <v>4.9</v>
      </c>
      <c r="AF17" s="0" t="s">
        <v>98</v>
      </c>
      <c r="AG17" s="14" t="s">
        <v>29</v>
      </c>
      <c r="AM17" s="14" t="s">
        <v>29</v>
      </c>
    </row>
    <row r="18" customFormat="false" ht="13.8" hidden="false" customHeight="false" outlineLevel="0" collapsed="false">
      <c r="A18" s="0" t="s">
        <v>99</v>
      </c>
      <c r="B18" s="0" t="s">
        <v>100</v>
      </c>
      <c r="D18" s="0" t="s">
        <v>25</v>
      </c>
      <c r="E18" s="0" t="s">
        <v>26</v>
      </c>
      <c r="F18" s="0" t="s">
        <v>101</v>
      </c>
      <c r="G18" s="0" t="n">
        <f aca="false">BoardQty*7</f>
        <v>700</v>
      </c>
      <c r="H1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0.002</v>
      </c>
      <c r="I18" s="13" t="n">
        <f aca="false">IFERROR(G18*H18,"")</f>
        <v>1.4</v>
      </c>
      <c r="J18" s="0" t="n">
        <v>3456780</v>
      </c>
      <c r="L18" s="13" t="n">
        <f aca="false">IFERROR(LOOKUP(IF(K18="",G18,K18),{0,1,10,25,50,100,250,500,1000,5000,10000,25000,50000,125000},{0,0.1,0.01,0.0072,0.0054,0.004,0.00308,0.00244,0.0018,0.00129,0.00112,0.00099,0.0009,0.00089}),"")</f>
        <v>0.00244</v>
      </c>
      <c r="M18" s="13" t="n">
        <f aca="false">IFERROR(IF(K18="",G18,K18)*L18,"")</f>
        <v>1.708</v>
      </c>
      <c r="N18" s="0" t="s">
        <v>102</v>
      </c>
      <c r="O18" s="14" t="s">
        <v>29</v>
      </c>
      <c r="P18" s="0" t="n">
        <v>31801</v>
      </c>
      <c r="R18" s="13" t="n">
        <f aca="false">IFERROR(LOOKUP(IF(Q18="",G18,Q18),{0,1,100,500,1000,2500,5000,25000,50000},{0,0.00561164,0.00561164,0.00487048,0.0042352,0.00338816,0.00285876,0.00137644,0.00116468}),"")</f>
        <v>0.00487048</v>
      </c>
      <c r="S18" s="13" t="n">
        <f aca="false">IFERROR(IF(Q18="",G18,Q18)*R18,"")</f>
        <v>3.409336</v>
      </c>
      <c r="T18" s="0" t="s">
        <v>103</v>
      </c>
      <c r="U18" s="14" t="s">
        <v>29</v>
      </c>
      <c r="V18" s="0" t="n">
        <v>802226</v>
      </c>
      <c r="X18" s="13" t="n">
        <f aca="false">IFERROR(LOOKUP(IF(W18="",G18,W18),{0,1,10,100,1000,5000},{0,0.1,0.008,0.002,0.001,0.001}),"")</f>
        <v>0.002</v>
      </c>
      <c r="Y18" s="13" t="n">
        <f aca="false">IFERROR(IF(W18="",G18,W18)*X18,"")</f>
        <v>1.4</v>
      </c>
      <c r="Z18" s="0" t="s">
        <v>104</v>
      </c>
      <c r="AA18" s="14" t="s">
        <v>29</v>
      </c>
      <c r="AB18" s="0" t="n">
        <v>10107</v>
      </c>
      <c r="AD18" s="13" t="n">
        <f aca="false">IFERROR(LOOKUP(IF(AC18="",G18,AC18),{0,1,10,25,100,250,1000},{0,0.061,0.011,0.007,0.004,0.003,0.002}),"")</f>
        <v>0.003</v>
      </c>
      <c r="AE18" s="13" t="n">
        <f aca="false">IFERROR(IF(AC18="",G18,AC18)*AD18,"")</f>
        <v>2.1</v>
      </c>
      <c r="AF18" s="0" t="s">
        <v>105</v>
      </c>
      <c r="AG18" s="14" t="s">
        <v>29</v>
      </c>
    </row>
    <row r="19" customFormat="false" ht="13.8" hidden="false" customHeight="false" outlineLevel="0" collapsed="false">
      <c r="A19" s="0" t="s">
        <v>106</v>
      </c>
      <c r="B19" s="0" t="s">
        <v>107</v>
      </c>
      <c r="D19" s="0" t="s">
        <v>25</v>
      </c>
      <c r="E19" s="0" t="s">
        <v>26</v>
      </c>
      <c r="F19" s="0" t="s">
        <v>108</v>
      </c>
      <c r="G19" s="0" t="n">
        <f aca="false">BoardQty*1</f>
        <v>100</v>
      </c>
      <c r="H1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0.003</v>
      </c>
      <c r="I19" s="13" t="n">
        <f aca="false">IFERROR(G19*H19,"")</f>
        <v>0.3</v>
      </c>
      <c r="J19" s="0" t="n">
        <v>101529</v>
      </c>
      <c r="L19" s="13" t="n">
        <f aca="false">IFERROR(LOOKUP(IF(K19="",G19,K19),{0,1,10,25,50,100,250,500,1000,5000,10000,25000,50000,125000},{0,0.1,0.013,0.0092,0.007,0.0052,0.00396,0.00316,0.00233,0.00167,0.00145,0.00128,0.00117,0.00115}),"")</f>
        <v>0.0052</v>
      </c>
      <c r="M19" s="13" t="n">
        <f aca="false">IFERROR(IF(K19="",G19,K19)*L19,"")</f>
        <v>0.52</v>
      </c>
      <c r="N19" s="0" t="s">
        <v>109</v>
      </c>
      <c r="O19" s="14" t="s">
        <v>29</v>
      </c>
      <c r="P19" s="0" t="n">
        <v>6728</v>
      </c>
      <c r="R19" s="13" t="n">
        <f aca="false">IFERROR(LOOKUP(IF(Q19="",G19,Q19),{0,1,100,500,1000,2500,5000,25000,50000},{0,0.00709396,0.00709396,0.00603516,0.005294,0.0042352,0.00349404,0.00179996,0.00148232}),"")</f>
        <v>0.00709396</v>
      </c>
      <c r="S19" s="13" t="n">
        <f aca="false">IFERROR(IF(Q19="",G19,Q19)*R19,"")</f>
        <v>0.709396</v>
      </c>
      <c r="T19" s="0" t="s">
        <v>110</v>
      </c>
      <c r="U19" s="14" t="s">
        <v>29</v>
      </c>
      <c r="V19" s="0" t="n">
        <v>61106</v>
      </c>
      <c r="X19" s="13" t="n">
        <f aca="false">IFERROR(LOOKUP(IF(W19="",G19,W19),{0,1,10,100,1000,5000},{0,0.1,0.01,0.003,0.002,0.001}),"")</f>
        <v>0.003</v>
      </c>
      <c r="Y19" s="13" t="n">
        <f aca="false">IFERROR(IF(W19="",G19,W19)*X19,"")</f>
        <v>0.3</v>
      </c>
      <c r="Z19" s="0" t="s">
        <v>111</v>
      </c>
      <c r="AA19" s="14" t="s">
        <v>29</v>
      </c>
      <c r="AB19" s="0" t="n">
        <v>3318</v>
      </c>
      <c r="AD19" s="13" t="n">
        <f aca="false">IFERROR(LOOKUP(IF(AC19="",G19,AC19),{0,1,10,25,100,250,1000},{0,0.012,0.012,0.011,0.007,0.005,0.004}),"")</f>
        <v>0.007</v>
      </c>
      <c r="AE19" s="13" t="n">
        <f aca="false">IFERROR(IF(AC19="",G19,AC19)*AD19,"")</f>
        <v>0.7</v>
      </c>
      <c r="AF19" s="0" t="s">
        <v>112</v>
      </c>
      <c r="AG19" s="14" t="s">
        <v>29</v>
      </c>
    </row>
    <row r="20" customFormat="false" ht="13.8" hidden="false" customHeight="false" outlineLevel="0" collapsed="false">
      <c r="A20" s="0" t="s">
        <v>113</v>
      </c>
      <c r="B20" s="0" t="s">
        <v>114</v>
      </c>
      <c r="D20" s="0" t="s">
        <v>93</v>
      </c>
      <c r="E20" s="0" t="s">
        <v>50</v>
      </c>
      <c r="F20" s="0" t="s">
        <v>115</v>
      </c>
      <c r="G20" s="0" t="n">
        <f aca="false">BoardQty*1</f>
        <v>100</v>
      </c>
      <c r="H2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0.0497636</v>
      </c>
      <c r="I20" s="13" t="n">
        <f aca="false">IFERROR(G20*H20,"")</f>
        <v>4.97636</v>
      </c>
      <c r="J20" s="0" t="n">
        <v>66078</v>
      </c>
      <c r="L20" s="13" t="n">
        <f aca="false">IFERROR(LOOKUP(IF(K20="",G20,K20),{0,1,10,50,100,250,500,1000,4000,8000,12000,28000,100000},{0,0.18,0.125,0.0718,0.0594,0.05,0.04188,0.03438,0.02688,0.025,0.02375,0.0225,0.01704}),"")</f>
        <v>0.0594</v>
      </c>
      <c r="M20" s="13" t="n">
        <f aca="false">IFERROR(IF(K20="",G20,K20)*L20,"")</f>
        <v>5.94</v>
      </c>
      <c r="N20" s="0" t="s">
        <v>116</v>
      </c>
      <c r="O20" s="14" t="s">
        <v>29</v>
      </c>
      <c r="P20" s="0" t="n">
        <v>47360</v>
      </c>
      <c r="R20" s="13" t="n">
        <f aca="false">IFERROR(LOOKUP(IF(Q20="",G20,Q20),{0,1,150,400,1000,2000},{0,0.05685756,0.05685756,0.04245788,0.03250516,0.0275288}),"")</f>
        <v>0.05685756</v>
      </c>
      <c r="S20" s="13" t="n">
        <f aca="false">IFERROR(IF(Q20="",G20,Q20)*R20,"")</f>
        <v>5.685756</v>
      </c>
      <c r="T20" s="0" t="s">
        <v>117</v>
      </c>
      <c r="U20" s="14" t="s">
        <v>29</v>
      </c>
      <c r="V20" s="0" t="n">
        <v>243070</v>
      </c>
      <c r="X20" s="13" t="n">
        <f aca="false">IFERROR(LOOKUP(IF(W20="",G20,W20),{0,1,10,100,500,1000,4000},{0,0.19,0.078,0.055,0.046,0.038,0.028}),"")</f>
        <v>0.055</v>
      </c>
      <c r="Y20" s="13" t="n">
        <f aca="false">IFERROR(IF(W20="",G20,W20)*X20,"")</f>
        <v>5.5</v>
      </c>
      <c r="Z20" s="0" t="s">
        <v>118</v>
      </c>
      <c r="AA20" s="14" t="s">
        <v>29</v>
      </c>
      <c r="AH20" s="0" t="n">
        <v>1900</v>
      </c>
      <c r="AJ20" s="13" t="n">
        <f aca="false">IFERROR(LOOKUP(IF(AI20="",G20,AI20),{0,1,100,500},{0,0.0497636,0.0497636,0.0391756}),"")</f>
        <v>0.0497636</v>
      </c>
      <c r="AK20" s="13" t="n">
        <f aca="false">IFERROR(IF(AI20="",G20,AI20)*AJ20,"")</f>
        <v>4.97636</v>
      </c>
      <c r="AL20" s="0" t="s">
        <v>119</v>
      </c>
      <c r="AM20" s="14" t="s">
        <v>29</v>
      </c>
    </row>
    <row r="21" customFormat="false" ht="13.8" hidden="false" customHeight="false" outlineLevel="0" collapsed="false">
      <c r="A21" s="0" t="s">
        <v>120</v>
      </c>
      <c r="B21" s="0" t="s">
        <v>121</v>
      </c>
      <c r="D21" s="0" t="s">
        <v>122</v>
      </c>
      <c r="E21" s="0" t="s">
        <v>123</v>
      </c>
      <c r="F21" s="0" t="s">
        <v>124</v>
      </c>
      <c r="G21" s="0" t="n">
        <f aca="false">BoardQty*2</f>
        <v>200</v>
      </c>
      <c r="H21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0.2634</v>
      </c>
      <c r="I21" s="13" t="n">
        <f aca="false">IFERROR(G21*H21,"")</f>
        <v>52.68</v>
      </c>
      <c r="J21" s="0" t="n">
        <v>41767</v>
      </c>
      <c r="L21" s="13" t="n">
        <f aca="false">IFERROR(LOOKUP(IF(K21="",G21,K21),{0,1,10,25,50,100,250,500,1000,2000,4000,10000,14000,50000},{0,0.57,0.4,0.3416,0.3024,0.2634,0.22436,0.1951,0.16584,0.13936,0.13065,0.12194,0.11976,0.11323}),"")</f>
        <v>0.2634</v>
      </c>
      <c r="M21" s="13" t="n">
        <f aca="false">IFERROR(IF(K21="",G21,K21)*L21,"")</f>
        <v>52.68</v>
      </c>
      <c r="N21" s="0" t="s">
        <v>125</v>
      </c>
      <c r="O21" s="14" t="s">
        <v>29</v>
      </c>
      <c r="AA21" s="14" t="s">
        <v>29</v>
      </c>
      <c r="AG21" s="14" t="s">
        <v>29</v>
      </c>
    </row>
    <row r="22" customFormat="false" ht="13.8" hidden="false" customHeight="false" outlineLevel="0" collapsed="false">
      <c r="A22" s="0" t="s">
        <v>126</v>
      </c>
      <c r="B22" s="0" t="s">
        <v>127</v>
      </c>
      <c r="D22" s="0" t="s">
        <v>128</v>
      </c>
      <c r="E22" s="0" t="s">
        <v>129</v>
      </c>
      <c r="F22" s="0" t="s">
        <v>130</v>
      </c>
      <c r="G22" s="0" t="n">
        <f aca="false">BoardQty*1</f>
        <v>100</v>
      </c>
      <c r="H22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2.42</v>
      </c>
      <c r="I22" s="13" t="n">
        <f aca="false">IFERROR(G22*H22,"")</f>
        <v>242</v>
      </c>
      <c r="J22" s="0" t="n">
        <v>6303</v>
      </c>
      <c r="L22" s="13" t="n">
        <f aca="false">IFERROR(LOOKUP(IF(K22="",G22,K22),{0,1,10,25,100,250,1250,3000},{0,3.39,3.043,2.8816,2.4964,1.65188,1.5525,1.35}),"")</f>
        <v>2.4964</v>
      </c>
      <c r="M22" s="13" t="n">
        <f aca="false">IFERROR(IF(K22="",G22,K22)*L22,"")</f>
        <v>249.64</v>
      </c>
      <c r="N22" s="0" t="s">
        <v>131</v>
      </c>
      <c r="O22" s="14" t="s">
        <v>29</v>
      </c>
      <c r="P22" s="0" t="n">
        <v>299</v>
      </c>
      <c r="R22" s="13" t="n">
        <f aca="false">IFERROR(LOOKUP(IF(Q22="",G22,Q22),{0,1,10,100,250,500},{0,5.643404,5.0293,4.118732,3.769328,3.483452}),"")</f>
        <v>4.118732</v>
      </c>
      <c r="S22" s="13" t="n">
        <f aca="false">IFERROR(IF(Q22="",G22,Q22)*R22,"")</f>
        <v>411.8732</v>
      </c>
      <c r="T22" s="0" t="s">
        <v>132</v>
      </c>
      <c r="U22" s="14" t="s">
        <v>29</v>
      </c>
      <c r="V22" s="0" t="n">
        <v>21477</v>
      </c>
      <c r="X22" s="13" t="n">
        <f aca="false">IFERROR(LOOKUP(IF(W22="",G22,W22),{0,1,10,25,50,100,250,500,1000},{0,3.29,2.95,2.75,2.6,2.42,2.29,2.06,1.61}),"")</f>
        <v>2.42</v>
      </c>
      <c r="Y22" s="13" t="n">
        <f aca="false">IFERROR(IF(W22="",G22,W22)*X22,"")</f>
        <v>242</v>
      </c>
      <c r="Z22" s="0" t="s">
        <v>133</v>
      </c>
      <c r="AA22" s="14" t="s">
        <v>29</v>
      </c>
      <c r="AB22" s="0" t="n">
        <v>303</v>
      </c>
      <c r="AD22" s="13" t="n">
        <f aca="false">IFERROR(LOOKUP(IF(AC22="",G22,AC22),{0,1,100,250,500,1000},{0,3.7,3.02,2.77,2.57,2.42}),"")</f>
        <v>3.02</v>
      </c>
      <c r="AE22" s="13" t="n">
        <f aca="false">IFERROR(IF(AC22="",G22,AC22)*AD22,"")</f>
        <v>302</v>
      </c>
      <c r="AF22" s="0" t="s">
        <v>134</v>
      </c>
      <c r="AG22" s="14" t="s">
        <v>29</v>
      </c>
    </row>
    <row r="23" customFormat="false" ht="13.8" hidden="false" customHeight="false" outlineLevel="0" collapsed="false">
      <c r="A23" s="0" t="s">
        <v>135</v>
      </c>
      <c r="B23" s="0" t="s">
        <v>136</v>
      </c>
      <c r="D23" s="0" t="s">
        <v>25</v>
      </c>
      <c r="E23" s="0" t="s">
        <v>26</v>
      </c>
      <c r="F23" s="0" t="s">
        <v>137</v>
      </c>
      <c r="G23" s="0" t="n">
        <f aca="false">BoardQty*1</f>
        <v>100</v>
      </c>
      <c r="H23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0.002</v>
      </c>
      <c r="I23" s="13" t="n">
        <f aca="false">IFERROR(G23*H23,"")</f>
        <v>0.2</v>
      </c>
      <c r="J23" s="0" t="n">
        <v>733465</v>
      </c>
      <c r="L23" s="13" t="n">
        <f aca="false">IFERROR(LOOKUP(IF(K23="",G23,K23),{0,1,10,25,50,100,250,500,1000,5000,10000,25000,50000,125000},{0,0.1,0.01,0.0072,0.0054,0.004,0.00308,0.00244,0.0018,0.00129,0.00112,0.00099,0.0009,0.00089}),"")</f>
        <v>0.004</v>
      </c>
      <c r="M23" s="13" t="n">
        <f aca="false">IFERROR(IF(K23="",G23,K23)*L23,"")</f>
        <v>0.4</v>
      </c>
      <c r="N23" s="0" t="s">
        <v>138</v>
      </c>
      <c r="O23" s="14" t="s">
        <v>29</v>
      </c>
      <c r="P23" s="0" t="n">
        <v>9350</v>
      </c>
      <c r="R23" s="13" t="n">
        <f aca="false">IFERROR(LOOKUP(IF(Q23="",G23,Q23),{0,1,100,500,1000,2500,5000,25000,50000},{0,0.00561164,0.00561164,0.00487048,0.0042352,0.00338816,0.00285876,0.00137644,0.00116468}),"")</f>
        <v>0.00561164</v>
      </c>
      <c r="S23" s="13" t="n">
        <f aca="false">IFERROR(IF(Q23="",G23,Q23)*R23,"")</f>
        <v>0.561164</v>
      </c>
      <c r="T23" s="0" t="s">
        <v>139</v>
      </c>
      <c r="U23" s="14" t="s">
        <v>29</v>
      </c>
      <c r="V23" s="0" t="n">
        <v>46107</v>
      </c>
      <c r="X23" s="13" t="n">
        <f aca="false">IFERROR(LOOKUP(IF(W23="",G23,W23),{0,1,10,100,1000,5000},{0,0.1,0.008,0.002,0.001,0.001}),"")</f>
        <v>0.002</v>
      </c>
      <c r="Y23" s="13" t="n">
        <f aca="false">IFERROR(IF(W23="",G23,W23)*X23,"")</f>
        <v>0.2</v>
      </c>
      <c r="Z23" s="0" t="s">
        <v>140</v>
      </c>
      <c r="AA23" s="14" t="s">
        <v>29</v>
      </c>
      <c r="AB23" s="0" t="n">
        <v>3051</v>
      </c>
      <c r="AD23" s="13" t="n">
        <f aca="false">IFERROR(LOOKUP(IF(AC23="",G23,AC23),{0,1,10,25,100,250,1000},{0,0.061,0.011,0.007,0.004,0.003,0.002}),"")</f>
        <v>0.004</v>
      </c>
      <c r="AE23" s="13" t="n">
        <f aca="false">IFERROR(IF(AC23="",G23,AC23)*AD23,"")</f>
        <v>0.4</v>
      </c>
      <c r="AF23" s="0" t="s">
        <v>141</v>
      </c>
      <c r="AG23" s="14" t="s">
        <v>29</v>
      </c>
    </row>
    <row r="24" customFormat="false" ht="13.8" hidden="false" customHeight="false" outlineLevel="0" collapsed="false">
      <c r="A24" s="0" t="s">
        <v>142</v>
      </c>
      <c r="B24" s="0" t="s">
        <v>143</v>
      </c>
      <c r="D24" s="0" t="s">
        <v>144</v>
      </c>
      <c r="E24" s="0" t="s">
        <v>129</v>
      </c>
      <c r="F24" s="0" t="s">
        <v>145</v>
      </c>
      <c r="G24" s="0" t="n">
        <f aca="false">BoardQty*1</f>
        <v>100</v>
      </c>
      <c r="H24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0.643</v>
      </c>
      <c r="I24" s="13" t="n">
        <f aca="false">IFERROR(G24*H24,"")</f>
        <v>64.3</v>
      </c>
      <c r="J24" s="0" t="n">
        <v>3051</v>
      </c>
      <c r="L24" s="13" t="n">
        <f aca="false">IFERROR(LOOKUP(IF(K24="",G24,K24),{0,1,10,100,250,500,1250,3000},{0,0.95,0.851,0.6636,0.602,0.532,0.35,0.30375}),"")</f>
        <v>0.6636</v>
      </c>
      <c r="M24" s="13" t="n">
        <f aca="false">IFERROR(IF(K24="",G24,K24)*L24,"")</f>
        <v>66.36</v>
      </c>
      <c r="N24" s="0" t="s">
        <v>146</v>
      </c>
      <c r="O24" s="14" t="s">
        <v>29</v>
      </c>
      <c r="P24" s="0" t="n">
        <v>292</v>
      </c>
      <c r="R24" s="13" t="n">
        <f aca="false">IFERROR(LOOKUP(IF(Q24="",G24,Q24),{0,1,10,100,250,500},{0,1.0503296,1.0503296,0.9169208,0.8491576,0.4934008}),"")</f>
        <v>0.9169208</v>
      </c>
      <c r="S24" s="13" t="n">
        <f aca="false">IFERROR(IF(Q24="",G24,Q24)*R24,"")</f>
        <v>91.69208</v>
      </c>
      <c r="T24" s="0" t="s">
        <v>147</v>
      </c>
      <c r="U24" s="14" t="s">
        <v>29</v>
      </c>
      <c r="V24" s="0" t="n">
        <v>4021</v>
      </c>
      <c r="X24" s="13" t="n">
        <f aca="false">IFERROR(LOOKUP(IF(W24="",G24,W24),{0,1,10,25,50,100,250,500,1000},{0,0.92,0.826,0.763,0.686,0.643,0.602,0.532,0.507}),"")</f>
        <v>0.643</v>
      </c>
      <c r="Y24" s="13" t="n">
        <f aca="false">IFERROR(IF(W24="",G24,W24)*X24,"")</f>
        <v>64.3</v>
      </c>
      <c r="Z24" s="0" t="s">
        <v>148</v>
      </c>
      <c r="AA24" s="14" t="s">
        <v>29</v>
      </c>
      <c r="AB24" s="0" t="n">
        <v>265</v>
      </c>
      <c r="AD24" s="13" t="n">
        <f aca="false">IFERROR(LOOKUP(IF(AC24="",G24,AC24),{0,1,10,25,50,100},{0,1.03,0.915,0.843,0.759,0.713}),"")</f>
        <v>0.713</v>
      </c>
      <c r="AE24" s="13" t="n">
        <f aca="false">IFERROR(IF(AC24="",G24,AC24)*AD24,"")</f>
        <v>71.3</v>
      </c>
      <c r="AF24" s="0" t="s">
        <v>149</v>
      </c>
      <c r="AG24" s="14" t="s">
        <v>29</v>
      </c>
    </row>
    <row r="25" customFormat="false" ht="13.8" hidden="false" customHeight="false" outlineLevel="0" collapsed="false">
      <c r="A25" s="0" t="s">
        <v>150</v>
      </c>
      <c r="B25" s="0" t="s">
        <v>151</v>
      </c>
      <c r="D25" s="0" t="s">
        <v>35</v>
      </c>
      <c r="E25" s="0" t="s">
        <v>36</v>
      </c>
      <c r="F25" s="0" t="s">
        <v>152</v>
      </c>
      <c r="G25" s="0" t="n">
        <f aca="false">BoardQty*1</f>
        <v>100</v>
      </c>
      <c r="H25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0.1183</v>
      </c>
      <c r="I25" s="13" t="n">
        <f aca="false">IFERROR(G25*H25,"")</f>
        <v>11.83</v>
      </c>
      <c r="J25" s="0" t="n">
        <v>5001</v>
      </c>
      <c r="L25" s="13" t="n">
        <f aca="false">IFERROR(LOOKUP(IF(K25="",G25,K25),{0,1,10,25,100,250,500,1000,3000,6000,15000,30000,75000,150000},{0,0.31,0.225,0.1656,0.1183,0.0804,0.07096,0.05558,0.04945,0.043,0.0387,0.0344,0.03118,0.02903}),"")</f>
        <v>0.1183</v>
      </c>
      <c r="M25" s="13" t="n">
        <f aca="false">IFERROR(IF(K25="",G25,K25)*L25,"")</f>
        <v>11.83</v>
      </c>
      <c r="N25" s="0" t="s">
        <v>153</v>
      </c>
      <c r="O25" s="14" t="s">
        <v>29</v>
      </c>
    </row>
    <row r="26" customFormat="false" ht="13.8" hidden="false" customHeight="false" outlineLevel="0" collapsed="false">
      <c r="A26" s="0" t="s">
        <v>154</v>
      </c>
      <c r="B26" s="0" t="s">
        <v>155</v>
      </c>
      <c r="D26" s="0" t="s">
        <v>25</v>
      </c>
      <c r="E26" s="0" t="s">
        <v>26</v>
      </c>
      <c r="F26" s="0" t="s">
        <v>156</v>
      </c>
      <c r="G26" s="0" t="n">
        <f aca="false">BoardQty*1</f>
        <v>100</v>
      </c>
      <c r="H26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0.003</v>
      </c>
      <c r="I26" s="13" t="n">
        <f aca="false">IFERROR(G26*H26,"")</f>
        <v>0.3</v>
      </c>
      <c r="J26" s="0" t="n">
        <v>391055</v>
      </c>
      <c r="L26" s="13" t="n">
        <f aca="false">IFERROR(LOOKUP(IF(K26="",G26,K26),{0,1,10,25,50,100,250,500,1000,5000,10000,25000,50000,125000},{0,0.1,0.013,0.0092,0.007,0.0052,0.00396,0.00316,0.00233,0.00167,0.00145,0.00128,0.00117,0.00115}),"")</f>
        <v>0.0052</v>
      </c>
      <c r="M26" s="13" t="n">
        <f aca="false">IFERROR(IF(K26="",G26,K26)*L26,"")</f>
        <v>0.52</v>
      </c>
      <c r="N26" s="0" t="s">
        <v>157</v>
      </c>
      <c r="O26" s="14" t="s">
        <v>29</v>
      </c>
      <c r="P26" s="0" t="n">
        <v>20640</v>
      </c>
      <c r="R26" s="13" t="n">
        <f aca="false">IFERROR(LOOKUP(IF(Q26="",G26,Q26),{0,1,100,500,1000,2500,5000,25000,50000},{0,0.00709396,0.00709396,0.00603516,0.005294,0.00349404,0.002647,0.00148232,0.00137644}),"")</f>
        <v>0.00709396</v>
      </c>
      <c r="S26" s="13" t="n">
        <f aca="false">IFERROR(IF(Q26="",G26,Q26)*R26,"")</f>
        <v>0.709396</v>
      </c>
      <c r="T26" s="0" t="s">
        <v>158</v>
      </c>
      <c r="U26" s="14" t="s">
        <v>29</v>
      </c>
      <c r="V26" s="0" t="n">
        <v>67081</v>
      </c>
      <c r="X26" s="13" t="n">
        <f aca="false">IFERROR(LOOKUP(IF(W26="",G26,W26),{0,1,10,100,1000,5000},{0,0.1,0.01,0.003,0.002,0.001}),"")</f>
        <v>0.003</v>
      </c>
      <c r="Y26" s="13" t="n">
        <f aca="false">IFERROR(IF(W26="",G26,W26)*X26,"")</f>
        <v>0.3</v>
      </c>
      <c r="Z26" s="0" t="s">
        <v>159</v>
      </c>
      <c r="AA26" s="14" t="s">
        <v>29</v>
      </c>
      <c r="AB26" s="0" t="n">
        <v>6197</v>
      </c>
      <c r="AD26" s="13" t="n">
        <f aca="false">IFERROR(LOOKUP(IF(AC26="",G26,AC26),{0,1,10,25,100,250,1000},{0,0.01,0.01,0.009,0.006,0.004,0.003}),"")</f>
        <v>0.006</v>
      </c>
      <c r="AE26" s="13" t="n">
        <f aca="false">IFERROR(IF(AC26="",G26,AC26)*AD26,"")</f>
        <v>0.6</v>
      </c>
      <c r="AF26" s="0" t="s">
        <v>160</v>
      </c>
      <c r="AG26" s="14" t="s">
        <v>29</v>
      </c>
    </row>
    <row r="27" customFormat="false" ht="13.8" hidden="false" customHeight="false" outlineLevel="0" collapsed="false">
      <c r="A27" s="0" t="s">
        <v>161</v>
      </c>
      <c r="B27" s="0" t="s">
        <v>162</v>
      </c>
      <c r="D27" s="0" t="s">
        <v>163</v>
      </c>
      <c r="E27" s="0" t="s">
        <v>129</v>
      </c>
      <c r="F27" s="0" t="s">
        <v>164</v>
      </c>
      <c r="G27" s="0" t="n">
        <f aca="false">BoardQty*1</f>
        <v>100</v>
      </c>
      <c r="H27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1.196444</v>
      </c>
      <c r="I27" s="13" t="n">
        <f aca="false">IFERROR(G27*H27,"")</f>
        <v>119.6444</v>
      </c>
      <c r="J27" s="0" t="n">
        <v>3769</v>
      </c>
      <c r="L27" s="13" t="n">
        <f aca="false">IFERROR(LOOKUP(IF(K27="",G27,K27),{0,1,10,100,500,1000,3000},{0,2.19,1.966,1.5768,1.296,0.9,0.9}),"")</f>
        <v>1.5768</v>
      </c>
      <c r="M27" s="13" t="n">
        <f aca="false">IFERROR(IF(K27="",G27,K27)*L27,"")</f>
        <v>157.68</v>
      </c>
      <c r="N27" s="0" t="s">
        <v>165</v>
      </c>
      <c r="O27" s="14" t="s">
        <v>29</v>
      </c>
      <c r="P27" s="0" t="n">
        <v>204</v>
      </c>
      <c r="R27" s="13" t="n">
        <f aca="false">IFERROR(LOOKUP(IF(Q27="",G27,Q27),{0,1,5,20,40,150,400,1250,4000},{0,1.397616,1.397616,1.334088,1.196444,1.143504,1.101152,1.0556236,1.0185656}),"")</f>
        <v>1.196444</v>
      </c>
      <c r="S27" s="13" t="n">
        <f aca="false">IFERROR(IF(Q27="",G27,Q27)*R27,"")</f>
        <v>119.6444</v>
      </c>
      <c r="T27" s="0" t="s">
        <v>166</v>
      </c>
      <c r="U27" s="14" t="s">
        <v>29</v>
      </c>
      <c r="V27" s="0" t="n">
        <v>1925</v>
      </c>
      <c r="X27" s="13" t="n">
        <f aca="false">IFERROR(LOOKUP(IF(W27="",G27,W27),{0,1,10,25,50,100,250,500,1000,3000},{0,2.12,1.9,1.76,1.71,1.53,1.44,1.26,0.936,0.936}),"")</f>
        <v>1.53</v>
      </c>
      <c r="Y27" s="13" t="n">
        <f aca="false">IFERROR(IF(W27="",G27,W27)*X27,"")</f>
        <v>153</v>
      </c>
      <c r="Z27" s="0" t="s">
        <v>167</v>
      </c>
      <c r="AA27" s="14" t="s">
        <v>29</v>
      </c>
      <c r="AB27" s="0" t="n">
        <v>102</v>
      </c>
      <c r="AD27" s="13" t="n">
        <f aca="false">IFERROR(LOOKUP(IF(AC27="",G27,AC27),{0,1,10,25,50,100,250,500,1000},{0,2.36,2.12,1.96,1.9,1.7,1.6,1.4,1}),"")</f>
        <v>1.7</v>
      </c>
      <c r="AE27" s="13" t="n">
        <f aca="false">IFERROR(IF(AC27="",G27,AC27)*AD27,"")</f>
        <v>170</v>
      </c>
      <c r="AF27" s="0" t="s">
        <v>168</v>
      </c>
      <c r="AG27" s="14" t="s">
        <v>29</v>
      </c>
      <c r="AH27" s="0" t="n">
        <v>630</v>
      </c>
      <c r="AJ27" s="13" t="n">
        <f aca="false">IFERROR(LOOKUP(IF(AI27="",G27,AI27),{0,1,10},{0,1.355264,1.238796}),"")</f>
        <v>1.238796</v>
      </c>
      <c r="AK27" s="13" t="n">
        <f aca="false">IFERROR(IF(AI27="",G27,AI27)*AJ27,"")</f>
        <v>123.8796</v>
      </c>
      <c r="AL27" s="0" t="s">
        <v>169</v>
      </c>
      <c r="AM27" s="14" t="s">
        <v>29</v>
      </c>
    </row>
    <row r="28" customFormat="false" ht="13.8" hidden="false" customHeight="false" outlineLevel="0" collapsed="false">
      <c r="A28" s="0" t="s">
        <v>170</v>
      </c>
      <c r="B28" s="0" t="s">
        <v>171</v>
      </c>
      <c r="D28" s="0" t="s">
        <v>172</v>
      </c>
      <c r="E28" s="0" t="s">
        <v>173</v>
      </c>
      <c r="F28" s="0" t="s">
        <v>174</v>
      </c>
      <c r="G28" s="0" t="n">
        <f aca="false">BoardQty*1</f>
        <v>100</v>
      </c>
      <c r="H28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1.298</v>
      </c>
      <c r="I28" s="13" t="n">
        <f aca="false">IFERROR(G28*H28,"")</f>
        <v>129.8</v>
      </c>
      <c r="J28" s="0" t="n">
        <v>15322</v>
      </c>
      <c r="L28" s="13" t="n">
        <f aca="false">IFERROR(LOOKUP(IF(K28="",G28,K28),{0,1,5,10,25,50,100,500,1000,3500,7000,10500},{0,2.4,2.272,1.947,1.5576,1.4278,1.298,1.13576,1.00595,0.885,0.8555,0.7965}),"")</f>
        <v>1.298</v>
      </c>
      <c r="M28" s="13" t="n">
        <f aca="false">IFERROR(IF(K28="",G28,K28)*L28,"")</f>
        <v>129.8</v>
      </c>
      <c r="N28" s="0" t="s">
        <v>175</v>
      </c>
      <c r="O28" s="14" t="s">
        <v>29</v>
      </c>
      <c r="P28" s="0" t="n">
        <v>35</v>
      </c>
      <c r="R28" s="13" t="n">
        <f aca="false">IFERROR(LOOKUP(IF(Q28="",G28,Q28),{0,1,5,10},{0,29.43464,28.301724,26.755876}),"")</f>
        <v>26.755876</v>
      </c>
      <c r="S28" s="13" t="n">
        <f aca="false">IFERROR(IF(Q28="",G28,Q28)*R28,"")</f>
        <v>2675.5876</v>
      </c>
      <c r="T28" s="0" t="s">
        <v>176</v>
      </c>
      <c r="U28" s="14" t="s">
        <v>29</v>
      </c>
      <c r="AA28" s="14" t="s">
        <v>29</v>
      </c>
    </row>
    <row r="29" customFormat="false" ht="13.8" hidden="false" customHeight="false" outlineLevel="0" collapsed="false">
      <c r="A29" s="0" t="s">
        <v>177</v>
      </c>
      <c r="B29" s="0" t="s">
        <v>24</v>
      </c>
      <c r="D29" s="0" t="s">
        <v>178</v>
      </c>
      <c r="E29" s="0" t="s">
        <v>26</v>
      </c>
      <c r="F29" s="0" t="s">
        <v>179</v>
      </c>
      <c r="G29" s="0" t="n">
        <f aca="false">BoardQty*2</f>
        <v>200</v>
      </c>
      <c r="H29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0.005</v>
      </c>
      <c r="I29" s="13" t="n">
        <f aca="false">IFERROR(G29*H29,"")</f>
        <v>1</v>
      </c>
      <c r="J29" s="0" t="n">
        <v>1316006</v>
      </c>
      <c r="L29" s="13" t="n">
        <f aca="false">IFERROR(LOOKUP(IF(K29="",G29,K29),{0,1,10,25,50,100,250,500,1000,5000,10000,25000,50000,125000},{0,0.1,0.016,0.0116,0.009,0.0066,0.00504,0.00404,0.00297,0.00213,0.00185,0.00162,0.00149,0.00146}),"")</f>
        <v>0.0066</v>
      </c>
      <c r="M29" s="13" t="n">
        <f aca="false">IFERROR(IF(K29="",G29,K29)*L29,"")</f>
        <v>1.32</v>
      </c>
      <c r="N29" s="0" t="s">
        <v>180</v>
      </c>
      <c r="O29" s="14" t="s">
        <v>29</v>
      </c>
      <c r="P29" s="0" t="n">
        <v>69660</v>
      </c>
      <c r="R29" s="13" t="n">
        <f aca="false">IFERROR(LOOKUP(IF(Q29="",G29,Q29),{0,1,100,500,1000,2500,5000,25000,50000},{0,0.00984684,0.00984684,0.0074116,0.00592928,0.00497636,0.0037058,0.0021176,0.00190584}),"")</f>
        <v>0.00984684</v>
      </c>
      <c r="S29" s="13" t="n">
        <f aca="false">IFERROR(IF(Q29="",G29,Q29)*R29,"")</f>
        <v>1.969368</v>
      </c>
      <c r="T29" s="0" t="s">
        <v>181</v>
      </c>
      <c r="U29" s="14" t="s">
        <v>29</v>
      </c>
      <c r="V29" s="0" t="n">
        <v>221237</v>
      </c>
      <c r="X29" s="13" t="n">
        <f aca="false">IFERROR(LOOKUP(IF(W29="",G29,W29),{0,1,10,100,1000,5000,10000},{0,0.1,0.013,0.005,0.003,0.003,0.002}),"")</f>
        <v>0.005</v>
      </c>
      <c r="Y29" s="13" t="n">
        <f aca="false">IFERROR(IF(W29="",G29,W29)*X29,"")</f>
        <v>1</v>
      </c>
      <c r="Z29" s="0" t="s">
        <v>182</v>
      </c>
      <c r="AA29" s="14" t="s">
        <v>29</v>
      </c>
      <c r="AB29" s="0" t="n">
        <v>819</v>
      </c>
      <c r="AD29" s="13" t="n">
        <f aca="false">IFERROR(LOOKUP(IF(AC29="",G29,AC29),{0,1,10,25,100,250,500,1000},{0,0.102,0.019,0.013,0.007,0.006,0.004,0.003}),"")</f>
        <v>0.007</v>
      </c>
      <c r="AE29" s="13" t="n">
        <f aca="false">IFERROR(IF(AC29="",G29,AC29)*AD29,"")</f>
        <v>1.4</v>
      </c>
      <c r="AF29" s="0" t="s">
        <v>183</v>
      </c>
      <c r="AG29" s="14" t="s">
        <v>29</v>
      </c>
    </row>
    <row r="30" customFormat="false" ht="13.8" hidden="false" customHeight="false" outlineLevel="0" collapsed="false">
      <c r="A30" s="0" t="s">
        <v>184</v>
      </c>
      <c r="B30" s="0" t="s">
        <v>185</v>
      </c>
      <c r="D30" s="0" t="s">
        <v>186</v>
      </c>
      <c r="E30" s="0" t="s">
        <v>187</v>
      </c>
      <c r="F30" s="0" t="s">
        <v>188</v>
      </c>
      <c r="G30" s="0" t="n">
        <f aca="false">BoardQty*1</f>
        <v>100</v>
      </c>
      <c r="H30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</v>
      </c>
      <c r="I30" s="13" t="n">
        <f aca="false">IFERROR(G30*H30,"")</f>
        <v>0</v>
      </c>
    </row>
    <row r="31" customFormat="false" ht="13.8" hidden="false" customHeight="false" outlineLevel="0" collapsed="false">
      <c r="A31" s="0" t="s">
        <v>189</v>
      </c>
      <c r="B31" s="0" t="s">
        <v>190</v>
      </c>
      <c r="D31" s="0" t="s">
        <v>191</v>
      </c>
      <c r="E31" s="0" t="s">
        <v>50</v>
      </c>
      <c r="F31" s="0" t="s">
        <v>192</v>
      </c>
      <c r="G31" s="0" t="n">
        <f aca="false">BoardQty*1</f>
        <v>100</v>
      </c>
      <c r="H31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0.043</v>
      </c>
      <c r="I31" s="13" t="n">
        <f aca="false">IFERROR(G31*H31,"")</f>
        <v>4.3</v>
      </c>
      <c r="J31" s="0" t="n">
        <v>61085</v>
      </c>
      <c r="L31" s="13" t="n">
        <f aca="false">IFERROR(LOOKUP(IF(K31="",G31,K31),{0,1,10,50,100,250,500,1000,3000,6000,9000,15000,30000,75000,150000},{0,0.16,0.11,0.0632,0.0523,0.044,0.03686,0.03025,0.02585,0.02365,0.022,0.0209,0.0198,0.01815,0.01499}),"")</f>
        <v>0.0523</v>
      </c>
      <c r="M31" s="13" t="n">
        <f aca="false">IFERROR(IF(K31="",G31,K31)*L31,"")</f>
        <v>5.23</v>
      </c>
      <c r="N31" s="0" t="s">
        <v>193</v>
      </c>
      <c r="O31" s="14" t="s">
        <v>29</v>
      </c>
      <c r="P31" s="0" t="n">
        <v>7646</v>
      </c>
      <c r="R31" s="13" t="n">
        <f aca="false">IFERROR(LOOKUP(IF(Q31="",G31,Q31),{0,1,50,250,500,1500,3000,15000,30000},{0,0.06839848,0.06839848,0.05315176,0.04785776,0.03991676,0.03684624,0.03419924,0.03186988}),"")</f>
        <v>0.06839848</v>
      </c>
      <c r="S31" s="13" t="n">
        <f aca="false">IFERROR(IF(Q31="",G31,Q31)*R31,"")</f>
        <v>6.839848</v>
      </c>
      <c r="T31" s="0" t="s">
        <v>194</v>
      </c>
      <c r="U31" s="14" t="s">
        <v>29</v>
      </c>
      <c r="V31" s="0" t="n">
        <v>86773</v>
      </c>
      <c r="X31" s="13" t="n">
        <f aca="false">IFERROR(LOOKUP(IF(W31="",G31,W31),{0,1,10,100,500,1000,3000},{0,0.16,0.063,0.043,0.036,0.03,0.023}),"")</f>
        <v>0.043</v>
      </c>
      <c r="Y31" s="13" t="n">
        <f aca="false">IFERROR(IF(W31="",G31,W31)*X31,"")</f>
        <v>4.3</v>
      </c>
      <c r="Z31" s="0" t="s">
        <v>195</v>
      </c>
      <c r="AA31" s="14" t="s">
        <v>29</v>
      </c>
      <c r="AB31" s="0" t="n">
        <v>5591</v>
      </c>
      <c r="AD31" s="13" t="n">
        <f aca="false">IFERROR(LOOKUP(IF(AC31="",G31,AC31),{0,1,250,500,1000,5000},{0,0.101,0.076,0.068,0.061,0.055}),"")</f>
        <v>0.101</v>
      </c>
      <c r="AE31" s="13" t="n">
        <f aca="false">IFERROR(IF(AC31="",G31,AC31)*AD31,"")</f>
        <v>10.1</v>
      </c>
      <c r="AF31" s="0" t="s">
        <v>196</v>
      </c>
      <c r="AG31" s="14" t="s">
        <v>29</v>
      </c>
      <c r="AH31" s="0" t="n">
        <v>123</v>
      </c>
      <c r="AJ31" s="13" t="n">
        <f aca="false">IFERROR(LOOKUP(IF(AI31="",G31,AI31),{0,1,5,25,50,100},{0,3.959912,2.371712,2.181128,2.032896,1.990544}),"")</f>
        <v>1.990544</v>
      </c>
      <c r="AK31" s="13" t="n">
        <f aca="false">IFERROR(IF(AI31="",G31,AI31)*AJ31,"")</f>
        <v>199.0544</v>
      </c>
      <c r="AL31" s="0" t="s">
        <v>197</v>
      </c>
      <c r="AM31" s="14" t="s">
        <v>29</v>
      </c>
    </row>
    <row r="32" customFormat="false" ht="13.8" hidden="false" customHeight="false" outlineLevel="0" collapsed="false">
      <c r="A32" s="0" t="s">
        <v>198</v>
      </c>
      <c r="B32" s="0" t="s">
        <v>199</v>
      </c>
      <c r="D32" s="0" t="s">
        <v>200</v>
      </c>
      <c r="E32" s="0" t="s">
        <v>201</v>
      </c>
      <c r="F32" s="0" t="s">
        <v>202</v>
      </c>
      <c r="G32" s="0" t="n">
        <f aca="false">BoardQty*1</f>
        <v>100</v>
      </c>
      <c r="H32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2.3901</v>
      </c>
      <c r="I32" s="13" t="n">
        <f aca="false">IFERROR(G32*H32,"")</f>
        <v>239.01</v>
      </c>
      <c r="J32" s="0" t="n">
        <v>7273</v>
      </c>
      <c r="L32" s="13" t="n">
        <f aca="false">IFERROR(LOOKUP(IF(K32="",G32,K32),{0,1,10,100,5000},{0,3.25,2.917,2.3901,1.5232}),"")</f>
        <v>2.3901</v>
      </c>
      <c r="M32" s="13" t="n">
        <f aca="false">IFERROR(IF(K32="",G32,K32)*L32,"")</f>
        <v>239.01</v>
      </c>
      <c r="N32" s="0" t="s">
        <v>203</v>
      </c>
      <c r="O32" s="14" t="s">
        <v>29</v>
      </c>
      <c r="V32" s="0" t="n">
        <v>9099</v>
      </c>
      <c r="X32" s="13" t="n">
        <f aca="false">IFERROR(LOOKUP(IF(W32="",G32,W32),{0,1,10,100,250,500,1000,2500,5000},{0,3.33,2.67,2.44,2.19,1.97,1.65,1.57,1.55}),"")</f>
        <v>2.44</v>
      </c>
      <c r="Y32" s="13" t="n">
        <f aca="false">IFERROR(IF(W32="",G32,W32)*X32,"")</f>
        <v>244</v>
      </c>
      <c r="Z32" s="0" t="s">
        <v>204</v>
      </c>
      <c r="AA32" s="14" t="s">
        <v>29</v>
      </c>
      <c r="AG32" s="14" t="s">
        <v>29</v>
      </c>
      <c r="AH32" s="0" t="n">
        <v>52</v>
      </c>
      <c r="AJ32" s="13" t="n">
        <f aca="false">IFERROR(LOOKUP(IF(AI32="",G32,AI32),{0,1,2,10},{0,2.975228,2.975228,2.588766}),"")</f>
        <v>2.588766</v>
      </c>
      <c r="AK32" s="13" t="n">
        <f aca="false">IFERROR(IF(AI32="",G32,AI32)*AJ32,"")</f>
        <v>258.8766</v>
      </c>
      <c r="AL32" s="0" t="s">
        <v>205</v>
      </c>
      <c r="AM32" s="14" t="s">
        <v>29</v>
      </c>
    </row>
    <row r="33" customFormat="false" ht="13.8" hidden="false" customHeight="false" outlineLevel="0" collapsed="false">
      <c r="A33" s="0" t="s">
        <v>206</v>
      </c>
      <c r="B33" s="0" t="s">
        <v>207</v>
      </c>
      <c r="D33" s="0" t="s">
        <v>25</v>
      </c>
      <c r="E33" s="0" t="s">
        <v>26</v>
      </c>
      <c r="F33" s="0" t="s">
        <v>208</v>
      </c>
      <c r="G33" s="0" t="n">
        <f aca="false">BoardQty*3</f>
        <v>300</v>
      </c>
      <c r="H33" s="13" t="n">
        <f aca="true">MINA(INDIRECT(ADDRESS(ROW(),COLUMN(rs_part_data)+2)),INDIRECT(ADDRESS(ROW(),COLUMN(newark_part_data)+2)),INDIRECT(ADDRESS(ROW(),COLUMN(farnell_part_data)+2)),INDIRECT(ADDRESS(ROW(),COLUMN(digikey_part_data)+2)),INDIRECT(ADDRESS(ROW(),COLUMN(local_part_data)+2)),INDIRECT(ADDRESS(ROW(),COLUMN(mouser_part_data)+2)))</f>
        <v>0.002</v>
      </c>
      <c r="I33" s="13" t="n">
        <f aca="false">IFERROR(G33*H33,"")</f>
        <v>0.6</v>
      </c>
      <c r="J33" s="0" t="n">
        <v>7872620</v>
      </c>
      <c r="L33" s="13" t="n">
        <f aca="false">IFERROR(LOOKUP(IF(K33="",G33,K33),{0,1,10,25,50,100,250,500,1000,5000,10000,25000,50000,125000},{0,0.1,0.01,0.0076,0.0056,0.0042,0.0032,0.00256,0.00188,0.00122,0.00106,0.00093,0.00085,0.00083}),"")</f>
        <v>0.0032</v>
      </c>
      <c r="M33" s="13" t="n">
        <f aca="false">IFERROR(IF(K33="",G33,K33)*L33,"")</f>
        <v>0.96</v>
      </c>
      <c r="N33" s="0" t="s">
        <v>209</v>
      </c>
      <c r="O33" s="14" t="s">
        <v>29</v>
      </c>
      <c r="P33" s="0" t="n">
        <v>84473</v>
      </c>
      <c r="R33" s="13" t="n">
        <f aca="false">IFERROR(LOOKUP(IF(Q33="",G33,Q33),{0,1,10,250,500,1250,2500},{0,0.01037624,0.01037624,0.00889392,0.00772924,0.00624692,0.00518812}),"")</f>
        <v>0.00889392</v>
      </c>
      <c r="S33" s="13" t="n">
        <f aca="false">IFERROR(IF(Q33="",G33,Q33)*R33,"")</f>
        <v>2.668176</v>
      </c>
      <c r="T33" s="0" t="s">
        <v>210</v>
      </c>
      <c r="U33" s="14" t="s">
        <v>29</v>
      </c>
      <c r="V33" s="0" t="n">
        <v>1314295</v>
      </c>
      <c r="X33" s="13" t="n">
        <f aca="false">IFERROR(LOOKUP(IF(W33="",G33,W33),{0,1,10,100,1000,5000},{0,0.1,0.008,0.002,0.001,0.001}),"")</f>
        <v>0.002</v>
      </c>
      <c r="Y33" s="13" t="n">
        <f aca="false">IFERROR(IF(W33="",G33,W33)*X33,"")</f>
        <v>0.6</v>
      </c>
      <c r="Z33" s="0" t="s">
        <v>211</v>
      </c>
      <c r="AA33" s="14" t="s">
        <v>29</v>
      </c>
      <c r="AB33" s="0" t="n">
        <v>5625</v>
      </c>
      <c r="AD33" s="13" t="n">
        <f aca="false">IFERROR(LOOKUP(IF(AC33="",G33,AC33),{0,1,10,25,100,250,1000},{0,0.061,0.011,0.007,0.004,0.003,0.002}),"")</f>
        <v>0.003</v>
      </c>
      <c r="AE33" s="13" t="n">
        <f aca="false">IFERROR(IF(AC33="",G33,AC33)*AD33,"")</f>
        <v>0.9</v>
      </c>
      <c r="AF33" s="0" t="s">
        <v>212</v>
      </c>
      <c r="AG33" s="14" t="s">
        <v>29</v>
      </c>
    </row>
    <row r="35" customFormat="false" ht="13.8" hidden="false" customHeight="false" outlineLevel="0" collapsed="false">
      <c r="K35" s="0" t="str">
        <f aca="false" t="array" ref="K35:K35">IFERROR(CONCATENATE(TEXT(INDEX($K$7:$K$33,SMALL(IF($N$7:$N$33&lt;&gt;"",IF($K$7:$K$33&lt;&gt;"",ROW($K$7:$K$33)-MIN(ROW($K$7:$K$33))+1,""),""),ROW()-ROW(A$35)+1)),"##0"),","),"")</f>
        <v/>
      </c>
      <c r="L35" s="0" t="str">
        <f aca="false" t="array" ref="L35:L35">IFERROR(CONCATENATE((INDEX($N$7:$N$33,SMALL(IF($N$7:$N$33&lt;&gt;"",IF($K$7:$K$33&lt;&gt;"",ROW($K$7:$K$33)-MIN(ROW($K$7:$K$33))+1,""),""),ROW()-ROW(A$35)+1))),","),"")</f>
        <v/>
      </c>
      <c r="M35" s="0" t="str">
        <f aca="false" t="array" ref="M35:M35">IFERROR(CONCATENATE((INDEX($A$7:$A$33,SMALL(IF($N$7:$N$33&lt;&gt;"",IF($K$7:$K$33&lt;&gt;"",ROW($K$7:$K$33)-MIN(ROW($K$7:$K$33))+1,""),""),ROW()-ROW(A$35)+1))),),"")</f>
        <v/>
      </c>
      <c r="Q35" s="0" t="str">
        <f aca="false" t="array" ref="Q35:Q35">IFERROR(CONCATENATE((INDEX($T$7:$T$33,SMALL(IF($T$7:$T$33&lt;&gt;"",IF($Q$7:$Q$33&lt;&gt;"",ROW($Q$7:$Q$33)-MIN(ROW($Q$7:$Q$33))+1,""),""),ROW()-ROW(A$35)+1)))," "),"")</f>
        <v/>
      </c>
      <c r="R35" s="0" t="str">
        <f aca="false" t="array" ref="R35:R35">IFERROR(CONCATENATE(TEXT(INDEX($Q$7:$Q$33,SMALL(IF($T$7:$T$33&lt;&gt;"",IF($Q$7:$Q$33&lt;&gt;"",ROW($Q$7:$Q$33)-MIN(ROW($Q$7:$Q$33))+1,""),""),ROW()-ROW(A$35)+1)),"##0")," "),"")</f>
        <v/>
      </c>
      <c r="S35" s="0" t="str">
        <f aca="false" t="array" ref="S35:S35">IFERROR(CONCATENATE((INDEX($A$7:$A$33,SMALL(IF($T$7:$T$33&lt;&gt;"",IF($Q$7:$Q$33&lt;&gt;"",ROW($Q$7:$Q$33)-MIN(ROW($Q$7:$Q$33))+1,""),""),ROW()-ROW(A$35)+1))),),"")</f>
        <v/>
      </c>
      <c r="W35" s="0" t="str">
        <f aca="false" t="array" ref="W35:W35">IFERROR(CONCATENATE((INDEX($Z$7:$Z$33,SMALL(IF($Z$7:$Z$33&lt;&gt;"",IF($W$7:$W$33&lt;&gt;"",ROW($W$7:$W$33)-MIN(ROW($W$7:$W$33))+1,""),""),ROW()-ROW(A$35)+1)))," "),"")</f>
        <v/>
      </c>
      <c r="X35" s="0" t="str">
        <f aca="false" t="array" ref="X35:X35">IFERROR(CONCATENATE(TEXT(INDEX($W$7:$W$33,SMALL(IF($Z$7:$Z$33&lt;&gt;"",IF($W$7:$W$33&lt;&gt;"",ROW($W$7:$W$33)-MIN(ROW($W$7:$W$33))+1,""),""),ROW()-ROW(A$35)+1)),"##0")," "),"")</f>
        <v/>
      </c>
      <c r="Y35" s="0" t="str">
        <f aca="false" t="array" ref="Y35:Y35">IFERROR(CONCATENATE((INDEX($A$7:$A$33,SMALL(IF($Z$7:$Z$33&lt;&gt;"",IF($W$7:$W$33&lt;&gt;"",ROW($W$7:$W$33)-MIN(ROW($W$7:$W$33))+1,""),""),ROW()-ROW(A$35)+1))),),"")</f>
        <v/>
      </c>
      <c r="AC35" s="0" t="str">
        <f aca="false" t="array" ref="AC35:AC35">IFERROR(CONCATENATE((INDEX($AF$7:$AF$33,SMALL(IF($AF$7:$AF$33&lt;&gt;"",IF($AC$7:$AC$33&lt;&gt;"",ROW($AC$7:$AC$33)-MIN(ROW($AC$7:$AC$33))+1,""),""),ROW()-ROW(A$35)+1))),","),"")</f>
        <v/>
      </c>
      <c r="AD35" s="0" t="str">
        <f aca="false" t="array" ref="AD35:AD35">IFERROR(CONCATENATE(TEXT(INDEX($AC$7:$AC$33,SMALL(IF($AF$7:$AF$33&lt;&gt;"",IF($AC$7:$AC$33&lt;&gt;"",ROW($AC$7:$AC$33)-MIN(ROW($AC$7:$AC$33))+1,""),""),ROW()-ROW(A$35)+1)),"##0"),","),"")</f>
        <v/>
      </c>
      <c r="AE35" s="0" t="str">
        <f aca="false" t="array" ref="AE35:AE35">IFERROR(CONCATENATE((INDEX($A$7:$A$33,SMALL(IF($AF$7:$AF$33&lt;&gt;"",IF($AC$7:$AC$33&lt;&gt;"",ROW($AC$7:$AC$33)-MIN(ROW($AC$7:$AC$33))+1,""),""),ROW()-ROW(A$35)+1))),),"")</f>
        <v/>
      </c>
      <c r="AI35" s="0" t="str">
        <f aca="false" t="array" ref="AI35:AI35">IFERROR(CONCATENATE((INDEX($AL$7:$AL$33,SMALL(IF($AL$7:$AL$33&lt;&gt;"",IF($AI$7:$AI$33&lt;&gt;"",ROW($AI$7:$AI$33)-MIN(ROW($AI$7:$AI$33))+1,""),""),ROW()-ROW(A$35)+1)))," "),"")</f>
        <v/>
      </c>
      <c r="AJ35" s="0" t="str">
        <f aca="false" t="array" ref="AJ35:AJ35">IFERROR(CONCATENATE(TEXT(INDEX($AI$7:$AI$33,SMALL(IF($AL$7:$AL$33&lt;&gt;"",IF($AI$7:$AI$33&lt;&gt;"",ROW($AI$7:$AI$33)-MIN(ROW($AI$7:$AI$33))+1,""),""),ROW()-ROW(A$35)+1)),"##0")," "),"")</f>
        <v/>
      </c>
      <c r="AK35" s="0" t="str">
        <f aca="false" t="array" ref="AK35:AK35">IFERROR(CONCATENATE((INDEX($A$7:$A$33,SMALL(IF($AL$7:$AL$33&lt;&gt;"",IF($AI$7:$AI$33&lt;&gt;"",ROW($AI$7:$AI$33)-MIN(ROW($AI$7:$AI$33))+1,""),""),ROW()-ROW(A$35)+1))),),"")</f>
        <v/>
      </c>
      <c r="AO35" s="0" t="str">
        <f aca="false" t="array" ref="AO35:AO35">IFERROR(CONCATENATE(TEXT(INDEX($AO$7:$AO$33,SMALL(IF($AR$7:$AR$33&lt;&gt;"",IF($AO$7:$AO$33&lt;&gt;"",ROW($AO$7:$AO$33)-MIN(ROW($AO$7:$AO$33))+1,""),""),ROW()-ROW(A$35)+1)),"##0"),),"")</f>
        <v/>
      </c>
      <c r="AP35" s="0" t="str">
        <f aca="false" t="array" ref="AP35:AP35">IFERROR(CONCATENATE((INDEX($AR$7:$AR$33,SMALL(IF($AR$7:$AR$33&lt;&gt;"",IF($AO$7:$AO$33&lt;&gt;"",ROW($AO$7:$AO$33)-MIN(ROW($AO$7:$AO$33))+1,""),""),ROW()-ROW(A$35)+1))),),"")</f>
        <v/>
      </c>
      <c r="AQ35" s="0" t="str">
        <f aca="false" t="array" ref="AQ35:AQ35">IFERROR(CONCATENATE((INDEX($A$7:$A$33,SMALL(IF($AR$7:$AR$33&lt;&gt;"",IF($AO$7:$AO$33&lt;&gt;"",ROW($AO$7:$AO$33)-MIN(ROW($AO$7:$AO$33))+1,""),""),ROW()-ROW(A$35)+1))),),"")</f>
        <v/>
      </c>
    </row>
    <row r="36" customFormat="false" ht="13.8" hidden="false" customHeight="false" outlineLevel="0" collapsed="false">
      <c r="K36" s="0" t="str">
        <f aca="false" t="array" ref="K36:K36">IFERROR(CONCATENATE(TEXT(INDEX($K$7:$K$33,SMALL(IF($N$7:$N$33&lt;&gt;"",IF($K$7:$K$33&lt;&gt;"",ROW($K$7:$K$33)-MIN(ROW($K$7:$K$33))+1,""),""),ROW()-ROW(A$35)+1)),"##0"),","),"")</f>
        <v/>
      </c>
      <c r="L36" s="0" t="str">
        <f aca="false" t="array" ref="L36:L36">IFERROR(CONCATENATE((INDEX($N$7:$N$33,SMALL(IF($N$7:$N$33&lt;&gt;"",IF($K$7:$K$33&lt;&gt;"",ROW($K$7:$K$33)-MIN(ROW($K$7:$K$33))+1,""),""),ROW()-ROW(A$35)+1))),","),"")</f>
        <v/>
      </c>
      <c r="M36" s="0" t="str">
        <f aca="false" t="array" ref="M36:M36">IFERROR(CONCATENATE((INDEX($A$7:$A$33,SMALL(IF($N$7:$N$33&lt;&gt;"",IF($K$7:$K$33&lt;&gt;"",ROW($K$7:$K$33)-MIN(ROW($K$7:$K$33))+1,""),""),ROW()-ROW(A$35)+1))),),"")</f>
        <v/>
      </c>
      <c r="Q36" s="0" t="str">
        <f aca="false" t="array" ref="Q36:Q36">IFERROR(CONCATENATE((INDEX($T$7:$T$33,SMALL(IF($T$7:$T$33&lt;&gt;"",IF($Q$7:$Q$33&lt;&gt;"",ROW($Q$7:$Q$33)-MIN(ROW($Q$7:$Q$33))+1,""),""),ROW()-ROW(A$35)+1)))," "),"")</f>
        <v/>
      </c>
      <c r="R36" s="0" t="str">
        <f aca="false" t="array" ref="R36:R36">IFERROR(CONCATENATE(TEXT(INDEX($Q$7:$Q$33,SMALL(IF($T$7:$T$33&lt;&gt;"",IF($Q$7:$Q$33&lt;&gt;"",ROW($Q$7:$Q$33)-MIN(ROW($Q$7:$Q$33))+1,""),""),ROW()-ROW(A$35)+1)),"##0")," "),"")</f>
        <v/>
      </c>
      <c r="S36" s="0" t="str">
        <f aca="false" t="array" ref="S36:S36">IFERROR(CONCATENATE((INDEX($A$7:$A$33,SMALL(IF($T$7:$T$33&lt;&gt;"",IF($Q$7:$Q$33&lt;&gt;"",ROW($Q$7:$Q$33)-MIN(ROW($Q$7:$Q$33))+1,""),""),ROW()-ROW(A$35)+1))),),"")</f>
        <v/>
      </c>
      <c r="W36" s="0" t="str">
        <f aca="false" t="array" ref="W36:W36">IFERROR(CONCATENATE((INDEX($Z$7:$Z$33,SMALL(IF($Z$7:$Z$33&lt;&gt;"",IF($W$7:$W$33&lt;&gt;"",ROW($W$7:$W$33)-MIN(ROW($W$7:$W$33))+1,""),""),ROW()-ROW(A$35)+1)))," "),"")</f>
        <v/>
      </c>
      <c r="X36" s="0" t="str">
        <f aca="false" t="array" ref="X36:X36">IFERROR(CONCATENATE(TEXT(INDEX($W$7:$W$33,SMALL(IF($Z$7:$Z$33&lt;&gt;"",IF($W$7:$W$33&lt;&gt;"",ROW($W$7:$W$33)-MIN(ROW($W$7:$W$33))+1,""),""),ROW()-ROW(A$35)+1)),"##0")," "),"")</f>
        <v/>
      </c>
      <c r="Y36" s="0" t="str">
        <f aca="false" t="array" ref="Y36:Y36">IFERROR(CONCATENATE((INDEX($A$7:$A$33,SMALL(IF($Z$7:$Z$33&lt;&gt;"",IF($W$7:$W$33&lt;&gt;"",ROW($W$7:$W$33)-MIN(ROW($W$7:$W$33))+1,""),""),ROW()-ROW(A$35)+1))),),"")</f>
        <v/>
      </c>
      <c r="AC36" s="0" t="str">
        <f aca="false" t="array" ref="AC36:AC36">IFERROR(CONCATENATE((INDEX($AF$7:$AF$33,SMALL(IF($AF$7:$AF$33&lt;&gt;"",IF($AC$7:$AC$33&lt;&gt;"",ROW($AC$7:$AC$33)-MIN(ROW($AC$7:$AC$33))+1,""),""),ROW()-ROW(A$35)+1))),","),"")</f>
        <v/>
      </c>
      <c r="AD36" s="0" t="str">
        <f aca="false" t="array" ref="AD36:AD36">IFERROR(CONCATENATE(TEXT(INDEX($AC$7:$AC$33,SMALL(IF($AF$7:$AF$33&lt;&gt;"",IF($AC$7:$AC$33&lt;&gt;"",ROW($AC$7:$AC$33)-MIN(ROW($AC$7:$AC$33))+1,""),""),ROW()-ROW(A$35)+1)),"##0"),","),"")</f>
        <v/>
      </c>
      <c r="AE36" s="0" t="str">
        <f aca="false" t="array" ref="AE36:AE36">IFERROR(CONCATENATE((INDEX($A$7:$A$33,SMALL(IF($AF$7:$AF$33&lt;&gt;"",IF($AC$7:$AC$33&lt;&gt;"",ROW($AC$7:$AC$33)-MIN(ROW($AC$7:$AC$33))+1,""),""),ROW()-ROW(A$35)+1))),),"")</f>
        <v/>
      </c>
      <c r="AI36" s="0" t="str">
        <f aca="false" t="array" ref="AI36:AI36">IFERROR(CONCATENATE((INDEX($AL$7:$AL$33,SMALL(IF($AL$7:$AL$33&lt;&gt;"",IF($AI$7:$AI$33&lt;&gt;"",ROW($AI$7:$AI$33)-MIN(ROW($AI$7:$AI$33))+1,""),""),ROW()-ROW(A$35)+1)))," "),"")</f>
        <v/>
      </c>
      <c r="AJ36" s="0" t="str">
        <f aca="false" t="array" ref="AJ36:AJ36">IFERROR(CONCATENATE(TEXT(INDEX($AI$7:$AI$33,SMALL(IF($AL$7:$AL$33&lt;&gt;"",IF($AI$7:$AI$33&lt;&gt;"",ROW($AI$7:$AI$33)-MIN(ROW($AI$7:$AI$33))+1,""),""),ROW()-ROW(A$35)+1)),"##0")," "),"")</f>
        <v/>
      </c>
      <c r="AK36" s="0" t="str">
        <f aca="false" t="array" ref="AK36:AK36">IFERROR(CONCATENATE((INDEX($A$7:$A$33,SMALL(IF($AL$7:$AL$33&lt;&gt;"",IF($AI$7:$AI$33&lt;&gt;"",ROW($AI$7:$AI$33)-MIN(ROW($AI$7:$AI$33))+1,""),""),ROW()-ROW(A$35)+1))),),"")</f>
        <v/>
      </c>
      <c r="AO36" s="0" t="str">
        <f aca="false" t="array" ref="AO36:AO36">IFERROR(CONCATENATE(TEXT(INDEX($AO$7:$AO$33,SMALL(IF($AR$7:$AR$33&lt;&gt;"",IF($AO$7:$AO$33&lt;&gt;"",ROW($AO$7:$AO$33)-MIN(ROW($AO$7:$AO$33))+1,""),""),ROW()-ROW(A$35)+1)),"##0"),),"")</f>
        <v/>
      </c>
      <c r="AP36" s="0" t="str">
        <f aca="false" t="array" ref="AP36:AP36">IFERROR(CONCATENATE((INDEX($AR$7:$AR$33,SMALL(IF($AR$7:$AR$33&lt;&gt;"",IF($AO$7:$AO$33&lt;&gt;"",ROW($AO$7:$AO$33)-MIN(ROW($AO$7:$AO$33))+1,""),""),ROW()-ROW(A$35)+1))),),"")</f>
        <v/>
      </c>
      <c r="AQ36" s="0" t="str">
        <f aca="false" t="array" ref="AQ36:AQ36">IFERROR(CONCATENATE((INDEX($A$7:$A$33,SMALL(IF($AR$7:$AR$33&lt;&gt;"",IF($AO$7:$AO$33&lt;&gt;"",ROW($AO$7:$AO$33)-MIN(ROW($AO$7:$AO$33))+1,""),""),ROW()-ROW(A$35)+1))),),"")</f>
        <v/>
      </c>
    </row>
    <row r="37" customFormat="false" ht="13.8" hidden="false" customHeight="false" outlineLevel="0" collapsed="false">
      <c r="K37" s="0" t="str">
        <f aca="false" t="array" ref="K37:K37">IFERROR(CONCATENATE(TEXT(INDEX($K$7:$K$33,SMALL(IF($N$7:$N$33&lt;&gt;"",IF($K$7:$K$33&lt;&gt;"",ROW($K$7:$K$33)-MIN(ROW($K$7:$K$33))+1,""),""),ROW()-ROW(A$35)+1)),"##0"),","),"")</f>
        <v/>
      </c>
      <c r="L37" s="0" t="str">
        <f aca="false" t="array" ref="L37:L37">IFERROR(CONCATENATE((INDEX($N$7:$N$33,SMALL(IF($N$7:$N$33&lt;&gt;"",IF($K$7:$K$33&lt;&gt;"",ROW($K$7:$K$33)-MIN(ROW($K$7:$K$33))+1,""),""),ROW()-ROW(A$35)+1))),","),"")</f>
        <v/>
      </c>
      <c r="M37" s="0" t="str">
        <f aca="false" t="array" ref="M37:M37">IFERROR(CONCATENATE((INDEX($A$7:$A$33,SMALL(IF($N$7:$N$33&lt;&gt;"",IF($K$7:$K$33&lt;&gt;"",ROW($K$7:$K$33)-MIN(ROW($K$7:$K$33))+1,""),""),ROW()-ROW(A$35)+1))),),"")</f>
        <v/>
      </c>
      <c r="Q37" s="0" t="str">
        <f aca="false" t="array" ref="Q37:Q37">IFERROR(CONCATENATE((INDEX($T$7:$T$33,SMALL(IF($T$7:$T$33&lt;&gt;"",IF($Q$7:$Q$33&lt;&gt;"",ROW($Q$7:$Q$33)-MIN(ROW($Q$7:$Q$33))+1,""),""),ROW()-ROW(A$35)+1)))," "),"")</f>
        <v/>
      </c>
      <c r="R37" s="0" t="str">
        <f aca="false" t="array" ref="R37:R37">IFERROR(CONCATENATE(TEXT(INDEX($Q$7:$Q$33,SMALL(IF($T$7:$T$33&lt;&gt;"",IF($Q$7:$Q$33&lt;&gt;"",ROW($Q$7:$Q$33)-MIN(ROW($Q$7:$Q$33))+1,""),""),ROW()-ROW(A$35)+1)),"##0")," "),"")</f>
        <v/>
      </c>
      <c r="S37" s="0" t="str">
        <f aca="false" t="array" ref="S37:S37">IFERROR(CONCATENATE((INDEX($A$7:$A$33,SMALL(IF($T$7:$T$33&lt;&gt;"",IF($Q$7:$Q$33&lt;&gt;"",ROW($Q$7:$Q$33)-MIN(ROW($Q$7:$Q$33))+1,""),""),ROW()-ROW(A$35)+1))),),"")</f>
        <v/>
      </c>
      <c r="W37" s="0" t="str">
        <f aca="false" t="array" ref="W37:W37">IFERROR(CONCATENATE((INDEX($Z$7:$Z$33,SMALL(IF($Z$7:$Z$33&lt;&gt;"",IF($W$7:$W$33&lt;&gt;"",ROW($W$7:$W$33)-MIN(ROW($W$7:$W$33))+1,""),""),ROW()-ROW(A$35)+1)))," "),"")</f>
        <v/>
      </c>
      <c r="X37" s="0" t="str">
        <f aca="false" t="array" ref="X37:X37">IFERROR(CONCATENATE(TEXT(INDEX($W$7:$W$33,SMALL(IF($Z$7:$Z$33&lt;&gt;"",IF($W$7:$W$33&lt;&gt;"",ROW($W$7:$W$33)-MIN(ROW($W$7:$W$33))+1,""),""),ROW()-ROW(A$35)+1)),"##0")," "),"")</f>
        <v/>
      </c>
      <c r="Y37" s="0" t="str">
        <f aca="false" t="array" ref="Y37:Y37">IFERROR(CONCATENATE((INDEX($A$7:$A$33,SMALL(IF($Z$7:$Z$33&lt;&gt;"",IF($W$7:$W$33&lt;&gt;"",ROW($W$7:$W$33)-MIN(ROW($W$7:$W$33))+1,""),""),ROW()-ROW(A$35)+1))),),"")</f>
        <v/>
      </c>
      <c r="AC37" s="0" t="str">
        <f aca="false" t="array" ref="AC37:AC37">IFERROR(CONCATENATE((INDEX($AF$7:$AF$33,SMALL(IF($AF$7:$AF$33&lt;&gt;"",IF($AC$7:$AC$33&lt;&gt;"",ROW($AC$7:$AC$33)-MIN(ROW($AC$7:$AC$33))+1,""),""),ROW()-ROW(A$35)+1))),","),"")</f>
        <v/>
      </c>
      <c r="AD37" s="0" t="str">
        <f aca="false" t="array" ref="AD37:AD37">IFERROR(CONCATENATE(TEXT(INDEX($AC$7:$AC$33,SMALL(IF($AF$7:$AF$33&lt;&gt;"",IF($AC$7:$AC$33&lt;&gt;"",ROW($AC$7:$AC$33)-MIN(ROW($AC$7:$AC$33))+1,""),""),ROW()-ROW(A$35)+1)),"##0"),","),"")</f>
        <v/>
      </c>
      <c r="AE37" s="0" t="str">
        <f aca="false" t="array" ref="AE37:AE37">IFERROR(CONCATENATE((INDEX($A$7:$A$33,SMALL(IF($AF$7:$AF$33&lt;&gt;"",IF($AC$7:$AC$33&lt;&gt;"",ROW($AC$7:$AC$33)-MIN(ROW($AC$7:$AC$33))+1,""),""),ROW()-ROW(A$35)+1))),),"")</f>
        <v/>
      </c>
      <c r="AI37" s="0" t="str">
        <f aca="false" t="array" ref="AI37:AI37">IFERROR(CONCATENATE((INDEX($AL$7:$AL$33,SMALL(IF($AL$7:$AL$33&lt;&gt;"",IF($AI$7:$AI$33&lt;&gt;"",ROW($AI$7:$AI$33)-MIN(ROW($AI$7:$AI$33))+1,""),""),ROW()-ROW(A$35)+1)))," "),"")</f>
        <v/>
      </c>
      <c r="AJ37" s="0" t="str">
        <f aca="false" t="array" ref="AJ37:AJ37">IFERROR(CONCATENATE(TEXT(INDEX($AI$7:$AI$33,SMALL(IF($AL$7:$AL$33&lt;&gt;"",IF($AI$7:$AI$33&lt;&gt;"",ROW($AI$7:$AI$33)-MIN(ROW($AI$7:$AI$33))+1,""),""),ROW()-ROW(A$35)+1)),"##0")," "),"")</f>
        <v/>
      </c>
      <c r="AK37" s="0" t="str">
        <f aca="false" t="array" ref="AK37:AK37">IFERROR(CONCATENATE((INDEX($A$7:$A$33,SMALL(IF($AL$7:$AL$33&lt;&gt;"",IF($AI$7:$AI$33&lt;&gt;"",ROW($AI$7:$AI$33)-MIN(ROW($AI$7:$AI$33))+1,""),""),ROW()-ROW(A$35)+1))),),"")</f>
        <v/>
      </c>
      <c r="AO37" s="0" t="str">
        <f aca="false" t="array" ref="AO37:AO37">IFERROR(CONCATENATE(TEXT(INDEX($AO$7:$AO$33,SMALL(IF($AR$7:$AR$33&lt;&gt;"",IF($AO$7:$AO$33&lt;&gt;"",ROW($AO$7:$AO$33)-MIN(ROW($AO$7:$AO$33))+1,""),""),ROW()-ROW(A$35)+1)),"##0"),),"")</f>
        <v/>
      </c>
      <c r="AP37" s="0" t="str">
        <f aca="false" t="array" ref="AP37:AP37">IFERROR(CONCATENATE((INDEX($AR$7:$AR$33,SMALL(IF($AR$7:$AR$33&lt;&gt;"",IF($AO$7:$AO$33&lt;&gt;"",ROW($AO$7:$AO$33)-MIN(ROW($AO$7:$AO$33))+1,""),""),ROW()-ROW(A$35)+1))),),"")</f>
        <v/>
      </c>
      <c r="AQ37" s="0" t="str">
        <f aca="false" t="array" ref="AQ37:AQ37">IFERROR(CONCATENATE((INDEX($A$7:$A$33,SMALL(IF($AR$7:$AR$33&lt;&gt;"",IF($AO$7:$AO$33&lt;&gt;"",ROW($AO$7:$AO$33)-MIN(ROW($AO$7:$AO$33))+1,""),""),ROW()-ROW(A$35)+1))),),"")</f>
        <v/>
      </c>
    </row>
    <row r="38" customFormat="false" ht="13.8" hidden="false" customHeight="false" outlineLevel="0" collapsed="false">
      <c r="K38" s="0" t="str">
        <f aca="false" t="array" ref="K38:K38">IFERROR(CONCATENATE(TEXT(INDEX($K$7:$K$33,SMALL(IF($N$7:$N$33&lt;&gt;"",IF($K$7:$K$33&lt;&gt;"",ROW($K$7:$K$33)-MIN(ROW($K$7:$K$33))+1,""),""),ROW()-ROW(A$35)+1)),"##0"),","),"")</f>
        <v/>
      </c>
      <c r="L38" s="0" t="str">
        <f aca="false" t="array" ref="L38:L38">IFERROR(CONCATENATE((INDEX($N$7:$N$33,SMALL(IF($N$7:$N$33&lt;&gt;"",IF($K$7:$K$33&lt;&gt;"",ROW($K$7:$K$33)-MIN(ROW($K$7:$K$33))+1,""),""),ROW()-ROW(A$35)+1))),","),"")</f>
        <v/>
      </c>
      <c r="M38" s="0" t="str">
        <f aca="false" t="array" ref="M38:M38">IFERROR(CONCATENATE((INDEX($A$7:$A$33,SMALL(IF($N$7:$N$33&lt;&gt;"",IF($K$7:$K$33&lt;&gt;"",ROW($K$7:$K$33)-MIN(ROW($K$7:$K$33))+1,""),""),ROW()-ROW(A$35)+1))),),"")</f>
        <v/>
      </c>
      <c r="Q38" s="0" t="str">
        <f aca="false" t="array" ref="Q38:Q38">IFERROR(CONCATENATE((INDEX($T$7:$T$33,SMALL(IF($T$7:$T$33&lt;&gt;"",IF($Q$7:$Q$33&lt;&gt;"",ROW($Q$7:$Q$33)-MIN(ROW($Q$7:$Q$33))+1,""),""),ROW()-ROW(A$35)+1)))," "),"")</f>
        <v/>
      </c>
      <c r="R38" s="0" t="str">
        <f aca="false" t="array" ref="R38:R38">IFERROR(CONCATENATE(TEXT(INDEX($Q$7:$Q$33,SMALL(IF($T$7:$T$33&lt;&gt;"",IF($Q$7:$Q$33&lt;&gt;"",ROW($Q$7:$Q$33)-MIN(ROW($Q$7:$Q$33))+1,""),""),ROW()-ROW(A$35)+1)),"##0")," "),"")</f>
        <v/>
      </c>
      <c r="S38" s="0" t="str">
        <f aca="false" t="array" ref="S38:S38">IFERROR(CONCATENATE((INDEX($A$7:$A$33,SMALL(IF($T$7:$T$33&lt;&gt;"",IF($Q$7:$Q$33&lt;&gt;"",ROW($Q$7:$Q$33)-MIN(ROW($Q$7:$Q$33))+1,""),""),ROW()-ROW(A$35)+1))),),"")</f>
        <v/>
      </c>
      <c r="W38" s="0" t="str">
        <f aca="false" t="array" ref="W38:W38">IFERROR(CONCATENATE((INDEX($Z$7:$Z$33,SMALL(IF($Z$7:$Z$33&lt;&gt;"",IF($W$7:$W$33&lt;&gt;"",ROW($W$7:$W$33)-MIN(ROW($W$7:$W$33))+1,""),""),ROW()-ROW(A$35)+1)))," "),"")</f>
        <v/>
      </c>
      <c r="X38" s="0" t="str">
        <f aca="false" t="array" ref="X38:X38">IFERROR(CONCATENATE(TEXT(INDEX($W$7:$W$33,SMALL(IF($Z$7:$Z$33&lt;&gt;"",IF($W$7:$W$33&lt;&gt;"",ROW($W$7:$W$33)-MIN(ROW($W$7:$W$33))+1,""),""),ROW()-ROW(A$35)+1)),"##0")," "),"")</f>
        <v/>
      </c>
      <c r="Y38" s="0" t="str">
        <f aca="false" t="array" ref="Y38:Y38">IFERROR(CONCATENATE((INDEX($A$7:$A$33,SMALL(IF($Z$7:$Z$33&lt;&gt;"",IF($W$7:$W$33&lt;&gt;"",ROW($W$7:$W$33)-MIN(ROW($W$7:$W$33))+1,""),""),ROW()-ROW(A$35)+1))),),"")</f>
        <v/>
      </c>
      <c r="AC38" s="0" t="str">
        <f aca="false" t="array" ref="AC38:AC38">IFERROR(CONCATENATE((INDEX($AF$7:$AF$33,SMALL(IF($AF$7:$AF$33&lt;&gt;"",IF($AC$7:$AC$33&lt;&gt;"",ROW($AC$7:$AC$33)-MIN(ROW($AC$7:$AC$33))+1,""),""),ROW()-ROW(A$35)+1))),","),"")</f>
        <v/>
      </c>
      <c r="AD38" s="0" t="str">
        <f aca="false" t="array" ref="AD38:AD38">IFERROR(CONCATENATE(TEXT(INDEX($AC$7:$AC$33,SMALL(IF($AF$7:$AF$33&lt;&gt;"",IF($AC$7:$AC$33&lt;&gt;"",ROW($AC$7:$AC$33)-MIN(ROW($AC$7:$AC$33))+1,""),""),ROW()-ROW(A$35)+1)),"##0"),","),"")</f>
        <v/>
      </c>
      <c r="AE38" s="0" t="str">
        <f aca="false" t="array" ref="AE38:AE38">IFERROR(CONCATENATE((INDEX($A$7:$A$33,SMALL(IF($AF$7:$AF$33&lt;&gt;"",IF($AC$7:$AC$33&lt;&gt;"",ROW($AC$7:$AC$33)-MIN(ROW($AC$7:$AC$33))+1,""),""),ROW()-ROW(A$35)+1))),),"")</f>
        <v/>
      </c>
      <c r="AI38" s="0" t="str">
        <f aca="false" t="array" ref="AI38:AI38">IFERROR(CONCATENATE((INDEX($AL$7:$AL$33,SMALL(IF($AL$7:$AL$33&lt;&gt;"",IF($AI$7:$AI$33&lt;&gt;"",ROW($AI$7:$AI$33)-MIN(ROW($AI$7:$AI$33))+1,""),""),ROW()-ROW(A$35)+1)))," "),"")</f>
        <v/>
      </c>
      <c r="AJ38" s="0" t="str">
        <f aca="false" t="array" ref="AJ38:AJ38">IFERROR(CONCATENATE(TEXT(INDEX($AI$7:$AI$33,SMALL(IF($AL$7:$AL$33&lt;&gt;"",IF($AI$7:$AI$33&lt;&gt;"",ROW($AI$7:$AI$33)-MIN(ROW($AI$7:$AI$33))+1,""),""),ROW()-ROW(A$35)+1)),"##0")," "),"")</f>
        <v/>
      </c>
      <c r="AK38" s="0" t="str">
        <f aca="false" t="array" ref="AK38:AK38">IFERROR(CONCATENATE((INDEX($A$7:$A$33,SMALL(IF($AL$7:$AL$33&lt;&gt;"",IF($AI$7:$AI$33&lt;&gt;"",ROW($AI$7:$AI$33)-MIN(ROW($AI$7:$AI$33))+1,""),""),ROW()-ROW(A$35)+1))),),"")</f>
        <v/>
      </c>
      <c r="AO38" s="0" t="str">
        <f aca="false" t="array" ref="AO38:AO38">IFERROR(CONCATENATE(TEXT(INDEX($AO$7:$AO$33,SMALL(IF($AR$7:$AR$33&lt;&gt;"",IF($AO$7:$AO$33&lt;&gt;"",ROW($AO$7:$AO$33)-MIN(ROW($AO$7:$AO$33))+1,""),""),ROW()-ROW(A$35)+1)),"##0"),),"")</f>
        <v/>
      </c>
      <c r="AP38" s="0" t="str">
        <f aca="false" t="array" ref="AP38:AP38">IFERROR(CONCATENATE((INDEX($AR$7:$AR$33,SMALL(IF($AR$7:$AR$33&lt;&gt;"",IF($AO$7:$AO$33&lt;&gt;"",ROW($AO$7:$AO$33)-MIN(ROW($AO$7:$AO$33))+1,""),""),ROW()-ROW(A$35)+1))),),"")</f>
        <v/>
      </c>
      <c r="AQ38" s="0" t="str">
        <f aca="false" t="array" ref="AQ38:AQ38">IFERROR(CONCATENATE((INDEX($A$7:$A$33,SMALL(IF($AR$7:$AR$33&lt;&gt;"",IF($AO$7:$AO$33&lt;&gt;"",ROW($AO$7:$AO$33)-MIN(ROW($AO$7:$AO$33))+1,""),""),ROW()-ROW(A$35)+1))),),"")</f>
        <v/>
      </c>
    </row>
    <row r="39" customFormat="false" ht="13.8" hidden="false" customHeight="false" outlineLevel="0" collapsed="false">
      <c r="K39" s="0" t="str">
        <f aca="false" t="array" ref="K39:K39">IFERROR(CONCATENATE(TEXT(INDEX($K$7:$K$33,SMALL(IF($N$7:$N$33&lt;&gt;"",IF($K$7:$K$33&lt;&gt;"",ROW($K$7:$K$33)-MIN(ROW($K$7:$K$33))+1,""),""),ROW()-ROW(A$35)+1)),"##0"),","),"")</f>
        <v/>
      </c>
      <c r="L39" s="0" t="str">
        <f aca="false" t="array" ref="L39:L39">IFERROR(CONCATENATE((INDEX($N$7:$N$33,SMALL(IF($N$7:$N$33&lt;&gt;"",IF($K$7:$K$33&lt;&gt;"",ROW($K$7:$K$33)-MIN(ROW($K$7:$K$33))+1,""),""),ROW()-ROW(A$35)+1))),","),"")</f>
        <v/>
      </c>
      <c r="M39" s="0" t="str">
        <f aca="false" t="array" ref="M39:M39">IFERROR(CONCATENATE((INDEX($A$7:$A$33,SMALL(IF($N$7:$N$33&lt;&gt;"",IF($K$7:$K$33&lt;&gt;"",ROW($K$7:$K$33)-MIN(ROW($K$7:$K$33))+1,""),""),ROW()-ROW(A$35)+1))),),"")</f>
        <v/>
      </c>
      <c r="Q39" s="0" t="str">
        <f aca="false" t="array" ref="Q39:Q39">IFERROR(CONCATENATE((INDEX($T$7:$T$33,SMALL(IF($T$7:$T$33&lt;&gt;"",IF($Q$7:$Q$33&lt;&gt;"",ROW($Q$7:$Q$33)-MIN(ROW($Q$7:$Q$33))+1,""),""),ROW()-ROW(A$35)+1)))," "),"")</f>
        <v/>
      </c>
      <c r="R39" s="0" t="str">
        <f aca="false" t="array" ref="R39:R39">IFERROR(CONCATENATE(TEXT(INDEX($Q$7:$Q$33,SMALL(IF($T$7:$T$33&lt;&gt;"",IF($Q$7:$Q$33&lt;&gt;"",ROW($Q$7:$Q$33)-MIN(ROW($Q$7:$Q$33))+1,""),""),ROW()-ROW(A$35)+1)),"##0")," "),"")</f>
        <v/>
      </c>
      <c r="S39" s="0" t="str">
        <f aca="false" t="array" ref="S39:S39">IFERROR(CONCATENATE((INDEX($A$7:$A$33,SMALL(IF($T$7:$T$33&lt;&gt;"",IF($Q$7:$Q$33&lt;&gt;"",ROW($Q$7:$Q$33)-MIN(ROW($Q$7:$Q$33))+1,""),""),ROW()-ROW(A$35)+1))),),"")</f>
        <v/>
      </c>
      <c r="W39" s="0" t="str">
        <f aca="false" t="array" ref="W39:W39">IFERROR(CONCATENATE((INDEX($Z$7:$Z$33,SMALL(IF($Z$7:$Z$33&lt;&gt;"",IF($W$7:$W$33&lt;&gt;"",ROW($W$7:$W$33)-MIN(ROW($W$7:$W$33))+1,""),""),ROW()-ROW(A$35)+1)))," "),"")</f>
        <v/>
      </c>
      <c r="X39" s="0" t="str">
        <f aca="false" t="array" ref="X39:X39">IFERROR(CONCATENATE(TEXT(INDEX($W$7:$W$33,SMALL(IF($Z$7:$Z$33&lt;&gt;"",IF($W$7:$W$33&lt;&gt;"",ROW($W$7:$W$33)-MIN(ROW($W$7:$W$33))+1,""),""),ROW()-ROW(A$35)+1)),"##0")," "),"")</f>
        <v/>
      </c>
      <c r="Y39" s="0" t="str">
        <f aca="false" t="array" ref="Y39:Y39">IFERROR(CONCATENATE((INDEX($A$7:$A$33,SMALL(IF($Z$7:$Z$33&lt;&gt;"",IF($W$7:$W$33&lt;&gt;"",ROW($W$7:$W$33)-MIN(ROW($W$7:$W$33))+1,""),""),ROW()-ROW(A$35)+1))),),"")</f>
        <v/>
      </c>
      <c r="AC39" s="0" t="str">
        <f aca="false" t="array" ref="AC39:AC39">IFERROR(CONCATENATE((INDEX($AF$7:$AF$33,SMALL(IF($AF$7:$AF$33&lt;&gt;"",IF($AC$7:$AC$33&lt;&gt;"",ROW($AC$7:$AC$33)-MIN(ROW($AC$7:$AC$33))+1,""),""),ROW()-ROW(A$35)+1))),","),"")</f>
        <v/>
      </c>
      <c r="AD39" s="0" t="str">
        <f aca="false" t="array" ref="AD39:AD39">IFERROR(CONCATENATE(TEXT(INDEX($AC$7:$AC$33,SMALL(IF($AF$7:$AF$33&lt;&gt;"",IF($AC$7:$AC$33&lt;&gt;"",ROW($AC$7:$AC$33)-MIN(ROW($AC$7:$AC$33))+1,""),""),ROW()-ROW(A$35)+1)),"##0"),","),"")</f>
        <v/>
      </c>
      <c r="AE39" s="0" t="str">
        <f aca="false" t="array" ref="AE39:AE39">IFERROR(CONCATENATE((INDEX($A$7:$A$33,SMALL(IF($AF$7:$AF$33&lt;&gt;"",IF($AC$7:$AC$33&lt;&gt;"",ROW($AC$7:$AC$33)-MIN(ROW($AC$7:$AC$33))+1,""),""),ROW()-ROW(A$35)+1))),),"")</f>
        <v/>
      </c>
      <c r="AI39" s="0" t="str">
        <f aca="false" t="array" ref="AI39:AI39">IFERROR(CONCATENATE((INDEX($AL$7:$AL$33,SMALL(IF($AL$7:$AL$33&lt;&gt;"",IF($AI$7:$AI$33&lt;&gt;"",ROW($AI$7:$AI$33)-MIN(ROW($AI$7:$AI$33))+1,""),""),ROW()-ROW(A$35)+1)))," "),"")</f>
        <v/>
      </c>
      <c r="AJ39" s="0" t="str">
        <f aca="false" t="array" ref="AJ39:AJ39">IFERROR(CONCATENATE(TEXT(INDEX($AI$7:$AI$33,SMALL(IF($AL$7:$AL$33&lt;&gt;"",IF($AI$7:$AI$33&lt;&gt;"",ROW($AI$7:$AI$33)-MIN(ROW($AI$7:$AI$33))+1,""),""),ROW()-ROW(A$35)+1)),"##0")," "),"")</f>
        <v/>
      </c>
      <c r="AK39" s="0" t="str">
        <f aca="false" t="array" ref="AK39:AK39">IFERROR(CONCATENATE((INDEX($A$7:$A$33,SMALL(IF($AL$7:$AL$33&lt;&gt;"",IF($AI$7:$AI$33&lt;&gt;"",ROW($AI$7:$AI$33)-MIN(ROW($AI$7:$AI$33))+1,""),""),ROW()-ROW(A$35)+1))),),"")</f>
        <v/>
      </c>
      <c r="AO39" s="0" t="str">
        <f aca="false" t="array" ref="AO39:AO39">IFERROR(CONCATENATE(TEXT(INDEX($AO$7:$AO$33,SMALL(IF($AR$7:$AR$33&lt;&gt;"",IF($AO$7:$AO$33&lt;&gt;"",ROW($AO$7:$AO$33)-MIN(ROW($AO$7:$AO$33))+1,""),""),ROW()-ROW(A$35)+1)),"##0"),),"")</f>
        <v/>
      </c>
      <c r="AP39" s="0" t="str">
        <f aca="false" t="array" ref="AP39:AP39">IFERROR(CONCATENATE((INDEX($AR$7:$AR$33,SMALL(IF($AR$7:$AR$33&lt;&gt;"",IF($AO$7:$AO$33&lt;&gt;"",ROW($AO$7:$AO$33)-MIN(ROW($AO$7:$AO$33))+1,""),""),ROW()-ROW(A$35)+1))),),"")</f>
        <v/>
      </c>
      <c r="AQ39" s="0" t="str">
        <f aca="false" t="array" ref="AQ39:AQ39">IFERROR(CONCATENATE((INDEX($A$7:$A$33,SMALL(IF($AR$7:$AR$33&lt;&gt;"",IF($AO$7:$AO$33&lt;&gt;"",ROW($AO$7:$AO$33)-MIN(ROW($AO$7:$AO$33))+1,""),""),ROW()-ROW(A$35)+1))),),"")</f>
        <v/>
      </c>
    </row>
    <row r="40" customFormat="false" ht="13.8" hidden="false" customHeight="false" outlineLevel="0" collapsed="false">
      <c r="K40" s="0" t="str">
        <f aca="false" t="array" ref="K40:K40">IFERROR(CONCATENATE(TEXT(INDEX($K$7:$K$33,SMALL(IF($N$7:$N$33&lt;&gt;"",IF($K$7:$K$33&lt;&gt;"",ROW($K$7:$K$33)-MIN(ROW($K$7:$K$33))+1,""),""),ROW()-ROW(A$35)+1)),"##0"),","),"")</f>
        <v/>
      </c>
      <c r="L40" s="0" t="str">
        <f aca="false" t="array" ref="L40:L40">IFERROR(CONCATENATE((INDEX($N$7:$N$33,SMALL(IF($N$7:$N$33&lt;&gt;"",IF($K$7:$K$33&lt;&gt;"",ROW($K$7:$K$33)-MIN(ROW($K$7:$K$33))+1,""),""),ROW()-ROW(A$35)+1))),","),"")</f>
        <v/>
      </c>
      <c r="M40" s="0" t="str">
        <f aca="false" t="array" ref="M40:M40">IFERROR(CONCATENATE((INDEX($A$7:$A$33,SMALL(IF($N$7:$N$33&lt;&gt;"",IF($K$7:$K$33&lt;&gt;"",ROW($K$7:$K$33)-MIN(ROW($K$7:$K$33))+1,""),""),ROW()-ROW(A$35)+1))),),"")</f>
        <v/>
      </c>
      <c r="Q40" s="0" t="str">
        <f aca="false" t="array" ref="Q40:Q40">IFERROR(CONCATENATE((INDEX($T$7:$T$33,SMALL(IF($T$7:$T$33&lt;&gt;"",IF($Q$7:$Q$33&lt;&gt;"",ROW($Q$7:$Q$33)-MIN(ROW($Q$7:$Q$33))+1,""),""),ROW()-ROW(A$35)+1)))," "),"")</f>
        <v/>
      </c>
      <c r="R40" s="0" t="str">
        <f aca="false" t="array" ref="R40:R40">IFERROR(CONCATENATE(TEXT(INDEX($Q$7:$Q$33,SMALL(IF($T$7:$T$33&lt;&gt;"",IF($Q$7:$Q$33&lt;&gt;"",ROW($Q$7:$Q$33)-MIN(ROW($Q$7:$Q$33))+1,""),""),ROW()-ROW(A$35)+1)),"##0")," "),"")</f>
        <v/>
      </c>
      <c r="S40" s="0" t="str">
        <f aca="false" t="array" ref="S40:S40">IFERROR(CONCATENATE((INDEX($A$7:$A$33,SMALL(IF($T$7:$T$33&lt;&gt;"",IF($Q$7:$Q$33&lt;&gt;"",ROW($Q$7:$Q$33)-MIN(ROW($Q$7:$Q$33))+1,""),""),ROW()-ROW(A$35)+1))),),"")</f>
        <v/>
      </c>
      <c r="W40" s="0" t="str">
        <f aca="false" t="array" ref="W40:W40">IFERROR(CONCATENATE((INDEX($Z$7:$Z$33,SMALL(IF($Z$7:$Z$33&lt;&gt;"",IF($W$7:$W$33&lt;&gt;"",ROW($W$7:$W$33)-MIN(ROW($W$7:$W$33))+1,""),""),ROW()-ROW(A$35)+1)))," "),"")</f>
        <v/>
      </c>
      <c r="X40" s="0" t="str">
        <f aca="false" t="array" ref="X40:X40">IFERROR(CONCATENATE(TEXT(INDEX($W$7:$W$33,SMALL(IF($Z$7:$Z$33&lt;&gt;"",IF($W$7:$W$33&lt;&gt;"",ROW($W$7:$W$33)-MIN(ROW($W$7:$W$33))+1,""),""),ROW()-ROW(A$35)+1)),"##0")," "),"")</f>
        <v/>
      </c>
      <c r="Y40" s="0" t="str">
        <f aca="false" t="array" ref="Y40:Y40">IFERROR(CONCATENATE((INDEX($A$7:$A$33,SMALL(IF($Z$7:$Z$33&lt;&gt;"",IF($W$7:$W$33&lt;&gt;"",ROW($W$7:$W$33)-MIN(ROW($W$7:$W$33))+1,""),""),ROW()-ROW(A$35)+1))),),"")</f>
        <v/>
      </c>
      <c r="AC40" s="0" t="str">
        <f aca="false" t="array" ref="AC40:AC40">IFERROR(CONCATENATE((INDEX($AF$7:$AF$33,SMALL(IF($AF$7:$AF$33&lt;&gt;"",IF($AC$7:$AC$33&lt;&gt;"",ROW($AC$7:$AC$33)-MIN(ROW($AC$7:$AC$33))+1,""),""),ROW()-ROW(A$35)+1))),","),"")</f>
        <v/>
      </c>
      <c r="AD40" s="0" t="str">
        <f aca="false" t="array" ref="AD40:AD40">IFERROR(CONCATENATE(TEXT(INDEX($AC$7:$AC$33,SMALL(IF($AF$7:$AF$33&lt;&gt;"",IF($AC$7:$AC$33&lt;&gt;"",ROW($AC$7:$AC$33)-MIN(ROW($AC$7:$AC$33))+1,""),""),ROW()-ROW(A$35)+1)),"##0"),","),"")</f>
        <v/>
      </c>
      <c r="AE40" s="0" t="str">
        <f aca="false" t="array" ref="AE40:AE40">IFERROR(CONCATENATE((INDEX($A$7:$A$33,SMALL(IF($AF$7:$AF$33&lt;&gt;"",IF($AC$7:$AC$33&lt;&gt;"",ROW($AC$7:$AC$33)-MIN(ROW($AC$7:$AC$33))+1,""),""),ROW()-ROW(A$35)+1))),),"")</f>
        <v/>
      </c>
      <c r="AI40" s="0" t="str">
        <f aca="false" t="array" ref="AI40:AI40">IFERROR(CONCATENATE((INDEX($AL$7:$AL$33,SMALL(IF($AL$7:$AL$33&lt;&gt;"",IF($AI$7:$AI$33&lt;&gt;"",ROW($AI$7:$AI$33)-MIN(ROW($AI$7:$AI$33))+1,""),""),ROW()-ROW(A$35)+1)))," "),"")</f>
        <v/>
      </c>
      <c r="AJ40" s="0" t="str">
        <f aca="false" t="array" ref="AJ40:AJ40">IFERROR(CONCATENATE(TEXT(INDEX($AI$7:$AI$33,SMALL(IF($AL$7:$AL$33&lt;&gt;"",IF($AI$7:$AI$33&lt;&gt;"",ROW($AI$7:$AI$33)-MIN(ROW($AI$7:$AI$33))+1,""),""),ROW()-ROW(A$35)+1)),"##0")," "),"")</f>
        <v/>
      </c>
      <c r="AK40" s="0" t="str">
        <f aca="false" t="array" ref="AK40:AK40">IFERROR(CONCATENATE((INDEX($A$7:$A$33,SMALL(IF($AL$7:$AL$33&lt;&gt;"",IF($AI$7:$AI$33&lt;&gt;"",ROW($AI$7:$AI$33)-MIN(ROW($AI$7:$AI$33))+1,""),""),ROW()-ROW(A$35)+1))),),"")</f>
        <v/>
      </c>
      <c r="AO40" s="0" t="str">
        <f aca="false" t="array" ref="AO40:AO40">IFERROR(CONCATENATE(TEXT(INDEX($AO$7:$AO$33,SMALL(IF($AR$7:$AR$33&lt;&gt;"",IF($AO$7:$AO$33&lt;&gt;"",ROW($AO$7:$AO$33)-MIN(ROW($AO$7:$AO$33))+1,""),""),ROW()-ROW(A$35)+1)),"##0"),),"")</f>
        <v/>
      </c>
      <c r="AP40" s="0" t="str">
        <f aca="false" t="array" ref="AP40:AP40">IFERROR(CONCATENATE((INDEX($AR$7:$AR$33,SMALL(IF($AR$7:$AR$33&lt;&gt;"",IF($AO$7:$AO$33&lt;&gt;"",ROW($AO$7:$AO$33)-MIN(ROW($AO$7:$AO$33))+1,""),""),ROW()-ROW(A$35)+1))),),"")</f>
        <v/>
      </c>
      <c r="AQ40" s="0" t="str">
        <f aca="false" t="array" ref="AQ40:AQ40">IFERROR(CONCATENATE((INDEX($A$7:$A$33,SMALL(IF($AR$7:$AR$33&lt;&gt;"",IF($AO$7:$AO$33&lt;&gt;"",ROW($AO$7:$AO$33)-MIN(ROW($AO$7:$AO$33))+1,""),""),ROW()-ROW(A$35)+1))),),"")</f>
        <v/>
      </c>
    </row>
    <row r="41" customFormat="false" ht="13.8" hidden="false" customHeight="false" outlineLevel="0" collapsed="false">
      <c r="K41" s="0" t="str">
        <f aca="false" t="array" ref="K41:K41">IFERROR(CONCATENATE(TEXT(INDEX($K$7:$K$33,SMALL(IF($N$7:$N$33&lt;&gt;"",IF($K$7:$K$33&lt;&gt;"",ROW($K$7:$K$33)-MIN(ROW($K$7:$K$33))+1,""),""),ROW()-ROW(A$35)+1)),"##0"),","),"")</f>
        <v/>
      </c>
      <c r="L41" s="0" t="str">
        <f aca="false" t="array" ref="L41:L41">IFERROR(CONCATENATE((INDEX($N$7:$N$33,SMALL(IF($N$7:$N$33&lt;&gt;"",IF($K$7:$K$33&lt;&gt;"",ROW($K$7:$K$33)-MIN(ROW($K$7:$K$33))+1,""),""),ROW()-ROW(A$35)+1))),","),"")</f>
        <v/>
      </c>
      <c r="M41" s="0" t="str">
        <f aca="false" t="array" ref="M41:M41">IFERROR(CONCATENATE((INDEX($A$7:$A$33,SMALL(IF($N$7:$N$33&lt;&gt;"",IF($K$7:$K$33&lt;&gt;"",ROW($K$7:$K$33)-MIN(ROW($K$7:$K$33))+1,""),""),ROW()-ROW(A$35)+1))),),"")</f>
        <v/>
      </c>
      <c r="Q41" s="0" t="str">
        <f aca="false" t="array" ref="Q41:Q41">IFERROR(CONCATENATE((INDEX($T$7:$T$33,SMALL(IF($T$7:$T$33&lt;&gt;"",IF($Q$7:$Q$33&lt;&gt;"",ROW($Q$7:$Q$33)-MIN(ROW($Q$7:$Q$33))+1,""),""),ROW()-ROW(A$35)+1)))," "),"")</f>
        <v/>
      </c>
      <c r="R41" s="0" t="str">
        <f aca="false" t="array" ref="R41:R41">IFERROR(CONCATENATE(TEXT(INDEX($Q$7:$Q$33,SMALL(IF($T$7:$T$33&lt;&gt;"",IF($Q$7:$Q$33&lt;&gt;"",ROW($Q$7:$Q$33)-MIN(ROW($Q$7:$Q$33))+1,""),""),ROW()-ROW(A$35)+1)),"##0")," "),"")</f>
        <v/>
      </c>
      <c r="S41" s="0" t="str">
        <f aca="false" t="array" ref="S41:S41">IFERROR(CONCATENATE((INDEX($A$7:$A$33,SMALL(IF($T$7:$T$33&lt;&gt;"",IF($Q$7:$Q$33&lt;&gt;"",ROW($Q$7:$Q$33)-MIN(ROW($Q$7:$Q$33))+1,""),""),ROW()-ROW(A$35)+1))),),"")</f>
        <v/>
      </c>
      <c r="W41" s="0" t="str">
        <f aca="false" t="array" ref="W41:W41">IFERROR(CONCATENATE((INDEX($Z$7:$Z$33,SMALL(IF($Z$7:$Z$33&lt;&gt;"",IF($W$7:$W$33&lt;&gt;"",ROW($W$7:$W$33)-MIN(ROW($W$7:$W$33))+1,""),""),ROW()-ROW(A$35)+1)))," "),"")</f>
        <v/>
      </c>
      <c r="X41" s="0" t="str">
        <f aca="false" t="array" ref="X41:X41">IFERROR(CONCATENATE(TEXT(INDEX($W$7:$W$33,SMALL(IF($Z$7:$Z$33&lt;&gt;"",IF($W$7:$W$33&lt;&gt;"",ROW($W$7:$W$33)-MIN(ROW($W$7:$W$33))+1,""),""),ROW()-ROW(A$35)+1)),"##0")," "),"")</f>
        <v/>
      </c>
      <c r="Y41" s="0" t="str">
        <f aca="false" t="array" ref="Y41:Y41">IFERROR(CONCATENATE((INDEX($A$7:$A$33,SMALL(IF($Z$7:$Z$33&lt;&gt;"",IF($W$7:$W$33&lt;&gt;"",ROW($W$7:$W$33)-MIN(ROW($W$7:$W$33))+1,""),""),ROW()-ROW(A$35)+1))),),"")</f>
        <v/>
      </c>
      <c r="AC41" s="0" t="str">
        <f aca="false" t="array" ref="AC41:AC41">IFERROR(CONCATENATE((INDEX($AF$7:$AF$33,SMALL(IF($AF$7:$AF$33&lt;&gt;"",IF($AC$7:$AC$33&lt;&gt;"",ROW($AC$7:$AC$33)-MIN(ROW($AC$7:$AC$33))+1,""),""),ROW()-ROW(A$35)+1))),","),"")</f>
        <v/>
      </c>
      <c r="AD41" s="0" t="str">
        <f aca="false" t="array" ref="AD41:AD41">IFERROR(CONCATENATE(TEXT(INDEX($AC$7:$AC$33,SMALL(IF($AF$7:$AF$33&lt;&gt;"",IF($AC$7:$AC$33&lt;&gt;"",ROW($AC$7:$AC$33)-MIN(ROW($AC$7:$AC$33))+1,""),""),ROW()-ROW(A$35)+1)),"##0"),","),"")</f>
        <v/>
      </c>
      <c r="AE41" s="0" t="str">
        <f aca="false" t="array" ref="AE41:AE41">IFERROR(CONCATENATE((INDEX($A$7:$A$33,SMALL(IF($AF$7:$AF$33&lt;&gt;"",IF($AC$7:$AC$33&lt;&gt;"",ROW($AC$7:$AC$33)-MIN(ROW($AC$7:$AC$33))+1,""),""),ROW()-ROW(A$35)+1))),),"")</f>
        <v/>
      </c>
      <c r="AI41" s="0" t="str">
        <f aca="false" t="array" ref="AI41:AI41">IFERROR(CONCATENATE((INDEX($AL$7:$AL$33,SMALL(IF($AL$7:$AL$33&lt;&gt;"",IF($AI$7:$AI$33&lt;&gt;"",ROW($AI$7:$AI$33)-MIN(ROW($AI$7:$AI$33))+1,""),""),ROW()-ROW(A$35)+1)))," "),"")</f>
        <v/>
      </c>
      <c r="AJ41" s="0" t="str">
        <f aca="false" t="array" ref="AJ41:AJ41">IFERROR(CONCATENATE(TEXT(INDEX($AI$7:$AI$33,SMALL(IF($AL$7:$AL$33&lt;&gt;"",IF($AI$7:$AI$33&lt;&gt;"",ROW($AI$7:$AI$33)-MIN(ROW($AI$7:$AI$33))+1,""),""),ROW()-ROW(A$35)+1)),"##0")," "),"")</f>
        <v/>
      </c>
      <c r="AK41" s="0" t="str">
        <f aca="false" t="array" ref="AK41:AK41">IFERROR(CONCATENATE((INDEX($A$7:$A$33,SMALL(IF($AL$7:$AL$33&lt;&gt;"",IF($AI$7:$AI$33&lt;&gt;"",ROW($AI$7:$AI$33)-MIN(ROW($AI$7:$AI$33))+1,""),""),ROW()-ROW(A$35)+1))),),"")</f>
        <v/>
      </c>
      <c r="AO41" s="0" t="str">
        <f aca="false" t="array" ref="AO41:AO41">IFERROR(CONCATENATE(TEXT(INDEX($AO$7:$AO$33,SMALL(IF($AR$7:$AR$33&lt;&gt;"",IF($AO$7:$AO$33&lt;&gt;"",ROW($AO$7:$AO$33)-MIN(ROW($AO$7:$AO$33))+1,""),""),ROW()-ROW(A$35)+1)),"##0"),),"")</f>
        <v/>
      </c>
      <c r="AP41" s="0" t="str">
        <f aca="false" t="array" ref="AP41:AP41">IFERROR(CONCATENATE((INDEX($AR$7:$AR$33,SMALL(IF($AR$7:$AR$33&lt;&gt;"",IF($AO$7:$AO$33&lt;&gt;"",ROW($AO$7:$AO$33)-MIN(ROW($AO$7:$AO$33))+1,""),""),ROW()-ROW(A$35)+1))),),"")</f>
        <v/>
      </c>
      <c r="AQ41" s="0" t="str">
        <f aca="false" t="array" ref="AQ41:AQ41">IFERROR(CONCATENATE((INDEX($A$7:$A$33,SMALL(IF($AR$7:$AR$33&lt;&gt;"",IF($AO$7:$AO$33&lt;&gt;"",ROW($AO$7:$AO$33)-MIN(ROW($AO$7:$AO$33))+1,""),""),ROW()-ROW(A$35)+1))),),"")</f>
        <v/>
      </c>
    </row>
    <row r="42" customFormat="false" ht="13.8" hidden="false" customHeight="false" outlineLevel="0" collapsed="false">
      <c r="K42" s="0" t="str">
        <f aca="false" t="array" ref="K42:K42">IFERROR(CONCATENATE(TEXT(INDEX($K$7:$K$33,SMALL(IF($N$7:$N$33&lt;&gt;"",IF($K$7:$K$33&lt;&gt;"",ROW($K$7:$K$33)-MIN(ROW($K$7:$K$33))+1,""),""),ROW()-ROW(A$35)+1)),"##0"),","),"")</f>
        <v/>
      </c>
      <c r="L42" s="0" t="str">
        <f aca="false" t="array" ref="L42:L42">IFERROR(CONCATENATE((INDEX($N$7:$N$33,SMALL(IF($N$7:$N$33&lt;&gt;"",IF($K$7:$K$33&lt;&gt;"",ROW($K$7:$K$33)-MIN(ROW($K$7:$K$33))+1,""),""),ROW()-ROW(A$35)+1))),","),"")</f>
        <v/>
      </c>
      <c r="M42" s="0" t="str">
        <f aca="false" t="array" ref="M42:M42">IFERROR(CONCATENATE((INDEX($A$7:$A$33,SMALL(IF($N$7:$N$33&lt;&gt;"",IF($K$7:$K$33&lt;&gt;"",ROW($K$7:$K$33)-MIN(ROW($K$7:$K$33))+1,""),""),ROW()-ROW(A$35)+1))),),"")</f>
        <v/>
      </c>
      <c r="Q42" s="0" t="str">
        <f aca="false" t="array" ref="Q42:Q42">IFERROR(CONCATENATE((INDEX($T$7:$T$33,SMALL(IF($T$7:$T$33&lt;&gt;"",IF($Q$7:$Q$33&lt;&gt;"",ROW($Q$7:$Q$33)-MIN(ROW($Q$7:$Q$33))+1,""),""),ROW()-ROW(A$35)+1)))," "),"")</f>
        <v/>
      </c>
      <c r="R42" s="0" t="str">
        <f aca="false" t="array" ref="R42:R42">IFERROR(CONCATENATE(TEXT(INDEX($Q$7:$Q$33,SMALL(IF($T$7:$T$33&lt;&gt;"",IF($Q$7:$Q$33&lt;&gt;"",ROW($Q$7:$Q$33)-MIN(ROW($Q$7:$Q$33))+1,""),""),ROW()-ROW(A$35)+1)),"##0")," "),"")</f>
        <v/>
      </c>
      <c r="S42" s="0" t="str">
        <f aca="false" t="array" ref="S42:S42">IFERROR(CONCATENATE((INDEX($A$7:$A$33,SMALL(IF($T$7:$T$33&lt;&gt;"",IF($Q$7:$Q$33&lt;&gt;"",ROW($Q$7:$Q$33)-MIN(ROW($Q$7:$Q$33))+1,""),""),ROW()-ROW(A$35)+1))),),"")</f>
        <v/>
      </c>
      <c r="W42" s="0" t="str">
        <f aca="false" t="array" ref="W42:W42">IFERROR(CONCATENATE((INDEX($Z$7:$Z$33,SMALL(IF($Z$7:$Z$33&lt;&gt;"",IF($W$7:$W$33&lt;&gt;"",ROW($W$7:$W$33)-MIN(ROW($W$7:$W$33))+1,""),""),ROW()-ROW(A$35)+1)))," "),"")</f>
        <v/>
      </c>
      <c r="X42" s="0" t="str">
        <f aca="false" t="array" ref="X42:X42">IFERROR(CONCATENATE(TEXT(INDEX($W$7:$W$33,SMALL(IF($Z$7:$Z$33&lt;&gt;"",IF($W$7:$W$33&lt;&gt;"",ROW($W$7:$W$33)-MIN(ROW($W$7:$W$33))+1,""),""),ROW()-ROW(A$35)+1)),"##0")," "),"")</f>
        <v/>
      </c>
      <c r="Y42" s="0" t="str">
        <f aca="false" t="array" ref="Y42:Y42">IFERROR(CONCATENATE((INDEX($A$7:$A$33,SMALL(IF($Z$7:$Z$33&lt;&gt;"",IF($W$7:$W$33&lt;&gt;"",ROW($W$7:$W$33)-MIN(ROW($W$7:$W$33))+1,""),""),ROW()-ROW(A$35)+1))),),"")</f>
        <v/>
      </c>
      <c r="AC42" s="0" t="str">
        <f aca="false" t="array" ref="AC42:AC42">IFERROR(CONCATENATE((INDEX($AF$7:$AF$33,SMALL(IF($AF$7:$AF$33&lt;&gt;"",IF($AC$7:$AC$33&lt;&gt;"",ROW($AC$7:$AC$33)-MIN(ROW($AC$7:$AC$33))+1,""),""),ROW()-ROW(A$35)+1))),","),"")</f>
        <v/>
      </c>
      <c r="AD42" s="0" t="str">
        <f aca="false" t="array" ref="AD42:AD42">IFERROR(CONCATENATE(TEXT(INDEX($AC$7:$AC$33,SMALL(IF($AF$7:$AF$33&lt;&gt;"",IF($AC$7:$AC$33&lt;&gt;"",ROW($AC$7:$AC$33)-MIN(ROW($AC$7:$AC$33))+1,""),""),ROW()-ROW(A$35)+1)),"##0"),","),"")</f>
        <v/>
      </c>
      <c r="AE42" s="0" t="str">
        <f aca="false" t="array" ref="AE42:AE42">IFERROR(CONCATENATE((INDEX($A$7:$A$33,SMALL(IF($AF$7:$AF$33&lt;&gt;"",IF($AC$7:$AC$33&lt;&gt;"",ROW($AC$7:$AC$33)-MIN(ROW($AC$7:$AC$33))+1,""),""),ROW()-ROW(A$35)+1))),),"")</f>
        <v/>
      </c>
      <c r="AI42" s="0" t="str">
        <f aca="false" t="array" ref="AI42:AI42">IFERROR(CONCATENATE((INDEX($AL$7:$AL$33,SMALL(IF($AL$7:$AL$33&lt;&gt;"",IF($AI$7:$AI$33&lt;&gt;"",ROW($AI$7:$AI$33)-MIN(ROW($AI$7:$AI$33))+1,""),""),ROW()-ROW(A$35)+1)))," "),"")</f>
        <v/>
      </c>
      <c r="AJ42" s="0" t="str">
        <f aca="false" t="array" ref="AJ42:AJ42">IFERROR(CONCATENATE(TEXT(INDEX($AI$7:$AI$33,SMALL(IF($AL$7:$AL$33&lt;&gt;"",IF($AI$7:$AI$33&lt;&gt;"",ROW($AI$7:$AI$33)-MIN(ROW($AI$7:$AI$33))+1,""),""),ROW()-ROW(A$35)+1)),"##0")," "),"")</f>
        <v/>
      </c>
      <c r="AK42" s="0" t="str">
        <f aca="false" t="array" ref="AK42:AK42">IFERROR(CONCATENATE((INDEX($A$7:$A$33,SMALL(IF($AL$7:$AL$33&lt;&gt;"",IF($AI$7:$AI$33&lt;&gt;"",ROW($AI$7:$AI$33)-MIN(ROW($AI$7:$AI$33))+1,""),""),ROW()-ROW(A$35)+1))),),"")</f>
        <v/>
      </c>
      <c r="AO42" s="0" t="str">
        <f aca="false" t="array" ref="AO42:AO42">IFERROR(CONCATENATE(TEXT(INDEX($AO$7:$AO$33,SMALL(IF($AR$7:$AR$33&lt;&gt;"",IF($AO$7:$AO$33&lt;&gt;"",ROW($AO$7:$AO$33)-MIN(ROW($AO$7:$AO$33))+1,""),""),ROW()-ROW(A$35)+1)),"##0"),),"")</f>
        <v/>
      </c>
      <c r="AP42" s="0" t="str">
        <f aca="false" t="array" ref="AP42:AP42">IFERROR(CONCATENATE((INDEX($AR$7:$AR$33,SMALL(IF($AR$7:$AR$33&lt;&gt;"",IF($AO$7:$AO$33&lt;&gt;"",ROW($AO$7:$AO$33)-MIN(ROW($AO$7:$AO$33))+1,""),""),ROW()-ROW(A$35)+1))),),"")</f>
        <v/>
      </c>
      <c r="AQ42" s="0" t="str">
        <f aca="false" t="array" ref="AQ42:AQ42">IFERROR(CONCATENATE((INDEX($A$7:$A$33,SMALL(IF($AR$7:$AR$33&lt;&gt;"",IF($AO$7:$AO$33&lt;&gt;"",ROW($AO$7:$AO$33)-MIN(ROW($AO$7:$AO$33))+1,""),""),ROW()-ROW(A$35)+1))),),"")</f>
        <v/>
      </c>
    </row>
    <row r="43" customFormat="false" ht="13.8" hidden="false" customHeight="false" outlineLevel="0" collapsed="false">
      <c r="K43" s="0" t="str">
        <f aca="false" t="array" ref="K43:K43">IFERROR(CONCATENATE(TEXT(INDEX($K$7:$K$33,SMALL(IF($N$7:$N$33&lt;&gt;"",IF($K$7:$K$33&lt;&gt;"",ROW($K$7:$K$33)-MIN(ROW($K$7:$K$33))+1,""),""),ROW()-ROW(A$35)+1)),"##0"),","),"")</f>
        <v/>
      </c>
      <c r="L43" s="0" t="str">
        <f aca="false" t="array" ref="L43:L43">IFERROR(CONCATENATE((INDEX($N$7:$N$33,SMALL(IF($N$7:$N$33&lt;&gt;"",IF($K$7:$K$33&lt;&gt;"",ROW($K$7:$K$33)-MIN(ROW($K$7:$K$33))+1,""),""),ROW()-ROW(A$35)+1))),","),"")</f>
        <v/>
      </c>
      <c r="M43" s="0" t="str">
        <f aca="false" t="array" ref="M43:M43">IFERROR(CONCATENATE((INDEX($A$7:$A$33,SMALL(IF($N$7:$N$33&lt;&gt;"",IF($K$7:$K$33&lt;&gt;"",ROW($K$7:$K$33)-MIN(ROW($K$7:$K$33))+1,""),""),ROW()-ROW(A$35)+1))),),"")</f>
        <v/>
      </c>
      <c r="Q43" s="0" t="str">
        <f aca="false" t="array" ref="Q43:Q43">IFERROR(CONCATENATE((INDEX($T$7:$T$33,SMALL(IF($T$7:$T$33&lt;&gt;"",IF($Q$7:$Q$33&lt;&gt;"",ROW($Q$7:$Q$33)-MIN(ROW($Q$7:$Q$33))+1,""),""),ROW()-ROW(A$35)+1)))," "),"")</f>
        <v/>
      </c>
      <c r="R43" s="0" t="str">
        <f aca="false" t="array" ref="R43:R43">IFERROR(CONCATENATE(TEXT(INDEX($Q$7:$Q$33,SMALL(IF($T$7:$T$33&lt;&gt;"",IF($Q$7:$Q$33&lt;&gt;"",ROW($Q$7:$Q$33)-MIN(ROW($Q$7:$Q$33))+1,""),""),ROW()-ROW(A$35)+1)),"##0")," "),"")</f>
        <v/>
      </c>
      <c r="S43" s="0" t="str">
        <f aca="false" t="array" ref="S43:S43">IFERROR(CONCATENATE((INDEX($A$7:$A$33,SMALL(IF($T$7:$T$33&lt;&gt;"",IF($Q$7:$Q$33&lt;&gt;"",ROW($Q$7:$Q$33)-MIN(ROW($Q$7:$Q$33))+1,""),""),ROW()-ROW(A$35)+1))),),"")</f>
        <v/>
      </c>
      <c r="W43" s="0" t="str">
        <f aca="false" t="array" ref="W43:W43">IFERROR(CONCATENATE((INDEX($Z$7:$Z$33,SMALL(IF($Z$7:$Z$33&lt;&gt;"",IF($W$7:$W$33&lt;&gt;"",ROW($W$7:$W$33)-MIN(ROW($W$7:$W$33))+1,""),""),ROW()-ROW(A$35)+1)))," "),"")</f>
        <v/>
      </c>
      <c r="X43" s="0" t="str">
        <f aca="false" t="array" ref="X43:X43">IFERROR(CONCATENATE(TEXT(INDEX($W$7:$W$33,SMALL(IF($Z$7:$Z$33&lt;&gt;"",IF($W$7:$W$33&lt;&gt;"",ROW($W$7:$W$33)-MIN(ROW($W$7:$W$33))+1,""),""),ROW()-ROW(A$35)+1)),"##0")," "),"")</f>
        <v/>
      </c>
      <c r="Y43" s="0" t="str">
        <f aca="false" t="array" ref="Y43:Y43">IFERROR(CONCATENATE((INDEX($A$7:$A$33,SMALL(IF($Z$7:$Z$33&lt;&gt;"",IF($W$7:$W$33&lt;&gt;"",ROW($W$7:$W$33)-MIN(ROW($W$7:$W$33))+1,""),""),ROW()-ROW(A$35)+1))),),"")</f>
        <v/>
      </c>
      <c r="AC43" s="0" t="str">
        <f aca="false" t="array" ref="AC43:AC43">IFERROR(CONCATENATE((INDEX($AF$7:$AF$33,SMALL(IF($AF$7:$AF$33&lt;&gt;"",IF($AC$7:$AC$33&lt;&gt;"",ROW($AC$7:$AC$33)-MIN(ROW($AC$7:$AC$33))+1,""),""),ROW()-ROW(A$35)+1))),","),"")</f>
        <v/>
      </c>
      <c r="AD43" s="0" t="str">
        <f aca="false" t="array" ref="AD43:AD43">IFERROR(CONCATENATE(TEXT(INDEX($AC$7:$AC$33,SMALL(IF($AF$7:$AF$33&lt;&gt;"",IF($AC$7:$AC$33&lt;&gt;"",ROW($AC$7:$AC$33)-MIN(ROW($AC$7:$AC$33))+1,""),""),ROW()-ROW(A$35)+1)),"##0"),","),"")</f>
        <v/>
      </c>
      <c r="AE43" s="0" t="str">
        <f aca="false" t="array" ref="AE43:AE43">IFERROR(CONCATENATE((INDEX($A$7:$A$33,SMALL(IF($AF$7:$AF$33&lt;&gt;"",IF($AC$7:$AC$33&lt;&gt;"",ROW($AC$7:$AC$33)-MIN(ROW($AC$7:$AC$33))+1,""),""),ROW()-ROW(A$35)+1))),),"")</f>
        <v/>
      </c>
      <c r="AI43" s="0" t="str">
        <f aca="false" t="array" ref="AI43:AI43">IFERROR(CONCATENATE((INDEX($AL$7:$AL$33,SMALL(IF($AL$7:$AL$33&lt;&gt;"",IF($AI$7:$AI$33&lt;&gt;"",ROW($AI$7:$AI$33)-MIN(ROW($AI$7:$AI$33))+1,""),""),ROW()-ROW(A$35)+1)))," "),"")</f>
        <v/>
      </c>
      <c r="AJ43" s="0" t="str">
        <f aca="false" t="array" ref="AJ43:AJ43">IFERROR(CONCATENATE(TEXT(INDEX($AI$7:$AI$33,SMALL(IF($AL$7:$AL$33&lt;&gt;"",IF($AI$7:$AI$33&lt;&gt;"",ROW($AI$7:$AI$33)-MIN(ROW($AI$7:$AI$33))+1,""),""),ROW()-ROW(A$35)+1)),"##0")," "),"")</f>
        <v/>
      </c>
      <c r="AK43" s="0" t="str">
        <f aca="false" t="array" ref="AK43:AK43">IFERROR(CONCATENATE((INDEX($A$7:$A$33,SMALL(IF($AL$7:$AL$33&lt;&gt;"",IF($AI$7:$AI$33&lt;&gt;"",ROW($AI$7:$AI$33)-MIN(ROW($AI$7:$AI$33))+1,""),""),ROW()-ROW(A$35)+1))),),"")</f>
        <v/>
      </c>
      <c r="AO43" s="0" t="str">
        <f aca="false" t="array" ref="AO43:AO43">IFERROR(CONCATENATE(TEXT(INDEX($AO$7:$AO$33,SMALL(IF($AR$7:$AR$33&lt;&gt;"",IF($AO$7:$AO$33&lt;&gt;"",ROW($AO$7:$AO$33)-MIN(ROW($AO$7:$AO$33))+1,""),""),ROW()-ROW(A$35)+1)),"##0"),),"")</f>
        <v/>
      </c>
      <c r="AP43" s="0" t="str">
        <f aca="false" t="array" ref="AP43:AP43">IFERROR(CONCATENATE((INDEX($AR$7:$AR$33,SMALL(IF($AR$7:$AR$33&lt;&gt;"",IF($AO$7:$AO$33&lt;&gt;"",ROW($AO$7:$AO$33)-MIN(ROW($AO$7:$AO$33))+1,""),""),ROW()-ROW(A$35)+1))),),"")</f>
        <v/>
      </c>
      <c r="AQ43" s="0" t="str">
        <f aca="false" t="array" ref="AQ43:AQ43">IFERROR(CONCATENATE((INDEX($A$7:$A$33,SMALL(IF($AR$7:$AR$33&lt;&gt;"",IF($AO$7:$AO$33&lt;&gt;"",ROW($AO$7:$AO$33)-MIN(ROW($AO$7:$AO$33))+1,""),""),ROW()-ROW(A$35)+1))),),"")</f>
        <v/>
      </c>
    </row>
    <row r="44" customFormat="false" ht="13.8" hidden="false" customHeight="false" outlineLevel="0" collapsed="false">
      <c r="K44" s="0" t="str">
        <f aca="false" t="array" ref="K44:K44">IFERROR(CONCATENATE(TEXT(INDEX($K$7:$K$33,SMALL(IF($N$7:$N$33&lt;&gt;"",IF($K$7:$K$33&lt;&gt;"",ROW($K$7:$K$33)-MIN(ROW($K$7:$K$33))+1,""),""),ROW()-ROW(A$35)+1)),"##0"),","),"")</f>
        <v/>
      </c>
      <c r="L44" s="0" t="str">
        <f aca="false" t="array" ref="L44:L44">IFERROR(CONCATENATE((INDEX($N$7:$N$33,SMALL(IF($N$7:$N$33&lt;&gt;"",IF($K$7:$K$33&lt;&gt;"",ROW($K$7:$K$33)-MIN(ROW($K$7:$K$33))+1,""),""),ROW()-ROW(A$35)+1))),","),"")</f>
        <v/>
      </c>
      <c r="M44" s="0" t="str">
        <f aca="false" t="array" ref="M44:M44">IFERROR(CONCATENATE((INDEX($A$7:$A$33,SMALL(IF($N$7:$N$33&lt;&gt;"",IF($K$7:$K$33&lt;&gt;"",ROW($K$7:$K$33)-MIN(ROW($K$7:$K$33))+1,""),""),ROW()-ROW(A$35)+1))),),"")</f>
        <v/>
      </c>
      <c r="Q44" s="0" t="str">
        <f aca="false" t="array" ref="Q44:Q44">IFERROR(CONCATENATE((INDEX($T$7:$T$33,SMALL(IF($T$7:$T$33&lt;&gt;"",IF($Q$7:$Q$33&lt;&gt;"",ROW($Q$7:$Q$33)-MIN(ROW($Q$7:$Q$33))+1,""),""),ROW()-ROW(A$35)+1)))," "),"")</f>
        <v/>
      </c>
      <c r="R44" s="0" t="str">
        <f aca="false" t="array" ref="R44:R44">IFERROR(CONCATENATE(TEXT(INDEX($Q$7:$Q$33,SMALL(IF($T$7:$T$33&lt;&gt;"",IF($Q$7:$Q$33&lt;&gt;"",ROW($Q$7:$Q$33)-MIN(ROW($Q$7:$Q$33))+1,""),""),ROW()-ROW(A$35)+1)),"##0")," "),"")</f>
        <v/>
      </c>
      <c r="S44" s="0" t="str">
        <f aca="false" t="array" ref="S44:S44">IFERROR(CONCATENATE((INDEX($A$7:$A$33,SMALL(IF($T$7:$T$33&lt;&gt;"",IF($Q$7:$Q$33&lt;&gt;"",ROW($Q$7:$Q$33)-MIN(ROW($Q$7:$Q$33))+1,""),""),ROW()-ROW(A$35)+1))),),"")</f>
        <v/>
      </c>
      <c r="W44" s="0" t="str">
        <f aca="false" t="array" ref="W44:W44">IFERROR(CONCATENATE((INDEX($Z$7:$Z$33,SMALL(IF($Z$7:$Z$33&lt;&gt;"",IF($W$7:$W$33&lt;&gt;"",ROW($W$7:$W$33)-MIN(ROW($W$7:$W$33))+1,""),""),ROW()-ROW(A$35)+1)))," "),"")</f>
        <v/>
      </c>
      <c r="X44" s="0" t="str">
        <f aca="false" t="array" ref="X44:X44">IFERROR(CONCATENATE(TEXT(INDEX($W$7:$W$33,SMALL(IF($Z$7:$Z$33&lt;&gt;"",IF($W$7:$W$33&lt;&gt;"",ROW($W$7:$W$33)-MIN(ROW($W$7:$W$33))+1,""),""),ROW()-ROW(A$35)+1)),"##0")," "),"")</f>
        <v/>
      </c>
      <c r="Y44" s="0" t="str">
        <f aca="false" t="array" ref="Y44:Y44">IFERROR(CONCATENATE((INDEX($A$7:$A$33,SMALL(IF($Z$7:$Z$33&lt;&gt;"",IF($W$7:$W$33&lt;&gt;"",ROW($W$7:$W$33)-MIN(ROW($W$7:$W$33))+1,""),""),ROW()-ROW(A$35)+1))),),"")</f>
        <v/>
      </c>
      <c r="AC44" s="0" t="str">
        <f aca="false" t="array" ref="AC44:AC44">IFERROR(CONCATENATE((INDEX($AF$7:$AF$33,SMALL(IF($AF$7:$AF$33&lt;&gt;"",IF($AC$7:$AC$33&lt;&gt;"",ROW($AC$7:$AC$33)-MIN(ROW($AC$7:$AC$33))+1,""),""),ROW()-ROW(A$35)+1))),","),"")</f>
        <v/>
      </c>
      <c r="AD44" s="0" t="str">
        <f aca="false" t="array" ref="AD44:AD44">IFERROR(CONCATENATE(TEXT(INDEX($AC$7:$AC$33,SMALL(IF($AF$7:$AF$33&lt;&gt;"",IF($AC$7:$AC$33&lt;&gt;"",ROW($AC$7:$AC$33)-MIN(ROW($AC$7:$AC$33))+1,""),""),ROW()-ROW(A$35)+1)),"##0"),","),"")</f>
        <v/>
      </c>
      <c r="AE44" s="0" t="str">
        <f aca="false" t="array" ref="AE44:AE44">IFERROR(CONCATENATE((INDEX($A$7:$A$33,SMALL(IF($AF$7:$AF$33&lt;&gt;"",IF($AC$7:$AC$33&lt;&gt;"",ROW($AC$7:$AC$33)-MIN(ROW($AC$7:$AC$33))+1,""),""),ROW()-ROW(A$35)+1))),),"")</f>
        <v/>
      </c>
      <c r="AI44" s="0" t="str">
        <f aca="false" t="array" ref="AI44:AI44">IFERROR(CONCATENATE((INDEX($AL$7:$AL$33,SMALL(IF($AL$7:$AL$33&lt;&gt;"",IF($AI$7:$AI$33&lt;&gt;"",ROW($AI$7:$AI$33)-MIN(ROW($AI$7:$AI$33))+1,""),""),ROW()-ROW(A$35)+1)))," "),"")</f>
        <v/>
      </c>
      <c r="AJ44" s="0" t="str">
        <f aca="false" t="array" ref="AJ44:AJ44">IFERROR(CONCATENATE(TEXT(INDEX($AI$7:$AI$33,SMALL(IF($AL$7:$AL$33&lt;&gt;"",IF($AI$7:$AI$33&lt;&gt;"",ROW($AI$7:$AI$33)-MIN(ROW($AI$7:$AI$33))+1,""),""),ROW()-ROW(A$35)+1)),"##0")," "),"")</f>
        <v/>
      </c>
      <c r="AK44" s="0" t="str">
        <f aca="false" t="array" ref="AK44:AK44">IFERROR(CONCATENATE((INDEX($A$7:$A$33,SMALL(IF($AL$7:$AL$33&lt;&gt;"",IF($AI$7:$AI$33&lt;&gt;"",ROW($AI$7:$AI$33)-MIN(ROW($AI$7:$AI$33))+1,""),""),ROW()-ROW(A$35)+1))),),"")</f>
        <v/>
      </c>
      <c r="AO44" s="0" t="str">
        <f aca="false" t="array" ref="AO44:AO44">IFERROR(CONCATENATE(TEXT(INDEX($AO$7:$AO$33,SMALL(IF($AR$7:$AR$33&lt;&gt;"",IF($AO$7:$AO$33&lt;&gt;"",ROW($AO$7:$AO$33)-MIN(ROW($AO$7:$AO$33))+1,""),""),ROW()-ROW(A$35)+1)),"##0"),),"")</f>
        <v/>
      </c>
      <c r="AP44" s="0" t="str">
        <f aca="false" t="array" ref="AP44:AP44">IFERROR(CONCATENATE((INDEX($AR$7:$AR$33,SMALL(IF($AR$7:$AR$33&lt;&gt;"",IF($AO$7:$AO$33&lt;&gt;"",ROW($AO$7:$AO$33)-MIN(ROW($AO$7:$AO$33))+1,""),""),ROW()-ROW(A$35)+1))),),"")</f>
        <v/>
      </c>
      <c r="AQ44" s="0" t="str">
        <f aca="false" t="array" ref="AQ44:AQ44">IFERROR(CONCATENATE((INDEX($A$7:$A$33,SMALL(IF($AR$7:$AR$33&lt;&gt;"",IF($AO$7:$AO$33&lt;&gt;"",ROW($AO$7:$AO$33)-MIN(ROW($AO$7:$AO$33))+1,""),""),ROW()-ROW(A$35)+1))),),"")</f>
        <v/>
      </c>
    </row>
    <row r="45" customFormat="false" ht="13.8" hidden="false" customHeight="false" outlineLevel="0" collapsed="false">
      <c r="K45" s="0" t="str">
        <f aca="false" t="array" ref="K45:K45">IFERROR(CONCATENATE(TEXT(INDEX($K$7:$K$33,SMALL(IF($N$7:$N$33&lt;&gt;"",IF($K$7:$K$33&lt;&gt;"",ROW($K$7:$K$33)-MIN(ROW($K$7:$K$33))+1,""),""),ROW()-ROW(A$35)+1)),"##0"),","),"")</f>
        <v/>
      </c>
      <c r="L45" s="0" t="str">
        <f aca="false" t="array" ref="L45:L45">IFERROR(CONCATENATE((INDEX($N$7:$N$33,SMALL(IF($N$7:$N$33&lt;&gt;"",IF($K$7:$K$33&lt;&gt;"",ROW($K$7:$K$33)-MIN(ROW($K$7:$K$33))+1,""),""),ROW()-ROW(A$35)+1))),","),"")</f>
        <v/>
      </c>
      <c r="M45" s="0" t="str">
        <f aca="false" t="array" ref="M45:M45">IFERROR(CONCATENATE((INDEX($A$7:$A$33,SMALL(IF($N$7:$N$33&lt;&gt;"",IF($K$7:$K$33&lt;&gt;"",ROW($K$7:$K$33)-MIN(ROW($K$7:$K$33))+1,""),""),ROW()-ROW(A$35)+1))),),"")</f>
        <v/>
      </c>
      <c r="Q45" s="0" t="str">
        <f aca="false" t="array" ref="Q45:Q45">IFERROR(CONCATENATE((INDEX($T$7:$T$33,SMALL(IF($T$7:$T$33&lt;&gt;"",IF($Q$7:$Q$33&lt;&gt;"",ROW($Q$7:$Q$33)-MIN(ROW($Q$7:$Q$33))+1,""),""),ROW()-ROW(A$35)+1)))," "),"")</f>
        <v/>
      </c>
      <c r="R45" s="0" t="str">
        <f aca="false" t="array" ref="R45:R45">IFERROR(CONCATENATE(TEXT(INDEX($Q$7:$Q$33,SMALL(IF($T$7:$T$33&lt;&gt;"",IF($Q$7:$Q$33&lt;&gt;"",ROW($Q$7:$Q$33)-MIN(ROW($Q$7:$Q$33))+1,""),""),ROW()-ROW(A$35)+1)),"##0")," "),"")</f>
        <v/>
      </c>
      <c r="S45" s="0" t="str">
        <f aca="false" t="array" ref="S45:S45">IFERROR(CONCATENATE((INDEX($A$7:$A$33,SMALL(IF($T$7:$T$33&lt;&gt;"",IF($Q$7:$Q$33&lt;&gt;"",ROW($Q$7:$Q$33)-MIN(ROW($Q$7:$Q$33))+1,""),""),ROW()-ROW(A$35)+1))),),"")</f>
        <v/>
      </c>
      <c r="W45" s="0" t="str">
        <f aca="false" t="array" ref="W45:W45">IFERROR(CONCATENATE((INDEX($Z$7:$Z$33,SMALL(IF($Z$7:$Z$33&lt;&gt;"",IF($W$7:$W$33&lt;&gt;"",ROW($W$7:$W$33)-MIN(ROW($W$7:$W$33))+1,""),""),ROW()-ROW(A$35)+1)))," "),"")</f>
        <v/>
      </c>
      <c r="X45" s="0" t="str">
        <f aca="false" t="array" ref="X45:X45">IFERROR(CONCATENATE(TEXT(INDEX($W$7:$W$33,SMALL(IF($Z$7:$Z$33&lt;&gt;"",IF($W$7:$W$33&lt;&gt;"",ROW($W$7:$W$33)-MIN(ROW($W$7:$W$33))+1,""),""),ROW()-ROW(A$35)+1)),"##0")," "),"")</f>
        <v/>
      </c>
      <c r="Y45" s="0" t="str">
        <f aca="false" t="array" ref="Y45:Y45">IFERROR(CONCATENATE((INDEX($A$7:$A$33,SMALL(IF($Z$7:$Z$33&lt;&gt;"",IF($W$7:$W$33&lt;&gt;"",ROW($W$7:$W$33)-MIN(ROW($W$7:$W$33))+1,""),""),ROW()-ROW(A$35)+1))),),"")</f>
        <v/>
      </c>
      <c r="AC45" s="0" t="str">
        <f aca="false" t="array" ref="AC45:AC45">IFERROR(CONCATENATE((INDEX($AF$7:$AF$33,SMALL(IF($AF$7:$AF$33&lt;&gt;"",IF($AC$7:$AC$33&lt;&gt;"",ROW($AC$7:$AC$33)-MIN(ROW($AC$7:$AC$33))+1,""),""),ROW()-ROW(A$35)+1))),","),"")</f>
        <v/>
      </c>
      <c r="AD45" s="0" t="str">
        <f aca="false" t="array" ref="AD45:AD45">IFERROR(CONCATENATE(TEXT(INDEX($AC$7:$AC$33,SMALL(IF($AF$7:$AF$33&lt;&gt;"",IF($AC$7:$AC$33&lt;&gt;"",ROW($AC$7:$AC$33)-MIN(ROW($AC$7:$AC$33))+1,""),""),ROW()-ROW(A$35)+1)),"##0"),","),"")</f>
        <v/>
      </c>
      <c r="AE45" s="0" t="str">
        <f aca="false" t="array" ref="AE45:AE45">IFERROR(CONCATENATE((INDEX($A$7:$A$33,SMALL(IF($AF$7:$AF$33&lt;&gt;"",IF($AC$7:$AC$33&lt;&gt;"",ROW($AC$7:$AC$33)-MIN(ROW($AC$7:$AC$33))+1,""),""),ROW()-ROW(A$35)+1))),),"")</f>
        <v/>
      </c>
      <c r="AI45" s="0" t="str">
        <f aca="false" t="array" ref="AI45:AI45">IFERROR(CONCATENATE((INDEX($AL$7:$AL$33,SMALL(IF($AL$7:$AL$33&lt;&gt;"",IF($AI$7:$AI$33&lt;&gt;"",ROW($AI$7:$AI$33)-MIN(ROW($AI$7:$AI$33))+1,""),""),ROW()-ROW(A$35)+1)))," "),"")</f>
        <v/>
      </c>
      <c r="AJ45" s="0" t="str">
        <f aca="false" t="array" ref="AJ45:AJ45">IFERROR(CONCATENATE(TEXT(INDEX($AI$7:$AI$33,SMALL(IF($AL$7:$AL$33&lt;&gt;"",IF($AI$7:$AI$33&lt;&gt;"",ROW($AI$7:$AI$33)-MIN(ROW($AI$7:$AI$33))+1,""),""),ROW()-ROW(A$35)+1)),"##0")," "),"")</f>
        <v/>
      </c>
      <c r="AK45" s="0" t="str">
        <f aca="false" t="array" ref="AK45:AK45">IFERROR(CONCATENATE((INDEX($A$7:$A$33,SMALL(IF($AL$7:$AL$33&lt;&gt;"",IF($AI$7:$AI$33&lt;&gt;"",ROW($AI$7:$AI$33)-MIN(ROW($AI$7:$AI$33))+1,""),""),ROW()-ROW(A$35)+1))),),"")</f>
        <v/>
      </c>
      <c r="AO45" s="0" t="str">
        <f aca="false" t="array" ref="AO45:AO45">IFERROR(CONCATENATE(TEXT(INDEX($AO$7:$AO$33,SMALL(IF($AR$7:$AR$33&lt;&gt;"",IF($AO$7:$AO$33&lt;&gt;"",ROW($AO$7:$AO$33)-MIN(ROW($AO$7:$AO$33))+1,""),""),ROW()-ROW(A$35)+1)),"##0"),),"")</f>
        <v/>
      </c>
      <c r="AP45" s="0" t="str">
        <f aca="false" t="array" ref="AP45:AP45">IFERROR(CONCATENATE((INDEX($AR$7:$AR$33,SMALL(IF($AR$7:$AR$33&lt;&gt;"",IF($AO$7:$AO$33&lt;&gt;"",ROW($AO$7:$AO$33)-MIN(ROW($AO$7:$AO$33))+1,""),""),ROW()-ROW(A$35)+1))),),"")</f>
        <v/>
      </c>
      <c r="AQ45" s="0" t="str">
        <f aca="false" t="array" ref="AQ45:AQ45">IFERROR(CONCATENATE((INDEX($A$7:$A$33,SMALL(IF($AR$7:$AR$33&lt;&gt;"",IF($AO$7:$AO$33&lt;&gt;"",ROW($AO$7:$AO$33)-MIN(ROW($AO$7:$AO$33))+1,""),""),ROW()-ROW(A$35)+1))),),"")</f>
        <v/>
      </c>
    </row>
    <row r="46" customFormat="false" ht="13.8" hidden="false" customHeight="false" outlineLevel="0" collapsed="false">
      <c r="K46" s="0" t="str">
        <f aca="false" t="array" ref="K46:K46">IFERROR(CONCATENATE(TEXT(INDEX($K$7:$K$33,SMALL(IF($N$7:$N$33&lt;&gt;"",IF($K$7:$K$33&lt;&gt;"",ROW($K$7:$K$33)-MIN(ROW($K$7:$K$33))+1,""),""),ROW()-ROW(A$35)+1)),"##0"),","),"")</f>
        <v/>
      </c>
      <c r="L46" s="0" t="str">
        <f aca="false" t="array" ref="L46:L46">IFERROR(CONCATENATE((INDEX($N$7:$N$33,SMALL(IF($N$7:$N$33&lt;&gt;"",IF($K$7:$K$33&lt;&gt;"",ROW($K$7:$K$33)-MIN(ROW($K$7:$K$33))+1,""),""),ROW()-ROW(A$35)+1))),","),"")</f>
        <v/>
      </c>
      <c r="M46" s="0" t="str">
        <f aca="false" t="array" ref="M46:M46">IFERROR(CONCATENATE((INDEX($A$7:$A$33,SMALL(IF($N$7:$N$33&lt;&gt;"",IF($K$7:$K$33&lt;&gt;"",ROW($K$7:$K$33)-MIN(ROW($K$7:$K$33))+1,""),""),ROW()-ROW(A$35)+1))),),"")</f>
        <v/>
      </c>
      <c r="Q46" s="0" t="str">
        <f aca="false" t="array" ref="Q46:Q46">IFERROR(CONCATENATE((INDEX($T$7:$T$33,SMALL(IF($T$7:$T$33&lt;&gt;"",IF($Q$7:$Q$33&lt;&gt;"",ROW($Q$7:$Q$33)-MIN(ROW($Q$7:$Q$33))+1,""),""),ROW()-ROW(A$35)+1)))," "),"")</f>
        <v/>
      </c>
      <c r="R46" s="0" t="str">
        <f aca="false" t="array" ref="R46:R46">IFERROR(CONCATENATE(TEXT(INDEX($Q$7:$Q$33,SMALL(IF($T$7:$T$33&lt;&gt;"",IF($Q$7:$Q$33&lt;&gt;"",ROW($Q$7:$Q$33)-MIN(ROW($Q$7:$Q$33))+1,""),""),ROW()-ROW(A$35)+1)),"##0")," "),"")</f>
        <v/>
      </c>
      <c r="S46" s="0" t="str">
        <f aca="false" t="array" ref="S46:S46">IFERROR(CONCATENATE((INDEX($A$7:$A$33,SMALL(IF($T$7:$T$33&lt;&gt;"",IF($Q$7:$Q$33&lt;&gt;"",ROW($Q$7:$Q$33)-MIN(ROW($Q$7:$Q$33))+1,""),""),ROW()-ROW(A$35)+1))),),"")</f>
        <v/>
      </c>
      <c r="W46" s="0" t="str">
        <f aca="false" t="array" ref="W46:W46">IFERROR(CONCATENATE((INDEX($Z$7:$Z$33,SMALL(IF($Z$7:$Z$33&lt;&gt;"",IF($W$7:$W$33&lt;&gt;"",ROW($W$7:$W$33)-MIN(ROW($W$7:$W$33))+1,""),""),ROW()-ROW(A$35)+1)))," "),"")</f>
        <v/>
      </c>
      <c r="X46" s="0" t="str">
        <f aca="false" t="array" ref="X46:X46">IFERROR(CONCATENATE(TEXT(INDEX($W$7:$W$33,SMALL(IF($Z$7:$Z$33&lt;&gt;"",IF($W$7:$W$33&lt;&gt;"",ROW($W$7:$W$33)-MIN(ROW($W$7:$W$33))+1,""),""),ROW()-ROW(A$35)+1)),"##0")," "),"")</f>
        <v/>
      </c>
      <c r="Y46" s="0" t="str">
        <f aca="false" t="array" ref="Y46:Y46">IFERROR(CONCATENATE((INDEX($A$7:$A$33,SMALL(IF($Z$7:$Z$33&lt;&gt;"",IF($W$7:$W$33&lt;&gt;"",ROW($W$7:$W$33)-MIN(ROW($W$7:$W$33))+1,""),""),ROW()-ROW(A$35)+1))),),"")</f>
        <v/>
      </c>
      <c r="AC46" s="0" t="str">
        <f aca="false" t="array" ref="AC46:AC46">IFERROR(CONCATENATE((INDEX($AF$7:$AF$33,SMALL(IF($AF$7:$AF$33&lt;&gt;"",IF($AC$7:$AC$33&lt;&gt;"",ROW($AC$7:$AC$33)-MIN(ROW($AC$7:$AC$33))+1,""),""),ROW()-ROW(A$35)+1))),","),"")</f>
        <v/>
      </c>
      <c r="AD46" s="0" t="str">
        <f aca="false" t="array" ref="AD46:AD46">IFERROR(CONCATENATE(TEXT(INDEX($AC$7:$AC$33,SMALL(IF($AF$7:$AF$33&lt;&gt;"",IF($AC$7:$AC$33&lt;&gt;"",ROW($AC$7:$AC$33)-MIN(ROW($AC$7:$AC$33))+1,""),""),ROW()-ROW(A$35)+1)),"##0"),","),"")</f>
        <v/>
      </c>
      <c r="AE46" s="0" t="str">
        <f aca="false" t="array" ref="AE46:AE46">IFERROR(CONCATENATE((INDEX($A$7:$A$33,SMALL(IF($AF$7:$AF$33&lt;&gt;"",IF($AC$7:$AC$33&lt;&gt;"",ROW($AC$7:$AC$33)-MIN(ROW($AC$7:$AC$33))+1,""),""),ROW()-ROW(A$35)+1))),),"")</f>
        <v/>
      </c>
      <c r="AI46" s="0" t="str">
        <f aca="false" t="array" ref="AI46:AI46">IFERROR(CONCATENATE((INDEX($AL$7:$AL$33,SMALL(IF($AL$7:$AL$33&lt;&gt;"",IF($AI$7:$AI$33&lt;&gt;"",ROW($AI$7:$AI$33)-MIN(ROW($AI$7:$AI$33))+1,""),""),ROW()-ROW(A$35)+1)))," "),"")</f>
        <v/>
      </c>
      <c r="AJ46" s="0" t="str">
        <f aca="false" t="array" ref="AJ46:AJ46">IFERROR(CONCATENATE(TEXT(INDEX($AI$7:$AI$33,SMALL(IF($AL$7:$AL$33&lt;&gt;"",IF($AI$7:$AI$33&lt;&gt;"",ROW($AI$7:$AI$33)-MIN(ROW($AI$7:$AI$33))+1,""),""),ROW()-ROW(A$35)+1)),"##0")," "),"")</f>
        <v/>
      </c>
      <c r="AK46" s="0" t="str">
        <f aca="false" t="array" ref="AK46:AK46">IFERROR(CONCATENATE((INDEX($A$7:$A$33,SMALL(IF($AL$7:$AL$33&lt;&gt;"",IF($AI$7:$AI$33&lt;&gt;"",ROW($AI$7:$AI$33)-MIN(ROW($AI$7:$AI$33))+1,""),""),ROW()-ROW(A$35)+1))),),"")</f>
        <v/>
      </c>
      <c r="AO46" s="0" t="str">
        <f aca="false" t="array" ref="AO46:AO46">IFERROR(CONCATENATE(TEXT(INDEX($AO$7:$AO$33,SMALL(IF($AR$7:$AR$33&lt;&gt;"",IF($AO$7:$AO$33&lt;&gt;"",ROW($AO$7:$AO$33)-MIN(ROW($AO$7:$AO$33))+1,""),""),ROW()-ROW(A$35)+1)),"##0"),),"")</f>
        <v/>
      </c>
      <c r="AP46" s="0" t="str">
        <f aca="false" t="array" ref="AP46:AP46">IFERROR(CONCATENATE((INDEX($AR$7:$AR$33,SMALL(IF($AR$7:$AR$33&lt;&gt;"",IF($AO$7:$AO$33&lt;&gt;"",ROW($AO$7:$AO$33)-MIN(ROW($AO$7:$AO$33))+1,""),""),ROW()-ROW(A$35)+1))),),"")</f>
        <v/>
      </c>
      <c r="AQ46" s="0" t="str">
        <f aca="false" t="array" ref="AQ46:AQ46">IFERROR(CONCATENATE((INDEX($A$7:$A$33,SMALL(IF($AR$7:$AR$33&lt;&gt;"",IF($AO$7:$AO$33&lt;&gt;"",ROW($AO$7:$AO$33)-MIN(ROW($AO$7:$AO$33))+1,""),""),ROW()-ROW(A$35)+1))),),"")</f>
        <v/>
      </c>
    </row>
    <row r="47" customFormat="false" ht="13.8" hidden="false" customHeight="false" outlineLevel="0" collapsed="false">
      <c r="K47" s="0" t="str">
        <f aca="false" t="array" ref="K47:K47">IFERROR(CONCATENATE(TEXT(INDEX($K$7:$K$33,SMALL(IF($N$7:$N$33&lt;&gt;"",IF($K$7:$K$33&lt;&gt;"",ROW($K$7:$K$33)-MIN(ROW($K$7:$K$33))+1,""),""),ROW()-ROW(A$35)+1)),"##0"),","),"")</f>
        <v/>
      </c>
      <c r="L47" s="0" t="str">
        <f aca="false" t="array" ref="L47:L47">IFERROR(CONCATENATE((INDEX($N$7:$N$33,SMALL(IF($N$7:$N$33&lt;&gt;"",IF($K$7:$K$33&lt;&gt;"",ROW($K$7:$K$33)-MIN(ROW($K$7:$K$33))+1,""),""),ROW()-ROW(A$35)+1))),","),"")</f>
        <v/>
      </c>
      <c r="M47" s="0" t="str">
        <f aca="false" t="array" ref="M47:M47">IFERROR(CONCATENATE((INDEX($A$7:$A$33,SMALL(IF($N$7:$N$33&lt;&gt;"",IF($K$7:$K$33&lt;&gt;"",ROW($K$7:$K$33)-MIN(ROW($K$7:$K$33))+1,""),""),ROW()-ROW(A$35)+1))),),"")</f>
        <v/>
      </c>
      <c r="Q47" s="0" t="str">
        <f aca="false" t="array" ref="Q47:Q47">IFERROR(CONCATENATE((INDEX($T$7:$T$33,SMALL(IF($T$7:$T$33&lt;&gt;"",IF($Q$7:$Q$33&lt;&gt;"",ROW($Q$7:$Q$33)-MIN(ROW($Q$7:$Q$33))+1,""),""),ROW()-ROW(A$35)+1)))," "),"")</f>
        <v/>
      </c>
      <c r="R47" s="0" t="str">
        <f aca="false" t="array" ref="R47:R47">IFERROR(CONCATENATE(TEXT(INDEX($Q$7:$Q$33,SMALL(IF($T$7:$T$33&lt;&gt;"",IF($Q$7:$Q$33&lt;&gt;"",ROW($Q$7:$Q$33)-MIN(ROW($Q$7:$Q$33))+1,""),""),ROW()-ROW(A$35)+1)),"##0")," "),"")</f>
        <v/>
      </c>
      <c r="S47" s="0" t="str">
        <f aca="false" t="array" ref="S47:S47">IFERROR(CONCATENATE((INDEX($A$7:$A$33,SMALL(IF($T$7:$T$33&lt;&gt;"",IF($Q$7:$Q$33&lt;&gt;"",ROW($Q$7:$Q$33)-MIN(ROW($Q$7:$Q$33))+1,""),""),ROW()-ROW(A$35)+1))),),"")</f>
        <v/>
      </c>
      <c r="W47" s="0" t="str">
        <f aca="false" t="array" ref="W47:W47">IFERROR(CONCATENATE((INDEX($Z$7:$Z$33,SMALL(IF($Z$7:$Z$33&lt;&gt;"",IF($W$7:$W$33&lt;&gt;"",ROW($W$7:$W$33)-MIN(ROW($W$7:$W$33))+1,""),""),ROW()-ROW(A$35)+1)))," "),"")</f>
        <v/>
      </c>
      <c r="X47" s="0" t="str">
        <f aca="false" t="array" ref="X47:X47">IFERROR(CONCATENATE(TEXT(INDEX($W$7:$W$33,SMALL(IF($Z$7:$Z$33&lt;&gt;"",IF($W$7:$W$33&lt;&gt;"",ROW($W$7:$W$33)-MIN(ROW($W$7:$W$33))+1,""),""),ROW()-ROW(A$35)+1)),"##0")," "),"")</f>
        <v/>
      </c>
      <c r="Y47" s="0" t="str">
        <f aca="false" t="array" ref="Y47:Y47">IFERROR(CONCATENATE((INDEX($A$7:$A$33,SMALL(IF($Z$7:$Z$33&lt;&gt;"",IF($W$7:$W$33&lt;&gt;"",ROW($W$7:$W$33)-MIN(ROW($W$7:$W$33))+1,""),""),ROW()-ROW(A$35)+1))),),"")</f>
        <v/>
      </c>
      <c r="AC47" s="0" t="str">
        <f aca="false" t="array" ref="AC47:AC47">IFERROR(CONCATENATE((INDEX($AF$7:$AF$33,SMALL(IF($AF$7:$AF$33&lt;&gt;"",IF($AC$7:$AC$33&lt;&gt;"",ROW($AC$7:$AC$33)-MIN(ROW($AC$7:$AC$33))+1,""),""),ROW()-ROW(A$35)+1))),","),"")</f>
        <v/>
      </c>
      <c r="AD47" s="0" t="str">
        <f aca="false" t="array" ref="AD47:AD47">IFERROR(CONCATENATE(TEXT(INDEX($AC$7:$AC$33,SMALL(IF($AF$7:$AF$33&lt;&gt;"",IF($AC$7:$AC$33&lt;&gt;"",ROW($AC$7:$AC$33)-MIN(ROW($AC$7:$AC$33))+1,""),""),ROW()-ROW(A$35)+1)),"##0"),","),"")</f>
        <v/>
      </c>
      <c r="AE47" s="0" t="str">
        <f aca="false" t="array" ref="AE47:AE47">IFERROR(CONCATENATE((INDEX($A$7:$A$33,SMALL(IF($AF$7:$AF$33&lt;&gt;"",IF($AC$7:$AC$33&lt;&gt;"",ROW($AC$7:$AC$33)-MIN(ROW($AC$7:$AC$33))+1,""),""),ROW()-ROW(A$35)+1))),),"")</f>
        <v/>
      </c>
      <c r="AI47" s="0" t="str">
        <f aca="false" t="array" ref="AI47:AI47">IFERROR(CONCATENATE((INDEX($AL$7:$AL$33,SMALL(IF($AL$7:$AL$33&lt;&gt;"",IF($AI$7:$AI$33&lt;&gt;"",ROW($AI$7:$AI$33)-MIN(ROW($AI$7:$AI$33))+1,""),""),ROW()-ROW(A$35)+1)))," "),"")</f>
        <v/>
      </c>
      <c r="AJ47" s="0" t="str">
        <f aca="false" t="array" ref="AJ47:AJ47">IFERROR(CONCATENATE(TEXT(INDEX($AI$7:$AI$33,SMALL(IF($AL$7:$AL$33&lt;&gt;"",IF($AI$7:$AI$33&lt;&gt;"",ROW($AI$7:$AI$33)-MIN(ROW($AI$7:$AI$33))+1,""),""),ROW()-ROW(A$35)+1)),"##0")," "),"")</f>
        <v/>
      </c>
      <c r="AK47" s="0" t="str">
        <f aca="false" t="array" ref="AK47:AK47">IFERROR(CONCATENATE((INDEX($A$7:$A$33,SMALL(IF($AL$7:$AL$33&lt;&gt;"",IF($AI$7:$AI$33&lt;&gt;"",ROW($AI$7:$AI$33)-MIN(ROW($AI$7:$AI$33))+1,""),""),ROW()-ROW(A$35)+1))),),"")</f>
        <v/>
      </c>
      <c r="AO47" s="0" t="str">
        <f aca="false" t="array" ref="AO47:AO47">IFERROR(CONCATENATE(TEXT(INDEX($AO$7:$AO$33,SMALL(IF($AR$7:$AR$33&lt;&gt;"",IF($AO$7:$AO$33&lt;&gt;"",ROW($AO$7:$AO$33)-MIN(ROW($AO$7:$AO$33))+1,""),""),ROW()-ROW(A$35)+1)),"##0"),),"")</f>
        <v/>
      </c>
      <c r="AP47" s="0" t="str">
        <f aca="false" t="array" ref="AP47:AP47">IFERROR(CONCATENATE((INDEX($AR$7:$AR$33,SMALL(IF($AR$7:$AR$33&lt;&gt;"",IF($AO$7:$AO$33&lt;&gt;"",ROW($AO$7:$AO$33)-MIN(ROW($AO$7:$AO$33))+1,""),""),ROW()-ROW(A$35)+1))),),"")</f>
        <v/>
      </c>
      <c r="AQ47" s="0" t="str">
        <f aca="false" t="array" ref="AQ47:AQ47">IFERROR(CONCATENATE((INDEX($A$7:$A$33,SMALL(IF($AR$7:$AR$33&lt;&gt;"",IF($AO$7:$AO$33&lt;&gt;"",ROW($AO$7:$AO$33)-MIN(ROW($AO$7:$AO$33))+1,""),""),ROW()-ROW(A$35)+1))),),"")</f>
        <v/>
      </c>
    </row>
    <row r="48" customFormat="false" ht="13.8" hidden="false" customHeight="false" outlineLevel="0" collapsed="false">
      <c r="K48" s="0" t="str">
        <f aca="false" t="array" ref="K48:K48">IFERROR(CONCATENATE(TEXT(INDEX($K$7:$K$33,SMALL(IF($N$7:$N$33&lt;&gt;"",IF($K$7:$K$33&lt;&gt;"",ROW($K$7:$K$33)-MIN(ROW($K$7:$K$33))+1,""),""),ROW()-ROW(A$35)+1)),"##0"),","),"")</f>
        <v/>
      </c>
      <c r="L48" s="0" t="str">
        <f aca="false" t="array" ref="L48:L48">IFERROR(CONCATENATE((INDEX($N$7:$N$33,SMALL(IF($N$7:$N$33&lt;&gt;"",IF($K$7:$K$33&lt;&gt;"",ROW($K$7:$K$33)-MIN(ROW($K$7:$K$33))+1,""),""),ROW()-ROW(A$35)+1))),","),"")</f>
        <v/>
      </c>
      <c r="M48" s="0" t="str">
        <f aca="false" t="array" ref="M48:M48">IFERROR(CONCATENATE((INDEX($A$7:$A$33,SMALL(IF($N$7:$N$33&lt;&gt;"",IF($K$7:$K$33&lt;&gt;"",ROW($K$7:$K$33)-MIN(ROW($K$7:$K$33))+1,""),""),ROW()-ROW(A$35)+1))),),"")</f>
        <v/>
      </c>
      <c r="Q48" s="0" t="str">
        <f aca="false" t="array" ref="Q48:Q48">IFERROR(CONCATENATE((INDEX($T$7:$T$33,SMALL(IF($T$7:$T$33&lt;&gt;"",IF($Q$7:$Q$33&lt;&gt;"",ROW($Q$7:$Q$33)-MIN(ROW($Q$7:$Q$33))+1,""),""),ROW()-ROW(A$35)+1)))," "),"")</f>
        <v/>
      </c>
      <c r="R48" s="0" t="str">
        <f aca="false" t="array" ref="R48:R48">IFERROR(CONCATENATE(TEXT(INDEX($Q$7:$Q$33,SMALL(IF($T$7:$T$33&lt;&gt;"",IF($Q$7:$Q$33&lt;&gt;"",ROW($Q$7:$Q$33)-MIN(ROW($Q$7:$Q$33))+1,""),""),ROW()-ROW(A$35)+1)),"##0")," "),"")</f>
        <v/>
      </c>
      <c r="S48" s="0" t="str">
        <f aca="false" t="array" ref="S48:S48">IFERROR(CONCATENATE((INDEX($A$7:$A$33,SMALL(IF($T$7:$T$33&lt;&gt;"",IF($Q$7:$Q$33&lt;&gt;"",ROW($Q$7:$Q$33)-MIN(ROW($Q$7:$Q$33))+1,""),""),ROW()-ROW(A$35)+1))),),"")</f>
        <v/>
      </c>
      <c r="W48" s="0" t="str">
        <f aca="false" t="array" ref="W48:W48">IFERROR(CONCATENATE((INDEX($Z$7:$Z$33,SMALL(IF($Z$7:$Z$33&lt;&gt;"",IF($W$7:$W$33&lt;&gt;"",ROW($W$7:$W$33)-MIN(ROW($W$7:$W$33))+1,""),""),ROW()-ROW(A$35)+1)))," "),"")</f>
        <v/>
      </c>
      <c r="X48" s="0" t="str">
        <f aca="false" t="array" ref="X48:X48">IFERROR(CONCATENATE(TEXT(INDEX($W$7:$W$33,SMALL(IF($Z$7:$Z$33&lt;&gt;"",IF($W$7:$W$33&lt;&gt;"",ROW($W$7:$W$33)-MIN(ROW($W$7:$W$33))+1,""),""),ROW()-ROW(A$35)+1)),"##0")," "),"")</f>
        <v/>
      </c>
      <c r="Y48" s="0" t="str">
        <f aca="false" t="array" ref="Y48:Y48">IFERROR(CONCATENATE((INDEX($A$7:$A$33,SMALL(IF($Z$7:$Z$33&lt;&gt;"",IF($W$7:$W$33&lt;&gt;"",ROW($W$7:$W$33)-MIN(ROW($W$7:$W$33))+1,""),""),ROW()-ROW(A$35)+1))),),"")</f>
        <v/>
      </c>
      <c r="AC48" s="0" t="str">
        <f aca="false" t="array" ref="AC48:AC48">IFERROR(CONCATENATE((INDEX($AF$7:$AF$33,SMALL(IF($AF$7:$AF$33&lt;&gt;"",IF($AC$7:$AC$33&lt;&gt;"",ROW($AC$7:$AC$33)-MIN(ROW($AC$7:$AC$33))+1,""),""),ROW()-ROW(A$35)+1))),","),"")</f>
        <v/>
      </c>
      <c r="AD48" s="0" t="str">
        <f aca="false" t="array" ref="AD48:AD48">IFERROR(CONCATENATE(TEXT(INDEX($AC$7:$AC$33,SMALL(IF($AF$7:$AF$33&lt;&gt;"",IF($AC$7:$AC$33&lt;&gt;"",ROW($AC$7:$AC$33)-MIN(ROW($AC$7:$AC$33))+1,""),""),ROW()-ROW(A$35)+1)),"##0"),","),"")</f>
        <v/>
      </c>
      <c r="AE48" s="0" t="str">
        <f aca="false" t="array" ref="AE48:AE48">IFERROR(CONCATENATE((INDEX($A$7:$A$33,SMALL(IF($AF$7:$AF$33&lt;&gt;"",IF($AC$7:$AC$33&lt;&gt;"",ROW($AC$7:$AC$33)-MIN(ROW($AC$7:$AC$33))+1,""),""),ROW()-ROW(A$35)+1))),),"")</f>
        <v/>
      </c>
      <c r="AI48" s="0" t="str">
        <f aca="false" t="array" ref="AI48:AI48">IFERROR(CONCATENATE((INDEX($AL$7:$AL$33,SMALL(IF($AL$7:$AL$33&lt;&gt;"",IF($AI$7:$AI$33&lt;&gt;"",ROW($AI$7:$AI$33)-MIN(ROW($AI$7:$AI$33))+1,""),""),ROW()-ROW(A$35)+1)))," "),"")</f>
        <v/>
      </c>
      <c r="AJ48" s="0" t="str">
        <f aca="false" t="array" ref="AJ48:AJ48">IFERROR(CONCATENATE(TEXT(INDEX($AI$7:$AI$33,SMALL(IF($AL$7:$AL$33&lt;&gt;"",IF($AI$7:$AI$33&lt;&gt;"",ROW($AI$7:$AI$33)-MIN(ROW($AI$7:$AI$33))+1,""),""),ROW()-ROW(A$35)+1)),"##0")," "),"")</f>
        <v/>
      </c>
      <c r="AK48" s="0" t="str">
        <f aca="false" t="array" ref="AK48:AK48">IFERROR(CONCATENATE((INDEX($A$7:$A$33,SMALL(IF($AL$7:$AL$33&lt;&gt;"",IF($AI$7:$AI$33&lt;&gt;"",ROW($AI$7:$AI$33)-MIN(ROW($AI$7:$AI$33))+1,""),""),ROW()-ROW(A$35)+1))),),"")</f>
        <v/>
      </c>
      <c r="AO48" s="0" t="str">
        <f aca="false" t="array" ref="AO48:AO48">IFERROR(CONCATENATE(TEXT(INDEX($AO$7:$AO$33,SMALL(IF($AR$7:$AR$33&lt;&gt;"",IF($AO$7:$AO$33&lt;&gt;"",ROW($AO$7:$AO$33)-MIN(ROW($AO$7:$AO$33))+1,""),""),ROW()-ROW(A$35)+1)),"##0"),),"")</f>
        <v/>
      </c>
      <c r="AP48" s="0" t="str">
        <f aca="false" t="array" ref="AP48:AP48">IFERROR(CONCATENATE((INDEX($AR$7:$AR$33,SMALL(IF($AR$7:$AR$33&lt;&gt;"",IF($AO$7:$AO$33&lt;&gt;"",ROW($AO$7:$AO$33)-MIN(ROW($AO$7:$AO$33))+1,""),""),ROW()-ROW(A$35)+1))),),"")</f>
        <v/>
      </c>
      <c r="AQ48" s="0" t="str">
        <f aca="false" t="array" ref="AQ48:AQ48">IFERROR(CONCATENATE((INDEX($A$7:$A$33,SMALL(IF($AR$7:$AR$33&lt;&gt;"",IF($AO$7:$AO$33&lt;&gt;"",ROW($AO$7:$AO$33)-MIN(ROW($AO$7:$AO$33))+1,""),""),ROW()-ROW(A$35)+1))),),"")</f>
        <v/>
      </c>
    </row>
    <row r="49" customFormat="false" ht="13.8" hidden="false" customHeight="false" outlineLevel="0" collapsed="false">
      <c r="K49" s="0" t="str">
        <f aca="false" t="array" ref="K49:K49">IFERROR(CONCATENATE(TEXT(INDEX($K$7:$K$33,SMALL(IF($N$7:$N$33&lt;&gt;"",IF($K$7:$K$33&lt;&gt;"",ROW($K$7:$K$33)-MIN(ROW($K$7:$K$33))+1,""),""),ROW()-ROW(A$35)+1)),"##0"),","),"")</f>
        <v/>
      </c>
      <c r="L49" s="0" t="str">
        <f aca="false" t="array" ref="L49:L49">IFERROR(CONCATENATE((INDEX($N$7:$N$33,SMALL(IF($N$7:$N$33&lt;&gt;"",IF($K$7:$K$33&lt;&gt;"",ROW($K$7:$K$33)-MIN(ROW($K$7:$K$33))+1,""),""),ROW()-ROW(A$35)+1))),","),"")</f>
        <v/>
      </c>
      <c r="M49" s="0" t="str">
        <f aca="false" t="array" ref="M49:M49">IFERROR(CONCATENATE((INDEX($A$7:$A$33,SMALL(IF($N$7:$N$33&lt;&gt;"",IF($K$7:$K$33&lt;&gt;"",ROW($K$7:$K$33)-MIN(ROW($K$7:$K$33))+1,""),""),ROW()-ROW(A$35)+1))),),"")</f>
        <v/>
      </c>
      <c r="Q49" s="0" t="str">
        <f aca="false" t="array" ref="Q49:Q49">IFERROR(CONCATENATE((INDEX($T$7:$T$33,SMALL(IF($T$7:$T$33&lt;&gt;"",IF($Q$7:$Q$33&lt;&gt;"",ROW($Q$7:$Q$33)-MIN(ROW($Q$7:$Q$33))+1,""),""),ROW()-ROW(A$35)+1)))," "),"")</f>
        <v/>
      </c>
      <c r="R49" s="0" t="str">
        <f aca="false" t="array" ref="R49:R49">IFERROR(CONCATENATE(TEXT(INDEX($Q$7:$Q$33,SMALL(IF($T$7:$T$33&lt;&gt;"",IF($Q$7:$Q$33&lt;&gt;"",ROW($Q$7:$Q$33)-MIN(ROW($Q$7:$Q$33))+1,""),""),ROW()-ROW(A$35)+1)),"##0")," "),"")</f>
        <v/>
      </c>
      <c r="S49" s="0" t="str">
        <f aca="false" t="array" ref="S49:S49">IFERROR(CONCATENATE((INDEX($A$7:$A$33,SMALL(IF($T$7:$T$33&lt;&gt;"",IF($Q$7:$Q$33&lt;&gt;"",ROW($Q$7:$Q$33)-MIN(ROW($Q$7:$Q$33))+1,""),""),ROW()-ROW(A$35)+1))),),"")</f>
        <v/>
      </c>
      <c r="W49" s="0" t="str">
        <f aca="false" t="array" ref="W49:W49">IFERROR(CONCATENATE((INDEX($Z$7:$Z$33,SMALL(IF($Z$7:$Z$33&lt;&gt;"",IF($W$7:$W$33&lt;&gt;"",ROW($W$7:$W$33)-MIN(ROW($W$7:$W$33))+1,""),""),ROW()-ROW(A$35)+1)))," "),"")</f>
        <v/>
      </c>
      <c r="X49" s="0" t="str">
        <f aca="false" t="array" ref="X49:X49">IFERROR(CONCATENATE(TEXT(INDEX($W$7:$W$33,SMALL(IF($Z$7:$Z$33&lt;&gt;"",IF($W$7:$W$33&lt;&gt;"",ROW($W$7:$W$33)-MIN(ROW($W$7:$W$33))+1,""),""),ROW()-ROW(A$35)+1)),"##0")," "),"")</f>
        <v/>
      </c>
      <c r="Y49" s="0" t="str">
        <f aca="false" t="array" ref="Y49:Y49">IFERROR(CONCATENATE((INDEX($A$7:$A$33,SMALL(IF($Z$7:$Z$33&lt;&gt;"",IF($W$7:$W$33&lt;&gt;"",ROW($W$7:$W$33)-MIN(ROW($W$7:$W$33))+1,""),""),ROW()-ROW(A$35)+1))),),"")</f>
        <v/>
      </c>
      <c r="AC49" s="0" t="str">
        <f aca="false" t="array" ref="AC49:AC49">IFERROR(CONCATENATE((INDEX($AF$7:$AF$33,SMALL(IF($AF$7:$AF$33&lt;&gt;"",IF($AC$7:$AC$33&lt;&gt;"",ROW($AC$7:$AC$33)-MIN(ROW($AC$7:$AC$33))+1,""),""),ROW()-ROW(A$35)+1))),","),"")</f>
        <v/>
      </c>
      <c r="AD49" s="0" t="str">
        <f aca="false" t="array" ref="AD49:AD49">IFERROR(CONCATENATE(TEXT(INDEX($AC$7:$AC$33,SMALL(IF($AF$7:$AF$33&lt;&gt;"",IF($AC$7:$AC$33&lt;&gt;"",ROW($AC$7:$AC$33)-MIN(ROW($AC$7:$AC$33))+1,""),""),ROW()-ROW(A$35)+1)),"##0"),","),"")</f>
        <v/>
      </c>
      <c r="AE49" s="0" t="str">
        <f aca="false" t="array" ref="AE49:AE49">IFERROR(CONCATENATE((INDEX($A$7:$A$33,SMALL(IF($AF$7:$AF$33&lt;&gt;"",IF($AC$7:$AC$33&lt;&gt;"",ROW($AC$7:$AC$33)-MIN(ROW($AC$7:$AC$33))+1,""),""),ROW()-ROW(A$35)+1))),),"")</f>
        <v/>
      </c>
      <c r="AI49" s="0" t="str">
        <f aca="false" t="array" ref="AI49:AI49">IFERROR(CONCATENATE((INDEX($AL$7:$AL$33,SMALL(IF($AL$7:$AL$33&lt;&gt;"",IF($AI$7:$AI$33&lt;&gt;"",ROW($AI$7:$AI$33)-MIN(ROW($AI$7:$AI$33))+1,""),""),ROW()-ROW(A$35)+1)))," "),"")</f>
        <v/>
      </c>
      <c r="AJ49" s="0" t="str">
        <f aca="false" t="array" ref="AJ49:AJ49">IFERROR(CONCATENATE(TEXT(INDEX($AI$7:$AI$33,SMALL(IF($AL$7:$AL$33&lt;&gt;"",IF($AI$7:$AI$33&lt;&gt;"",ROW($AI$7:$AI$33)-MIN(ROW($AI$7:$AI$33))+1,""),""),ROW()-ROW(A$35)+1)),"##0")," "),"")</f>
        <v/>
      </c>
      <c r="AK49" s="0" t="str">
        <f aca="false" t="array" ref="AK49:AK49">IFERROR(CONCATENATE((INDEX($A$7:$A$33,SMALL(IF($AL$7:$AL$33&lt;&gt;"",IF($AI$7:$AI$33&lt;&gt;"",ROW($AI$7:$AI$33)-MIN(ROW($AI$7:$AI$33))+1,""),""),ROW()-ROW(A$35)+1))),),"")</f>
        <v/>
      </c>
      <c r="AO49" s="0" t="str">
        <f aca="false" t="array" ref="AO49:AO49">IFERROR(CONCATENATE(TEXT(INDEX($AO$7:$AO$33,SMALL(IF($AR$7:$AR$33&lt;&gt;"",IF($AO$7:$AO$33&lt;&gt;"",ROW($AO$7:$AO$33)-MIN(ROW($AO$7:$AO$33))+1,""),""),ROW()-ROW(A$35)+1)),"##0"),),"")</f>
        <v/>
      </c>
      <c r="AP49" s="0" t="str">
        <f aca="false" t="array" ref="AP49:AP49">IFERROR(CONCATENATE((INDEX($AR$7:$AR$33,SMALL(IF($AR$7:$AR$33&lt;&gt;"",IF($AO$7:$AO$33&lt;&gt;"",ROW($AO$7:$AO$33)-MIN(ROW($AO$7:$AO$33))+1,""),""),ROW()-ROW(A$35)+1))),),"")</f>
        <v/>
      </c>
      <c r="AQ49" s="0" t="str">
        <f aca="false" t="array" ref="AQ49:AQ49">IFERROR(CONCATENATE((INDEX($A$7:$A$33,SMALL(IF($AR$7:$AR$33&lt;&gt;"",IF($AO$7:$AO$33&lt;&gt;"",ROW($AO$7:$AO$33)-MIN(ROW($AO$7:$AO$33))+1,""),""),ROW()-ROW(A$35)+1))),),"")</f>
        <v/>
      </c>
    </row>
    <row r="50" customFormat="false" ht="13.8" hidden="false" customHeight="false" outlineLevel="0" collapsed="false">
      <c r="K50" s="0" t="str">
        <f aca="false" t="array" ref="K50:K50">IFERROR(CONCATENATE(TEXT(INDEX($K$7:$K$33,SMALL(IF($N$7:$N$33&lt;&gt;"",IF($K$7:$K$33&lt;&gt;"",ROW($K$7:$K$33)-MIN(ROW($K$7:$K$33))+1,""),""),ROW()-ROW(A$35)+1)),"##0"),","),"")</f>
        <v/>
      </c>
      <c r="L50" s="0" t="str">
        <f aca="false" t="array" ref="L50:L50">IFERROR(CONCATENATE((INDEX($N$7:$N$33,SMALL(IF($N$7:$N$33&lt;&gt;"",IF($K$7:$K$33&lt;&gt;"",ROW($K$7:$K$33)-MIN(ROW($K$7:$K$33))+1,""),""),ROW()-ROW(A$35)+1))),","),"")</f>
        <v/>
      </c>
      <c r="M50" s="0" t="str">
        <f aca="false" t="array" ref="M50:M50">IFERROR(CONCATENATE((INDEX($A$7:$A$33,SMALL(IF($N$7:$N$33&lt;&gt;"",IF($K$7:$K$33&lt;&gt;"",ROW($K$7:$K$33)-MIN(ROW($K$7:$K$33))+1,""),""),ROW()-ROW(A$35)+1))),),"")</f>
        <v/>
      </c>
      <c r="Q50" s="0" t="str">
        <f aca="false" t="array" ref="Q50:Q50">IFERROR(CONCATENATE((INDEX($T$7:$T$33,SMALL(IF($T$7:$T$33&lt;&gt;"",IF($Q$7:$Q$33&lt;&gt;"",ROW($Q$7:$Q$33)-MIN(ROW($Q$7:$Q$33))+1,""),""),ROW()-ROW(A$35)+1)))," "),"")</f>
        <v/>
      </c>
      <c r="R50" s="0" t="str">
        <f aca="false" t="array" ref="R50:R50">IFERROR(CONCATENATE(TEXT(INDEX($Q$7:$Q$33,SMALL(IF($T$7:$T$33&lt;&gt;"",IF($Q$7:$Q$33&lt;&gt;"",ROW($Q$7:$Q$33)-MIN(ROW($Q$7:$Q$33))+1,""),""),ROW()-ROW(A$35)+1)),"##0")," "),"")</f>
        <v/>
      </c>
      <c r="S50" s="0" t="str">
        <f aca="false" t="array" ref="S50:S50">IFERROR(CONCATENATE((INDEX($A$7:$A$33,SMALL(IF($T$7:$T$33&lt;&gt;"",IF($Q$7:$Q$33&lt;&gt;"",ROW($Q$7:$Q$33)-MIN(ROW($Q$7:$Q$33))+1,""),""),ROW()-ROW(A$35)+1))),),"")</f>
        <v/>
      </c>
      <c r="W50" s="0" t="str">
        <f aca="false" t="array" ref="W50:W50">IFERROR(CONCATENATE((INDEX($Z$7:$Z$33,SMALL(IF($Z$7:$Z$33&lt;&gt;"",IF($W$7:$W$33&lt;&gt;"",ROW($W$7:$W$33)-MIN(ROW($W$7:$W$33))+1,""),""),ROW()-ROW(A$35)+1)))," "),"")</f>
        <v/>
      </c>
      <c r="X50" s="0" t="str">
        <f aca="false" t="array" ref="X50:X50">IFERROR(CONCATENATE(TEXT(INDEX($W$7:$W$33,SMALL(IF($Z$7:$Z$33&lt;&gt;"",IF($W$7:$W$33&lt;&gt;"",ROW($W$7:$W$33)-MIN(ROW($W$7:$W$33))+1,""),""),ROW()-ROW(A$35)+1)),"##0")," "),"")</f>
        <v/>
      </c>
      <c r="Y50" s="0" t="str">
        <f aca="false" t="array" ref="Y50:Y50">IFERROR(CONCATENATE((INDEX($A$7:$A$33,SMALL(IF($Z$7:$Z$33&lt;&gt;"",IF($W$7:$W$33&lt;&gt;"",ROW($W$7:$W$33)-MIN(ROW($W$7:$W$33))+1,""),""),ROW()-ROW(A$35)+1))),),"")</f>
        <v/>
      </c>
      <c r="AC50" s="0" t="str">
        <f aca="false" t="array" ref="AC50:AC50">IFERROR(CONCATENATE((INDEX($AF$7:$AF$33,SMALL(IF($AF$7:$AF$33&lt;&gt;"",IF($AC$7:$AC$33&lt;&gt;"",ROW($AC$7:$AC$33)-MIN(ROW($AC$7:$AC$33))+1,""),""),ROW()-ROW(A$35)+1))),","),"")</f>
        <v/>
      </c>
      <c r="AD50" s="0" t="str">
        <f aca="false" t="array" ref="AD50:AD50">IFERROR(CONCATENATE(TEXT(INDEX($AC$7:$AC$33,SMALL(IF($AF$7:$AF$33&lt;&gt;"",IF($AC$7:$AC$33&lt;&gt;"",ROW($AC$7:$AC$33)-MIN(ROW($AC$7:$AC$33))+1,""),""),ROW()-ROW(A$35)+1)),"##0"),","),"")</f>
        <v/>
      </c>
      <c r="AE50" s="0" t="str">
        <f aca="false" t="array" ref="AE50:AE50">IFERROR(CONCATENATE((INDEX($A$7:$A$33,SMALL(IF($AF$7:$AF$33&lt;&gt;"",IF($AC$7:$AC$33&lt;&gt;"",ROW($AC$7:$AC$33)-MIN(ROW($AC$7:$AC$33))+1,""),""),ROW()-ROW(A$35)+1))),),"")</f>
        <v/>
      </c>
      <c r="AI50" s="0" t="str">
        <f aca="false" t="array" ref="AI50:AI50">IFERROR(CONCATENATE((INDEX($AL$7:$AL$33,SMALL(IF($AL$7:$AL$33&lt;&gt;"",IF($AI$7:$AI$33&lt;&gt;"",ROW($AI$7:$AI$33)-MIN(ROW($AI$7:$AI$33))+1,""),""),ROW()-ROW(A$35)+1)))," "),"")</f>
        <v/>
      </c>
      <c r="AJ50" s="0" t="str">
        <f aca="false" t="array" ref="AJ50:AJ50">IFERROR(CONCATENATE(TEXT(INDEX($AI$7:$AI$33,SMALL(IF($AL$7:$AL$33&lt;&gt;"",IF($AI$7:$AI$33&lt;&gt;"",ROW($AI$7:$AI$33)-MIN(ROW($AI$7:$AI$33))+1,""),""),ROW()-ROW(A$35)+1)),"##0")," "),"")</f>
        <v/>
      </c>
      <c r="AK50" s="0" t="str">
        <f aca="false" t="array" ref="AK50:AK50">IFERROR(CONCATENATE((INDEX($A$7:$A$33,SMALL(IF($AL$7:$AL$33&lt;&gt;"",IF($AI$7:$AI$33&lt;&gt;"",ROW($AI$7:$AI$33)-MIN(ROW($AI$7:$AI$33))+1,""),""),ROW()-ROW(A$35)+1))),),"")</f>
        <v/>
      </c>
      <c r="AO50" s="0" t="str">
        <f aca="false" t="array" ref="AO50:AO50">IFERROR(CONCATENATE(TEXT(INDEX($AO$7:$AO$33,SMALL(IF($AR$7:$AR$33&lt;&gt;"",IF($AO$7:$AO$33&lt;&gt;"",ROW($AO$7:$AO$33)-MIN(ROW($AO$7:$AO$33))+1,""),""),ROW()-ROW(A$35)+1)),"##0"),),"")</f>
        <v/>
      </c>
      <c r="AP50" s="0" t="str">
        <f aca="false" t="array" ref="AP50:AP50">IFERROR(CONCATENATE((INDEX($AR$7:$AR$33,SMALL(IF($AR$7:$AR$33&lt;&gt;"",IF($AO$7:$AO$33&lt;&gt;"",ROW($AO$7:$AO$33)-MIN(ROW($AO$7:$AO$33))+1,""),""),ROW()-ROW(A$35)+1))),),"")</f>
        <v/>
      </c>
      <c r="AQ50" s="0" t="str">
        <f aca="false" t="array" ref="AQ50:AQ50">IFERROR(CONCATENATE((INDEX($A$7:$A$33,SMALL(IF($AR$7:$AR$33&lt;&gt;"",IF($AO$7:$AO$33&lt;&gt;"",ROW($AO$7:$AO$33)-MIN(ROW($AO$7:$AO$33))+1,""),""),ROW()-ROW(A$35)+1))),),"")</f>
        <v/>
      </c>
    </row>
    <row r="51" customFormat="false" ht="13.8" hidden="false" customHeight="false" outlineLevel="0" collapsed="false">
      <c r="K51" s="0" t="str">
        <f aca="false" t="array" ref="K51:K51">IFERROR(CONCATENATE(TEXT(INDEX($K$7:$K$33,SMALL(IF($N$7:$N$33&lt;&gt;"",IF($K$7:$K$33&lt;&gt;"",ROW($K$7:$K$33)-MIN(ROW($K$7:$K$33))+1,""),""),ROW()-ROW(A$35)+1)),"##0"),","),"")</f>
        <v/>
      </c>
      <c r="L51" s="0" t="str">
        <f aca="false" t="array" ref="L51:L51">IFERROR(CONCATENATE((INDEX($N$7:$N$33,SMALL(IF($N$7:$N$33&lt;&gt;"",IF($K$7:$K$33&lt;&gt;"",ROW($K$7:$K$33)-MIN(ROW($K$7:$K$33))+1,""),""),ROW()-ROW(A$35)+1))),","),"")</f>
        <v/>
      </c>
      <c r="M51" s="0" t="str">
        <f aca="false" t="array" ref="M51:M51">IFERROR(CONCATENATE((INDEX($A$7:$A$33,SMALL(IF($N$7:$N$33&lt;&gt;"",IF($K$7:$K$33&lt;&gt;"",ROW($K$7:$K$33)-MIN(ROW($K$7:$K$33))+1,""),""),ROW()-ROW(A$35)+1))),),"")</f>
        <v/>
      </c>
      <c r="Q51" s="0" t="str">
        <f aca="false" t="array" ref="Q51:Q51">IFERROR(CONCATENATE((INDEX($T$7:$T$33,SMALL(IF($T$7:$T$33&lt;&gt;"",IF($Q$7:$Q$33&lt;&gt;"",ROW($Q$7:$Q$33)-MIN(ROW($Q$7:$Q$33))+1,""),""),ROW()-ROW(A$35)+1)))," "),"")</f>
        <v/>
      </c>
      <c r="R51" s="0" t="str">
        <f aca="false" t="array" ref="R51:R51">IFERROR(CONCATENATE(TEXT(INDEX($Q$7:$Q$33,SMALL(IF($T$7:$T$33&lt;&gt;"",IF($Q$7:$Q$33&lt;&gt;"",ROW($Q$7:$Q$33)-MIN(ROW($Q$7:$Q$33))+1,""),""),ROW()-ROW(A$35)+1)),"##0")," "),"")</f>
        <v/>
      </c>
      <c r="S51" s="0" t="str">
        <f aca="false" t="array" ref="S51:S51">IFERROR(CONCATENATE((INDEX($A$7:$A$33,SMALL(IF($T$7:$T$33&lt;&gt;"",IF($Q$7:$Q$33&lt;&gt;"",ROW($Q$7:$Q$33)-MIN(ROW($Q$7:$Q$33))+1,""),""),ROW()-ROW(A$35)+1))),),"")</f>
        <v/>
      </c>
      <c r="W51" s="0" t="str">
        <f aca="false" t="array" ref="W51:W51">IFERROR(CONCATENATE((INDEX($Z$7:$Z$33,SMALL(IF($Z$7:$Z$33&lt;&gt;"",IF($W$7:$W$33&lt;&gt;"",ROW($W$7:$W$33)-MIN(ROW($W$7:$W$33))+1,""),""),ROW()-ROW(A$35)+1)))," "),"")</f>
        <v/>
      </c>
      <c r="X51" s="0" t="str">
        <f aca="false" t="array" ref="X51:X51">IFERROR(CONCATENATE(TEXT(INDEX($W$7:$W$33,SMALL(IF($Z$7:$Z$33&lt;&gt;"",IF($W$7:$W$33&lt;&gt;"",ROW($W$7:$W$33)-MIN(ROW($W$7:$W$33))+1,""),""),ROW()-ROW(A$35)+1)),"##0")," "),"")</f>
        <v/>
      </c>
      <c r="Y51" s="0" t="str">
        <f aca="false" t="array" ref="Y51:Y51">IFERROR(CONCATENATE((INDEX($A$7:$A$33,SMALL(IF($Z$7:$Z$33&lt;&gt;"",IF($W$7:$W$33&lt;&gt;"",ROW($W$7:$W$33)-MIN(ROW($W$7:$W$33))+1,""),""),ROW()-ROW(A$35)+1))),),"")</f>
        <v/>
      </c>
      <c r="AC51" s="0" t="str">
        <f aca="false" t="array" ref="AC51:AC51">IFERROR(CONCATENATE((INDEX($AF$7:$AF$33,SMALL(IF($AF$7:$AF$33&lt;&gt;"",IF($AC$7:$AC$33&lt;&gt;"",ROW($AC$7:$AC$33)-MIN(ROW($AC$7:$AC$33))+1,""),""),ROW()-ROW(A$35)+1))),","),"")</f>
        <v/>
      </c>
      <c r="AD51" s="0" t="str">
        <f aca="false" t="array" ref="AD51:AD51">IFERROR(CONCATENATE(TEXT(INDEX($AC$7:$AC$33,SMALL(IF($AF$7:$AF$33&lt;&gt;"",IF($AC$7:$AC$33&lt;&gt;"",ROW($AC$7:$AC$33)-MIN(ROW($AC$7:$AC$33))+1,""),""),ROW()-ROW(A$35)+1)),"##0"),","),"")</f>
        <v/>
      </c>
      <c r="AE51" s="0" t="str">
        <f aca="false" t="array" ref="AE51:AE51">IFERROR(CONCATENATE((INDEX($A$7:$A$33,SMALL(IF($AF$7:$AF$33&lt;&gt;"",IF($AC$7:$AC$33&lt;&gt;"",ROW($AC$7:$AC$33)-MIN(ROW($AC$7:$AC$33))+1,""),""),ROW()-ROW(A$35)+1))),),"")</f>
        <v/>
      </c>
      <c r="AI51" s="0" t="str">
        <f aca="false" t="array" ref="AI51:AI51">IFERROR(CONCATENATE((INDEX($AL$7:$AL$33,SMALL(IF($AL$7:$AL$33&lt;&gt;"",IF($AI$7:$AI$33&lt;&gt;"",ROW($AI$7:$AI$33)-MIN(ROW($AI$7:$AI$33))+1,""),""),ROW()-ROW(A$35)+1)))," "),"")</f>
        <v/>
      </c>
      <c r="AJ51" s="0" t="str">
        <f aca="false" t="array" ref="AJ51:AJ51">IFERROR(CONCATENATE(TEXT(INDEX($AI$7:$AI$33,SMALL(IF($AL$7:$AL$33&lt;&gt;"",IF($AI$7:$AI$33&lt;&gt;"",ROW($AI$7:$AI$33)-MIN(ROW($AI$7:$AI$33))+1,""),""),ROW()-ROW(A$35)+1)),"##0")," "),"")</f>
        <v/>
      </c>
      <c r="AK51" s="0" t="str">
        <f aca="false" t="array" ref="AK51:AK51">IFERROR(CONCATENATE((INDEX($A$7:$A$33,SMALL(IF($AL$7:$AL$33&lt;&gt;"",IF($AI$7:$AI$33&lt;&gt;"",ROW($AI$7:$AI$33)-MIN(ROW($AI$7:$AI$33))+1,""),""),ROW()-ROW(A$35)+1))),),"")</f>
        <v/>
      </c>
      <c r="AO51" s="0" t="str">
        <f aca="false" t="array" ref="AO51:AO51">IFERROR(CONCATENATE(TEXT(INDEX($AO$7:$AO$33,SMALL(IF($AR$7:$AR$33&lt;&gt;"",IF($AO$7:$AO$33&lt;&gt;"",ROW($AO$7:$AO$33)-MIN(ROW($AO$7:$AO$33))+1,""),""),ROW()-ROW(A$35)+1)),"##0"),),"")</f>
        <v/>
      </c>
      <c r="AP51" s="0" t="str">
        <f aca="false" t="array" ref="AP51:AP51">IFERROR(CONCATENATE((INDEX($AR$7:$AR$33,SMALL(IF($AR$7:$AR$33&lt;&gt;"",IF($AO$7:$AO$33&lt;&gt;"",ROW($AO$7:$AO$33)-MIN(ROW($AO$7:$AO$33))+1,""),""),ROW()-ROW(A$35)+1))),),"")</f>
        <v/>
      </c>
      <c r="AQ51" s="0" t="str">
        <f aca="false" t="array" ref="AQ51:AQ51">IFERROR(CONCATENATE((INDEX($A$7:$A$33,SMALL(IF($AR$7:$AR$33&lt;&gt;"",IF($AO$7:$AO$33&lt;&gt;"",ROW($AO$7:$AO$33)-MIN(ROW($AO$7:$AO$33))+1,""),""),ROW()-ROW(A$35)+1))),),"")</f>
        <v/>
      </c>
    </row>
    <row r="52" customFormat="false" ht="13.8" hidden="false" customHeight="false" outlineLevel="0" collapsed="false">
      <c r="K52" s="0" t="str">
        <f aca="false" t="array" ref="K52:K52">IFERROR(CONCATENATE(TEXT(INDEX($K$7:$K$33,SMALL(IF($N$7:$N$33&lt;&gt;"",IF($K$7:$K$33&lt;&gt;"",ROW($K$7:$K$33)-MIN(ROW($K$7:$K$33))+1,""),""),ROW()-ROW(A$35)+1)),"##0"),","),"")</f>
        <v/>
      </c>
      <c r="L52" s="0" t="str">
        <f aca="false" t="array" ref="L52:L52">IFERROR(CONCATENATE((INDEX($N$7:$N$33,SMALL(IF($N$7:$N$33&lt;&gt;"",IF($K$7:$K$33&lt;&gt;"",ROW($K$7:$K$33)-MIN(ROW($K$7:$K$33))+1,""),""),ROW()-ROW(A$35)+1))),","),"")</f>
        <v/>
      </c>
      <c r="M52" s="0" t="str">
        <f aca="false" t="array" ref="M52:M52">IFERROR(CONCATENATE((INDEX($A$7:$A$33,SMALL(IF($N$7:$N$33&lt;&gt;"",IF($K$7:$K$33&lt;&gt;"",ROW($K$7:$K$33)-MIN(ROW($K$7:$K$33))+1,""),""),ROW()-ROW(A$35)+1))),),"")</f>
        <v/>
      </c>
      <c r="Q52" s="0" t="str">
        <f aca="false" t="array" ref="Q52:Q52">IFERROR(CONCATENATE((INDEX($T$7:$T$33,SMALL(IF($T$7:$T$33&lt;&gt;"",IF($Q$7:$Q$33&lt;&gt;"",ROW($Q$7:$Q$33)-MIN(ROW($Q$7:$Q$33))+1,""),""),ROW()-ROW(A$35)+1)))," "),"")</f>
        <v/>
      </c>
      <c r="R52" s="0" t="str">
        <f aca="false" t="array" ref="R52:R52">IFERROR(CONCATENATE(TEXT(INDEX($Q$7:$Q$33,SMALL(IF($T$7:$T$33&lt;&gt;"",IF($Q$7:$Q$33&lt;&gt;"",ROW($Q$7:$Q$33)-MIN(ROW($Q$7:$Q$33))+1,""),""),ROW()-ROW(A$35)+1)),"##0")," "),"")</f>
        <v/>
      </c>
      <c r="S52" s="0" t="str">
        <f aca="false" t="array" ref="S52:S52">IFERROR(CONCATENATE((INDEX($A$7:$A$33,SMALL(IF($T$7:$T$33&lt;&gt;"",IF($Q$7:$Q$33&lt;&gt;"",ROW($Q$7:$Q$33)-MIN(ROW($Q$7:$Q$33))+1,""),""),ROW()-ROW(A$35)+1))),),"")</f>
        <v/>
      </c>
      <c r="W52" s="0" t="str">
        <f aca="false" t="array" ref="W52:W52">IFERROR(CONCATENATE((INDEX($Z$7:$Z$33,SMALL(IF($Z$7:$Z$33&lt;&gt;"",IF($W$7:$W$33&lt;&gt;"",ROW($W$7:$W$33)-MIN(ROW($W$7:$W$33))+1,""),""),ROW()-ROW(A$35)+1)))," "),"")</f>
        <v/>
      </c>
      <c r="X52" s="0" t="str">
        <f aca="false" t="array" ref="X52:X52">IFERROR(CONCATENATE(TEXT(INDEX($W$7:$W$33,SMALL(IF($Z$7:$Z$33&lt;&gt;"",IF($W$7:$W$33&lt;&gt;"",ROW($W$7:$W$33)-MIN(ROW($W$7:$W$33))+1,""),""),ROW()-ROW(A$35)+1)),"##0")," "),"")</f>
        <v/>
      </c>
      <c r="Y52" s="0" t="str">
        <f aca="false" t="array" ref="Y52:Y52">IFERROR(CONCATENATE((INDEX($A$7:$A$33,SMALL(IF($Z$7:$Z$33&lt;&gt;"",IF($W$7:$W$33&lt;&gt;"",ROW($W$7:$W$33)-MIN(ROW($W$7:$W$33))+1,""),""),ROW()-ROW(A$35)+1))),),"")</f>
        <v/>
      </c>
      <c r="AC52" s="0" t="str">
        <f aca="false" t="array" ref="AC52:AC52">IFERROR(CONCATENATE((INDEX($AF$7:$AF$33,SMALL(IF($AF$7:$AF$33&lt;&gt;"",IF($AC$7:$AC$33&lt;&gt;"",ROW($AC$7:$AC$33)-MIN(ROW($AC$7:$AC$33))+1,""),""),ROW()-ROW(A$35)+1))),","),"")</f>
        <v/>
      </c>
      <c r="AD52" s="0" t="str">
        <f aca="false" t="array" ref="AD52:AD52">IFERROR(CONCATENATE(TEXT(INDEX($AC$7:$AC$33,SMALL(IF($AF$7:$AF$33&lt;&gt;"",IF($AC$7:$AC$33&lt;&gt;"",ROW($AC$7:$AC$33)-MIN(ROW($AC$7:$AC$33))+1,""),""),ROW()-ROW(A$35)+1)),"##0"),","),"")</f>
        <v/>
      </c>
      <c r="AE52" s="0" t="str">
        <f aca="false" t="array" ref="AE52:AE52">IFERROR(CONCATENATE((INDEX($A$7:$A$33,SMALL(IF($AF$7:$AF$33&lt;&gt;"",IF($AC$7:$AC$33&lt;&gt;"",ROW($AC$7:$AC$33)-MIN(ROW($AC$7:$AC$33))+1,""),""),ROW()-ROW(A$35)+1))),),"")</f>
        <v/>
      </c>
      <c r="AI52" s="0" t="str">
        <f aca="false" t="array" ref="AI52:AI52">IFERROR(CONCATENATE((INDEX($AL$7:$AL$33,SMALL(IF($AL$7:$AL$33&lt;&gt;"",IF($AI$7:$AI$33&lt;&gt;"",ROW($AI$7:$AI$33)-MIN(ROW($AI$7:$AI$33))+1,""),""),ROW()-ROW(A$35)+1)))," "),"")</f>
        <v/>
      </c>
      <c r="AJ52" s="0" t="str">
        <f aca="false" t="array" ref="AJ52:AJ52">IFERROR(CONCATENATE(TEXT(INDEX($AI$7:$AI$33,SMALL(IF($AL$7:$AL$33&lt;&gt;"",IF($AI$7:$AI$33&lt;&gt;"",ROW($AI$7:$AI$33)-MIN(ROW($AI$7:$AI$33))+1,""),""),ROW()-ROW(A$35)+1)),"##0")," "),"")</f>
        <v/>
      </c>
      <c r="AK52" s="0" t="str">
        <f aca="false" t="array" ref="AK52:AK52">IFERROR(CONCATENATE((INDEX($A$7:$A$33,SMALL(IF($AL$7:$AL$33&lt;&gt;"",IF($AI$7:$AI$33&lt;&gt;"",ROW($AI$7:$AI$33)-MIN(ROW($AI$7:$AI$33))+1,""),""),ROW()-ROW(A$35)+1))),),"")</f>
        <v/>
      </c>
      <c r="AO52" s="0" t="str">
        <f aca="false" t="array" ref="AO52:AO52">IFERROR(CONCATENATE(TEXT(INDEX($AO$7:$AO$33,SMALL(IF($AR$7:$AR$33&lt;&gt;"",IF($AO$7:$AO$33&lt;&gt;"",ROW($AO$7:$AO$33)-MIN(ROW($AO$7:$AO$33))+1,""),""),ROW()-ROW(A$35)+1)),"##0"),),"")</f>
        <v/>
      </c>
      <c r="AP52" s="0" t="str">
        <f aca="false" t="array" ref="AP52:AP52">IFERROR(CONCATENATE((INDEX($AR$7:$AR$33,SMALL(IF($AR$7:$AR$33&lt;&gt;"",IF($AO$7:$AO$33&lt;&gt;"",ROW($AO$7:$AO$33)-MIN(ROW($AO$7:$AO$33))+1,""),""),ROW()-ROW(A$35)+1))),),"")</f>
        <v/>
      </c>
      <c r="AQ52" s="0" t="str">
        <f aca="false" t="array" ref="AQ52:AQ52">IFERROR(CONCATENATE((INDEX($A$7:$A$33,SMALL(IF($AR$7:$AR$33&lt;&gt;"",IF($AO$7:$AO$33&lt;&gt;"",ROW($AO$7:$AO$33)-MIN(ROW($AO$7:$AO$33))+1,""),""),ROW()-ROW(A$35)+1))),),"")</f>
        <v/>
      </c>
    </row>
    <row r="53" customFormat="false" ht="13.8" hidden="false" customHeight="false" outlineLevel="0" collapsed="false">
      <c r="K53" s="0" t="str">
        <f aca="false" t="array" ref="K53:K53">IFERROR(CONCATENATE(TEXT(INDEX($K$7:$K$33,SMALL(IF($N$7:$N$33&lt;&gt;"",IF($K$7:$K$33&lt;&gt;"",ROW($K$7:$K$33)-MIN(ROW($K$7:$K$33))+1,""),""),ROW()-ROW(A$35)+1)),"##0"),","),"")</f>
        <v/>
      </c>
      <c r="L53" s="0" t="str">
        <f aca="false" t="array" ref="L53:L53">IFERROR(CONCATENATE((INDEX($N$7:$N$33,SMALL(IF($N$7:$N$33&lt;&gt;"",IF($K$7:$K$33&lt;&gt;"",ROW($K$7:$K$33)-MIN(ROW($K$7:$K$33))+1,""),""),ROW()-ROW(A$35)+1))),","),"")</f>
        <v/>
      </c>
      <c r="M53" s="0" t="str">
        <f aca="false" t="array" ref="M53:M53">IFERROR(CONCATENATE((INDEX($A$7:$A$33,SMALL(IF($N$7:$N$33&lt;&gt;"",IF($K$7:$K$33&lt;&gt;"",ROW($K$7:$K$33)-MIN(ROW($K$7:$K$33))+1,""),""),ROW()-ROW(A$35)+1))),),"")</f>
        <v/>
      </c>
      <c r="Q53" s="0" t="str">
        <f aca="false" t="array" ref="Q53:Q53">IFERROR(CONCATENATE((INDEX($T$7:$T$33,SMALL(IF($T$7:$T$33&lt;&gt;"",IF($Q$7:$Q$33&lt;&gt;"",ROW($Q$7:$Q$33)-MIN(ROW($Q$7:$Q$33))+1,""),""),ROW()-ROW(A$35)+1)))," "),"")</f>
        <v/>
      </c>
      <c r="R53" s="0" t="str">
        <f aca="false" t="array" ref="R53:R53">IFERROR(CONCATENATE(TEXT(INDEX($Q$7:$Q$33,SMALL(IF($T$7:$T$33&lt;&gt;"",IF($Q$7:$Q$33&lt;&gt;"",ROW($Q$7:$Q$33)-MIN(ROW($Q$7:$Q$33))+1,""),""),ROW()-ROW(A$35)+1)),"##0")," "),"")</f>
        <v/>
      </c>
      <c r="S53" s="0" t="str">
        <f aca="false" t="array" ref="S53:S53">IFERROR(CONCATENATE((INDEX($A$7:$A$33,SMALL(IF($T$7:$T$33&lt;&gt;"",IF($Q$7:$Q$33&lt;&gt;"",ROW($Q$7:$Q$33)-MIN(ROW($Q$7:$Q$33))+1,""),""),ROW()-ROW(A$35)+1))),),"")</f>
        <v/>
      </c>
      <c r="W53" s="0" t="str">
        <f aca="false" t="array" ref="W53:W53">IFERROR(CONCATENATE((INDEX($Z$7:$Z$33,SMALL(IF($Z$7:$Z$33&lt;&gt;"",IF($W$7:$W$33&lt;&gt;"",ROW($W$7:$W$33)-MIN(ROW($W$7:$W$33))+1,""),""),ROW()-ROW(A$35)+1)))," "),"")</f>
        <v/>
      </c>
      <c r="X53" s="0" t="str">
        <f aca="false" t="array" ref="X53:X53">IFERROR(CONCATENATE(TEXT(INDEX($W$7:$W$33,SMALL(IF($Z$7:$Z$33&lt;&gt;"",IF($W$7:$W$33&lt;&gt;"",ROW($W$7:$W$33)-MIN(ROW($W$7:$W$33))+1,""),""),ROW()-ROW(A$35)+1)),"##0")," "),"")</f>
        <v/>
      </c>
      <c r="Y53" s="0" t="str">
        <f aca="false" t="array" ref="Y53:Y53">IFERROR(CONCATENATE((INDEX($A$7:$A$33,SMALL(IF($Z$7:$Z$33&lt;&gt;"",IF($W$7:$W$33&lt;&gt;"",ROW($W$7:$W$33)-MIN(ROW($W$7:$W$33))+1,""),""),ROW()-ROW(A$35)+1))),),"")</f>
        <v/>
      </c>
      <c r="AC53" s="0" t="str">
        <f aca="false" t="array" ref="AC53:AC53">IFERROR(CONCATENATE((INDEX($AF$7:$AF$33,SMALL(IF($AF$7:$AF$33&lt;&gt;"",IF($AC$7:$AC$33&lt;&gt;"",ROW($AC$7:$AC$33)-MIN(ROW($AC$7:$AC$33))+1,""),""),ROW()-ROW(A$35)+1))),","),"")</f>
        <v/>
      </c>
      <c r="AD53" s="0" t="str">
        <f aca="false" t="array" ref="AD53:AD53">IFERROR(CONCATENATE(TEXT(INDEX($AC$7:$AC$33,SMALL(IF($AF$7:$AF$33&lt;&gt;"",IF($AC$7:$AC$33&lt;&gt;"",ROW($AC$7:$AC$33)-MIN(ROW($AC$7:$AC$33))+1,""),""),ROW()-ROW(A$35)+1)),"##0"),","),"")</f>
        <v/>
      </c>
      <c r="AE53" s="0" t="str">
        <f aca="false" t="array" ref="AE53:AE53">IFERROR(CONCATENATE((INDEX($A$7:$A$33,SMALL(IF($AF$7:$AF$33&lt;&gt;"",IF($AC$7:$AC$33&lt;&gt;"",ROW($AC$7:$AC$33)-MIN(ROW($AC$7:$AC$33))+1,""),""),ROW()-ROW(A$35)+1))),),"")</f>
        <v/>
      </c>
      <c r="AI53" s="0" t="str">
        <f aca="false" t="array" ref="AI53:AI53">IFERROR(CONCATENATE((INDEX($AL$7:$AL$33,SMALL(IF($AL$7:$AL$33&lt;&gt;"",IF($AI$7:$AI$33&lt;&gt;"",ROW($AI$7:$AI$33)-MIN(ROW($AI$7:$AI$33))+1,""),""),ROW()-ROW(A$35)+1)))," "),"")</f>
        <v/>
      </c>
      <c r="AJ53" s="0" t="str">
        <f aca="false" t="array" ref="AJ53:AJ53">IFERROR(CONCATENATE(TEXT(INDEX($AI$7:$AI$33,SMALL(IF($AL$7:$AL$33&lt;&gt;"",IF($AI$7:$AI$33&lt;&gt;"",ROW($AI$7:$AI$33)-MIN(ROW($AI$7:$AI$33))+1,""),""),ROW()-ROW(A$35)+1)),"##0")," "),"")</f>
        <v/>
      </c>
      <c r="AK53" s="0" t="str">
        <f aca="false" t="array" ref="AK53:AK53">IFERROR(CONCATENATE((INDEX($A$7:$A$33,SMALL(IF($AL$7:$AL$33&lt;&gt;"",IF($AI$7:$AI$33&lt;&gt;"",ROW($AI$7:$AI$33)-MIN(ROW($AI$7:$AI$33))+1,""),""),ROW()-ROW(A$35)+1))),),"")</f>
        <v/>
      </c>
      <c r="AO53" s="0" t="str">
        <f aca="false" t="array" ref="AO53:AO53">IFERROR(CONCATENATE(TEXT(INDEX($AO$7:$AO$33,SMALL(IF($AR$7:$AR$33&lt;&gt;"",IF($AO$7:$AO$33&lt;&gt;"",ROW($AO$7:$AO$33)-MIN(ROW($AO$7:$AO$33))+1,""),""),ROW()-ROW(A$35)+1)),"##0"),),"")</f>
        <v/>
      </c>
      <c r="AP53" s="0" t="str">
        <f aca="false" t="array" ref="AP53:AP53">IFERROR(CONCATENATE((INDEX($AR$7:$AR$33,SMALL(IF($AR$7:$AR$33&lt;&gt;"",IF($AO$7:$AO$33&lt;&gt;"",ROW($AO$7:$AO$33)-MIN(ROW($AO$7:$AO$33))+1,""),""),ROW()-ROW(A$35)+1))),),"")</f>
        <v/>
      </c>
      <c r="AQ53" s="0" t="str">
        <f aca="false" t="array" ref="AQ53:AQ53">IFERROR(CONCATENATE((INDEX($A$7:$A$33,SMALL(IF($AR$7:$AR$33&lt;&gt;"",IF($AO$7:$AO$33&lt;&gt;"",ROW($AO$7:$AO$33)-MIN(ROW($AO$7:$AO$33))+1,""),""),ROW()-ROW(A$35)+1))),),"")</f>
        <v/>
      </c>
    </row>
    <row r="54" customFormat="false" ht="13.8" hidden="false" customHeight="false" outlineLevel="0" collapsed="false">
      <c r="K54" s="0" t="str">
        <f aca="false" t="array" ref="K54:K54">IFERROR(CONCATENATE(TEXT(INDEX($K$7:$K$33,SMALL(IF($N$7:$N$33&lt;&gt;"",IF($K$7:$K$33&lt;&gt;"",ROW($K$7:$K$33)-MIN(ROW($K$7:$K$33))+1,""),""),ROW()-ROW(A$35)+1)),"##0"),","),"")</f>
        <v/>
      </c>
      <c r="L54" s="0" t="str">
        <f aca="false" t="array" ref="L54:L54">IFERROR(CONCATENATE((INDEX($N$7:$N$33,SMALL(IF($N$7:$N$33&lt;&gt;"",IF($K$7:$K$33&lt;&gt;"",ROW($K$7:$K$33)-MIN(ROW($K$7:$K$33))+1,""),""),ROW()-ROW(A$35)+1))),","),"")</f>
        <v/>
      </c>
      <c r="M54" s="0" t="str">
        <f aca="false" t="array" ref="M54:M54">IFERROR(CONCATENATE((INDEX($A$7:$A$33,SMALL(IF($N$7:$N$33&lt;&gt;"",IF($K$7:$K$33&lt;&gt;"",ROW($K$7:$K$33)-MIN(ROW($K$7:$K$33))+1,""),""),ROW()-ROW(A$35)+1))),),"")</f>
        <v/>
      </c>
      <c r="Q54" s="0" t="str">
        <f aca="false" t="array" ref="Q54:Q54">IFERROR(CONCATENATE((INDEX($T$7:$T$33,SMALL(IF($T$7:$T$33&lt;&gt;"",IF($Q$7:$Q$33&lt;&gt;"",ROW($Q$7:$Q$33)-MIN(ROW($Q$7:$Q$33))+1,""),""),ROW()-ROW(A$35)+1)))," "),"")</f>
        <v/>
      </c>
      <c r="R54" s="0" t="str">
        <f aca="false" t="array" ref="R54:R54">IFERROR(CONCATENATE(TEXT(INDEX($Q$7:$Q$33,SMALL(IF($T$7:$T$33&lt;&gt;"",IF($Q$7:$Q$33&lt;&gt;"",ROW($Q$7:$Q$33)-MIN(ROW($Q$7:$Q$33))+1,""),""),ROW()-ROW(A$35)+1)),"##0")," "),"")</f>
        <v/>
      </c>
      <c r="S54" s="0" t="str">
        <f aca="false" t="array" ref="S54:S54">IFERROR(CONCATENATE((INDEX($A$7:$A$33,SMALL(IF($T$7:$T$33&lt;&gt;"",IF($Q$7:$Q$33&lt;&gt;"",ROW($Q$7:$Q$33)-MIN(ROW($Q$7:$Q$33))+1,""),""),ROW()-ROW(A$35)+1))),),"")</f>
        <v/>
      </c>
      <c r="W54" s="0" t="str">
        <f aca="false" t="array" ref="W54:W54">IFERROR(CONCATENATE((INDEX($Z$7:$Z$33,SMALL(IF($Z$7:$Z$33&lt;&gt;"",IF($W$7:$W$33&lt;&gt;"",ROW($W$7:$W$33)-MIN(ROW($W$7:$W$33))+1,""),""),ROW()-ROW(A$35)+1)))," "),"")</f>
        <v/>
      </c>
      <c r="X54" s="0" t="str">
        <f aca="false" t="array" ref="X54:X54">IFERROR(CONCATENATE(TEXT(INDEX($W$7:$W$33,SMALL(IF($Z$7:$Z$33&lt;&gt;"",IF($W$7:$W$33&lt;&gt;"",ROW($W$7:$W$33)-MIN(ROW($W$7:$W$33))+1,""),""),ROW()-ROW(A$35)+1)),"##0")," "),"")</f>
        <v/>
      </c>
      <c r="Y54" s="0" t="str">
        <f aca="false" t="array" ref="Y54:Y54">IFERROR(CONCATENATE((INDEX($A$7:$A$33,SMALL(IF($Z$7:$Z$33&lt;&gt;"",IF($W$7:$W$33&lt;&gt;"",ROW($W$7:$W$33)-MIN(ROW($W$7:$W$33))+1,""),""),ROW()-ROW(A$35)+1))),),"")</f>
        <v/>
      </c>
      <c r="AC54" s="0" t="str">
        <f aca="false" t="array" ref="AC54:AC54">IFERROR(CONCATENATE((INDEX($AF$7:$AF$33,SMALL(IF($AF$7:$AF$33&lt;&gt;"",IF($AC$7:$AC$33&lt;&gt;"",ROW($AC$7:$AC$33)-MIN(ROW($AC$7:$AC$33))+1,""),""),ROW()-ROW(A$35)+1))),","),"")</f>
        <v/>
      </c>
      <c r="AD54" s="0" t="str">
        <f aca="false" t="array" ref="AD54:AD54">IFERROR(CONCATENATE(TEXT(INDEX($AC$7:$AC$33,SMALL(IF($AF$7:$AF$33&lt;&gt;"",IF($AC$7:$AC$33&lt;&gt;"",ROW($AC$7:$AC$33)-MIN(ROW($AC$7:$AC$33))+1,""),""),ROW()-ROW(A$35)+1)),"##0"),","),"")</f>
        <v/>
      </c>
      <c r="AE54" s="0" t="str">
        <f aca="false" t="array" ref="AE54:AE54">IFERROR(CONCATENATE((INDEX($A$7:$A$33,SMALL(IF($AF$7:$AF$33&lt;&gt;"",IF($AC$7:$AC$33&lt;&gt;"",ROW($AC$7:$AC$33)-MIN(ROW($AC$7:$AC$33))+1,""),""),ROW()-ROW(A$35)+1))),),"")</f>
        <v/>
      </c>
      <c r="AI54" s="0" t="str">
        <f aca="false" t="array" ref="AI54:AI54">IFERROR(CONCATENATE((INDEX($AL$7:$AL$33,SMALL(IF($AL$7:$AL$33&lt;&gt;"",IF($AI$7:$AI$33&lt;&gt;"",ROW($AI$7:$AI$33)-MIN(ROW($AI$7:$AI$33))+1,""),""),ROW()-ROW(A$35)+1)))," "),"")</f>
        <v/>
      </c>
      <c r="AJ54" s="0" t="str">
        <f aca="false" t="array" ref="AJ54:AJ54">IFERROR(CONCATENATE(TEXT(INDEX($AI$7:$AI$33,SMALL(IF($AL$7:$AL$33&lt;&gt;"",IF($AI$7:$AI$33&lt;&gt;"",ROW($AI$7:$AI$33)-MIN(ROW($AI$7:$AI$33))+1,""),""),ROW()-ROW(A$35)+1)),"##0")," "),"")</f>
        <v/>
      </c>
      <c r="AK54" s="0" t="str">
        <f aca="false" t="array" ref="AK54:AK54">IFERROR(CONCATENATE((INDEX($A$7:$A$33,SMALL(IF($AL$7:$AL$33&lt;&gt;"",IF($AI$7:$AI$33&lt;&gt;"",ROW($AI$7:$AI$33)-MIN(ROW($AI$7:$AI$33))+1,""),""),ROW()-ROW(A$35)+1))),),"")</f>
        <v/>
      </c>
      <c r="AO54" s="0" t="str">
        <f aca="false" t="array" ref="AO54:AO54">IFERROR(CONCATENATE(TEXT(INDEX($AO$7:$AO$33,SMALL(IF($AR$7:$AR$33&lt;&gt;"",IF($AO$7:$AO$33&lt;&gt;"",ROW($AO$7:$AO$33)-MIN(ROW($AO$7:$AO$33))+1,""),""),ROW()-ROW(A$35)+1)),"##0"),),"")</f>
        <v/>
      </c>
      <c r="AP54" s="0" t="str">
        <f aca="false" t="array" ref="AP54:AP54">IFERROR(CONCATENATE((INDEX($AR$7:$AR$33,SMALL(IF($AR$7:$AR$33&lt;&gt;"",IF($AO$7:$AO$33&lt;&gt;"",ROW($AO$7:$AO$33)-MIN(ROW($AO$7:$AO$33))+1,""),""),ROW()-ROW(A$35)+1))),),"")</f>
        <v/>
      </c>
      <c r="AQ54" s="0" t="str">
        <f aca="false" t="array" ref="AQ54:AQ54">IFERROR(CONCATENATE((INDEX($A$7:$A$33,SMALL(IF($AR$7:$AR$33&lt;&gt;"",IF($AO$7:$AO$33&lt;&gt;"",ROW($AO$7:$AO$33)-MIN(ROW($AO$7:$AO$33))+1,""),""),ROW()-ROW(A$35)+1))),),"")</f>
        <v/>
      </c>
    </row>
    <row r="55" customFormat="false" ht="13.8" hidden="false" customHeight="false" outlineLevel="0" collapsed="false">
      <c r="K55" s="0" t="str">
        <f aca="false" t="array" ref="K55:K55">IFERROR(CONCATENATE(TEXT(INDEX($K$7:$K$33,SMALL(IF($N$7:$N$33&lt;&gt;"",IF($K$7:$K$33&lt;&gt;"",ROW($K$7:$K$33)-MIN(ROW($K$7:$K$33))+1,""),""),ROW()-ROW(A$35)+1)),"##0"),","),"")</f>
        <v/>
      </c>
      <c r="L55" s="0" t="str">
        <f aca="false" t="array" ref="L55:L55">IFERROR(CONCATENATE((INDEX($N$7:$N$33,SMALL(IF($N$7:$N$33&lt;&gt;"",IF($K$7:$K$33&lt;&gt;"",ROW($K$7:$K$33)-MIN(ROW($K$7:$K$33))+1,""),""),ROW()-ROW(A$35)+1))),","),"")</f>
        <v/>
      </c>
      <c r="M55" s="0" t="str">
        <f aca="false" t="array" ref="M55:M55">IFERROR(CONCATENATE((INDEX($A$7:$A$33,SMALL(IF($N$7:$N$33&lt;&gt;"",IF($K$7:$K$33&lt;&gt;"",ROW($K$7:$K$33)-MIN(ROW($K$7:$K$33))+1,""),""),ROW()-ROW(A$35)+1))),),"")</f>
        <v/>
      </c>
      <c r="Q55" s="0" t="str">
        <f aca="false" t="array" ref="Q55:Q55">IFERROR(CONCATENATE((INDEX($T$7:$T$33,SMALL(IF($T$7:$T$33&lt;&gt;"",IF($Q$7:$Q$33&lt;&gt;"",ROW($Q$7:$Q$33)-MIN(ROW($Q$7:$Q$33))+1,""),""),ROW()-ROW(A$35)+1)))," "),"")</f>
        <v/>
      </c>
      <c r="R55" s="0" t="str">
        <f aca="false" t="array" ref="R55:R55">IFERROR(CONCATENATE(TEXT(INDEX($Q$7:$Q$33,SMALL(IF($T$7:$T$33&lt;&gt;"",IF($Q$7:$Q$33&lt;&gt;"",ROW($Q$7:$Q$33)-MIN(ROW($Q$7:$Q$33))+1,""),""),ROW()-ROW(A$35)+1)),"##0")," "),"")</f>
        <v/>
      </c>
      <c r="S55" s="0" t="str">
        <f aca="false" t="array" ref="S55:S55">IFERROR(CONCATENATE((INDEX($A$7:$A$33,SMALL(IF($T$7:$T$33&lt;&gt;"",IF($Q$7:$Q$33&lt;&gt;"",ROW($Q$7:$Q$33)-MIN(ROW($Q$7:$Q$33))+1,""),""),ROW()-ROW(A$35)+1))),),"")</f>
        <v/>
      </c>
      <c r="W55" s="0" t="str">
        <f aca="false" t="array" ref="W55:W55">IFERROR(CONCATENATE((INDEX($Z$7:$Z$33,SMALL(IF($Z$7:$Z$33&lt;&gt;"",IF($W$7:$W$33&lt;&gt;"",ROW($W$7:$W$33)-MIN(ROW($W$7:$W$33))+1,""),""),ROW()-ROW(A$35)+1)))," "),"")</f>
        <v/>
      </c>
      <c r="X55" s="0" t="str">
        <f aca="false" t="array" ref="X55:X55">IFERROR(CONCATENATE(TEXT(INDEX($W$7:$W$33,SMALL(IF($Z$7:$Z$33&lt;&gt;"",IF($W$7:$W$33&lt;&gt;"",ROW($W$7:$W$33)-MIN(ROW($W$7:$W$33))+1,""),""),ROW()-ROW(A$35)+1)),"##0")," "),"")</f>
        <v/>
      </c>
      <c r="Y55" s="0" t="str">
        <f aca="false" t="array" ref="Y55:Y55">IFERROR(CONCATENATE((INDEX($A$7:$A$33,SMALL(IF($Z$7:$Z$33&lt;&gt;"",IF($W$7:$W$33&lt;&gt;"",ROW($W$7:$W$33)-MIN(ROW($W$7:$W$33))+1,""),""),ROW()-ROW(A$35)+1))),),"")</f>
        <v/>
      </c>
      <c r="AC55" s="0" t="str">
        <f aca="false" t="array" ref="AC55:AC55">IFERROR(CONCATENATE((INDEX($AF$7:$AF$33,SMALL(IF($AF$7:$AF$33&lt;&gt;"",IF($AC$7:$AC$33&lt;&gt;"",ROW($AC$7:$AC$33)-MIN(ROW($AC$7:$AC$33))+1,""),""),ROW()-ROW(A$35)+1))),","),"")</f>
        <v/>
      </c>
      <c r="AD55" s="0" t="str">
        <f aca="false" t="array" ref="AD55:AD55">IFERROR(CONCATENATE(TEXT(INDEX($AC$7:$AC$33,SMALL(IF($AF$7:$AF$33&lt;&gt;"",IF($AC$7:$AC$33&lt;&gt;"",ROW($AC$7:$AC$33)-MIN(ROW($AC$7:$AC$33))+1,""),""),ROW()-ROW(A$35)+1)),"##0"),","),"")</f>
        <v/>
      </c>
      <c r="AE55" s="0" t="str">
        <f aca="false" t="array" ref="AE55:AE55">IFERROR(CONCATENATE((INDEX($A$7:$A$33,SMALL(IF($AF$7:$AF$33&lt;&gt;"",IF($AC$7:$AC$33&lt;&gt;"",ROW($AC$7:$AC$33)-MIN(ROW($AC$7:$AC$33))+1,""),""),ROW()-ROW(A$35)+1))),),"")</f>
        <v/>
      </c>
      <c r="AI55" s="0" t="str">
        <f aca="false" t="array" ref="AI55:AI55">IFERROR(CONCATENATE((INDEX($AL$7:$AL$33,SMALL(IF($AL$7:$AL$33&lt;&gt;"",IF($AI$7:$AI$33&lt;&gt;"",ROW($AI$7:$AI$33)-MIN(ROW($AI$7:$AI$33))+1,""),""),ROW()-ROW(A$35)+1)))," "),"")</f>
        <v/>
      </c>
      <c r="AJ55" s="0" t="str">
        <f aca="false" t="array" ref="AJ55:AJ55">IFERROR(CONCATENATE(TEXT(INDEX($AI$7:$AI$33,SMALL(IF($AL$7:$AL$33&lt;&gt;"",IF($AI$7:$AI$33&lt;&gt;"",ROW($AI$7:$AI$33)-MIN(ROW($AI$7:$AI$33))+1,""),""),ROW()-ROW(A$35)+1)),"##0")," "),"")</f>
        <v/>
      </c>
      <c r="AK55" s="0" t="str">
        <f aca="false" t="array" ref="AK55:AK55">IFERROR(CONCATENATE((INDEX($A$7:$A$33,SMALL(IF($AL$7:$AL$33&lt;&gt;"",IF($AI$7:$AI$33&lt;&gt;"",ROW($AI$7:$AI$33)-MIN(ROW($AI$7:$AI$33))+1,""),""),ROW()-ROW(A$35)+1))),),"")</f>
        <v/>
      </c>
      <c r="AO55" s="0" t="str">
        <f aca="false" t="array" ref="AO55:AO55">IFERROR(CONCATENATE(TEXT(INDEX($AO$7:$AO$33,SMALL(IF($AR$7:$AR$33&lt;&gt;"",IF($AO$7:$AO$33&lt;&gt;"",ROW($AO$7:$AO$33)-MIN(ROW($AO$7:$AO$33))+1,""),""),ROW()-ROW(A$35)+1)),"##0"),),"")</f>
        <v/>
      </c>
      <c r="AP55" s="0" t="str">
        <f aca="false" t="array" ref="AP55:AP55">IFERROR(CONCATENATE((INDEX($AR$7:$AR$33,SMALL(IF($AR$7:$AR$33&lt;&gt;"",IF($AO$7:$AO$33&lt;&gt;"",ROW($AO$7:$AO$33)-MIN(ROW($AO$7:$AO$33))+1,""),""),ROW()-ROW(A$35)+1))),),"")</f>
        <v/>
      </c>
      <c r="AQ55" s="0" t="str">
        <f aca="false" t="array" ref="AQ55:AQ55">IFERROR(CONCATENATE((INDEX($A$7:$A$33,SMALL(IF($AR$7:$AR$33&lt;&gt;"",IF($AO$7:$AO$33&lt;&gt;"",ROW($AO$7:$AO$33)-MIN(ROW($AO$7:$AO$33))+1,""),""),ROW()-ROW(A$35)+1))),),"")</f>
        <v/>
      </c>
    </row>
    <row r="56" customFormat="false" ht="13.8" hidden="false" customHeight="false" outlineLevel="0" collapsed="false">
      <c r="K56" s="0" t="str">
        <f aca="false" t="array" ref="K56:K56">IFERROR(CONCATENATE(TEXT(INDEX($K$7:$K$33,SMALL(IF($N$7:$N$33&lt;&gt;"",IF($K$7:$K$33&lt;&gt;"",ROW($K$7:$K$33)-MIN(ROW($K$7:$K$33))+1,""),""),ROW()-ROW(A$35)+1)),"##0"),","),"")</f>
        <v/>
      </c>
      <c r="L56" s="0" t="str">
        <f aca="false" t="array" ref="L56:L56">IFERROR(CONCATENATE((INDEX($N$7:$N$33,SMALL(IF($N$7:$N$33&lt;&gt;"",IF($K$7:$K$33&lt;&gt;"",ROW($K$7:$K$33)-MIN(ROW($K$7:$K$33))+1,""),""),ROW()-ROW(A$35)+1))),","),"")</f>
        <v/>
      </c>
      <c r="M56" s="0" t="str">
        <f aca="false" t="array" ref="M56:M56">IFERROR(CONCATENATE((INDEX($A$7:$A$33,SMALL(IF($N$7:$N$33&lt;&gt;"",IF($K$7:$K$33&lt;&gt;"",ROW($K$7:$K$33)-MIN(ROW($K$7:$K$33))+1,""),""),ROW()-ROW(A$35)+1))),),"")</f>
        <v/>
      </c>
      <c r="Q56" s="0" t="str">
        <f aca="false" t="array" ref="Q56:Q56">IFERROR(CONCATENATE((INDEX($T$7:$T$33,SMALL(IF($T$7:$T$33&lt;&gt;"",IF($Q$7:$Q$33&lt;&gt;"",ROW($Q$7:$Q$33)-MIN(ROW($Q$7:$Q$33))+1,""),""),ROW()-ROW(A$35)+1)))," "),"")</f>
        <v/>
      </c>
      <c r="R56" s="0" t="str">
        <f aca="false" t="array" ref="R56:R56">IFERROR(CONCATENATE(TEXT(INDEX($Q$7:$Q$33,SMALL(IF($T$7:$T$33&lt;&gt;"",IF($Q$7:$Q$33&lt;&gt;"",ROW($Q$7:$Q$33)-MIN(ROW($Q$7:$Q$33))+1,""),""),ROW()-ROW(A$35)+1)),"##0")," "),"")</f>
        <v/>
      </c>
      <c r="S56" s="0" t="str">
        <f aca="false" t="array" ref="S56:S56">IFERROR(CONCATENATE((INDEX($A$7:$A$33,SMALL(IF($T$7:$T$33&lt;&gt;"",IF($Q$7:$Q$33&lt;&gt;"",ROW($Q$7:$Q$33)-MIN(ROW($Q$7:$Q$33))+1,""),""),ROW()-ROW(A$35)+1))),),"")</f>
        <v/>
      </c>
      <c r="W56" s="0" t="str">
        <f aca="false" t="array" ref="W56:W56">IFERROR(CONCATENATE((INDEX($Z$7:$Z$33,SMALL(IF($Z$7:$Z$33&lt;&gt;"",IF($W$7:$W$33&lt;&gt;"",ROW($W$7:$W$33)-MIN(ROW($W$7:$W$33))+1,""),""),ROW()-ROW(A$35)+1)))," "),"")</f>
        <v/>
      </c>
      <c r="X56" s="0" t="str">
        <f aca="false" t="array" ref="X56:X56">IFERROR(CONCATENATE(TEXT(INDEX($W$7:$W$33,SMALL(IF($Z$7:$Z$33&lt;&gt;"",IF($W$7:$W$33&lt;&gt;"",ROW($W$7:$W$33)-MIN(ROW($W$7:$W$33))+1,""),""),ROW()-ROW(A$35)+1)),"##0")," "),"")</f>
        <v/>
      </c>
      <c r="Y56" s="0" t="str">
        <f aca="false" t="array" ref="Y56:Y56">IFERROR(CONCATENATE((INDEX($A$7:$A$33,SMALL(IF($Z$7:$Z$33&lt;&gt;"",IF($W$7:$W$33&lt;&gt;"",ROW($W$7:$W$33)-MIN(ROW($W$7:$W$33))+1,""),""),ROW()-ROW(A$35)+1))),),"")</f>
        <v/>
      </c>
      <c r="AC56" s="0" t="str">
        <f aca="false" t="array" ref="AC56:AC56">IFERROR(CONCATENATE((INDEX($AF$7:$AF$33,SMALL(IF($AF$7:$AF$33&lt;&gt;"",IF($AC$7:$AC$33&lt;&gt;"",ROW($AC$7:$AC$33)-MIN(ROW($AC$7:$AC$33))+1,""),""),ROW()-ROW(A$35)+1))),","),"")</f>
        <v/>
      </c>
      <c r="AD56" s="0" t="str">
        <f aca="false" t="array" ref="AD56:AD56">IFERROR(CONCATENATE(TEXT(INDEX($AC$7:$AC$33,SMALL(IF($AF$7:$AF$33&lt;&gt;"",IF($AC$7:$AC$33&lt;&gt;"",ROW($AC$7:$AC$33)-MIN(ROW($AC$7:$AC$33))+1,""),""),ROW()-ROW(A$35)+1)),"##0"),","),"")</f>
        <v/>
      </c>
      <c r="AE56" s="0" t="str">
        <f aca="false" t="array" ref="AE56:AE56">IFERROR(CONCATENATE((INDEX($A$7:$A$33,SMALL(IF($AF$7:$AF$33&lt;&gt;"",IF($AC$7:$AC$33&lt;&gt;"",ROW($AC$7:$AC$33)-MIN(ROW($AC$7:$AC$33))+1,""),""),ROW()-ROW(A$35)+1))),),"")</f>
        <v/>
      </c>
      <c r="AI56" s="0" t="str">
        <f aca="false" t="array" ref="AI56:AI56">IFERROR(CONCATENATE((INDEX($AL$7:$AL$33,SMALL(IF($AL$7:$AL$33&lt;&gt;"",IF($AI$7:$AI$33&lt;&gt;"",ROW($AI$7:$AI$33)-MIN(ROW($AI$7:$AI$33))+1,""),""),ROW()-ROW(A$35)+1)))," "),"")</f>
        <v/>
      </c>
      <c r="AJ56" s="0" t="str">
        <f aca="false" t="array" ref="AJ56:AJ56">IFERROR(CONCATENATE(TEXT(INDEX($AI$7:$AI$33,SMALL(IF($AL$7:$AL$33&lt;&gt;"",IF($AI$7:$AI$33&lt;&gt;"",ROW($AI$7:$AI$33)-MIN(ROW($AI$7:$AI$33))+1,""),""),ROW()-ROW(A$35)+1)),"##0")," "),"")</f>
        <v/>
      </c>
      <c r="AK56" s="0" t="str">
        <f aca="false" t="array" ref="AK56:AK56">IFERROR(CONCATENATE((INDEX($A$7:$A$33,SMALL(IF($AL$7:$AL$33&lt;&gt;"",IF($AI$7:$AI$33&lt;&gt;"",ROW($AI$7:$AI$33)-MIN(ROW($AI$7:$AI$33))+1,""),""),ROW()-ROW(A$35)+1))),),"")</f>
        <v/>
      </c>
      <c r="AO56" s="0" t="str">
        <f aca="false" t="array" ref="AO56:AO56">IFERROR(CONCATENATE(TEXT(INDEX($AO$7:$AO$33,SMALL(IF($AR$7:$AR$33&lt;&gt;"",IF($AO$7:$AO$33&lt;&gt;"",ROW($AO$7:$AO$33)-MIN(ROW($AO$7:$AO$33))+1,""),""),ROW()-ROW(A$35)+1)),"##0"),),"")</f>
        <v/>
      </c>
      <c r="AP56" s="0" t="str">
        <f aca="false" t="array" ref="AP56:AP56">IFERROR(CONCATENATE((INDEX($AR$7:$AR$33,SMALL(IF($AR$7:$AR$33&lt;&gt;"",IF($AO$7:$AO$33&lt;&gt;"",ROW($AO$7:$AO$33)-MIN(ROW($AO$7:$AO$33))+1,""),""),ROW()-ROW(A$35)+1))),),"")</f>
        <v/>
      </c>
      <c r="AQ56" s="0" t="str">
        <f aca="false" t="array" ref="AQ56:AQ56">IFERROR(CONCATENATE((INDEX($A$7:$A$33,SMALL(IF($AR$7:$AR$33&lt;&gt;"",IF($AO$7:$AO$33&lt;&gt;"",ROW($AO$7:$AO$33)-MIN(ROW($AO$7:$AO$33))+1,""),""),ROW()-ROW(A$35)+1))),),"")</f>
        <v/>
      </c>
    </row>
    <row r="57" customFormat="false" ht="13.8" hidden="false" customHeight="false" outlineLevel="0" collapsed="false">
      <c r="K57" s="0" t="str">
        <f aca="false" t="array" ref="K57:K57">IFERROR(CONCATENATE(TEXT(INDEX($K$7:$K$33,SMALL(IF($N$7:$N$33&lt;&gt;"",IF($K$7:$K$33&lt;&gt;"",ROW($K$7:$K$33)-MIN(ROW($K$7:$K$33))+1,""),""),ROW()-ROW(A$35)+1)),"##0"),","),"")</f>
        <v/>
      </c>
      <c r="L57" s="0" t="str">
        <f aca="false" t="array" ref="L57:L57">IFERROR(CONCATENATE((INDEX($N$7:$N$33,SMALL(IF($N$7:$N$33&lt;&gt;"",IF($K$7:$K$33&lt;&gt;"",ROW($K$7:$K$33)-MIN(ROW($K$7:$K$33))+1,""),""),ROW()-ROW(A$35)+1))),","),"")</f>
        <v/>
      </c>
      <c r="M57" s="0" t="str">
        <f aca="false" t="array" ref="M57:M57">IFERROR(CONCATENATE((INDEX($A$7:$A$33,SMALL(IF($N$7:$N$33&lt;&gt;"",IF($K$7:$K$33&lt;&gt;"",ROW($K$7:$K$33)-MIN(ROW($K$7:$K$33))+1,""),""),ROW()-ROW(A$35)+1))),),"")</f>
        <v/>
      </c>
      <c r="Q57" s="0" t="str">
        <f aca="false" t="array" ref="Q57:Q57">IFERROR(CONCATENATE((INDEX($T$7:$T$33,SMALL(IF($T$7:$T$33&lt;&gt;"",IF($Q$7:$Q$33&lt;&gt;"",ROW($Q$7:$Q$33)-MIN(ROW($Q$7:$Q$33))+1,""),""),ROW()-ROW(A$35)+1)))," "),"")</f>
        <v/>
      </c>
      <c r="R57" s="0" t="str">
        <f aca="false" t="array" ref="R57:R57">IFERROR(CONCATENATE(TEXT(INDEX($Q$7:$Q$33,SMALL(IF($T$7:$T$33&lt;&gt;"",IF($Q$7:$Q$33&lt;&gt;"",ROW($Q$7:$Q$33)-MIN(ROW($Q$7:$Q$33))+1,""),""),ROW()-ROW(A$35)+1)),"##0")," "),"")</f>
        <v/>
      </c>
      <c r="S57" s="0" t="str">
        <f aca="false" t="array" ref="S57:S57">IFERROR(CONCATENATE((INDEX($A$7:$A$33,SMALL(IF($T$7:$T$33&lt;&gt;"",IF($Q$7:$Q$33&lt;&gt;"",ROW($Q$7:$Q$33)-MIN(ROW($Q$7:$Q$33))+1,""),""),ROW()-ROW(A$35)+1))),),"")</f>
        <v/>
      </c>
      <c r="W57" s="0" t="str">
        <f aca="false" t="array" ref="W57:W57">IFERROR(CONCATENATE((INDEX($Z$7:$Z$33,SMALL(IF($Z$7:$Z$33&lt;&gt;"",IF($W$7:$W$33&lt;&gt;"",ROW($W$7:$W$33)-MIN(ROW($W$7:$W$33))+1,""),""),ROW()-ROW(A$35)+1)))," "),"")</f>
        <v/>
      </c>
      <c r="X57" s="0" t="str">
        <f aca="false" t="array" ref="X57:X57">IFERROR(CONCATENATE(TEXT(INDEX($W$7:$W$33,SMALL(IF($Z$7:$Z$33&lt;&gt;"",IF($W$7:$W$33&lt;&gt;"",ROW($W$7:$W$33)-MIN(ROW($W$7:$W$33))+1,""),""),ROW()-ROW(A$35)+1)),"##0")," "),"")</f>
        <v/>
      </c>
      <c r="Y57" s="0" t="str">
        <f aca="false" t="array" ref="Y57:Y57">IFERROR(CONCATENATE((INDEX($A$7:$A$33,SMALL(IF($Z$7:$Z$33&lt;&gt;"",IF($W$7:$W$33&lt;&gt;"",ROW($W$7:$W$33)-MIN(ROW($W$7:$W$33))+1,""),""),ROW()-ROW(A$35)+1))),),"")</f>
        <v/>
      </c>
      <c r="AC57" s="0" t="str">
        <f aca="false" t="array" ref="AC57:AC57">IFERROR(CONCATENATE((INDEX($AF$7:$AF$33,SMALL(IF($AF$7:$AF$33&lt;&gt;"",IF($AC$7:$AC$33&lt;&gt;"",ROW($AC$7:$AC$33)-MIN(ROW($AC$7:$AC$33))+1,""),""),ROW()-ROW(A$35)+1))),","),"")</f>
        <v/>
      </c>
      <c r="AD57" s="0" t="str">
        <f aca="false" t="array" ref="AD57:AD57">IFERROR(CONCATENATE(TEXT(INDEX($AC$7:$AC$33,SMALL(IF($AF$7:$AF$33&lt;&gt;"",IF($AC$7:$AC$33&lt;&gt;"",ROW($AC$7:$AC$33)-MIN(ROW($AC$7:$AC$33))+1,""),""),ROW()-ROW(A$35)+1)),"##0"),","),"")</f>
        <v/>
      </c>
      <c r="AE57" s="0" t="str">
        <f aca="false" t="array" ref="AE57:AE57">IFERROR(CONCATENATE((INDEX($A$7:$A$33,SMALL(IF($AF$7:$AF$33&lt;&gt;"",IF($AC$7:$AC$33&lt;&gt;"",ROW($AC$7:$AC$33)-MIN(ROW($AC$7:$AC$33))+1,""),""),ROW()-ROW(A$35)+1))),),"")</f>
        <v/>
      </c>
      <c r="AI57" s="0" t="str">
        <f aca="false" t="array" ref="AI57:AI57">IFERROR(CONCATENATE((INDEX($AL$7:$AL$33,SMALL(IF($AL$7:$AL$33&lt;&gt;"",IF($AI$7:$AI$33&lt;&gt;"",ROW($AI$7:$AI$33)-MIN(ROW($AI$7:$AI$33))+1,""),""),ROW()-ROW(A$35)+1)))," "),"")</f>
        <v/>
      </c>
      <c r="AJ57" s="0" t="str">
        <f aca="false" t="array" ref="AJ57:AJ57">IFERROR(CONCATENATE(TEXT(INDEX($AI$7:$AI$33,SMALL(IF($AL$7:$AL$33&lt;&gt;"",IF($AI$7:$AI$33&lt;&gt;"",ROW($AI$7:$AI$33)-MIN(ROW($AI$7:$AI$33))+1,""),""),ROW()-ROW(A$35)+1)),"##0")," "),"")</f>
        <v/>
      </c>
      <c r="AK57" s="0" t="str">
        <f aca="false" t="array" ref="AK57:AK57">IFERROR(CONCATENATE((INDEX($A$7:$A$33,SMALL(IF($AL$7:$AL$33&lt;&gt;"",IF($AI$7:$AI$33&lt;&gt;"",ROW($AI$7:$AI$33)-MIN(ROW($AI$7:$AI$33))+1,""),""),ROW()-ROW(A$35)+1))),),"")</f>
        <v/>
      </c>
      <c r="AO57" s="0" t="str">
        <f aca="false" t="array" ref="AO57:AO57">IFERROR(CONCATENATE(TEXT(INDEX($AO$7:$AO$33,SMALL(IF($AR$7:$AR$33&lt;&gt;"",IF($AO$7:$AO$33&lt;&gt;"",ROW($AO$7:$AO$33)-MIN(ROW($AO$7:$AO$33))+1,""),""),ROW()-ROW(A$35)+1)),"##0"),),"")</f>
        <v/>
      </c>
      <c r="AP57" s="0" t="str">
        <f aca="false" t="array" ref="AP57:AP57">IFERROR(CONCATENATE((INDEX($AR$7:$AR$33,SMALL(IF($AR$7:$AR$33&lt;&gt;"",IF($AO$7:$AO$33&lt;&gt;"",ROW($AO$7:$AO$33)-MIN(ROW($AO$7:$AO$33))+1,""),""),ROW()-ROW(A$35)+1))),),"")</f>
        <v/>
      </c>
      <c r="AQ57" s="0" t="str">
        <f aca="false" t="array" ref="AQ57:AQ57">IFERROR(CONCATENATE((INDEX($A$7:$A$33,SMALL(IF($AR$7:$AR$33&lt;&gt;"",IF($AO$7:$AO$33&lt;&gt;"",ROW($AO$7:$AO$33)-MIN(ROW($AO$7:$AO$33))+1,""),""),ROW()-ROW(A$35)+1))),),"")</f>
        <v/>
      </c>
    </row>
    <row r="58" customFormat="false" ht="13.8" hidden="false" customHeight="false" outlineLevel="0" collapsed="false">
      <c r="K58" s="0" t="str">
        <f aca="false" t="array" ref="K58:K58">IFERROR(CONCATENATE(TEXT(INDEX($K$7:$K$33,SMALL(IF($N$7:$N$33&lt;&gt;"",IF($K$7:$K$33&lt;&gt;"",ROW($K$7:$K$33)-MIN(ROW($K$7:$K$33))+1,""),""),ROW()-ROW(A$35)+1)),"##0"),","),"")</f>
        <v/>
      </c>
      <c r="L58" s="0" t="str">
        <f aca="false" t="array" ref="L58:L58">IFERROR(CONCATENATE((INDEX($N$7:$N$33,SMALL(IF($N$7:$N$33&lt;&gt;"",IF($K$7:$K$33&lt;&gt;"",ROW($K$7:$K$33)-MIN(ROW($K$7:$K$33))+1,""),""),ROW()-ROW(A$35)+1))),","),"")</f>
        <v/>
      </c>
      <c r="M58" s="0" t="str">
        <f aca="false" t="array" ref="M58:M58">IFERROR(CONCATENATE((INDEX($A$7:$A$33,SMALL(IF($N$7:$N$33&lt;&gt;"",IF($K$7:$K$33&lt;&gt;"",ROW($K$7:$K$33)-MIN(ROW($K$7:$K$33))+1,""),""),ROW()-ROW(A$35)+1))),),"")</f>
        <v/>
      </c>
      <c r="Q58" s="0" t="str">
        <f aca="false" t="array" ref="Q58:Q58">IFERROR(CONCATENATE((INDEX($T$7:$T$33,SMALL(IF($T$7:$T$33&lt;&gt;"",IF($Q$7:$Q$33&lt;&gt;"",ROW($Q$7:$Q$33)-MIN(ROW($Q$7:$Q$33))+1,""),""),ROW()-ROW(A$35)+1)))," "),"")</f>
        <v/>
      </c>
      <c r="R58" s="0" t="str">
        <f aca="false" t="array" ref="R58:R58">IFERROR(CONCATENATE(TEXT(INDEX($Q$7:$Q$33,SMALL(IF($T$7:$T$33&lt;&gt;"",IF($Q$7:$Q$33&lt;&gt;"",ROW($Q$7:$Q$33)-MIN(ROW($Q$7:$Q$33))+1,""),""),ROW()-ROW(A$35)+1)),"##0")," "),"")</f>
        <v/>
      </c>
      <c r="S58" s="0" t="str">
        <f aca="false" t="array" ref="S58:S58">IFERROR(CONCATENATE((INDEX($A$7:$A$33,SMALL(IF($T$7:$T$33&lt;&gt;"",IF($Q$7:$Q$33&lt;&gt;"",ROW($Q$7:$Q$33)-MIN(ROW($Q$7:$Q$33))+1,""),""),ROW()-ROW(A$35)+1))),),"")</f>
        <v/>
      </c>
      <c r="W58" s="0" t="str">
        <f aca="false" t="array" ref="W58:W58">IFERROR(CONCATENATE((INDEX($Z$7:$Z$33,SMALL(IF($Z$7:$Z$33&lt;&gt;"",IF($W$7:$W$33&lt;&gt;"",ROW($W$7:$W$33)-MIN(ROW($W$7:$W$33))+1,""),""),ROW()-ROW(A$35)+1)))," "),"")</f>
        <v/>
      </c>
      <c r="X58" s="0" t="str">
        <f aca="false" t="array" ref="X58:X58">IFERROR(CONCATENATE(TEXT(INDEX($W$7:$W$33,SMALL(IF($Z$7:$Z$33&lt;&gt;"",IF($W$7:$W$33&lt;&gt;"",ROW($W$7:$W$33)-MIN(ROW($W$7:$W$33))+1,""),""),ROW()-ROW(A$35)+1)),"##0")," "),"")</f>
        <v/>
      </c>
      <c r="Y58" s="0" t="str">
        <f aca="false" t="array" ref="Y58:Y58">IFERROR(CONCATENATE((INDEX($A$7:$A$33,SMALL(IF($Z$7:$Z$33&lt;&gt;"",IF($W$7:$W$33&lt;&gt;"",ROW($W$7:$W$33)-MIN(ROW($W$7:$W$33))+1,""),""),ROW()-ROW(A$35)+1))),),"")</f>
        <v/>
      </c>
      <c r="AC58" s="0" t="str">
        <f aca="false" t="array" ref="AC58:AC58">IFERROR(CONCATENATE((INDEX($AF$7:$AF$33,SMALL(IF($AF$7:$AF$33&lt;&gt;"",IF($AC$7:$AC$33&lt;&gt;"",ROW($AC$7:$AC$33)-MIN(ROW($AC$7:$AC$33))+1,""),""),ROW()-ROW(A$35)+1))),","),"")</f>
        <v/>
      </c>
      <c r="AD58" s="0" t="str">
        <f aca="false" t="array" ref="AD58:AD58">IFERROR(CONCATENATE(TEXT(INDEX($AC$7:$AC$33,SMALL(IF($AF$7:$AF$33&lt;&gt;"",IF($AC$7:$AC$33&lt;&gt;"",ROW($AC$7:$AC$33)-MIN(ROW($AC$7:$AC$33))+1,""),""),ROW()-ROW(A$35)+1)),"##0"),","),"")</f>
        <v/>
      </c>
      <c r="AE58" s="0" t="str">
        <f aca="false" t="array" ref="AE58:AE58">IFERROR(CONCATENATE((INDEX($A$7:$A$33,SMALL(IF($AF$7:$AF$33&lt;&gt;"",IF($AC$7:$AC$33&lt;&gt;"",ROW($AC$7:$AC$33)-MIN(ROW($AC$7:$AC$33))+1,""),""),ROW()-ROW(A$35)+1))),),"")</f>
        <v/>
      </c>
      <c r="AI58" s="0" t="str">
        <f aca="false" t="array" ref="AI58:AI58">IFERROR(CONCATENATE((INDEX($AL$7:$AL$33,SMALL(IF($AL$7:$AL$33&lt;&gt;"",IF($AI$7:$AI$33&lt;&gt;"",ROW($AI$7:$AI$33)-MIN(ROW($AI$7:$AI$33))+1,""),""),ROW()-ROW(A$35)+1)))," "),"")</f>
        <v/>
      </c>
      <c r="AJ58" s="0" t="str">
        <f aca="false" t="array" ref="AJ58:AJ58">IFERROR(CONCATENATE(TEXT(INDEX($AI$7:$AI$33,SMALL(IF($AL$7:$AL$33&lt;&gt;"",IF($AI$7:$AI$33&lt;&gt;"",ROW($AI$7:$AI$33)-MIN(ROW($AI$7:$AI$33))+1,""),""),ROW()-ROW(A$35)+1)),"##0")," "),"")</f>
        <v/>
      </c>
      <c r="AK58" s="0" t="str">
        <f aca="false" t="array" ref="AK58:AK58">IFERROR(CONCATENATE((INDEX($A$7:$A$33,SMALL(IF($AL$7:$AL$33&lt;&gt;"",IF($AI$7:$AI$33&lt;&gt;"",ROW($AI$7:$AI$33)-MIN(ROW($AI$7:$AI$33))+1,""),""),ROW()-ROW(A$35)+1))),),"")</f>
        <v/>
      </c>
      <c r="AO58" s="0" t="str">
        <f aca="false" t="array" ref="AO58:AO58">IFERROR(CONCATENATE(TEXT(INDEX($AO$7:$AO$33,SMALL(IF($AR$7:$AR$33&lt;&gt;"",IF($AO$7:$AO$33&lt;&gt;"",ROW($AO$7:$AO$33)-MIN(ROW($AO$7:$AO$33))+1,""),""),ROW()-ROW(A$35)+1)),"##0"),),"")</f>
        <v/>
      </c>
      <c r="AP58" s="0" t="str">
        <f aca="false" t="array" ref="AP58:AP58">IFERROR(CONCATENATE((INDEX($AR$7:$AR$33,SMALL(IF($AR$7:$AR$33&lt;&gt;"",IF($AO$7:$AO$33&lt;&gt;"",ROW($AO$7:$AO$33)-MIN(ROW($AO$7:$AO$33))+1,""),""),ROW()-ROW(A$35)+1))),),"")</f>
        <v/>
      </c>
      <c r="AQ58" s="0" t="str">
        <f aca="false" t="array" ref="AQ58:AQ58">IFERROR(CONCATENATE((INDEX($A$7:$A$33,SMALL(IF($AR$7:$AR$33&lt;&gt;"",IF($AO$7:$AO$33&lt;&gt;"",ROW($AO$7:$AO$33)-MIN(ROW($AO$7:$AO$33))+1,""),""),ROW()-ROW(A$35)+1))),),"")</f>
        <v/>
      </c>
    </row>
    <row r="59" customFormat="false" ht="13.8" hidden="false" customHeight="false" outlineLevel="0" collapsed="false">
      <c r="K59" s="0" t="str">
        <f aca="false" t="array" ref="K59:K59">IFERROR(CONCATENATE(TEXT(INDEX($K$7:$K$33,SMALL(IF($N$7:$N$33&lt;&gt;"",IF($K$7:$K$33&lt;&gt;"",ROW($K$7:$K$33)-MIN(ROW($K$7:$K$33))+1,""),""),ROW()-ROW(A$35)+1)),"##0"),","),"")</f>
        <v/>
      </c>
      <c r="L59" s="0" t="str">
        <f aca="false" t="array" ref="L59:L59">IFERROR(CONCATENATE((INDEX($N$7:$N$33,SMALL(IF($N$7:$N$33&lt;&gt;"",IF($K$7:$K$33&lt;&gt;"",ROW($K$7:$K$33)-MIN(ROW($K$7:$K$33))+1,""),""),ROW()-ROW(A$35)+1))),","),"")</f>
        <v/>
      </c>
      <c r="M59" s="0" t="str">
        <f aca="false" t="array" ref="M59:M59">IFERROR(CONCATENATE((INDEX($A$7:$A$33,SMALL(IF($N$7:$N$33&lt;&gt;"",IF($K$7:$K$33&lt;&gt;"",ROW($K$7:$K$33)-MIN(ROW($K$7:$K$33))+1,""),""),ROW()-ROW(A$35)+1))),),"")</f>
        <v/>
      </c>
      <c r="Q59" s="0" t="str">
        <f aca="false" t="array" ref="Q59:Q59">IFERROR(CONCATENATE((INDEX($T$7:$T$33,SMALL(IF($T$7:$T$33&lt;&gt;"",IF($Q$7:$Q$33&lt;&gt;"",ROW($Q$7:$Q$33)-MIN(ROW($Q$7:$Q$33))+1,""),""),ROW()-ROW(A$35)+1)))," "),"")</f>
        <v/>
      </c>
      <c r="R59" s="0" t="str">
        <f aca="false" t="array" ref="R59:R59">IFERROR(CONCATENATE(TEXT(INDEX($Q$7:$Q$33,SMALL(IF($T$7:$T$33&lt;&gt;"",IF($Q$7:$Q$33&lt;&gt;"",ROW($Q$7:$Q$33)-MIN(ROW($Q$7:$Q$33))+1,""),""),ROW()-ROW(A$35)+1)),"##0")," "),"")</f>
        <v/>
      </c>
      <c r="S59" s="0" t="str">
        <f aca="false" t="array" ref="S59:S59">IFERROR(CONCATENATE((INDEX($A$7:$A$33,SMALL(IF($T$7:$T$33&lt;&gt;"",IF($Q$7:$Q$33&lt;&gt;"",ROW($Q$7:$Q$33)-MIN(ROW($Q$7:$Q$33))+1,""),""),ROW()-ROW(A$35)+1))),),"")</f>
        <v/>
      </c>
      <c r="W59" s="0" t="str">
        <f aca="false" t="array" ref="W59:W59">IFERROR(CONCATENATE((INDEX($Z$7:$Z$33,SMALL(IF($Z$7:$Z$33&lt;&gt;"",IF($W$7:$W$33&lt;&gt;"",ROW($W$7:$W$33)-MIN(ROW($W$7:$W$33))+1,""),""),ROW()-ROW(A$35)+1)))," "),"")</f>
        <v/>
      </c>
      <c r="X59" s="0" t="str">
        <f aca="false" t="array" ref="X59:X59">IFERROR(CONCATENATE(TEXT(INDEX($W$7:$W$33,SMALL(IF($Z$7:$Z$33&lt;&gt;"",IF($W$7:$W$33&lt;&gt;"",ROW($W$7:$W$33)-MIN(ROW($W$7:$W$33))+1,""),""),ROW()-ROW(A$35)+1)),"##0")," "),"")</f>
        <v/>
      </c>
      <c r="Y59" s="0" t="str">
        <f aca="false" t="array" ref="Y59:Y59">IFERROR(CONCATENATE((INDEX($A$7:$A$33,SMALL(IF($Z$7:$Z$33&lt;&gt;"",IF($W$7:$W$33&lt;&gt;"",ROW($W$7:$W$33)-MIN(ROW($W$7:$W$33))+1,""),""),ROW()-ROW(A$35)+1))),),"")</f>
        <v/>
      </c>
      <c r="AC59" s="0" t="str">
        <f aca="false" t="array" ref="AC59:AC59">IFERROR(CONCATENATE((INDEX($AF$7:$AF$33,SMALL(IF($AF$7:$AF$33&lt;&gt;"",IF($AC$7:$AC$33&lt;&gt;"",ROW($AC$7:$AC$33)-MIN(ROW($AC$7:$AC$33))+1,""),""),ROW()-ROW(A$35)+1))),","),"")</f>
        <v/>
      </c>
      <c r="AD59" s="0" t="str">
        <f aca="false" t="array" ref="AD59:AD59">IFERROR(CONCATENATE(TEXT(INDEX($AC$7:$AC$33,SMALL(IF($AF$7:$AF$33&lt;&gt;"",IF($AC$7:$AC$33&lt;&gt;"",ROW($AC$7:$AC$33)-MIN(ROW($AC$7:$AC$33))+1,""),""),ROW()-ROW(A$35)+1)),"##0"),","),"")</f>
        <v/>
      </c>
      <c r="AE59" s="0" t="str">
        <f aca="false" t="array" ref="AE59:AE59">IFERROR(CONCATENATE((INDEX($A$7:$A$33,SMALL(IF($AF$7:$AF$33&lt;&gt;"",IF($AC$7:$AC$33&lt;&gt;"",ROW($AC$7:$AC$33)-MIN(ROW($AC$7:$AC$33))+1,""),""),ROW()-ROW(A$35)+1))),),"")</f>
        <v/>
      </c>
      <c r="AI59" s="0" t="str">
        <f aca="false" t="array" ref="AI59:AI59">IFERROR(CONCATENATE((INDEX($AL$7:$AL$33,SMALL(IF($AL$7:$AL$33&lt;&gt;"",IF($AI$7:$AI$33&lt;&gt;"",ROW($AI$7:$AI$33)-MIN(ROW($AI$7:$AI$33))+1,""),""),ROW()-ROW(A$35)+1)))," "),"")</f>
        <v/>
      </c>
      <c r="AJ59" s="0" t="str">
        <f aca="false" t="array" ref="AJ59:AJ59">IFERROR(CONCATENATE(TEXT(INDEX($AI$7:$AI$33,SMALL(IF($AL$7:$AL$33&lt;&gt;"",IF($AI$7:$AI$33&lt;&gt;"",ROW($AI$7:$AI$33)-MIN(ROW($AI$7:$AI$33))+1,""),""),ROW()-ROW(A$35)+1)),"##0")," "),"")</f>
        <v/>
      </c>
      <c r="AK59" s="0" t="str">
        <f aca="false" t="array" ref="AK59:AK59">IFERROR(CONCATENATE((INDEX($A$7:$A$33,SMALL(IF($AL$7:$AL$33&lt;&gt;"",IF($AI$7:$AI$33&lt;&gt;"",ROW($AI$7:$AI$33)-MIN(ROW($AI$7:$AI$33))+1,""),""),ROW()-ROW(A$35)+1))),),"")</f>
        <v/>
      </c>
      <c r="AO59" s="0" t="str">
        <f aca="false" t="array" ref="AO59:AO59">IFERROR(CONCATENATE(TEXT(INDEX($AO$7:$AO$33,SMALL(IF($AR$7:$AR$33&lt;&gt;"",IF($AO$7:$AO$33&lt;&gt;"",ROW($AO$7:$AO$33)-MIN(ROW($AO$7:$AO$33))+1,""),""),ROW()-ROW(A$35)+1)),"##0"),),"")</f>
        <v/>
      </c>
      <c r="AP59" s="0" t="str">
        <f aca="false" t="array" ref="AP59:AP59">IFERROR(CONCATENATE((INDEX($AR$7:$AR$33,SMALL(IF($AR$7:$AR$33&lt;&gt;"",IF($AO$7:$AO$33&lt;&gt;"",ROW($AO$7:$AO$33)-MIN(ROW($AO$7:$AO$33))+1,""),""),ROW()-ROW(A$35)+1))),),"")</f>
        <v/>
      </c>
      <c r="AQ59" s="0" t="str">
        <f aca="false" t="array" ref="AQ59:AQ59">IFERROR(CONCATENATE((INDEX($A$7:$A$33,SMALL(IF($AR$7:$AR$33&lt;&gt;"",IF($AO$7:$AO$33&lt;&gt;"",ROW($AO$7:$AO$33)-MIN(ROW($AO$7:$AO$33))+1,""),""),ROW()-ROW(A$35)+1))),),"")</f>
        <v/>
      </c>
    </row>
    <row r="60" customFormat="false" ht="13.8" hidden="false" customHeight="false" outlineLevel="0" collapsed="false">
      <c r="K60" s="0" t="str">
        <f aca="false" t="array" ref="K60:K60">IFERROR(CONCATENATE(TEXT(INDEX($K$7:$K$33,SMALL(IF($N$7:$N$33&lt;&gt;"",IF($K$7:$K$33&lt;&gt;"",ROW($K$7:$K$33)-MIN(ROW($K$7:$K$33))+1,""),""),ROW()-ROW(A$35)+1)),"##0"),","),"")</f>
        <v/>
      </c>
      <c r="L60" s="0" t="str">
        <f aca="false" t="array" ref="L60:L60">IFERROR(CONCATENATE((INDEX($N$7:$N$33,SMALL(IF($N$7:$N$33&lt;&gt;"",IF($K$7:$K$33&lt;&gt;"",ROW($K$7:$K$33)-MIN(ROW($K$7:$K$33))+1,""),""),ROW()-ROW(A$35)+1))),","),"")</f>
        <v/>
      </c>
      <c r="M60" s="0" t="str">
        <f aca="false" t="array" ref="M60:M60">IFERROR(CONCATENATE((INDEX($A$7:$A$33,SMALL(IF($N$7:$N$33&lt;&gt;"",IF($K$7:$K$33&lt;&gt;"",ROW($K$7:$K$33)-MIN(ROW($K$7:$K$33))+1,""),""),ROW()-ROW(A$35)+1))),),"")</f>
        <v/>
      </c>
      <c r="Q60" s="0" t="str">
        <f aca="false" t="array" ref="Q60:Q60">IFERROR(CONCATENATE((INDEX($T$7:$T$33,SMALL(IF($T$7:$T$33&lt;&gt;"",IF($Q$7:$Q$33&lt;&gt;"",ROW($Q$7:$Q$33)-MIN(ROW($Q$7:$Q$33))+1,""),""),ROW()-ROW(A$35)+1)))," "),"")</f>
        <v/>
      </c>
      <c r="R60" s="0" t="str">
        <f aca="false" t="array" ref="R60:R60">IFERROR(CONCATENATE(TEXT(INDEX($Q$7:$Q$33,SMALL(IF($T$7:$T$33&lt;&gt;"",IF($Q$7:$Q$33&lt;&gt;"",ROW($Q$7:$Q$33)-MIN(ROW($Q$7:$Q$33))+1,""),""),ROW()-ROW(A$35)+1)),"##0")," "),"")</f>
        <v/>
      </c>
      <c r="S60" s="0" t="str">
        <f aca="false" t="array" ref="S60:S60">IFERROR(CONCATENATE((INDEX($A$7:$A$33,SMALL(IF($T$7:$T$33&lt;&gt;"",IF($Q$7:$Q$33&lt;&gt;"",ROW($Q$7:$Q$33)-MIN(ROW($Q$7:$Q$33))+1,""),""),ROW()-ROW(A$35)+1))),),"")</f>
        <v/>
      </c>
      <c r="W60" s="0" t="str">
        <f aca="false" t="array" ref="W60:W60">IFERROR(CONCATENATE((INDEX($Z$7:$Z$33,SMALL(IF($Z$7:$Z$33&lt;&gt;"",IF($W$7:$W$33&lt;&gt;"",ROW($W$7:$W$33)-MIN(ROW($W$7:$W$33))+1,""),""),ROW()-ROW(A$35)+1)))," "),"")</f>
        <v/>
      </c>
      <c r="X60" s="0" t="str">
        <f aca="false" t="array" ref="X60:X60">IFERROR(CONCATENATE(TEXT(INDEX($W$7:$W$33,SMALL(IF($Z$7:$Z$33&lt;&gt;"",IF($W$7:$W$33&lt;&gt;"",ROW($W$7:$W$33)-MIN(ROW($W$7:$W$33))+1,""),""),ROW()-ROW(A$35)+1)),"##0")," "),"")</f>
        <v/>
      </c>
      <c r="Y60" s="0" t="str">
        <f aca="false" t="array" ref="Y60:Y60">IFERROR(CONCATENATE((INDEX($A$7:$A$33,SMALL(IF($Z$7:$Z$33&lt;&gt;"",IF($W$7:$W$33&lt;&gt;"",ROW($W$7:$W$33)-MIN(ROW($W$7:$W$33))+1,""),""),ROW()-ROW(A$35)+1))),),"")</f>
        <v/>
      </c>
      <c r="AC60" s="0" t="str">
        <f aca="false" t="array" ref="AC60:AC60">IFERROR(CONCATENATE((INDEX($AF$7:$AF$33,SMALL(IF($AF$7:$AF$33&lt;&gt;"",IF($AC$7:$AC$33&lt;&gt;"",ROW($AC$7:$AC$33)-MIN(ROW($AC$7:$AC$33))+1,""),""),ROW()-ROW(A$35)+1))),","),"")</f>
        <v/>
      </c>
      <c r="AD60" s="0" t="str">
        <f aca="false" t="array" ref="AD60:AD60">IFERROR(CONCATENATE(TEXT(INDEX($AC$7:$AC$33,SMALL(IF($AF$7:$AF$33&lt;&gt;"",IF($AC$7:$AC$33&lt;&gt;"",ROW($AC$7:$AC$33)-MIN(ROW($AC$7:$AC$33))+1,""),""),ROW()-ROW(A$35)+1)),"##0"),","),"")</f>
        <v/>
      </c>
      <c r="AE60" s="0" t="str">
        <f aca="false" t="array" ref="AE60:AE60">IFERROR(CONCATENATE((INDEX($A$7:$A$33,SMALL(IF($AF$7:$AF$33&lt;&gt;"",IF($AC$7:$AC$33&lt;&gt;"",ROW($AC$7:$AC$33)-MIN(ROW($AC$7:$AC$33))+1,""),""),ROW()-ROW(A$35)+1))),),"")</f>
        <v/>
      </c>
      <c r="AI60" s="0" t="str">
        <f aca="false" t="array" ref="AI60:AI60">IFERROR(CONCATENATE((INDEX($AL$7:$AL$33,SMALL(IF($AL$7:$AL$33&lt;&gt;"",IF($AI$7:$AI$33&lt;&gt;"",ROW($AI$7:$AI$33)-MIN(ROW($AI$7:$AI$33))+1,""),""),ROW()-ROW(A$35)+1)))," "),"")</f>
        <v/>
      </c>
      <c r="AJ60" s="0" t="str">
        <f aca="false" t="array" ref="AJ60:AJ60">IFERROR(CONCATENATE(TEXT(INDEX($AI$7:$AI$33,SMALL(IF($AL$7:$AL$33&lt;&gt;"",IF($AI$7:$AI$33&lt;&gt;"",ROW($AI$7:$AI$33)-MIN(ROW($AI$7:$AI$33))+1,""),""),ROW()-ROW(A$35)+1)),"##0")," "),"")</f>
        <v/>
      </c>
      <c r="AK60" s="0" t="str">
        <f aca="false" t="array" ref="AK60:AK60">IFERROR(CONCATENATE((INDEX($A$7:$A$33,SMALL(IF($AL$7:$AL$33&lt;&gt;"",IF($AI$7:$AI$33&lt;&gt;"",ROW($AI$7:$AI$33)-MIN(ROW($AI$7:$AI$33))+1,""),""),ROW()-ROW(A$35)+1))),),"")</f>
        <v/>
      </c>
      <c r="AO60" s="0" t="str">
        <f aca="false" t="array" ref="AO60:AO60">IFERROR(CONCATENATE(TEXT(INDEX($AO$7:$AO$33,SMALL(IF($AR$7:$AR$33&lt;&gt;"",IF($AO$7:$AO$33&lt;&gt;"",ROW($AO$7:$AO$33)-MIN(ROW($AO$7:$AO$33))+1,""),""),ROW()-ROW(A$35)+1)),"##0"),),"")</f>
        <v/>
      </c>
      <c r="AP60" s="0" t="str">
        <f aca="false" t="array" ref="AP60:AP60">IFERROR(CONCATENATE((INDEX($AR$7:$AR$33,SMALL(IF($AR$7:$AR$33&lt;&gt;"",IF($AO$7:$AO$33&lt;&gt;"",ROW($AO$7:$AO$33)-MIN(ROW($AO$7:$AO$33))+1,""),""),ROW()-ROW(A$35)+1))),),"")</f>
        <v/>
      </c>
      <c r="AQ60" s="0" t="str">
        <f aca="false" t="array" ref="AQ60:AQ60">IFERROR(CONCATENATE((INDEX($A$7:$A$33,SMALL(IF($AR$7:$AR$33&lt;&gt;"",IF($AO$7:$AO$33&lt;&gt;"",ROW($AO$7:$AO$33)-MIN(ROW($AO$7:$AO$33))+1,""),""),ROW()-ROW(A$35)+1))),),"")</f>
        <v/>
      </c>
    </row>
    <row r="61" customFormat="false" ht="13.8" hidden="false" customHeight="false" outlineLevel="0" collapsed="false">
      <c r="K61" s="0" t="str">
        <f aca="false" t="array" ref="K61:K61">IFERROR(CONCATENATE(TEXT(INDEX($K$7:$K$33,SMALL(IF($N$7:$N$33&lt;&gt;"",IF($K$7:$K$33&lt;&gt;"",ROW($K$7:$K$33)-MIN(ROW($K$7:$K$33))+1,""),""),ROW()-ROW(A$35)+1)),"##0"),","),"")</f>
        <v/>
      </c>
      <c r="L61" s="0" t="str">
        <f aca="false" t="array" ref="L61:L61">IFERROR(CONCATENATE((INDEX($N$7:$N$33,SMALL(IF($N$7:$N$33&lt;&gt;"",IF($K$7:$K$33&lt;&gt;"",ROW($K$7:$K$33)-MIN(ROW($K$7:$K$33))+1,""),""),ROW()-ROW(A$35)+1))),","),"")</f>
        <v/>
      </c>
      <c r="M61" s="0" t="str">
        <f aca="false" t="array" ref="M61:M61">IFERROR(CONCATENATE((INDEX($A$7:$A$33,SMALL(IF($N$7:$N$33&lt;&gt;"",IF($K$7:$K$33&lt;&gt;"",ROW($K$7:$K$33)-MIN(ROW($K$7:$K$33))+1,""),""),ROW()-ROW(A$35)+1))),),"")</f>
        <v/>
      </c>
      <c r="Q61" s="0" t="str">
        <f aca="false" t="array" ref="Q61:Q61">IFERROR(CONCATENATE((INDEX($T$7:$T$33,SMALL(IF($T$7:$T$33&lt;&gt;"",IF($Q$7:$Q$33&lt;&gt;"",ROW($Q$7:$Q$33)-MIN(ROW($Q$7:$Q$33))+1,""),""),ROW()-ROW(A$35)+1)))," "),"")</f>
        <v/>
      </c>
      <c r="R61" s="0" t="str">
        <f aca="false" t="array" ref="R61:R61">IFERROR(CONCATENATE(TEXT(INDEX($Q$7:$Q$33,SMALL(IF($T$7:$T$33&lt;&gt;"",IF($Q$7:$Q$33&lt;&gt;"",ROW($Q$7:$Q$33)-MIN(ROW($Q$7:$Q$33))+1,""),""),ROW()-ROW(A$35)+1)),"##0")," "),"")</f>
        <v/>
      </c>
      <c r="S61" s="0" t="str">
        <f aca="false" t="array" ref="S61:S61">IFERROR(CONCATENATE((INDEX($A$7:$A$33,SMALL(IF($T$7:$T$33&lt;&gt;"",IF($Q$7:$Q$33&lt;&gt;"",ROW($Q$7:$Q$33)-MIN(ROW($Q$7:$Q$33))+1,""),""),ROW()-ROW(A$35)+1))),),"")</f>
        <v/>
      </c>
      <c r="W61" s="0" t="str">
        <f aca="false" t="array" ref="W61:W61">IFERROR(CONCATENATE((INDEX($Z$7:$Z$33,SMALL(IF($Z$7:$Z$33&lt;&gt;"",IF($W$7:$W$33&lt;&gt;"",ROW($W$7:$W$33)-MIN(ROW($W$7:$W$33))+1,""),""),ROW()-ROW(A$35)+1)))," "),"")</f>
        <v/>
      </c>
      <c r="X61" s="0" t="str">
        <f aca="false" t="array" ref="X61:X61">IFERROR(CONCATENATE(TEXT(INDEX($W$7:$W$33,SMALL(IF($Z$7:$Z$33&lt;&gt;"",IF($W$7:$W$33&lt;&gt;"",ROW($W$7:$W$33)-MIN(ROW($W$7:$W$33))+1,""),""),ROW()-ROW(A$35)+1)),"##0")," "),"")</f>
        <v/>
      </c>
      <c r="Y61" s="0" t="str">
        <f aca="false" t="array" ref="Y61:Y61">IFERROR(CONCATENATE((INDEX($A$7:$A$33,SMALL(IF($Z$7:$Z$33&lt;&gt;"",IF($W$7:$W$33&lt;&gt;"",ROW($W$7:$W$33)-MIN(ROW($W$7:$W$33))+1,""),""),ROW()-ROW(A$35)+1))),),"")</f>
        <v/>
      </c>
      <c r="AC61" s="0" t="str">
        <f aca="false" t="array" ref="AC61:AC61">IFERROR(CONCATENATE((INDEX($AF$7:$AF$33,SMALL(IF($AF$7:$AF$33&lt;&gt;"",IF($AC$7:$AC$33&lt;&gt;"",ROW($AC$7:$AC$33)-MIN(ROW($AC$7:$AC$33))+1,""),""),ROW()-ROW(A$35)+1))),","),"")</f>
        <v/>
      </c>
      <c r="AD61" s="0" t="str">
        <f aca="false" t="array" ref="AD61:AD61">IFERROR(CONCATENATE(TEXT(INDEX($AC$7:$AC$33,SMALL(IF($AF$7:$AF$33&lt;&gt;"",IF($AC$7:$AC$33&lt;&gt;"",ROW($AC$7:$AC$33)-MIN(ROW($AC$7:$AC$33))+1,""),""),ROW()-ROW(A$35)+1)),"##0"),","),"")</f>
        <v/>
      </c>
      <c r="AE61" s="0" t="str">
        <f aca="false" t="array" ref="AE61:AE61">IFERROR(CONCATENATE((INDEX($A$7:$A$33,SMALL(IF($AF$7:$AF$33&lt;&gt;"",IF($AC$7:$AC$33&lt;&gt;"",ROW($AC$7:$AC$33)-MIN(ROW($AC$7:$AC$33))+1,""),""),ROW()-ROW(A$35)+1))),),"")</f>
        <v/>
      </c>
      <c r="AI61" s="0" t="str">
        <f aca="false" t="array" ref="AI61:AI61">IFERROR(CONCATENATE((INDEX($AL$7:$AL$33,SMALL(IF($AL$7:$AL$33&lt;&gt;"",IF($AI$7:$AI$33&lt;&gt;"",ROW($AI$7:$AI$33)-MIN(ROW($AI$7:$AI$33))+1,""),""),ROW()-ROW(A$35)+1)))," "),"")</f>
        <v/>
      </c>
      <c r="AJ61" s="0" t="str">
        <f aca="false" t="array" ref="AJ61:AJ61">IFERROR(CONCATENATE(TEXT(INDEX($AI$7:$AI$33,SMALL(IF($AL$7:$AL$33&lt;&gt;"",IF($AI$7:$AI$33&lt;&gt;"",ROW($AI$7:$AI$33)-MIN(ROW($AI$7:$AI$33))+1,""),""),ROW()-ROW(A$35)+1)),"##0")," "),"")</f>
        <v/>
      </c>
      <c r="AK61" s="0" t="str">
        <f aca="false" t="array" ref="AK61:AK61">IFERROR(CONCATENATE((INDEX($A$7:$A$33,SMALL(IF($AL$7:$AL$33&lt;&gt;"",IF($AI$7:$AI$33&lt;&gt;"",ROW($AI$7:$AI$33)-MIN(ROW($AI$7:$AI$33))+1,""),""),ROW()-ROW(A$35)+1))),),"")</f>
        <v/>
      </c>
      <c r="AO61" s="0" t="str">
        <f aca="false" t="array" ref="AO61:AO61">IFERROR(CONCATENATE(TEXT(INDEX($AO$7:$AO$33,SMALL(IF($AR$7:$AR$33&lt;&gt;"",IF($AO$7:$AO$33&lt;&gt;"",ROW($AO$7:$AO$33)-MIN(ROW($AO$7:$AO$33))+1,""),""),ROW()-ROW(A$35)+1)),"##0"),),"")</f>
        <v/>
      </c>
      <c r="AP61" s="0" t="str">
        <f aca="false" t="array" ref="AP61:AP61">IFERROR(CONCATENATE((INDEX($AR$7:$AR$33,SMALL(IF($AR$7:$AR$33&lt;&gt;"",IF($AO$7:$AO$33&lt;&gt;"",ROW($AO$7:$AO$33)-MIN(ROW($AO$7:$AO$33))+1,""),""),ROW()-ROW(A$35)+1))),),"")</f>
        <v/>
      </c>
      <c r="AQ61" s="0" t="str">
        <f aca="false" t="array" ref="AQ61:AQ61">IFERROR(CONCATENATE((INDEX($A$7:$A$33,SMALL(IF($AR$7:$AR$33&lt;&gt;"",IF($AO$7:$AO$33&lt;&gt;"",ROW($AO$7:$AO$33)-MIN(ROW($AO$7:$AO$33))+1,""),""),ROW()-ROW(A$35)+1))),),"")</f>
        <v/>
      </c>
    </row>
    <row r="62" customFormat="false" ht="13.8" hidden="false" customHeight="false" outlineLevel="0" collapsed="false">
      <c r="K62" s="0" t="str">
        <f aca="false" t="array" ref="K62:K62">IFERROR(CONCATENATE(TEXT(INDEX($K$7:$K$33,SMALL(IF($N$7:$N$33&lt;&gt;"",IF($K$7:$K$33&lt;&gt;"",ROW($K$7:$K$33)-MIN(ROW($K$7:$K$33))+1,""),""),ROW()-ROW(A$35)+1)),"##0"),","),"")</f>
        <v/>
      </c>
      <c r="L62" s="0" t="str">
        <f aca="false" t="array" ref="L62:L62">IFERROR(CONCATENATE((INDEX($N$7:$N$33,SMALL(IF($N$7:$N$33&lt;&gt;"",IF($K$7:$K$33&lt;&gt;"",ROW($K$7:$K$33)-MIN(ROW($K$7:$K$33))+1,""),""),ROW()-ROW(A$35)+1))),","),"")</f>
        <v/>
      </c>
      <c r="M62" s="0" t="str">
        <f aca="false" t="array" ref="M62:M62">IFERROR(CONCATENATE((INDEX($A$7:$A$33,SMALL(IF($N$7:$N$33&lt;&gt;"",IF($K$7:$K$33&lt;&gt;"",ROW($K$7:$K$33)-MIN(ROW($K$7:$K$33))+1,""),""),ROW()-ROW(A$35)+1))),),"")</f>
        <v/>
      </c>
      <c r="Q62" s="0" t="str">
        <f aca="false" t="array" ref="Q62:Q62">IFERROR(CONCATENATE((INDEX($T$7:$T$33,SMALL(IF($T$7:$T$33&lt;&gt;"",IF($Q$7:$Q$33&lt;&gt;"",ROW($Q$7:$Q$33)-MIN(ROW($Q$7:$Q$33))+1,""),""),ROW()-ROW(A$35)+1)))," "),"")</f>
        <v/>
      </c>
      <c r="R62" s="0" t="str">
        <f aca="false" t="array" ref="R62:R62">IFERROR(CONCATENATE(TEXT(INDEX($Q$7:$Q$33,SMALL(IF($T$7:$T$33&lt;&gt;"",IF($Q$7:$Q$33&lt;&gt;"",ROW($Q$7:$Q$33)-MIN(ROW($Q$7:$Q$33))+1,""),""),ROW()-ROW(A$35)+1)),"##0")," "),"")</f>
        <v/>
      </c>
      <c r="S62" s="0" t="str">
        <f aca="false" t="array" ref="S62:S62">IFERROR(CONCATENATE((INDEX($A$7:$A$33,SMALL(IF($T$7:$T$33&lt;&gt;"",IF($Q$7:$Q$33&lt;&gt;"",ROW($Q$7:$Q$33)-MIN(ROW($Q$7:$Q$33))+1,""),""),ROW()-ROW(A$35)+1))),),"")</f>
        <v/>
      </c>
      <c r="W62" s="0" t="str">
        <f aca="false" t="array" ref="W62:W62">IFERROR(CONCATENATE((INDEX($Z$7:$Z$33,SMALL(IF($Z$7:$Z$33&lt;&gt;"",IF($W$7:$W$33&lt;&gt;"",ROW($W$7:$W$33)-MIN(ROW($W$7:$W$33))+1,""),""),ROW()-ROW(A$35)+1)))," "),"")</f>
        <v/>
      </c>
      <c r="X62" s="0" t="str">
        <f aca="false" t="array" ref="X62:X62">IFERROR(CONCATENATE(TEXT(INDEX($W$7:$W$33,SMALL(IF($Z$7:$Z$33&lt;&gt;"",IF($W$7:$W$33&lt;&gt;"",ROW($W$7:$W$33)-MIN(ROW($W$7:$W$33))+1,""),""),ROW()-ROW(A$35)+1)),"##0")," "),"")</f>
        <v/>
      </c>
      <c r="Y62" s="0" t="str">
        <f aca="false" t="array" ref="Y62:Y62">IFERROR(CONCATENATE((INDEX($A$7:$A$33,SMALL(IF($Z$7:$Z$33&lt;&gt;"",IF($W$7:$W$33&lt;&gt;"",ROW($W$7:$W$33)-MIN(ROW($W$7:$W$33))+1,""),""),ROW()-ROW(A$35)+1))),),"")</f>
        <v/>
      </c>
      <c r="AC62" s="0" t="str">
        <f aca="false" t="array" ref="AC62:AC62">IFERROR(CONCATENATE((INDEX($AF$7:$AF$33,SMALL(IF($AF$7:$AF$33&lt;&gt;"",IF($AC$7:$AC$33&lt;&gt;"",ROW($AC$7:$AC$33)-MIN(ROW($AC$7:$AC$33))+1,""),""),ROW()-ROW(A$35)+1))),","),"")</f>
        <v/>
      </c>
      <c r="AD62" s="0" t="str">
        <f aca="false" t="array" ref="AD62:AD62">IFERROR(CONCATENATE(TEXT(INDEX($AC$7:$AC$33,SMALL(IF($AF$7:$AF$33&lt;&gt;"",IF($AC$7:$AC$33&lt;&gt;"",ROW($AC$7:$AC$33)-MIN(ROW($AC$7:$AC$33))+1,""),""),ROW()-ROW(A$35)+1)),"##0"),","),"")</f>
        <v/>
      </c>
      <c r="AE62" s="0" t="str">
        <f aca="false" t="array" ref="AE62:AE62">IFERROR(CONCATENATE((INDEX($A$7:$A$33,SMALL(IF($AF$7:$AF$33&lt;&gt;"",IF($AC$7:$AC$33&lt;&gt;"",ROW($AC$7:$AC$33)-MIN(ROW($AC$7:$AC$33))+1,""),""),ROW()-ROW(A$35)+1))),),"")</f>
        <v/>
      </c>
      <c r="AI62" s="0" t="str">
        <f aca="false" t="array" ref="AI62:AI62">IFERROR(CONCATENATE((INDEX($AL$7:$AL$33,SMALL(IF($AL$7:$AL$33&lt;&gt;"",IF($AI$7:$AI$33&lt;&gt;"",ROW($AI$7:$AI$33)-MIN(ROW($AI$7:$AI$33))+1,""),""),ROW()-ROW(A$35)+1)))," "),"")</f>
        <v/>
      </c>
      <c r="AJ62" s="0" t="str">
        <f aca="false" t="array" ref="AJ62:AJ62">IFERROR(CONCATENATE(TEXT(INDEX($AI$7:$AI$33,SMALL(IF($AL$7:$AL$33&lt;&gt;"",IF($AI$7:$AI$33&lt;&gt;"",ROW($AI$7:$AI$33)-MIN(ROW($AI$7:$AI$33))+1,""),""),ROW()-ROW(A$35)+1)),"##0")," "),"")</f>
        <v/>
      </c>
      <c r="AK62" s="0" t="str">
        <f aca="false" t="array" ref="AK62:AK62">IFERROR(CONCATENATE((INDEX($A$7:$A$33,SMALL(IF($AL$7:$AL$33&lt;&gt;"",IF($AI$7:$AI$33&lt;&gt;"",ROW($AI$7:$AI$33)-MIN(ROW($AI$7:$AI$33))+1,""),""),ROW()-ROW(A$35)+1))),),"")</f>
        <v/>
      </c>
      <c r="AO62" s="0" t="str">
        <f aca="false" t="array" ref="AO62:AO62">IFERROR(CONCATENATE(TEXT(INDEX($AO$7:$AO$33,SMALL(IF($AR$7:$AR$33&lt;&gt;"",IF($AO$7:$AO$33&lt;&gt;"",ROW($AO$7:$AO$33)-MIN(ROW($AO$7:$AO$33))+1,""),""),ROW()-ROW(A$35)+1)),"##0"),),"")</f>
        <v/>
      </c>
      <c r="AP62" s="0" t="str">
        <f aca="false" t="array" ref="AP62:AP62">IFERROR(CONCATENATE((INDEX($AR$7:$AR$33,SMALL(IF($AR$7:$AR$33&lt;&gt;"",IF($AO$7:$AO$33&lt;&gt;"",ROW($AO$7:$AO$33)-MIN(ROW($AO$7:$AO$33))+1,""),""),ROW()-ROW(A$35)+1))),),"")</f>
        <v/>
      </c>
      <c r="AQ62" s="0" t="str">
        <f aca="false" t="array" ref="AQ62:AQ62">IFERROR(CONCATENATE((INDEX($A$7:$A$33,SMALL(IF($AR$7:$AR$33&lt;&gt;"",IF($AO$7:$AO$33&lt;&gt;"",ROW($AO$7:$AO$33)-MIN(ROW($AO$7:$AO$33))+1,""),""),ROW()-ROW(A$35)+1))),),"")</f>
        <v/>
      </c>
    </row>
    <row r="63" customFormat="false" ht="13.8" hidden="false" customHeight="false" outlineLevel="0" collapsed="false">
      <c r="K63" s="0" t="str">
        <f aca="false" t="array" ref="K63:K63">IFERROR(CONCATENATE(TEXT(INDEX($K$7:$K$33,SMALL(IF($N$7:$N$33&lt;&gt;"",IF($K$7:$K$33&lt;&gt;"",ROW($K$7:$K$33)-MIN(ROW($K$7:$K$33))+1,""),""),ROW()-ROW(A$35)+1)),"##0"),","),"")</f>
        <v/>
      </c>
      <c r="L63" s="0" t="str">
        <f aca="false" t="array" ref="L63:L63">IFERROR(CONCATENATE((INDEX($N$7:$N$33,SMALL(IF($N$7:$N$33&lt;&gt;"",IF($K$7:$K$33&lt;&gt;"",ROW($K$7:$K$33)-MIN(ROW($K$7:$K$33))+1,""),""),ROW()-ROW(A$35)+1))),","),"")</f>
        <v/>
      </c>
      <c r="M63" s="0" t="str">
        <f aca="false" t="array" ref="M63:M63">IFERROR(CONCATENATE((INDEX($A$7:$A$33,SMALL(IF($N$7:$N$33&lt;&gt;"",IF($K$7:$K$33&lt;&gt;"",ROW($K$7:$K$33)-MIN(ROW($K$7:$K$33))+1,""),""),ROW()-ROW(A$35)+1))),),"")</f>
        <v/>
      </c>
      <c r="Q63" s="0" t="str">
        <f aca="false" t="array" ref="Q63:Q63">IFERROR(CONCATENATE((INDEX($T$7:$T$33,SMALL(IF($T$7:$T$33&lt;&gt;"",IF($Q$7:$Q$33&lt;&gt;"",ROW($Q$7:$Q$33)-MIN(ROW($Q$7:$Q$33))+1,""),""),ROW()-ROW(A$35)+1)))," "),"")</f>
        <v/>
      </c>
      <c r="R63" s="0" t="str">
        <f aca="false" t="array" ref="R63:R63">IFERROR(CONCATENATE(TEXT(INDEX($Q$7:$Q$33,SMALL(IF($T$7:$T$33&lt;&gt;"",IF($Q$7:$Q$33&lt;&gt;"",ROW($Q$7:$Q$33)-MIN(ROW($Q$7:$Q$33))+1,""),""),ROW()-ROW(A$35)+1)),"##0")," "),"")</f>
        <v/>
      </c>
      <c r="S63" s="0" t="str">
        <f aca="false" t="array" ref="S63:S63">IFERROR(CONCATENATE((INDEX($A$7:$A$33,SMALL(IF($T$7:$T$33&lt;&gt;"",IF($Q$7:$Q$33&lt;&gt;"",ROW($Q$7:$Q$33)-MIN(ROW($Q$7:$Q$33))+1,""),""),ROW()-ROW(A$35)+1))),),"")</f>
        <v/>
      </c>
      <c r="W63" s="0" t="str">
        <f aca="false" t="array" ref="W63:W63">IFERROR(CONCATENATE((INDEX($Z$7:$Z$33,SMALL(IF($Z$7:$Z$33&lt;&gt;"",IF($W$7:$W$33&lt;&gt;"",ROW($W$7:$W$33)-MIN(ROW($W$7:$W$33))+1,""),""),ROW()-ROW(A$35)+1)))," "),"")</f>
        <v/>
      </c>
      <c r="X63" s="0" t="str">
        <f aca="false" t="array" ref="X63:X63">IFERROR(CONCATENATE(TEXT(INDEX($W$7:$W$33,SMALL(IF($Z$7:$Z$33&lt;&gt;"",IF($W$7:$W$33&lt;&gt;"",ROW($W$7:$W$33)-MIN(ROW($W$7:$W$33))+1,""),""),ROW()-ROW(A$35)+1)),"##0")," "),"")</f>
        <v/>
      </c>
      <c r="Y63" s="0" t="str">
        <f aca="false" t="array" ref="Y63:Y63">IFERROR(CONCATENATE((INDEX($A$7:$A$33,SMALL(IF($Z$7:$Z$33&lt;&gt;"",IF($W$7:$W$33&lt;&gt;"",ROW($W$7:$W$33)-MIN(ROW($W$7:$W$33))+1,""),""),ROW()-ROW(A$35)+1))),),"")</f>
        <v/>
      </c>
      <c r="AC63" s="0" t="str">
        <f aca="false" t="array" ref="AC63:AC63">IFERROR(CONCATENATE((INDEX($AF$7:$AF$33,SMALL(IF($AF$7:$AF$33&lt;&gt;"",IF($AC$7:$AC$33&lt;&gt;"",ROW($AC$7:$AC$33)-MIN(ROW($AC$7:$AC$33))+1,""),""),ROW()-ROW(A$35)+1))),","),"")</f>
        <v/>
      </c>
      <c r="AD63" s="0" t="str">
        <f aca="false" t="array" ref="AD63:AD63">IFERROR(CONCATENATE(TEXT(INDEX($AC$7:$AC$33,SMALL(IF($AF$7:$AF$33&lt;&gt;"",IF($AC$7:$AC$33&lt;&gt;"",ROW($AC$7:$AC$33)-MIN(ROW($AC$7:$AC$33))+1,""),""),ROW()-ROW(A$35)+1)),"##0"),","),"")</f>
        <v/>
      </c>
      <c r="AE63" s="0" t="str">
        <f aca="false" t="array" ref="AE63:AE63">IFERROR(CONCATENATE((INDEX($A$7:$A$33,SMALL(IF($AF$7:$AF$33&lt;&gt;"",IF($AC$7:$AC$33&lt;&gt;"",ROW($AC$7:$AC$33)-MIN(ROW($AC$7:$AC$33))+1,""),""),ROW()-ROW(A$35)+1))),),"")</f>
        <v/>
      </c>
      <c r="AI63" s="0" t="str">
        <f aca="false" t="array" ref="AI63:AI63">IFERROR(CONCATENATE((INDEX($AL$7:$AL$33,SMALL(IF($AL$7:$AL$33&lt;&gt;"",IF($AI$7:$AI$33&lt;&gt;"",ROW($AI$7:$AI$33)-MIN(ROW($AI$7:$AI$33))+1,""),""),ROW()-ROW(A$35)+1)))," "),"")</f>
        <v/>
      </c>
      <c r="AJ63" s="0" t="str">
        <f aca="false" t="array" ref="AJ63:AJ63">IFERROR(CONCATENATE(TEXT(INDEX($AI$7:$AI$33,SMALL(IF($AL$7:$AL$33&lt;&gt;"",IF($AI$7:$AI$33&lt;&gt;"",ROW($AI$7:$AI$33)-MIN(ROW($AI$7:$AI$33))+1,""),""),ROW()-ROW(A$35)+1)),"##0")," "),"")</f>
        <v/>
      </c>
      <c r="AK63" s="0" t="str">
        <f aca="false" t="array" ref="AK63:AK63">IFERROR(CONCATENATE((INDEX($A$7:$A$33,SMALL(IF($AL$7:$AL$33&lt;&gt;"",IF($AI$7:$AI$33&lt;&gt;"",ROW($AI$7:$AI$33)-MIN(ROW($AI$7:$AI$33))+1,""),""),ROW()-ROW(A$35)+1))),),"")</f>
        <v/>
      </c>
      <c r="AO63" s="0" t="str">
        <f aca="false" t="array" ref="AO63:AO63">IFERROR(CONCATENATE(TEXT(INDEX($AO$7:$AO$33,SMALL(IF($AR$7:$AR$33&lt;&gt;"",IF($AO$7:$AO$33&lt;&gt;"",ROW($AO$7:$AO$33)-MIN(ROW($AO$7:$AO$33))+1,""),""),ROW()-ROW(A$35)+1)),"##0"),),"")</f>
        <v/>
      </c>
      <c r="AP63" s="0" t="str">
        <f aca="false" t="array" ref="AP63:AP63">IFERROR(CONCATENATE((INDEX($AR$7:$AR$33,SMALL(IF($AR$7:$AR$33&lt;&gt;"",IF($AO$7:$AO$33&lt;&gt;"",ROW($AO$7:$AO$33)-MIN(ROW($AO$7:$AO$33))+1,""),""),ROW()-ROW(A$35)+1))),),"")</f>
        <v/>
      </c>
      <c r="AQ63" s="0" t="str">
        <f aca="false" t="array" ref="AQ63:AQ63">IFERROR(CONCATENATE((INDEX($A$7:$A$33,SMALL(IF($AR$7:$AR$33&lt;&gt;"",IF($AO$7:$AO$33&lt;&gt;"",ROW($AO$7:$AO$33)-MIN(ROW($AO$7:$AO$33))+1,""),""),ROW()-ROW(A$35)+1))),),"")</f>
        <v/>
      </c>
    </row>
    <row r="64" customFormat="false" ht="13.8" hidden="false" customHeight="false" outlineLevel="0" collapsed="false">
      <c r="K64" s="0" t="str">
        <f aca="false" t="array" ref="K64:K64">IFERROR(CONCATENATE(TEXT(INDEX($K$7:$K$33,SMALL(IF($N$7:$N$33&lt;&gt;"",IF($K$7:$K$33&lt;&gt;"",ROW($K$7:$K$33)-MIN(ROW($K$7:$K$33))+1,""),""),ROW()-ROW(A$35)+1)),"##0"),","),"")</f>
        <v/>
      </c>
      <c r="L64" s="0" t="str">
        <f aca="false" t="array" ref="L64:L64">IFERROR(CONCATENATE((INDEX($N$7:$N$33,SMALL(IF($N$7:$N$33&lt;&gt;"",IF($K$7:$K$33&lt;&gt;"",ROW($K$7:$K$33)-MIN(ROW($K$7:$K$33))+1,""),""),ROW()-ROW(A$35)+1))),","),"")</f>
        <v/>
      </c>
      <c r="M64" s="0" t="str">
        <f aca="false" t="array" ref="M64:M64">IFERROR(CONCATENATE((INDEX($A$7:$A$33,SMALL(IF($N$7:$N$33&lt;&gt;"",IF($K$7:$K$33&lt;&gt;"",ROW($K$7:$K$33)-MIN(ROW($K$7:$K$33))+1,""),""),ROW()-ROW(A$35)+1))),),"")</f>
        <v/>
      </c>
      <c r="Q64" s="0" t="str">
        <f aca="false" t="array" ref="Q64:Q64">IFERROR(CONCATENATE((INDEX($T$7:$T$33,SMALL(IF($T$7:$T$33&lt;&gt;"",IF($Q$7:$Q$33&lt;&gt;"",ROW($Q$7:$Q$33)-MIN(ROW($Q$7:$Q$33))+1,""),""),ROW()-ROW(A$35)+1)))," "),"")</f>
        <v/>
      </c>
      <c r="R64" s="0" t="str">
        <f aca="false" t="array" ref="R64:R64">IFERROR(CONCATENATE(TEXT(INDEX($Q$7:$Q$33,SMALL(IF($T$7:$T$33&lt;&gt;"",IF($Q$7:$Q$33&lt;&gt;"",ROW($Q$7:$Q$33)-MIN(ROW($Q$7:$Q$33))+1,""),""),ROW()-ROW(A$35)+1)),"##0")," "),"")</f>
        <v/>
      </c>
      <c r="S64" s="0" t="str">
        <f aca="false" t="array" ref="S64:S64">IFERROR(CONCATENATE((INDEX($A$7:$A$33,SMALL(IF($T$7:$T$33&lt;&gt;"",IF($Q$7:$Q$33&lt;&gt;"",ROW($Q$7:$Q$33)-MIN(ROW($Q$7:$Q$33))+1,""),""),ROW()-ROW(A$35)+1))),),"")</f>
        <v/>
      </c>
      <c r="W64" s="0" t="str">
        <f aca="false" t="array" ref="W64:W64">IFERROR(CONCATENATE((INDEX($Z$7:$Z$33,SMALL(IF($Z$7:$Z$33&lt;&gt;"",IF($W$7:$W$33&lt;&gt;"",ROW($W$7:$W$33)-MIN(ROW($W$7:$W$33))+1,""),""),ROW()-ROW(A$35)+1)))," "),"")</f>
        <v/>
      </c>
      <c r="X64" s="0" t="str">
        <f aca="false" t="array" ref="X64:X64">IFERROR(CONCATENATE(TEXT(INDEX($W$7:$W$33,SMALL(IF($Z$7:$Z$33&lt;&gt;"",IF($W$7:$W$33&lt;&gt;"",ROW($W$7:$W$33)-MIN(ROW($W$7:$W$33))+1,""),""),ROW()-ROW(A$35)+1)),"##0")," "),"")</f>
        <v/>
      </c>
      <c r="Y64" s="0" t="str">
        <f aca="false" t="array" ref="Y64:Y64">IFERROR(CONCATENATE((INDEX($A$7:$A$33,SMALL(IF($Z$7:$Z$33&lt;&gt;"",IF($W$7:$W$33&lt;&gt;"",ROW($W$7:$W$33)-MIN(ROW($W$7:$W$33))+1,""),""),ROW()-ROW(A$35)+1))),),"")</f>
        <v/>
      </c>
      <c r="AC64" s="0" t="str">
        <f aca="false" t="array" ref="AC64:AC64">IFERROR(CONCATENATE((INDEX($AF$7:$AF$33,SMALL(IF($AF$7:$AF$33&lt;&gt;"",IF($AC$7:$AC$33&lt;&gt;"",ROW($AC$7:$AC$33)-MIN(ROW($AC$7:$AC$33))+1,""),""),ROW()-ROW(A$35)+1))),","),"")</f>
        <v/>
      </c>
      <c r="AD64" s="0" t="str">
        <f aca="false" t="array" ref="AD64:AD64">IFERROR(CONCATENATE(TEXT(INDEX($AC$7:$AC$33,SMALL(IF($AF$7:$AF$33&lt;&gt;"",IF($AC$7:$AC$33&lt;&gt;"",ROW($AC$7:$AC$33)-MIN(ROW($AC$7:$AC$33))+1,""),""),ROW()-ROW(A$35)+1)),"##0"),","),"")</f>
        <v/>
      </c>
      <c r="AE64" s="0" t="str">
        <f aca="false" t="array" ref="AE64:AE64">IFERROR(CONCATENATE((INDEX($A$7:$A$33,SMALL(IF($AF$7:$AF$33&lt;&gt;"",IF($AC$7:$AC$33&lt;&gt;"",ROW($AC$7:$AC$33)-MIN(ROW($AC$7:$AC$33))+1,""),""),ROW()-ROW(A$35)+1))),),"")</f>
        <v/>
      </c>
      <c r="AI64" s="0" t="str">
        <f aca="false" t="array" ref="AI64:AI64">IFERROR(CONCATENATE((INDEX($AL$7:$AL$33,SMALL(IF($AL$7:$AL$33&lt;&gt;"",IF($AI$7:$AI$33&lt;&gt;"",ROW($AI$7:$AI$33)-MIN(ROW($AI$7:$AI$33))+1,""),""),ROW()-ROW(A$35)+1)))," "),"")</f>
        <v/>
      </c>
      <c r="AJ64" s="0" t="str">
        <f aca="false" t="array" ref="AJ64:AJ64">IFERROR(CONCATENATE(TEXT(INDEX($AI$7:$AI$33,SMALL(IF($AL$7:$AL$33&lt;&gt;"",IF($AI$7:$AI$33&lt;&gt;"",ROW($AI$7:$AI$33)-MIN(ROW($AI$7:$AI$33))+1,""),""),ROW()-ROW(A$35)+1)),"##0")," "),"")</f>
        <v/>
      </c>
      <c r="AK64" s="0" t="str">
        <f aca="false" t="array" ref="AK64:AK64">IFERROR(CONCATENATE((INDEX($A$7:$A$33,SMALL(IF($AL$7:$AL$33&lt;&gt;"",IF($AI$7:$AI$33&lt;&gt;"",ROW($AI$7:$AI$33)-MIN(ROW($AI$7:$AI$33))+1,""),""),ROW()-ROW(A$35)+1))),),"")</f>
        <v/>
      </c>
      <c r="AO64" s="0" t="str">
        <f aca="false" t="array" ref="AO64:AO64">IFERROR(CONCATENATE(TEXT(INDEX($AO$7:$AO$33,SMALL(IF($AR$7:$AR$33&lt;&gt;"",IF($AO$7:$AO$33&lt;&gt;"",ROW($AO$7:$AO$33)-MIN(ROW($AO$7:$AO$33))+1,""),""),ROW()-ROW(A$35)+1)),"##0"),),"")</f>
        <v/>
      </c>
      <c r="AP64" s="0" t="str">
        <f aca="false" t="array" ref="AP64:AP64">IFERROR(CONCATENATE((INDEX($AR$7:$AR$33,SMALL(IF($AR$7:$AR$33&lt;&gt;"",IF($AO$7:$AO$33&lt;&gt;"",ROW($AO$7:$AO$33)-MIN(ROW($AO$7:$AO$33))+1,""),""),ROW()-ROW(A$35)+1))),),"")</f>
        <v/>
      </c>
      <c r="AQ64" s="0" t="str">
        <f aca="false" t="array" ref="AQ64:AQ64">IFERROR(CONCATENATE((INDEX($A$7:$A$33,SMALL(IF($AR$7:$AR$33&lt;&gt;"",IF($AO$7:$AO$33&lt;&gt;"",ROW($AO$7:$AO$33)-MIN(ROW($AO$7:$AO$33))+1,""),""),ROW()-ROW(A$35)+1))),),"")</f>
        <v/>
      </c>
    </row>
    <row r="65" customFormat="false" ht="13.8" hidden="false" customHeight="false" outlineLevel="0" collapsed="false">
      <c r="K65" s="0" t="str">
        <f aca="false" t="array" ref="K65:K65">IFERROR(CONCATENATE(TEXT(INDEX($K$7:$K$33,SMALL(IF($N$7:$N$33&lt;&gt;"",IF($K$7:$K$33&lt;&gt;"",ROW($K$7:$K$33)-MIN(ROW($K$7:$K$33))+1,""),""),ROW()-ROW(A$35)+1)),"##0"),","),"")</f>
        <v/>
      </c>
      <c r="L65" s="0" t="str">
        <f aca="false" t="array" ref="L65:L65">IFERROR(CONCATENATE((INDEX($N$7:$N$33,SMALL(IF($N$7:$N$33&lt;&gt;"",IF($K$7:$K$33&lt;&gt;"",ROW($K$7:$K$33)-MIN(ROW($K$7:$K$33))+1,""),""),ROW()-ROW(A$35)+1))),","),"")</f>
        <v/>
      </c>
      <c r="M65" s="0" t="str">
        <f aca="false" t="array" ref="M65:M65">IFERROR(CONCATENATE((INDEX($A$7:$A$33,SMALL(IF($N$7:$N$33&lt;&gt;"",IF($K$7:$K$33&lt;&gt;"",ROW($K$7:$K$33)-MIN(ROW($K$7:$K$33))+1,""),""),ROW()-ROW(A$35)+1))),),"")</f>
        <v/>
      </c>
      <c r="Q65" s="0" t="str">
        <f aca="false" t="array" ref="Q65:Q65">IFERROR(CONCATENATE((INDEX($T$7:$T$33,SMALL(IF($T$7:$T$33&lt;&gt;"",IF($Q$7:$Q$33&lt;&gt;"",ROW($Q$7:$Q$33)-MIN(ROW($Q$7:$Q$33))+1,""),""),ROW()-ROW(A$35)+1)))," "),"")</f>
        <v/>
      </c>
      <c r="R65" s="0" t="str">
        <f aca="false" t="array" ref="R65:R65">IFERROR(CONCATENATE(TEXT(INDEX($Q$7:$Q$33,SMALL(IF($T$7:$T$33&lt;&gt;"",IF($Q$7:$Q$33&lt;&gt;"",ROW($Q$7:$Q$33)-MIN(ROW($Q$7:$Q$33))+1,""),""),ROW()-ROW(A$35)+1)),"##0")," "),"")</f>
        <v/>
      </c>
      <c r="S65" s="0" t="str">
        <f aca="false" t="array" ref="S65:S65">IFERROR(CONCATENATE((INDEX($A$7:$A$33,SMALL(IF($T$7:$T$33&lt;&gt;"",IF($Q$7:$Q$33&lt;&gt;"",ROW($Q$7:$Q$33)-MIN(ROW($Q$7:$Q$33))+1,""),""),ROW()-ROW(A$35)+1))),),"")</f>
        <v/>
      </c>
      <c r="W65" s="0" t="str">
        <f aca="false" t="array" ref="W65:W65">IFERROR(CONCATENATE((INDEX($Z$7:$Z$33,SMALL(IF($Z$7:$Z$33&lt;&gt;"",IF($W$7:$W$33&lt;&gt;"",ROW($W$7:$W$33)-MIN(ROW($W$7:$W$33))+1,""),""),ROW()-ROW(A$35)+1)))," "),"")</f>
        <v/>
      </c>
      <c r="X65" s="0" t="str">
        <f aca="false" t="array" ref="X65:X65">IFERROR(CONCATENATE(TEXT(INDEX($W$7:$W$33,SMALL(IF($Z$7:$Z$33&lt;&gt;"",IF($W$7:$W$33&lt;&gt;"",ROW($W$7:$W$33)-MIN(ROW($W$7:$W$33))+1,""),""),ROW()-ROW(A$35)+1)),"##0")," "),"")</f>
        <v/>
      </c>
      <c r="Y65" s="0" t="str">
        <f aca="false" t="array" ref="Y65:Y65">IFERROR(CONCATENATE((INDEX($A$7:$A$33,SMALL(IF($Z$7:$Z$33&lt;&gt;"",IF($W$7:$W$33&lt;&gt;"",ROW($W$7:$W$33)-MIN(ROW($W$7:$W$33))+1,""),""),ROW()-ROW(A$35)+1))),),"")</f>
        <v/>
      </c>
      <c r="AC65" s="0" t="str">
        <f aca="false" t="array" ref="AC65:AC65">IFERROR(CONCATENATE((INDEX($AF$7:$AF$33,SMALL(IF($AF$7:$AF$33&lt;&gt;"",IF($AC$7:$AC$33&lt;&gt;"",ROW($AC$7:$AC$33)-MIN(ROW($AC$7:$AC$33))+1,""),""),ROW()-ROW(A$35)+1))),","),"")</f>
        <v/>
      </c>
      <c r="AD65" s="0" t="str">
        <f aca="false" t="array" ref="AD65:AD65">IFERROR(CONCATENATE(TEXT(INDEX($AC$7:$AC$33,SMALL(IF($AF$7:$AF$33&lt;&gt;"",IF($AC$7:$AC$33&lt;&gt;"",ROW($AC$7:$AC$33)-MIN(ROW($AC$7:$AC$33))+1,""),""),ROW()-ROW(A$35)+1)),"##0"),","),"")</f>
        <v/>
      </c>
      <c r="AE65" s="0" t="str">
        <f aca="false" t="array" ref="AE65:AE65">IFERROR(CONCATENATE((INDEX($A$7:$A$33,SMALL(IF($AF$7:$AF$33&lt;&gt;"",IF($AC$7:$AC$33&lt;&gt;"",ROW($AC$7:$AC$33)-MIN(ROW($AC$7:$AC$33))+1,""),""),ROW()-ROW(A$35)+1))),),"")</f>
        <v/>
      </c>
      <c r="AI65" s="0" t="str">
        <f aca="false" t="array" ref="AI65:AI65">IFERROR(CONCATENATE((INDEX($AL$7:$AL$33,SMALL(IF($AL$7:$AL$33&lt;&gt;"",IF($AI$7:$AI$33&lt;&gt;"",ROW($AI$7:$AI$33)-MIN(ROW($AI$7:$AI$33))+1,""),""),ROW()-ROW(A$35)+1)))," "),"")</f>
        <v/>
      </c>
      <c r="AJ65" s="0" t="str">
        <f aca="false" t="array" ref="AJ65:AJ65">IFERROR(CONCATENATE(TEXT(INDEX($AI$7:$AI$33,SMALL(IF($AL$7:$AL$33&lt;&gt;"",IF($AI$7:$AI$33&lt;&gt;"",ROW($AI$7:$AI$33)-MIN(ROW($AI$7:$AI$33))+1,""),""),ROW()-ROW(A$35)+1)),"##0")," "),"")</f>
        <v/>
      </c>
      <c r="AK65" s="0" t="str">
        <f aca="false" t="array" ref="AK65:AK65">IFERROR(CONCATENATE((INDEX($A$7:$A$33,SMALL(IF($AL$7:$AL$33&lt;&gt;"",IF($AI$7:$AI$33&lt;&gt;"",ROW($AI$7:$AI$33)-MIN(ROW($AI$7:$AI$33))+1,""),""),ROW()-ROW(A$35)+1))),),"")</f>
        <v/>
      </c>
      <c r="AO65" s="0" t="str">
        <f aca="false" t="array" ref="AO65:AO65">IFERROR(CONCATENATE(TEXT(INDEX($AO$7:$AO$33,SMALL(IF($AR$7:$AR$33&lt;&gt;"",IF($AO$7:$AO$33&lt;&gt;"",ROW($AO$7:$AO$33)-MIN(ROW($AO$7:$AO$33))+1,""),""),ROW()-ROW(A$35)+1)),"##0"),),"")</f>
        <v/>
      </c>
      <c r="AP65" s="0" t="str">
        <f aca="false" t="array" ref="AP65:AP65">IFERROR(CONCATENATE((INDEX($AR$7:$AR$33,SMALL(IF($AR$7:$AR$33&lt;&gt;"",IF($AO$7:$AO$33&lt;&gt;"",ROW($AO$7:$AO$33)-MIN(ROW($AO$7:$AO$33))+1,""),""),ROW()-ROW(A$35)+1))),),"")</f>
        <v/>
      </c>
      <c r="AQ65" s="0" t="str">
        <f aca="false" t="array" ref="AQ65:AQ65">IFERROR(CONCATENATE((INDEX($A$7:$A$33,SMALL(IF($AR$7:$AR$33&lt;&gt;"",IF($AO$7:$AO$33&lt;&gt;"",ROW($AO$7:$AO$33)-MIN(ROW($AO$7:$AO$33))+1,""),""),ROW()-ROW(A$35)+1))),),"")</f>
        <v/>
      </c>
    </row>
    <row r="66" customFormat="false" ht="13.8" hidden="false" customHeight="false" outlineLevel="0" collapsed="false">
      <c r="K66" s="0" t="str">
        <f aca="false" t="array" ref="K66:K66">IFERROR(CONCATENATE(TEXT(INDEX($K$7:$K$33,SMALL(IF($N$7:$N$33&lt;&gt;"",IF($K$7:$K$33&lt;&gt;"",ROW($K$7:$K$33)-MIN(ROW($K$7:$K$33))+1,""),""),ROW()-ROW(A$35)+1)),"##0"),","),"")</f>
        <v/>
      </c>
      <c r="L66" s="0" t="str">
        <f aca="false" t="array" ref="L66:L66">IFERROR(CONCATENATE((INDEX($N$7:$N$33,SMALL(IF($N$7:$N$33&lt;&gt;"",IF($K$7:$K$33&lt;&gt;"",ROW($K$7:$K$33)-MIN(ROW($K$7:$K$33))+1,""),""),ROW()-ROW(A$35)+1))),","),"")</f>
        <v/>
      </c>
      <c r="M66" s="0" t="str">
        <f aca="false" t="array" ref="M66:M66">IFERROR(CONCATENATE((INDEX($A$7:$A$33,SMALL(IF($N$7:$N$33&lt;&gt;"",IF($K$7:$K$33&lt;&gt;"",ROW($K$7:$K$33)-MIN(ROW($K$7:$K$33))+1,""),""),ROW()-ROW(A$35)+1))),),"")</f>
        <v/>
      </c>
      <c r="Q66" s="0" t="str">
        <f aca="false" t="array" ref="Q66:Q66">IFERROR(CONCATENATE((INDEX($T$7:$T$33,SMALL(IF($T$7:$T$33&lt;&gt;"",IF($Q$7:$Q$33&lt;&gt;"",ROW($Q$7:$Q$33)-MIN(ROW($Q$7:$Q$33))+1,""),""),ROW()-ROW(A$35)+1)))," "),"")</f>
        <v/>
      </c>
      <c r="R66" s="0" t="str">
        <f aca="false" t="array" ref="R66:R66">IFERROR(CONCATENATE(TEXT(INDEX($Q$7:$Q$33,SMALL(IF($T$7:$T$33&lt;&gt;"",IF($Q$7:$Q$33&lt;&gt;"",ROW($Q$7:$Q$33)-MIN(ROW($Q$7:$Q$33))+1,""),""),ROW()-ROW(A$35)+1)),"##0")," "),"")</f>
        <v/>
      </c>
      <c r="S66" s="0" t="str">
        <f aca="false" t="array" ref="S66:S66">IFERROR(CONCATENATE((INDEX($A$7:$A$33,SMALL(IF($T$7:$T$33&lt;&gt;"",IF($Q$7:$Q$33&lt;&gt;"",ROW($Q$7:$Q$33)-MIN(ROW($Q$7:$Q$33))+1,""),""),ROW()-ROW(A$35)+1))),),"")</f>
        <v/>
      </c>
      <c r="W66" s="0" t="str">
        <f aca="false" t="array" ref="W66:W66">IFERROR(CONCATENATE((INDEX($Z$7:$Z$33,SMALL(IF($Z$7:$Z$33&lt;&gt;"",IF($W$7:$W$33&lt;&gt;"",ROW($W$7:$W$33)-MIN(ROW($W$7:$W$33))+1,""),""),ROW()-ROW(A$35)+1)))," "),"")</f>
        <v/>
      </c>
      <c r="X66" s="0" t="str">
        <f aca="false" t="array" ref="X66:X66">IFERROR(CONCATENATE(TEXT(INDEX($W$7:$W$33,SMALL(IF($Z$7:$Z$33&lt;&gt;"",IF($W$7:$W$33&lt;&gt;"",ROW($W$7:$W$33)-MIN(ROW($W$7:$W$33))+1,""),""),ROW()-ROW(A$35)+1)),"##0")," "),"")</f>
        <v/>
      </c>
      <c r="Y66" s="0" t="str">
        <f aca="false" t="array" ref="Y66:Y66">IFERROR(CONCATENATE((INDEX($A$7:$A$33,SMALL(IF($Z$7:$Z$33&lt;&gt;"",IF($W$7:$W$33&lt;&gt;"",ROW($W$7:$W$33)-MIN(ROW($W$7:$W$33))+1,""),""),ROW()-ROW(A$35)+1))),),"")</f>
        <v/>
      </c>
      <c r="AC66" s="0" t="str">
        <f aca="false" t="array" ref="AC66:AC66">IFERROR(CONCATENATE((INDEX($AF$7:$AF$33,SMALL(IF($AF$7:$AF$33&lt;&gt;"",IF($AC$7:$AC$33&lt;&gt;"",ROW($AC$7:$AC$33)-MIN(ROW($AC$7:$AC$33))+1,""),""),ROW()-ROW(A$35)+1))),","),"")</f>
        <v/>
      </c>
      <c r="AD66" s="0" t="str">
        <f aca="false" t="array" ref="AD66:AD66">IFERROR(CONCATENATE(TEXT(INDEX($AC$7:$AC$33,SMALL(IF($AF$7:$AF$33&lt;&gt;"",IF($AC$7:$AC$33&lt;&gt;"",ROW($AC$7:$AC$33)-MIN(ROW($AC$7:$AC$33))+1,""),""),ROW()-ROW(A$35)+1)),"##0"),","),"")</f>
        <v/>
      </c>
      <c r="AE66" s="0" t="str">
        <f aca="false" t="array" ref="AE66:AE66">IFERROR(CONCATENATE((INDEX($A$7:$A$33,SMALL(IF($AF$7:$AF$33&lt;&gt;"",IF($AC$7:$AC$33&lt;&gt;"",ROW($AC$7:$AC$33)-MIN(ROW($AC$7:$AC$33))+1,""),""),ROW()-ROW(A$35)+1))),),"")</f>
        <v/>
      </c>
      <c r="AI66" s="0" t="str">
        <f aca="false" t="array" ref="AI66:AI66">IFERROR(CONCATENATE((INDEX($AL$7:$AL$33,SMALL(IF($AL$7:$AL$33&lt;&gt;"",IF($AI$7:$AI$33&lt;&gt;"",ROW($AI$7:$AI$33)-MIN(ROW($AI$7:$AI$33))+1,""),""),ROW()-ROW(A$35)+1)))," "),"")</f>
        <v/>
      </c>
      <c r="AJ66" s="0" t="str">
        <f aca="false" t="array" ref="AJ66:AJ66">IFERROR(CONCATENATE(TEXT(INDEX($AI$7:$AI$33,SMALL(IF($AL$7:$AL$33&lt;&gt;"",IF($AI$7:$AI$33&lt;&gt;"",ROW($AI$7:$AI$33)-MIN(ROW($AI$7:$AI$33))+1,""),""),ROW()-ROW(A$35)+1)),"##0")," "),"")</f>
        <v/>
      </c>
      <c r="AK66" s="0" t="str">
        <f aca="false" t="array" ref="AK66:AK66">IFERROR(CONCATENATE((INDEX($A$7:$A$33,SMALL(IF($AL$7:$AL$33&lt;&gt;"",IF($AI$7:$AI$33&lt;&gt;"",ROW($AI$7:$AI$33)-MIN(ROW($AI$7:$AI$33))+1,""),""),ROW()-ROW(A$35)+1))),),"")</f>
        <v/>
      </c>
      <c r="AO66" s="0" t="str">
        <f aca="false" t="array" ref="AO66:AO66">IFERROR(CONCATENATE(TEXT(INDEX($AO$7:$AO$33,SMALL(IF($AR$7:$AR$33&lt;&gt;"",IF($AO$7:$AO$33&lt;&gt;"",ROW($AO$7:$AO$33)-MIN(ROW($AO$7:$AO$33))+1,""),""),ROW()-ROW(A$35)+1)),"##0"),),"")</f>
        <v/>
      </c>
      <c r="AP66" s="0" t="str">
        <f aca="false" t="array" ref="AP66:AP66">IFERROR(CONCATENATE((INDEX($AR$7:$AR$33,SMALL(IF($AR$7:$AR$33&lt;&gt;"",IF($AO$7:$AO$33&lt;&gt;"",ROW($AO$7:$AO$33)-MIN(ROW($AO$7:$AO$33))+1,""),""),ROW()-ROW(A$35)+1))),),"")</f>
        <v/>
      </c>
      <c r="AQ66" s="0" t="str">
        <f aca="false" t="array" ref="AQ66:AQ66">IFERROR(CONCATENATE((INDEX($A$7:$A$33,SMALL(IF($AR$7:$AR$33&lt;&gt;"",IF($AO$7:$AO$33&lt;&gt;"",ROW($AO$7:$AO$33)-MIN(ROW($AO$7:$AO$33))+1,""),""),ROW()-ROW(A$35)+1))),),"")</f>
        <v/>
      </c>
    </row>
    <row r="67" customFormat="false" ht="13.8" hidden="false" customHeight="false" outlineLevel="0" collapsed="false">
      <c r="K67" s="0" t="str">
        <f aca="false" t="array" ref="K67:K67">IFERROR(CONCATENATE(TEXT(INDEX($K$7:$K$33,SMALL(IF($N$7:$N$33&lt;&gt;"",IF($K$7:$K$33&lt;&gt;"",ROW($K$7:$K$33)-MIN(ROW($K$7:$K$33))+1,""),""),ROW()-ROW(A$35)+1)),"##0"),","),"")</f>
        <v/>
      </c>
      <c r="L67" s="0" t="str">
        <f aca="false" t="array" ref="L67:L67">IFERROR(CONCATENATE((INDEX($N$7:$N$33,SMALL(IF($N$7:$N$33&lt;&gt;"",IF($K$7:$K$33&lt;&gt;"",ROW($K$7:$K$33)-MIN(ROW($K$7:$K$33))+1,""),""),ROW()-ROW(A$35)+1))),","),"")</f>
        <v/>
      </c>
      <c r="M67" s="0" t="str">
        <f aca="false" t="array" ref="M67:M67">IFERROR(CONCATENATE((INDEX($A$7:$A$33,SMALL(IF($N$7:$N$33&lt;&gt;"",IF($K$7:$K$33&lt;&gt;"",ROW($K$7:$K$33)-MIN(ROW($K$7:$K$33))+1,""),""),ROW()-ROW(A$35)+1))),),"")</f>
        <v/>
      </c>
      <c r="Q67" s="0" t="str">
        <f aca="false" t="array" ref="Q67:Q67">IFERROR(CONCATENATE((INDEX($T$7:$T$33,SMALL(IF($T$7:$T$33&lt;&gt;"",IF($Q$7:$Q$33&lt;&gt;"",ROW($Q$7:$Q$33)-MIN(ROW($Q$7:$Q$33))+1,""),""),ROW()-ROW(A$35)+1)))," "),"")</f>
        <v/>
      </c>
      <c r="R67" s="0" t="str">
        <f aca="false" t="array" ref="R67:R67">IFERROR(CONCATENATE(TEXT(INDEX($Q$7:$Q$33,SMALL(IF($T$7:$T$33&lt;&gt;"",IF($Q$7:$Q$33&lt;&gt;"",ROW($Q$7:$Q$33)-MIN(ROW($Q$7:$Q$33))+1,""),""),ROW()-ROW(A$35)+1)),"##0")," "),"")</f>
        <v/>
      </c>
      <c r="S67" s="0" t="str">
        <f aca="false" t="array" ref="S67:S67">IFERROR(CONCATENATE((INDEX($A$7:$A$33,SMALL(IF($T$7:$T$33&lt;&gt;"",IF($Q$7:$Q$33&lt;&gt;"",ROW($Q$7:$Q$33)-MIN(ROW($Q$7:$Q$33))+1,""),""),ROW()-ROW(A$35)+1))),),"")</f>
        <v/>
      </c>
      <c r="W67" s="0" t="str">
        <f aca="false" t="array" ref="W67:W67">IFERROR(CONCATENATE((INDEX($Z$7:$Z$33,SMALL(IF($Z$7:$Z$33&lt;&gt;"",IF($W$7:$W$33&lt;&gt;"",ROW($W$7:$W$33)-MIN(ROW($W$7:$W$33))+1,""),""),ROW()-ROW(A$35)+1)))," "),"")</f>
        <v/>
      </c>
      <c r="X67" s="0" t="str">
        <f aca="false" t="array" ref="X67:X67">IFERROR(CONCATENATE(TEXT(INDEX($W$7:$W$33,SMALL(IF($Z$7:$Z$33&lt;&gt;"",IF($W$7:$W$33&lt;&gt;"",ROW($W$7:$W$33)-MIN(ROW($W$7:$W$33))+1,""),""),ROW()-ROW(A$35)+1)),"##0")," "),"")</f>
        <v/>
      </c>
      <c r="Y67" s="0" t="str">
        <f aca="false" t="array" ref="Y67:Y67">IFERROR(CONCATENATE((INDEX($A$7:$A$33,SMALL(IF($Z$7:$Z$33&lt;&gt;"",IF($W$7:$W$33&lt;&gt;"",ROW($W$7:$W$33)-MIN(ROW($W$7:$W$33))+1,""),""),ROW()-ROW(A$35)+1))),),"")</f>
        <v/>
      </c>
      <c r="AC67" s="0" t="str">
        <f aca="false" t="array" ref="AC67:AC67">IFERROR(CONCATENATE((INDEX($AF$7:$AF$33,SMALL(IF($AF$7:$AF$33&lt;&gt;"",IF($AC$7:$AC$33&lt;&gt;"",ROW($AC$7:$AC$33)-MIN(ROW($AC$7:$AC$33))+1,""),""),ROW()-ROW(A$35)+1))),","),"")</f>
        <v/>
      </c>
      <c r="AD67" s="0" t="str">
        <f aca="false" t="array" ref="AD67:AD67">IFERROR(CONCATENATE(TEXT(INDEX($AC$7:$AC$33,SMALL(IF($AF$7:$AF$33&lt;&gt;"",IF($AC$7:$AC$33&lt;&gt;"",ROW($AC$7:$AC$33)-MIN(ROW($AC$7:$AC$33))+1,""),""),ROW()-ROW(A$35)+1)),"##0"),","),"")</f>
        <v/>
      </c>
      <c r="AE67" s="0" t="str">
        <f aca="false" t="array" ref="AE67:AE67">IFERROR(CONCATENATE((INDEX($A$7:$A$33,SMALL(IF($AF$7:$AF$33&lt;&gt;"",IF($AC$7:$AC$33&lt;&gt;"",ROW($AC$7:$AC$33)-MIN(ROW($AC$7:$AC$33))+1,""),""),ROW()-ROW(A$35)+1))),),"")</f>
        <v/>
      </c>
      <c r="AI67" s="0" t="str">
        <f aca="false" t="array" ref="AI67:AI67">IFERROR(CONCATENATE((INDEX($AL$7:$AL$33,SMALL(IF($AL$7:$AL$33&lt;&gt;"",IF($AI$7:$AI$33&lt;&gt;"",ROW($AI$7:$AI$33)-MIN(ROW($AI$7:$AI$33))+1,""),""),ROW()-ROW(A$35)+1)))," "),"")</f>
        <v/>
      </c>
      <c r="AJ67" s="0" t="str">
        <f aca="false" t="array" ref="AJ67:AJ67">IFERROR(CONCATENATE(TEXT(INDEX($AI$7:$AI$33,SMALL(IF($AL$7:$AL$33&lt;&gt;"",IF($AI$7:$AI$33&lt;&gt;"",ROW($AI$7:$AI$33)-MIN(ROW($AI$7:$AI$33))+1,""),""),ROW()-ROW(A$35)+1)),"##0")," "),"")</f>
        <v/>
      </c>
      <c r="AK67" s="0" t="str">
        <f aca="false" t="array" ref="AK67:AK67">IFERROR(CONCATENATE((INDEX($A$7:$A$33,SMALL(IF($AL$7:$AL$33&lt;&gt;"",IF($AI$7:$AI$33&lt;&gt;"",ROW($AI$7:$AI$33)-MIN(ROW($AI$7:$AI$33))+1,""),""),ROW()-ROW(A$35)+1))),),"")</f>
        <v/>
      </c>
      <c r="AO67" s="0" t="str">
        <f aca="false" t="array" ref="AO67:AO67">IFERROR(CONCATENATE(TEXT(INDEX($AO$7:$AO$33,SMALL(IF($AR$7:$AR$33&lt;&gt;"",IF($AO$7:$AO$33&lt;&gt;"",ROW($AO$7:$AO$33)-MIN(ROW($AO$7:$AO$33))+1,""),""),ROW()-ROW(A$35)+1)),"##0"),),"")</f>
        <v/>
      </c>
      <c r="AP67" s="0" t="str">
        <f aca="false" t="array" ref="AP67:AP67">IFERROR(CONCATENATE((INDEX($AR$7:$AR$33,SMALL(IF($AR$7:$AR$33&lt;&gt;"",IF($AO$7:$AO$33&lt;&gt;"",ROW($AO$7:$AO$33)-MIN(ROW($AO$7:$AO$33))+1,""),""),ROW()-ROW(A$35)+1))),),"")</f>
        <v/>
      </c>
      <c r="AQ67" s="0" t="str">
        <f aca="false" t="array" ref="AQ67:AQ67">IFERROR(CONCATENATE((INDEX($A$7:$A$33,SMALL(IF($AR$7:$AR$33&lt;&gt;"",IF($AO$7:$AO$33&lt;&gt;"",ROW($AO$7:$AO$33)-MIN(ROW($AO$7:$AO$33))+1,""),""),ROW()-ROW(A$35)+1))),),"")</f>
        <v/>
      </c>
    </row>
    <row r="68" customFormat="false" ht="13.8" hidden="false" customHeight="false" outlineLevel="0" collapsed="false">
      <c r="K68" s="0" t="str">
        <f aca="false" t="array" ref="K68:K68">IFERROR(CONCATENATE(TEXT(INDEX($K$7:$K$33,SMALL(IF($N$7:$N$33&lt;&gt;"",IF($K$7:$K$33&lt;&gt;"",ROW($K$7:$K$33)-MIN(ROW($K$7:$K$33))+1,""),""),ROW()-ROW(A$35)+1)),"##0"),","),"")</f>
        <v/>
      </c>
      <c r="L68" s="0" t="str">
        <f aca="false" t="array" ref="L68:L68">IFERROR(CONCATENATE((INDEX($N$7:$N$33,SMALL(IF($N$7:$N$33&lt;&gt;"",IF($K$7:$K$33&lt;&gt;"",ROW($K$7:$K$33)-MIN(ROW($K$7:$K$33))+1,""),""),ROW()-ROW(A$35)+1))),","),"")</f>
        <v/>
      </c>
      <c r="M68" s="0" t="str">
        <f aca="false" t="array" ref="M68:M68">IFERROR(CONCATENATE((INDEX($A$7:$A$33,SMALL(IF($N$7:$N$33&lt;&gt;"",IF($K$7:$K$33&lt;&gt;"",ROW($K$7:$K$33)-MIN(ROW($K$7:$K$33))+1,""),""),ROW()-ROW(A$35)+1))),),"")</f>
        <v/>
      </c>
      <c r="Q68" s="0" t="str">
        <f aca="false" t="array" ref="Q68:Q68">IFERROR(CONCATENATE((INDEX($T$7:$T$33,SMALL(IF($T$7:$T$33&lt;&gt;"",IF($Q$7:$Q$33&lt;&gt;"",ROW($Q$7:$Q$33)-MIN(ROW($Q$7:$Q$33))+1,""),""),ROW()-ROW(A$35)+1)))," "),"")</f>
        <v/>
      </c>
      <c r="R68" s="0" t="str">
        <f aca="false" t="array" ref="R68:R68">IFERROR(CONCATENATE(TEXT(INDEX($Q$7:$Q$33,SMALL(IF($T$7:$T$33&lt;&gt;"",IF($Q$7:$Q$33&lt;&gt;"",ROW($Q$7:$Q$33)-MIN(ROW($Q$7:$Q$33))+1,""),""),ROW()-ROW(A$35)+1)),"##0")," "),"")</f>
        <v/>
      </c>
      <c r="S68" s="0" t="str">
        <f aca="false" t="array" ref="S68:S68">IFERROR(CONCATENATE((INDEX($A$7:$A$33,SMALL(IF($T$7:$T$33&lt;&gt;"",IF($Q$7:$Q$33&lt;&gt;"",ROW($Q$7:$Q$33)-MIN(ROW($Q$7:$Q$33))+1,""),""),ROW()-ROW(A$35)+1))),),"")</f>
        <v/>
      </c>
      <c r="W68" s="0" t="str">
        <f aca="false" t="array" ref="W68:W68">IFERROR(CONCATENATE((INDEX($Z$7:$Z$33,SMALL(IF($Z$7:$Z$33&lt;&gt;"",IF($W$7:$W$33&lt;&gt;"",ROW($W$7:$W$33)-MIN(ROW($W$7:$W$33))+1,""),""),ROW()-ROW(A$35)+1)))," "),"")</f>
        <v/>
      </c>
      <c r="X68" s="0" t="str">
        <f aca="false" t="array" ref="X68:X68">IFERROR(CONCATENATE(TEXT(INDEX($W$7:$W$33,SMALL(IF($Z$7:$Z$33&lt;&gt;"",IF($W$7:$W$33&lt;&gt;"",ROW($W$7:$W$33)-MIN(ROW($W$7:$W$33))+1,""),""),ROW()-ROW(A$35)+1)),"##0")," "),"")</f>
        <v/>
      </c>
      <c r="Y68" s="0" t="str">
        <f aca="false" t="array" ref="Y68:Y68">IFERROR(CONCATENATE((INDEX($A$7:$A$33,SMALL(IF($Z$7:$Z$33&lt;&gt;"",IF($W$7:$W$33&lt;&gt;"",ROW($W$7:$W$33)-MIN(ROW($W$7:$W$33))+1,""),""),ROW()-ROW(A$35)+1))),),"")</f>
        <v/>
      </c>
      <c r="AC68" s="0" t="str">
        <f aca="false" t="array" ref="AC68:AC68">IFERROR(CONCATENATE((INDEX($AF$7:$AF$33,SMALL(IF($AF$7:$AF$33&lt;&gt;"",IF($AC$7:$AC$33&lt;&gt;"",ROW($AC$7:$AC$33)-MIN(ROW($AC$7:$AC$33))+1,""),""),ROW()-ROW(A$35)+1))),","),"")</f>
        <v/>
      </c>
      <c r="AD68" s="0" t="str">
        <f aca="false" t="array" ref="AD68:AD68">IFERROR(CONCATENATE(TEXT(INDEX($AC$7:$AC$33,SMALL(IF($AF$7:$AF$33&lt;&gt;"",IF($AC$7:$AC$33&lt;&gt;"",ROW($AC$7:$AC$33)-MIN(ROW($AC$7:$AC$33))+1,""),""),ROW()-ROW(A$35)+1)),"##0"),","),"")</f>
        <v/>
      </c>
      <c r="AE68" s="0" t="str">
        <f aca="false" t="array" ref="AE68:AE68">IFERROR(CONCATENATE((INDEX($A$7:$A$33,SMALL(IF($AF$7:$AF$33&lt;&gt;"",IF($AC$7:$AC$33&lt;&gt;"",ROW($AC$7:$AC$33)-MIN(ROW($AC$7:$AC$33))+1,""),""),ROW()-ROW(A$35)+1))),),"")</f>
        <v/>
      </c>
      <c r="AI68" s="0" t="str">
        <f aca="false" t="array" ref="AI68:AI68">IFERROR(CONCATENATE((INDEX($AL$7:$AL$33,SMALL(IF($AL$7:$AL$33&lt;&gt;"",IF($AI$7:$AI$33&lt;&gt;"",ROW($AI$7:$AI$33)-MIN(ROW($AI$7:$AI$33))+1,""),""),ROW()-ROW(A$35)+1)))," "),"")</f>
        <v/>
      </c>
      <c r="AJ68" s="0" t="str">
        <f aca="false" t="array" ref="AJ68:AJ68">IFERROR(CONCATENATE(TEXT(INDEX($AI$7:$AI$33,SMALL(IF($AL$7:$AL$33&lt;&gt;"",IF($AI$7:$AI$33&lt;&gt;"",ROW($AI$7:$AI$33)-MIN(ROW($AI$7:$AI$33))+1,""),""),ROW()-ROW(A$35)+1)),"##0")," "),"")</f>
        <v/>
      </c>
      <c r="AK68" s="0" t="str">
        <f aca="false" t="array" ref="AK68:AK68">IFERROR(CONCATENATE((INDEX($A$7:$A$33,SMALL(IF($AL$7:$AL$33&lt;&gt;"",IF($AI$7:$AI$33&lt;&gt;"",ROW($AI$7:$AI$33)-MIN(ROW($AI$7:$AI$33))+1,""),""),ROW()-ROW(A$35)+1))),),"")</f>
        <v/>
      </c>
      <c r="AO68" s="0" t="str">
        <f aca="false" t="array" ref="AO68:AO68">IFERROR(CONCATENATE(TEXT(INDEX($AO$7:$AO$33,SMALL(IF($AR$7:$AR$33&lt;&gt;"",IF($AO$7:$AO$33&lt;&gt;"",ROW($AO$7:$AO$33)-MIN(ROW($AO$7:$AO$33))+1,""),""),ROW()-ROW(A$35)+1)),"##0"),),"")</f>
        <v/>
      </c>
      <c r="AP68" s="0" t="str">
        <f aca="false" t="array" ref="AP68:AP68">IFERROR(CONCATENATE((INDEX($AR$7:$AR$33,SMALL(IF($AR$7:$AR$33&lt;&gt;"",IF($AO$7:$AO$33&lt;&gt;"",ROW($AO$7:$AO$33)-MIN(ROW($AO$7:$AO$33))+1,""),""),ROW()-ROW(A$35)+1))),),"")</f>
        <v/>
      </c>
      <c r="AQ68" s="0" t="str">
        <f aca="false" t="array" ref="AQ68:AQ68">IFERROR(CONCATENATE((INDEX($A$7:$A$33,SMALL(IF($AR$7:$AR$33&lt;&gt;"",IF($AO$7:$AO$33&lt;&gt;"",ROW($AO$7:$AO$33)-MIN(ROW($AO$7:$AO$33))+1,""),""),ROW()-ROW(A$35)+1))),),"")</f>
        <v/>
      </c>
    </row>
    <row r="69" customFormat="false" ht="13.8" hidden="false" customHeight="false" outlineLevel="0" collapsed="false">
      <c r="K69" s="0" t="str">
        <f aca="false" t="array" ref="K69:K69">IFERROR(CONCATENATE(TEXT(INDEX($K$7:$K$33,SMALL(IF($N$7:$N$33&lt;&gt;"",IF($K$7:$K$33&lt;&gt;"",ROW($K$7:$K$33)-MIN(ROW($K$7:$K$33))+1,""),""),ROW()-ROW(A$35)+1)),"##0"),","),"")</f>
        <v/>
      </c>
      <c r="L69" s="0" t="str">
        <f aca="false" t="array" ref="L69:L69">IFERROR(CONCATENATE((INDEX($N$7:$N$33,SMALL(IF($N$7:$N$33&lt;&gt;"",IF($K$7:$K$33&lt;&gt;"",ROW($K$7:$K$33)-MIN(ROW($K$7:$K$33))+1,""),""),ROW()-ROW(A$35)+1))),","),"")</f>
        <v/>
      </c>
      <c r="M69" s="0" t="str">
        <f aca="false" t="array" ref="M69:M69">IFERROR(CONCATENATE((INDEX($A$7:$A$33,SMALL(IF($N$7:$N$33&lt;&gt;"",IF($K$7:$K$33&lt;&gt;"",ROW($K$7:$K$33)-MIN(ROW($K$7:$K$33))+1,""),""),ROW()-ROW(A$35)+1))),),"")</f>
        <v/>
      </c>
      <c r="Q69" s="0" t="str">
        <f aca="false" t="array" ref="Q69:Q69">IFERROR(CONCATENATE((INDEX($T$7:$T$33,SMALL(IF($T$7:$T$33&lt;&gt;"",IF($Q$7:$Q$33&lt;&gt;"",ROW($Q$7:$Q$33)-MIN(ROW($Q$7:$Q$33))+1,""),""),ROW()-ROW(A$35)+1)))," "),"")</f>
        <v/>
      </c>
      <c r="R69" s="0" t="str">
        <f aca="false" t="array" ref="R69:R69">IFERROR(CONCATENATE(TEXT(INDEX($Q$7:$Q$33,SMALL(IF($T$7:$T$33&lt;&gt;"",IF($Q$7:$Q$33&lt;&gt;"",ROW($Q$7:$Q$33)-MIN(ROW($Q$7:$Q$33))+1,""),""),ROW()-ROW(A$35)+1)),"##0")," "),"")</f>
        <v/>
      </c>
      <c r="S69" s="0" t="str">
        <f aca="false" t="array" ref="S69:S69">IFERROR(CONCATENATE((INDEX($A$7:$A$33,SMALL(IF($T$7:$T$33&lt;&gt;"",IF($Q$7:$Q$33&lt;&gt;"",ROW($Q$7:$Q$33)-MIN(ROW($Q$7:$Q$33))+1,""),""),ROW()-ROW(A$35)+1))),),"")</f>
        <v/>
      </c>
      <c r="W69" s="0" t="str">
        <f aca="false" t="array" ref="W69:W69">IFERROR(CONCATENATE((INDEX($Z$7:$Z$33,SMALL(IF($Z$7:$Z$33&lt;&gt;"",IF($W$7:$W$33&lt;&gt;"",ROW($W$7:$W$33)-MIN(ROW($W$7:$W$33))+1,""),""),ROW()-ROW(A$35)+1)))," "),"")</f>
        <v/>
      </c>
      <c r="X69" s="0" t="str">
        <f aca="false" t="array" ref="X69:X69">IFERROR(CONCATENATE(TEXT(INDEX($W$7:$W$33,SMALL(IF($Z$7:$Z$33&lt;&gt;"",IF($W$7:$W$33&lt;&gt;"",ROW($W$7:$W$33)-MIN(ROW($W$7:$W$33))+1,""),""),ROW()-ROW(A$35)+1)),"##0")," "),"")</f>
        <v/>
      </c>
      <c r="Y69" s="0" t="str">
        <f aca="false" t="array" ref="Y69:Y69">IFERROR(CONCATENATE((INDEX($A$7:$A$33,SMALL(IF($Z$7:$Z$33&lt;&gt;"",IF($W$7:$W$33&lt;&gt;"",ROW($W$7:$W$33)-MIN(ROW($W$7:$W$33))+1,""),""),ROW()-ROW(A$35)+1))),),"")</f>
        <v/>
      </c>
      <c r="AC69" s="0" t="str">
        <f aca="false" t="array" ref="AC69:AC69">IFERROR(CONCATENATE((INDEX($AF$7:$AF$33,SMALL(IF($AF$7:$AF$33&lt;&gt;"",IF($AC$7:$AC$33&lt;&gt;"",ROW($AC$7:$AC$33)-MIN(ROW($AC$7:$AC$33))+1,""),""),ROW()-ROW(A$35)+1))),","),"")</f>
        <v/>
      </c>
      <c r="AD69" s="0" t="str">
        <f aca="false" t="array" ref="AD69:AD69">IFERROR(CONCATENATE(TEXT(INDEX($AC$7:$AC$33,SMALL(IF($AF$7:$AF$33&lt;&gt;"",IF($AC$7:$AC$33&lt;&gt;"",ROW($AC$7:$AC$33)-MIN(ROW($AC$7:$AC$33))+1,""),""),ROW()-ROW(A$35)+1)),"##0"),","),"")</f>
        <v/>
      </c>
      <c r="AE69" s="0" t="str">
        <f aca="false" t="array" ref="AE69:AE69">IFERROR(CONCATENATE((INDEX($A$7:$A$33,SMALL(IF($AF$7:$AF$33&lt;&gt;"",IF($AC$7:$AC$33&lt;&gt;"",ROW($AC$7:$AC$33)-MIN(ROW($AC$7:$AC$33))+1,""),""),ROW()-ROW(A$35)+1))),),"")</f>
        <v/>
      </c>
      <c r="AI69" s="0" t="str">
        <f aca="false" t="array" ref="AI69:AI69">IFERROR(CONCATENATE((INDEX($AL$7:$AL$33,SMALL(IF($AL$7:$AL$33&lt;&gt;"",IF($AI$7:$AI$33&lt;&gt;"",ROW($AI$7:$AI$33)-MIN(ROW($AI$7:$AI$33))+1,""),""),ROW()-ROW(A$35)+1)))," "),"")</f>
        <v/>
      </c>
      <c r="AJ69" s="0" t="str">
        <f aca="false" t="array" ref="AJ69:AJ69">IFERROR(CONCATENATE(TEXT(INDEX($AI$7:$AI$33,SMALL(IF($AL$7:$AL$33&lt;&gt;"",IF($AI$7:$AI$33&lt;&gt;"",ROW($AI$7:$AI$33)-MIN(ROW($AI$7:$AI$33))+1,""),""),ROW()-ROW(A$35)+1)),"##0")," "),"")</f>
        <v/>
      </c>
      <c r="AK69" s="0" t="str">
        <f aca="false" t="array" ref="AK69:AK69">IFERROR(CONCATENATE((INDEX($A$7:$A$33,SMALL(IF($AL$7:$AL$33&lt;&gt;"",IF($AI$7:$AI$33&lt;&gt;"",ROW($AI$7:$AI$33)-MIN(ROW($AI$7:$AI$33))+1,""),""),ROW()-ROW(A$35)+1))),),"")</f>
        <v/>
      </c>
      <c r="AO69" s="0" t="str">
        <f aca="false" t="array" ref="AO69:AO69">IFERROR(CONCATENATE(TEXT(INDEX($AO$7:$AO$33,SMALL(IF($AR$7:$AR$33&lt;&gt;"",IF($AO$7:$AO$33&lt;&gt;"",ROW($AO$7:$AO$33)-MIN(ROW($AO$7:$AO$33))+1,""),""),ROW()-ROW(A$35)+1)),"##0"),),"")</f>
        <v/>
      </c>
      <c r="AP69" s="0" t="str">
        <f aca="false" t="array" ref="AP69:AP69">IFERROR(CONCATENATE((INDEX($AR$7:$AR$33,SMALL(IF($AR$7:$AR$33&lt;&gt;"",IF($AO$7:$AO$33&lt;&gt;"",ROW($AO$7:$AO$33)-MIN(ROW($AO$7:$AO$33))+1,""),""),ROW()-ROW(A$35)+1))),),"")</f>
        <v/>
      </c>
      <c r="AQ69" s="0" t="str">
        <f aca="false" t="array" ref="AQ69:AQ69">IFERROR(CONCATENATE((INDEX($A$7:$A$33,SMALL(IF($AR$7:$AR$33&lt;&gt;"",IF($AO$7:$AO$33&lt;&gt;"",ROW($AO$7:$AO$33)-MIN(ROW($AO$7:$AO$33))+1,""),""),ROW()-ROW(A$35)+1))),),"")</f>
        <v/>
      </c>
    </row>
    <row r="70" customFormat="false" ht="13.8" hidden="false" customHeight="false" outlineLevel="0" collapsed="false">
      <c r="K70" s="0" t="str">
        <f aca="false" t="array" ref="K70:K70">IFERROR(CONCATENATE(TEXT(INDEX($K$7:$K$33,SMALL(IF($N$7:$N$33&lt;&gt;"",IF($K$7:$K$33&lt;&gt;"",ROW($K$7:$K$33)-MIN(ROW($K$7:$K$33))+1,""),""),ROW()-ROW(A$35)+1)),"##0"),","),"")</f>
        <v/>
      </c>
      <c r="L70" s="0" t="str">
        <f aca="false" t="array" ref="L70:L70">IFERROR(CONCATENATE((INDEX($N$7:$N$33,SMALL(IF($N$7:$N$33&lt;&gt;"",IF($K$7:$K$33&lt;&gt;"",ROW($K$7:$K$33)-MIN(ROW($K$7:$K$33))+1,""),""),ROW()-ROW(A$35)+1))),","),"")</f>
        <v/>
      </c>
      <c r="M70" s="0" t="str">
        <f aca="false" t="array" ref="M70:M70">IFERROR(CONCATENATE((INDEX($A$7:$A$33,SMALL(IF($N$7:$N$33&lt;&gt;"",IF($K$7:$K$33&lt;&gt;"",ROW($K$7:$K$33)-MIN(ROW($K$7:$K$33))+1,""),""),ROW()-ROW(A$35)+1))),),"")</f>
        <v/>
      </c>
      <c r="Q70" s="0" t="str">
        <f aca="false" t="array" ref="Q70:Q70">IFERROR(CONCATENATE((INDEX($T$7:$T$33,SMALL(IF($T$7:$T$33&lt;&gt;"",IF($Q$7:$Q$33&lt;&gt;"",ROW($Q$7:$Q$33)-MIN(ROW($Q$7:$Q$33))+1,""),""),ROW()-ROW(A$35)+1)))," "),"")</f>
        <v/>
      </c>
      <c r="R70" s="0" t="str">
        <f aca="false" t="array" ref="R70:R70">IFERROR(CONCATENATE(TEXT(INDEX($Q$7:$Q$33,SMALL(IF($T$7:$T$33&lt;&gt;"",IF($Q$7:$Q$33&lt;&gt;"",ROW($Q$7:$Q$33)-MIN(ROW($Q$7:$Q$33))+1,""),""),ROW()-ROW(A$35)+1)),"##0")," "),"")</f>
        <v/>
      </c>
      <c r="S70" s="0" t="str">
        <f aca="false" t="array" ref="S70:S70">IFERROR(CONCATENATE((INDEX($A$7:$A$33,SMALL(IF($T$7:$T$33&lt;&gt;"",IF($Q$7:$Q$33&lt;&gt;"",ROW($Q$7:$Q$33)-MIN(ROW($Q$7:$Q$33))+1,""),""),ROW()-ROW(A$35)+1))),),"")</f>
        <v/>
      </c>
      <c r="W70" s="0" t="str">
        <f aca="false" t="array" ref="W70:W70">IFERROR(CONCATENATE((INDEX($Z$7:$Z$33,SMALL(IF($Z$7:$Z$33&lt;&gt;"",IF($W$7:$W$33&lt;&gt;"",ROW($W$7:$W$33)-MIN(ROW($W$7:$W$33))+1,""),""),ROW()-ROW(A$35)+1)))," "),"")</f>
        <v/>
      </c>
      <c r="X70" s="0" t="str">
        <f aca="false" t="array" ref="X70:X70">IFERROR(CONCATENATE(TEXT(INDEX($W$7:$W$33,SMALL(IF($Z$7:$Z$33&lt;&gt;"",IF($W$7:$W$33&lt;&gt;"",ROW($W$7:$W$33)-MIN(ROW($W$7:$W$33))+1,""),""),ROW()-ROW(A$35)+1)),"##0")," "),"")</f>
        <v/>
      </c>
      <c r="Y70" s="0" t="str">
        <f aca="false" t="array" ref="Y70:Y70">IFERROR(CONCATENATE((INDEX($A$7:$A$33,SMALL(IF($Z$7:$Z$33&lt;&gt;"",IF($W$7:$W$33&lt;&gt;"",ROW($W$7:$W$33)-MIN(ROW($W$7:$W$33))+1,""),""),ROW()-ROW(A$35)+1))),),"")</f>
        <v/>
      </c>
      <c r="AC70" s="0" t="str">
        <f aca="false" t="array" ref="AC70:AC70">IFERROR(CONCATENATE((INDEX($AF$7:$AF$33,SMALL(IF($AF$7:$AF$33&lt;&gt;"",IF($AC$7:$AC$33&lt;&gt;"",ROW($AC$7:$AC$33)-MIN(ROW($AC$7:$AC$33))+1,""),""),ROW()-ROW(A$35)+1))),","),"")</f>
        <v/>
      </c>
      <c r="AD70" s="0" t="str">
        <f aca="false" t="array" ref="AD70:AD70">IFERROR(CONCATENATE(TEXT(INDEX($AC$7:$AC$33,SMALL(IF($AF$7:$AF$33&lt;&gt;"",IF($AC$7:$AC$33&lt;&gt;"",ROW($AC$7:$AC$33)-MIN(ROW($AC$7:$AC$33))+1,""),""),ROW()-ROW(A$35)+1)),"##0"),","),"")</f>
        <v/>
      </c>
      <c r="AE70" s="0" t="str">
        <f aca="false" t="array" ref="AE70:AE70">IFERROR(CONCATENATE((INDEX($A$7:$A$33,SMALL(IF($AF$7:$AF$33&lt;&gt;"",IF($AC$7:$AC$33&lt;&gt;"",ROW($AC$7:$AC$33)-MIN(ROW($AC$7:$AC$33))+1,""),""),ROW()-ROW(A$35)+1))),),"")</f>
        <v/>
      </c>
      <c r="AI70" s="0" t="str">
        <f aca="false" t="array" ref="AI70:AI70">IFERROR(CONCATENATE((INDEX($AL$7:$AL$33,SMALL(IF($AL$7:$AL$33&lt;&gt;"",IF($AI$7:$AI$33&lt;&gt;"",ROW($AI$7:$AI$33)-MIN(ROW($AI$7:$AI$33))+1,""),""),ROW()-ROW(A$35)+1)))," "),"")</f>
        <v/>
      </c>
      <c r="AJ70" s="0" t="str">
        <f aca="false" t="array" ref="AJ70:AJ70">IFERROR(CONCATENATE(TEXT(INDEX($AI$7:$AI$33,SMALL(IF($AL$7:$AL$33&lt;&gt;"",IF($AI$7:$AI$33&lt;&gt;"",ROW($AI$7:$AI$33)-MIN(ROW($AI$7:$AI$33))+1,""),""),ROW()-ROW(A$35)+1)),"##0")," "),"")</f>
        <v/>
      </c>
      <c r="AK70" s="0" t="str">
        <f aca="false" t="array" ref="AK70:AK70">IFERROR(CONCATENATE((INDEX($A$7:$A$33,SMALL(IF($AL$7:$AL$33&lt;&gt;"",IF($AI$7:$AI$33&lt;&gt;"",ROW($AI$7:$AI$33)-MIN(ROW($AI$7:$AI$33))+1,""),""),ROW()-ROW(A$35)+1))),),"")</f>
        <v/>
      </c>
      <c r="AO70" s="0" t="str">
        <f aca="false" t="array" ref="AO70:AO70">IFERROR(CONCATENATE(TEXT(INDEX($AO$7:$AO$33,SMALL(IF($AR$7:$AR$33&lt;&gt;"",IF($AO$7:$AO$33&lt;&gt;"",ROW($AO$7:$AO$33)-MIN(ROW($AO$7:$AO$33))+1,""),""),ROW()-ROW(A$35)+1)),"##0"),),"")</f>
        <v/>
      </c>
      <c r="AP70" s="0" t="str">
        <f aca="false" t="array" ref="AP70:AP70">IFERROR(CONCATENATE((INDEX($AR$7:$AR$33,SMALL(IF($AR$7:$AR$33&lt;&gt;"",IF($AO$7:$AO$33&lt;&gt;"",ROW($AO$7:$AO$33)-MIN(ROW($AO$7:$AO$33))+1,""),""),ROW()-ROW(A$35)+1))),),"")</f>
        <v/>
      </c>
      <c r="AQ70" s="0" t="str">
        <f aca="false" t="array" ref="AQ70:AQ70">IFERROR(CONCATENATE((INDEX($A$7:$A$33,SMALL(IF($AR$7:$AR$33&lt;&gt;"",IF($AO$7:$AO$33&lt;&gt;"",ROW($AO$7:$AO$33)-MIN(ROW($AO$7:$AO$33))+1,""),""),ROW()-ROW(A$35)+1))),),"")</f>
        <v/>
      </c>
    </row>
    <row r="71" customFormat="false" ht="13.8" hidden="false" customHeight="false" outlineLevel="0" collapsed="false">
      <c r="K71" s="0" t="str">
        <f aca="false" t="array" ref="K71:K71">IFERROR(CONCATENATE(TEXT(INDEX($K$7:$K$33,SMALL(IF($N$7:$N$33&lt;&gt;"",IF($K$7:$K$33&lt;&gt;"",ROW($K$7:$K$33)-MIN(ROW($K$7:$K$33))+1,""),""),ROW()-ROW(A$35)+1)),"##0"),","),"")</f>
        <v/>
      </c>
      <c r="L71" s="0" t="str">
        <f aca="false" t="array" ref="L71:L71">IFERROR(CONCATENATE((INDEX($N$7:$N$33,SMALL(IF($N$7:$N$33&lt;&gt;"",IF($K$7:$K$33&lt;&gt;"",ROW($K$7:$K$33)-MIN(ROW($K$7:$K$33))+1,""),""),ROW()-ROW(A$35)+1))),","),"")</f>
        <v/>
      </c>
      <c r="M71" s="0" t="str">
        <f aca="false" t="array" ref="M71:M71">IFERROR(CONCATENATE((INDEX($A$7:$A$33,SMALL(IF($N$7:$N$33&lt;&gt;"",IF($K$7:$K$33&lt;&gt;"",ROW($K$7:$K$33)-MIN(ROW($K$7:$K$33))+1,""),""),ROW()-ROW(A$35)+1))),),"")</f>
        <v/>
      </c>
      <c r="Q71" s="0" t="str">
        <f aca="false" t="array" ref="Q71:Q71">IFERROR(CONCATENATE((INDEX($T$7:$T$33,SMALL(IF($T$7:$T$33&lt;&gt;"",IF($Q$7:$Q$33&lt;&gt;"",ROW($Q$7:$Q$33)-MIN(ROW($Q$7:$Q$33))+1,""),""),ROW()-ROW(A$35)+1)))," "),"")</f>
        <v/>
      </c>
      <c r="R71" s="0" t="str">
        <f aca="false" t="array" ref="R71:R71">IFERROR(CONCATENATE(TEXT(INDEX($Q$7:$Q$33,SMALL(IF($T$7:$T$33&lt;&gt;"",IF($Q$7:$Q$33&lt;&gt;"",ROW($Q$7:$Q$33)-MIN(ROW($Q$7:$Q$33))+1,""),""),ROW()-ROW(A$35)+1)),"##0")," "),"")</f>
        <v/>
      </c>
      <c r="S71" s="0" t="str">
        <f aca="false" t="array" ref="S71:S71">IFERROR(CONCATENATE((INDEX($A$7:$A$33,SMALL(IF($T$7:$T$33&lt;&gt;"",IF($Q$7:$Q$33&lt;&gt;"",ROW($Q$7:$Q$33)-MIN(ROW($Q$7:$Q$33))+1,""),""),ROW()-ROW(A$35)+1))),),"")</f>
        <v/>
      </c>
      <c r="W71" s="0" t="str">
        <f aca="false" t="array" ref="W71:W71">IFERROR(CONCATENATE((INDEX($Z$7:$Z$33,SMALL(IF($Z$7:$Z$33&lt;&gt;"",IF($W$7:$W$33&lt;&gt;"",ROW($W$7:$W$33)-MIN(ROW($W$7:$W$33))+1,""),""),ROW()-ROW(A$35)+1)))," "),"")</f>
        <v/>
      </c>
      <c r="X71" s="0" t="str">
        <f aca="false" t="array" ref="X71:X71">IFERROR(CONCATENATE(TEXT(INDEX($W$7:$W$33,SMALL(IF($Z$7:$Z$33&lt;&gt;"",IF($W$7:$W$33&lt;&gt;"",ROW($W$7:$W$33)-MIN(ROW($W$7:$W$33))+1,""),""),ROW()-ROW(A$35)+1)),"##0")," "),"")</f>
        <v/>
      </c>
      <c r="Y71" s="0" t="str">
        <f aca="false" t="array" ref="Y71:Y71">IFERROR(CONCATENATE((INDEX($A$7:$A$33,SMALL(IF($Z$7:$Z$33&lt;&gt;"",IF($W$7:$W$33&lt;&gt;"",ROW($W$7:$W$33)-MIN(ROW($W$7:$W$33))+1,""),""),ROW()-ROW(A$35)+1))),),"")</f>
        <v/>
      </c>
      <c r="AC71" s="0" t="str">
        <f aca="false" t="array" ref="AC71:AC71">IFERROR(CONCATENATE((INDEX($AF$7:$AF$33,SMALL(IF($AF$7:$AF$33&lt;&gt;"",IF($AC$7:$AC$33&lt;&gt;"",ROW($AC$7:$AC$33)-MIN(ROW($AC$7:$AC$33))+1,""),""),ROW()-ROW(A$35)+1))),","),"")</f>
        <v/>
      </c>
      <c r="AD71" s="0" t="str">
        <f aca="false" t="array" ref="AD71:AD71">IFERROR(CONCATENATE(TEXT(INDEX($AC$7:$AC$33,SMALL(IF($AF$7:$AF$33&lt;&gt;"",IF($AC$7:$AC$33&lt;&gt;"",ROW($AC$7:$AC$33)-MIN(ROW($AC$7:$AC$33))+1,""),""),ROW()-ROW(A$35)+1)),"##0"),","),"")</f>
        <v/>
      </c>
      <c r="AE71" s="0" t="str">
        <f aca="false" t="array" ref="AE71:AE71">IFERROR(CONCATENATE((INDEX($A$7:$A$33,SMALL(IF($AF$7:$AF$33&lt;&gt;"",IF($AC$7:$AC$33&lt;&gt;"",ROW($AC$7:$AC$33)-MIN(ROW($AC$7:$AC$33))+1,""),""),ROW()-ROW(A$35)+1))),),"")</f>
        <v/>
      </c>
      <c r="AI71" s="0" t="str">
        <f aca="false" t="array" ref="AI71:AI71">IFERROR(CONCATENATE((INDEX($AL$7:$AL$33,SMALL(IF($AL$7:$AL$33&lt;&gt;"",IF($AI$7:$AI$33&lt;&gt;"",ROW($AI$7:$AI$33)-MIN(ROW($AI$7:$AI$33))+1,""),""),ROW()-ROW(A$35)+1)))," "),"")</f>
        <v/>
      </c>
      <c r="AJ71" s="0" t="str">
        <f aca="false" t="array" ref="AJ71:AJ71">IFERROR(CONCATENATE(TEXT(INDEX($AI$7:$AI$33,SMALL(IF($AL$7:$AL$33&lt;&gt;"",IF($AI$7:$AI$33&lt;&gt;"",ROW($AI$7:$AI$33)-MIN(ROW($AI$7:$AI$33))+1,""),""),ROW()-ROW(A$35)+1)),"##0")," "),"")</f>
        <v/>
      </c>
      <c r="AK71" s="0" t="str">
        <f aca="false" t="array" ref="AK71:AK71">IFERROR(CONCATENATE((INDEX($A$7:$A$33,SMALL(IF($AL$7:$AL$33&lt;&gt;"",IF($AI$7:$AI$33&lt;&gt;"",ROW($AI$7:$AI$33)-MIN(ROW($AI$7:$AI$33))+1,""),""),ROW()-ROW(A$35)+1))),),"")</f>
        <v/>
      </c>
      <c r="AO71" s="0" t="str">
        <f aca="false" t="array" ref="AO71:AO71">IFERROR(CONCATENATE(TEXT(INDEX($AO$7:$AO$33,SMALL(IF($AR$7:$AR$33&lt;&gt;"",IF($AO$7:$AO$33&lt;&gt;"",ROW($AO$7:$AO$33)-MIN(ROW($AO$7:$AO$33))+1,""),""),ROW()-ROW(A$35)+1)),"##0"),),"")</f>
        <v/>
      </c>
      <c r="AP71" s="0" t="str">
        <f aca="false" t="array" ref="AP71:AP71">IFERROR(CONCATENATE((INDEX($AR$7:$AR$33,SMALL(IF($AR$7:$AR$33&lt;&gt;"",IF($AO$7:$AO$33&lt;&gt;"",ROW($AO$7:$AO$33)-MIN(ROW($AO$7:$AO$33))+1,""),""),ROW()-ROW(A$35)+1))),),"")</f>
        <v/>
      </c>
      <c r="AQ71" s="0" t="str">
        <f aca="false" t="array" ref="AQ71:AQ71">IFERROR(CONCATENATE((INDEX($A$7:$A$33,SMALL(IF($AR$7:$AR$33&lt;&gt;"",IF($AO$7:$AO$33&lt;&gt;"",ROW($AO$7:$AO$33)-MIN(ROW($AO$7:$AO$33))+1,""),""),ROW()-ROW(A$35)+1))),),"")</f>
        <v/>
      </c>
    </row>
    <row r="72" customFormat="false" ht="13.8" hidden="false" customHeight="false" outlineLevel="0" collapsed="false">
      <c r="K72" s="0" t="str">
        <f aca="false" t="array" ref="K72:K72">IFERROR(CONCATENATE(TEXT(INDEX($K$7:$K$33,SMALL(IF($N$7:$N$33&lt;&gt;"",IF($K$7:$K$33&lt;&gt;"",ROW($K$7:$K$33)-MIN(ROW($K$7:$K$33))+1,""),""),ROW()-ROW(A$35)+1)),"##0"),","),"")</f>
        <v/>
      </c>
      <c r="L72" s="0" t="str">
        <f aca="false" t="array" ref="L72:L72">IFERROR(CONCATENATE((INDEX($N$7:$N$33,SMALL(IF($N$7:$N$33&lt;&gt;"",IF($K$7:$K$33&lt;&gt;"",ROW($K$7:$K$33)-MIN(ROW($K$7:$K$33))+1,""),""),ROW()-ROW(A$35)+1))),","),"")</f>
        <v/>
      </c>
      <c r="M72" s="0" t="str">
        <f aca="false" t="array" ref="M72:M72">IFERROR(CONCATENATE((INDEX($A$7:$A$33,SMALL(IF($N$7:$N$33&lt;&gt;"",IF($K$7:$K$33&lt;&gt;"",ROW($K$7:$K$33)-MIN(ROW($K$7:$K$33))+1,""),""),ROW()-ROW(A$35)+1))),),"")</f>
        <v/>
      </c>
      <c r="Q72" s="0" t="str">
        <f aca="false" t="array" ref="Q72:Q72">IFERROR(CONCATENATE((INDEX($T$7:$T$33,SMALL(IF($T$7:$T$33&lt;&gt;"",IF($Q$7:$Q$33&lt;&gt;"",ROW($Q$7:$Q$33)-MIN(ROW($Q$7:$Q$33))+1,""),""),ROW()-ROW(A$35)+1)))," "),"")</f>
        <v/>
      </c>
      <c r="R72" s="0" t="str">
        <f aca="false" t="array" ref="R72:R72">IFERROR(CONCATENATE(TEXT(INDEX($Q$7:$Q$33,SMALL(IF($T$7:$T$33&lt;&gt;"",IF($Q$7:$Q$33&lt;&gt;"",ROW($Q$7:$Q$33)-MIN(ROW($Q$7:$Q$33))+1,""),""),ROW()-ROW(A$35)+1)),"##0")," "),"")</f>
        <v/>
      </c>
      <c r="S72" s="0" t="str">
        <f aca="false" t="array" ref="S72:S72">IFERROR(CONCATENATE((INDEX($A$7:$A$33,SMALL(IF($T$7:$T$33&lt;&gt;"",IF($Q$7:$Q$33&lt;&gt;"",ROW($Q$7:$Q$33)-MIN(ROW($Q$7:$Q$33))+1,""),""),ROW()-ROW(A$35)+1))),),"")</f>
        <v/>
      </c>
      <c r="W72" s="0" t="str">
        <f aca="false" t="array" ref="W72:W72">IFERROR(CONCATENATE((INDEX($Z$7:$Z$33,SMALL(IF($Z$7:$Z$33&lt;&gt;"",IF($W$7:$W$33&lt;&gt;"",ROW($W$7:$W$33)-MIN(ROW($W$7:$W$33))+1,""),""),ROW()-ROW(A$35)+1)))," "),"")</f>
        <v/>
      </c>
      <c r="X72" s="0" t="str">
        <f aca="false" t="array" ref="X72:X72">IFERROR(CONCATENATE(TEXT(INDEX($W$7:$W$33,SMALL(IF($Z$7:$Z$33&lt;&gt;"",IF($W$7:$W$33&lt;&gt;"",ROW($W$7:$W$33)-MIN(ROW($W$7:$W$33))+1,""),""),ROW()-ROW(A$35)+1)),"##0")," "),"")</f>
        <v/>
      </c>
      <c r="Y72" s="0" t="str">
        <f aca="false" t="array" ref="Y72:Y72">IFERROR(CONCATENATE((INDEX($A$7:$A$33,SMALL(IF($Z$7:$Z$33&lt;&gt;"",IF($W$7:$W$33&lt;&gt;"",ROW($W$7:$W$33)-MIN(ROW($W$7:$W$33))+1,""),""),ROW()-ROW(A$35)+1))),),"")</f>
        <v/>
      </c>
      <c r="AC72" s="0" t="str">
        <f aca="false" t="array" ref="AC72:AC72">IFERROR(CONCATENATE((INDEX($AF$7:$AF$33,SMALL(IF($AF$7:$AF$33&lt;&gt;"",IF($AC$7:$AC$33&lt;&gt;"",ROW($AC$7:$AC$33)-MIN(ROW($AC$7:$AC$33))+1,""),""),ROW()-ROW(A$35)+1))),","),"")</f>
        <v/>
      </c>
      <c r="AD72" s="0" t="str">
        <f aca="false" t="array" ref="AD72:AD72">IFERROR(CONCATENATE(TEXT(INDEX($AC$7:$AC$33,SMALL(IF($AF$7:$AF$33&lt;&gt;"",IF($AC$7:$AC$33&lt;&gt;"",ROW($AC$7:$AC$33)-MIN(ROW($AC$7:$AC$33))+1,""),""),ROW()-ROW(A$35)+1)),"##0"),","),"")</f>
        <v/>
      </c>
      <c r="AE72" s="0" t="str">
        <f aca="false" t="array" ref="AE72:AE72">IFERROR(CONCATENATE((INDEX($A$7:$A$33,SMALL(IF($AF$7:$AF$33&lt;&gt;"",IF($AC$7:$AC$33&lt;&gt;"",ROW($AC$7:$AC$33)-MIN(ROW($AC$7:$AC$33))+1,""),""),ROW()-ROW(A$35)+1))),),"")</f>
        <v/>
      </c>
      <c r="AI72" s="0" t="str">
        <f aca="false" t="array" ref="AI72:AI72">IFERROR(CONCATENATE((INDEX($AL$7:$AL$33,SMALL(IF($AL$7:$AL$33&lt;&gt;"",IF($AI$7:$AI$33&lt;&gt;"",ROW($AI$7:$AI$33)-MIN(ROW($AI$7:$AI$33))+1,""),""),ROW()-ROW(A$35)+1)))," "),"")</f>
        <v/>
      </c>
      <c r="AJ72" s="0" t="str">
        <f aca="false" t="array" ref="AJ72:AJ72">IFERROR(CONCATENATE(TEXT(INDEX($AI$7:$AI$33,SMALL(IF($AL$7:$AL$33&lt;&gt;"",IF($AI$7:$AI$33&lt;&gt;"",ROW($AI$7:$AI$33)-MIN(ROW($AI$7:$AI$33))+1,""),""),ROW()-ROW(A$35)+1)),"##0")," "),"")</f>
        <v/>
      </c>
      <c r="AK72" s="0" t="str">
        <f aca="false" t="array" ref="AK72:AK72">IFERROR(CONCATENATE((INDEX($A$7:$A$33,SMALL(IF($AL$7:$AL$33&lt;&gt;"",IF($AI$7:$AI$33&lt;&gt;"",ROW($AI$7:$AI$33)-MIN(ROW($AI$7:$AI$33))+1,""),""),ROW()-ROW(A$35)+1))),),"")</f>
        <v/>
      </c>
      <c r="AO72" s="0" t="str">
        <f aca="false" t="array" ref="AO72:AO72">IFERROR(CONCATENATE(TEXT(INDEX($AO$7:$AO$33,SMALL(IF($AR$7:$AR$33&lt;&gt;"",IF($AO$7:$AO$33&lt;&gt;"",ROW($AO$7:$AO$33)-MIN(ROW($AO$7:$AO$33))+1,""),""),ROW()-ROW(A$35)+1)),"##0"),),"")</f>
        <v/>
      </c>
      <c r="AP72" s="0" t="str">
        <f aca="false" t="array" ref="AP72:AP72">IFERROR(CONCATENATE((INDEX($AR$7:$AR$33,SMALL(IF($AR$7:$AR$33&lt;&gt;"",IF($AO$7:$AO$33&lt;&gt;"",ROW($AO$7:$AO$33)-MIN(ROW($AO$7:$AO$33))+1,""),""),ROW()-ROW(A$35)+1))),),"")</f>
        <v/>
      </c>
      <c r="AQ72" s="0" t="str">
        <f aca="false" t="array" ref="AQ72:AQ72">IFERROR(CONCATENATE((INDEX($A$7:$A$33,SMALL(IF($AR$7:$AR$33&lt;&gt;"",IF($AO$7:$AO$33&lt;&gt;"",ROW($AO$7:$AO$33)-MIN(ROW($AO$7:$AO$33))+1,""),""),ROW()-ROW(A$35)+1))),),"")</f>
        <v/>
      </c>
    </row>
    <row r="73" customFormat="false" ht="13.8" hidden="false" customHeight="false" outlineLevel="0" collapsed="false">
      <c r="K73" s="0" t="str">
        <f aca="false" t="array" ref="K73:K73">IFERROR(CONCATENATE(TEXT(INDEX($K$7:$K$33,SMALL(IF($N$7:$N$33&lt;&gt;"",IF($K$7:$K$33&lt;&gt;"",ROW($K$7:$K$33)-MIN(ROW($K$7:$K$33))+1,""),""),ROW()-ROW(A$35)+1)),"##0"),","),"")</f>
        <v/>
      </c>
      <c r="L73" s="0" t="str">
        <f aca="false" t="array" ref="L73:L73">IFERROR(CONCATENATE((INDEX($N$7:$N$33,SMALL(IF($N$7:$N$33&lt;&gt;"",IF($K$7:$K$33&lt;&gt;"",ROW($K$7:$K$33)-MIN(ROW($K$7:$K$33))+1,""),""),ROW()-ROW(A$35)+1))),","),"")</f>
        <v/>
      </c>
      <c r="M73" s="0" t="str">
        <f aca="false" t="array" ref="M73:M73">IFERROR(CONCATENATE((INDEX($A$7:$A$33,SMALL(IF($N$7:$N$33&lt;&gt;"",IF($K$7:$K$33&lt;&gt;"",ROW($K$7:$K$33)-MIN(ROW($K$7:$K$33))+1,""),""),ROW()-ROW(A$35)+1))),),"")</f>
        <v/>
      </c>
      <c r="Q73" s="0" t="str">
        <f aca="false" t="array" ref="Q73:Q73">IFERROR(CONCATENATE((INDEX($T$7:$T$33,SMALL(IF($T$7:$T$33&lt;&gt;"",IF($Q$7:$Q$33&lt;&gt;"",ROW($Q$7:$Q$33)-MIN(ROW($Q$7:$Q$33))+1,""),""),ROW()-ROW(A$35)+1)))," "),"")</f>
        <v/>
      </c>
      <c r="R73" s="0" t="str">
        <f aca="false" t="array" ref="R73:R73">IFERROR(CONCATENATE(TEXT(INDEX($Q$7:$Q$33,SMALL(IF($T$7:$T$33&lt;&gt;"",IF($Q$7:$Q$33&lt;&gt;"",ROW($Q$7:$Q$33)-MIN(ROW($Q$7:$Q$33))+1,""),""),ROW()-ROW(A$35)+1)),"##0")," "),"")</f>
        <v/>
      </c>
      <c r="S73" s="0" t="str">
        <f aca="false" t="array" ref="S73:S73">IFERROR(CONCATENATE((INDEX($A$7:$A$33,SMALL(IF($T$7:$T$33&lt;&gt;"",IF($Q$7:$Q$33&lt;&gt;"",ROW($Q$7:$Q$33)-MIN(ROW($Q$7:$Q$33))+1,""),""),ROW()-ROW(A$35)+1))),),"")</f>
        <v/>
      </c>
      <c r="W73" s="0" t="str">
        <f aca="false" t="array" ref="W73:W73">IFERROR(CONCATENATE((INDEX($Z$7:$Z$33,SMALL(IF($Z$7:$Z$33&lt;&gt;"",IF($W$7:$W$33&lt;&gt;"",ROW($W$7:$W$33)-MIN(ROW($W$7:$W$33))+1,""),""),ROW()-ROW(A$35)+1)))," "),"")</f>
        <v/>
      </c>
      <c r="X73" s="0" t="str">
        <f aca="false" t="array" ref="X73:X73">IFERROR(CONCATENATE(TEXT(INDEX($W$7:$W$33,SMALL(IF($Z$7:$Z$33&lt;&gt;"",IF($W$7:$W$33&lt;&gt;"",ROW($W$7:$W$33)-MIN(ROW($W$7:$W$33))+1,""),""),ROW()-ROW(A$35)+1)),"##0")," "),"")</f>
        <v/>
      </c>
      <c r="Y73" s="0" t="str">
        <f aca="false" t="array" ref="Y73:Y73">IFERROR(CONCATENATE((INDEX($A$7:$A$33,SMALL(IF($Z$7:$Z$33&lt;&gt;"",IF($W$7:$W$33&lt;&gt;"",ROW($W$7:$W$33)-MIN(ROW($W$7:$W$33))+1,""),""),ROW()-ROW(A$35)+1))),),"")</f>
        <v/>
      </c>
      <c r="AC73" s="0" t="str">
        <f aca="false" t="array" ref="AC73:AC73">IFERROR(CONCATENATE((INDEX($AF$7:$AF$33,SMALL(IF($AF$7:$AF$33&lt;&gt;"",IF($AC$7:$AC$33&lt;&gt;"",ROW($AC$7:$AC$33)-MIN(ROW($AC$7:$AC$33))+1,""),""),ROW()-ROW(A$35)+1))),","),"")</f>
        <v/>
      </c>
      <c r="AD73" s="0" t="str">
        <f aca="false" t="array" ref="AD73:AD73">IFERROR(CONCATENATE(TEXT(INDEX($AC$7:$AC$33,SMALL(IF($AF$7:$AF$33&lt;&gt;"",IF($AC$7:$AC$33&lt;&gt;"",ROW($AC$7:$AC$33)-MIN(ROW($AC$7:$AC$33))+1,""),""),ROW()-ROW(A$35)+1)),"##0"),","),"")</f>
        <v/>
      </c>
      <c r="AE73" s="0" t="str">
        <f aca="false" t="array" ref="AE73:AE73">IFERROR(CONCATENATE((INDEX($A$7:$A$33,SMALL(IF($AF$7:$AF$33&lt;&gt;"",IF($AC$7:$AC$33&lt;&gt;"",ROW($AC$7:$AC$33)-MIN(ROW($AC$7:$AC$33))+1,""),""),ROW()-ROW(A$35)+1))),),"")</f>
        <v/>
      </c>
      <c r="AI73" s="0" t="str">
        <f aca="false" t="array" ref="AI73:AI73">IFERROR(CONCATENATE((INDEX($AL$7:$AL$33,SMALL(IF($AL$7:$AL$33&lt;&gt;"",IF($AI$7:$AI$33&lt;&gt;"",ROW($AI$7:$AI$33)-MIN(ROW($AI$7:$AI$33))+1,""),""),ROW()-ROW(A$35)+1)))," "),"")</f>
        <v/>
      </c>
      <c r="AJ73" s="0" t="str">
        <f aca="false" t="array" ref="AJ73:AJ73">IFERROR(CONCATENATE(TEXT(INDEX($AI$7:$AI$33,SMALL(IF($AL$7:$AL$33&lt;&gt;"",IF($AI$7:$AI$33&lt;&gt;"",ROW($AI$7:$AI$33)-MIN(ROW($AI$7:$AI$33))+1,""),""),ROW()-ROW(A$35)+1)),"##0")," "),"")</f>
        <v/>
      </c>
      <c r="AK73" s="0" t="str">
        <f aca="false" t="array" ref="AK73:AK73">IFERROR(CONCATENATE((INDEX($A$7:$A$33,SMALL(IF($AL$7:$AL$33&lt;&gt;"",IF($AI$7:$AI$33&lt;&gt;"",ROW($AI$7:$AI$33)-MIN(ROW($AI$7:$AI$33))+1,""),""),ROW()-ROW(A$35)+1))),),"")</f>
        <v/>
      </c>
      <c r="AO73" s="0" t="str">
        <f aca="false" t="array" ref="AO73:AO73">IFERROR(CONCATENATE(TEXT(INDEX($AO$7:$AO$33,SMALL(IF($AR$7:$AR$33&lt;&gt;"",IF($AO$7:$AO$33&lt;&gt;"",ROW($AO$7:$AO$33)-MIN(ROW($AO$7:$AO$33))+1,""),""),ROW()-ROW(A$35)+1)),"##0"),),"")</f>
        <v/>
      </c>
      <c r="AP73" s="0" t="str">
        <f aca="false" t="array" ref="AP73:AP73">IFERROR(CONCATENATE((INDEX($AR$7:$AR$33,SMALL(IF($AR$7:$AR$33&lt;&gt;"",IF($AO$7:$AO$33&lt;&gt;"",ROW($AO$7:$AO$33)-MIN(ROW($AO$7:$AO$33))+1,""),""),ROW()-ROW(A$35)+1))),),"")</f>
        <v/>
      </c>
      <c r="AQ73" s="0" t="str">
        <f aca="false" t="array" ref="AQ73:AQ73">IFERROR(CONCATENATE((INDEX($A$7:$A$33,SMALL(IF($AR$7:$AR$33&lt;&gt;"",IF($AO$7:$AO$33&lt;&gt;"",ROW($AO$7:$AO$33)-MIN(ROW($AO$7:$AO$33))+1,""),""),ROW()-ROW(A$35)+1))),),"")</f>
        <v/>
      </c>
    </row>
    <row r="74" customFormat="false" ht="13.8" hidden="false" customHeight="false" outlineLevel="0" collapsed="false">
      <c r="K74" s="0" t="str">
        <f aca="false" t="array" ref="K74:K74">IFERROR(CONCATENATE(TEXT(INDEX($K$7:$K$33,SMALL(IF($N$7:$N$33&lt;&gt;"",IF($K$7:$K$33&lt;&gt;"",ROW($K$7:$K$33)-MIN(ROW($K$7:$K$33))+1,""),""),ROW()-ROW(A$35)+1)),"##0"),","),"")</f>
        <v/>
      </c>
      <c r="L74" s="0" t="str">
        <f aca="false" t="array" ref="L74:L74">IFERROR(CONCATENATE((INDEX($N$7:$N$33,SMALL(IF($N$7:$N$33&lt;&gt;"",IF($K$7:$K$33&lt;&gt;"",ROW($K$7:$K$33)-MIN(ROW($K$7:$K$33))+1,""),""),ROW()-ROW(A$35)+1))),","),"")</f>
        <v/>
      </c>
      <c r="M74" s="0" t="str">
        <f aca="false" t="array" ref="M74:M74">IFERROR(CONCATENATE((INDEX($A$7:$A$33,SMALL(IF($N$7:$N$33&lt;&gt;"",IF($K$7:$K$33&lt;&gt;"",ROW($K$7:$K$33)-MIN(ROW($K$7:$K$33))+1,""),""),ROW()-ROW(A$35)+1))),),"")</f>
        <v/>
      </c>
      <c r="Q74" s="0" t="str">
        <f aca="false" t="array" ref="Q74:Q74">IFERROR(CONCATENATE((INDEX($T$7:$T$33,SMALL(IF($T$7:$T$33&lt;&gt;"",IF($Q$7:$Q$33&lt;&gt;"",ROW($Q$7:$Q$33)-MIN(ROW($Q$7:$Q$33))+1,""),""),ROW()-ROW(A$35)+1)))," "),"")</f>
        <v/>
      </c>
      <c r="R74" s="0" t="str">
        <f aca="false" t="array" ref="R74:R74">IFERROR(CONCATENATE(TEXT(INDEX($Q$7:$Q$33,SMALL(IF($T$7:$T$33&lt;&gt;"",IF($Q$7:$Q$33&lt;&gt;"",ROW($Q$7:$Q$33)-MIN(ROW($Q$7:$Q$33))+1,""),""),ROW()-ROW(A$35)+1)),"##0")," "),"")</f>
        <v/>
      </c>
      <c r="S74" s="0" t="str">
        <f aca="false" t="array" ref="S74:S74">IFERROR(CONCATENATE((INDEX($A$7:$A$33,SMALL(IF($T$7:$T$33&lt;&gt;"",IF($Q$7:$Q$33&lt;&gt;"",ROW($Q$7:$Q$33)-MIN(ROW($Q$7:$Q$33))+1,""),""),ROW()-ROW(A$35)+1))),),"")</f>
        <v/>
      </c>
      <c r="W74" s="0" t="str">
        <f aca="false" t="array" ref="W74:W74">IFERROR(CONCATENATE((INDEX($Z$7:$Z$33,SMALL(IF($Z$7:$Z$33&lt;&gt;"",IF($W$7:$W$33&lt;&gt;"",ROW($W$7:$W$33)-MIN(ROW($W$7:$W$33))+1,""),""),ROW()-ROW(A$35)+1)))," "),"")</f>
        <v/>
      </c>
      <c r="X74" s="0" t="str">
        <f aca="false" t="array" ref="X74:X74">IFERROR(CONCATENATE(TEXT(INDEX($W$7:$W$33,SMALL(IF($Z$7:$Z$33&lt;&gt;"",IF($W$7:$W$33&lt;&gt;"",ROW($W$7:$W$33)-MIN(ROW($W$7:$W$33))+1,""),""),ROW()-ROW(A$35)+1)),"##0")," "),"")</f>
        <v/>
      </c>
      <c r="Y74" s="0" t="str">
        <f aca="false" t="array" ref="Y74:Y74">IFERROR(CONCATENATE((INDEX($A$7:$A$33,SMALL(IF($Z$7:$Z$33&lt;&gt;"",IF($W$7:$W$33&lt;&gt;"",ROW($W$7:$W$33)-MIN(ROW($W$7:$W$33))+1,""),""),ROW()-ROW(A$35)+1))),),"")</f>
        <v/>
      </c>
      <c r="AC74" s="0" t="str">
        <f aca="false" t="array" ref="AC74:AC74">IFERROR(CONCATENATE((INDEX($AF$7:$AF$33,SMALL(IF($AF$7:$AF$33&lt;&gt;"",IF($AC$7:$AC$33&lt;&gt;"",ROW($AC$7:$AC$33)-MIN(ROW($AC$7:$AC$33))+1,""),""),ROW()-ROW(A$35)+1))),","),"")</f>
        <v/>
      </c>
      <c r="AD74" s="0" t="str">
        <f aca="false" t="array" ref="AD74:AD74">IFERROR(CONCATENATE(TEXT(INDEX($AC$7:$AC$33,SMALL(IF($AF$7:$AF$33&lt;&gt;"",IF($AC$7:$AC$33&lt;&gt;"",ROW($AC$7:$AC$33)-MIN(ROW($AC$7:$AC$33))+1,""),""),ROW()-ROW(A$35)+1)),"##0"),","),"")</f>
        <v/>
      </c>
      <c r="AE74" s="0" t="str">
        <f aca="false" t="array" ref="AE74:AE74">IFERROR(CONCATENATE((INDEX($A$7:$A$33,SMALL(IF($AF$7:$AF$33&lt;&gt;"",IF($AC$7:$AC$33&lt;&gt;"",ROW($AC$7:$AC$33)-MIN(ROW($AC$7:$AC$33))+1,""),""),ROW()-ROW(A$35)+1))),),"")</f>
        <v/>
      </c>
      <c r="AI74" s="0" t="str">
        <f aca="false" t="array" ref="AI74:AI74">IFERROR(CONCATENATE((INDEX($AL$7:$AL$33,SMALL(IF($AL$7:$AL$33&lt;&gt;"",IF($AI$7:$AI$33&lt;&gt;"",ROW($AI$7:$AI$33)-MIN(ROW($AI$7:$AI$33))+1,""),""),ROW()-ROW(A$35)+1)))," "),"")</f>
        <v/>
      </c>
      <c r="AJ74" s="0" t="str">
        <f aca="false" t="array" ref="AJ74:AJ74">IFERROR(CONCATENATE(TEXT(INDEX($AI$7:$AI$33,SMALL(IF($AL$7:$AL$33&lt;&gt;"",IF($AI$7:$AI$33&lt;&gt;"",ROW($AI$7:$AI$33)-MIN(ROW($AI$7:$AI$33))+1,""),""),ROW()-ROW(A$35)+1)),"##0")," "),"")</f>
        <v/>
      </c>
      <c r="AK74" s="0" t="str">
        <f aca="false" t="array" ref="AK74:AK74">IFERROR(CONCATENATE((INDEX($A$7:$A$33,SMALL(IF($AL$7:$AL$33&lt;&gt;"",IF($AI$7:$AI$33&lt;&gt;"",ROW($AI$7:$AI$33)-MIN(ROW($AI$7:$AI$33))+1,""),""),ROW()-ROW(A$35)+1))),),"")</f>
        <v/>
      </c>
      <c r="AO74" s="0" t="str">
        <f aca="false" t="array" ref="AO74:AO74">IFERROR(CONCATENATE(TEXT(INDEX($AO$7:$AO$33,SMALL(IF($AR$7:$AR$33&lt;&gt;"",IF($AO$7:$AO$33&lt;&gt;"",ROW($AO$7:$AO$33)-MIN(ROW($AO$7:$AO$33))+1,""),""),ROW()-ROW(A$35)+1)),"##0"),),"")</f>
        <v/>
      </c>
      <c r="AP74" s="0" t="str">
        <f aca="false" t="array" ref="AP74:AP74">IFERROR(CONCATENATE((INDEX($AR$7:$AR$33,SMALL(IF($AR$7:$AR$33&lt;&gt;"",IF($AO$7:$AO$33&lt;&gt;"",ROW($AO$7:$AO$33)-MIN(ROW($AO$7:$AO$33))+1,""),""),ROW()-ROW(A$35)+1))),),"")</f>
        <v/>
      </c>
      <c r="AQ74" s="0" t="str">
        <f aca="false" t="array" ref="AQ74:AQ74">IFERROR(CONCATENATE((INDEX($A$7:$A$33,SMALL(IF($AR$7:$AR$33&lt;&gt;"",IF($AO$7:$AO$33&lt;&gt;"",ROW($AO$7:$AO$33)-MIN(ROW($AO$7:$AO$33))+1,""),""),ROW()-ROW(A$35)+1))),),"")</f>
        <v/>
      </c>
    </row>
    <row r="75" customFormat="false" ht="13.8" hidden="false" customHeight="false" outlineLevel="0" collapsed="false">
      <c r="K75" s="0" t="str">
        <f aca="false" t="array" ref="K75:K75">IFERROR(CONCATENATE(TEXT(INDEX($K$7:$K$33,SMALL(IF($N$7:$N$33&lt;&gt;"",IF($K$7:$K$33&lt;&gt;"",ROW($K$7:$K$33)-MIN(ROW($K$7:$K$33))+1,""),""),ROW()-ROW(A$35)+1)),"##0"),","),"")</f>
        <v/>
      </c>
      <c r="L75" s="0" t="str">
        <f aca="false" t="array" ref="L75:L75">IFERROR(CONCATENATE((INDEX($N$7:$N$33,SMALL(IF($N$7:$N$33&lt;&gt;"",IF($K$7:$K$33&lt;&gt;"",ROW($K$7:$K$33)-MIN(ROW($K$7:$K$33))+1,""),""),ROW()-ROW(A$35)+1))),","),"")</f>
        <v/>
      </c>
      <c r="M75" s="0" t="str">
        <f aca="false" t="array" ref="M75:M75">IFERROR(CONCATENATE((INDEX($A$7:$A$33,SMALL(IF($N$7:$N$33&lt;&gt;"",IF($K$7:$K$33&lt;&gt;"",ROW($K$7:$K$33)-MIN(ROW($K$7:$K$33))+1,""),""),ROW()-ROW(A$35)+1))),),"")</f>
        <v/>
      </c>
      <c r="Q75" s="0" t="str">
        <f aca="false" t="array" ref="Q75:Q75">IFERROR(CONCATENATE((INDEX($T$7:$T$33,SMALL(IF($T$7:$T$33&lt;&gt;"",IF($Q$7:$Q$33&lt;&gt;"",ROW($Q$7:$Q$33)-MIN(ROW($Q$7:$Q$33))+1,""),""),ROW()-ROW(A$35)+1)))," "),"")</f>
        <v/>
      </c>
      <c r="R75" s="0" t="str">
        <f aca="false" t="array" ref="R75:R75">IFERROR(CONCATENATE(TEXT(INDEX($Q$7:$Q$33,SMALL(IF($T$7:$T$33&lt;&gt;"",IF($Q$7:$Q$33&lt;&gt;"",ROW($Q$7:$Q$33)-MIN(ROW($Q$7:$Q$33))+1,""),""),ROW()-ROW(A$35)+1)),"##0")," "),"")</f>
        <v/>
      </c>
      <c r="S75" s="0" t="str">
        <f aca="false" t="array" ref="S75:S75">IFERROR(CONCATENATE((INDEX($A$7:$A$33,SMALL(IF($T$7:$T$33&lt;&gt;"",IF($Q$7:$Q$33&lt;&gt;"",ROW($Q$7:$Q$33)-MIN(ROW($Q$7:$Q$33))+1,""),""),ROW()-ROW(A$35)+1))),),"")</f>
        <v/>
      </c>
      <c r="W75" s="0" t="str">
        <f aca="false" t="array" ref="W75:W75">IFERROR(CONCATENATE((INDEX($Z$7:$Z$33,SMALL(IF($Z$7:$Z$33&lt;&gt;"",IF($W$7:$W$33&lt;&gt;"",ROW($W$7:$W$33)-MIN(ROW($W$7:$W$33))+1,""),""),ROW()-ROW(A$35)+1)))," "),"")</f>
        <v/>
      </c>
      <c r="X75" s="0" t="str">
        <f aca="false" t="array" ref="X75:X75">IFERROR(CONCATENATE(TEXT(INDEX($W$7:$W$33,SMALL(IF($Z$7:$Z$33&lt;&gt;"",IF($W$7:$W$33&lt;&gt;"",ROW($W$7:$W$33)-MIN(ROW($W$7:$W$33))+1,""),""),ROW()-ROW(A$35)+1)),"##0")," "),"")</f>
        <v/>
      </c>
      <c r="Y75" s="0" t="str">
        <f aca="false" t="array" ref="Y75:Y75">IFERROR(CONCATENATE((INDEX($A$7:$A$33,SMALL(IF($Z$7:$Z$33&lt;&gt;"",IF($W$7:$W$33&lt;&gt;"",ROW($W$7:$W$33)-MIN(ROW($W$7:$W$33))+1,""),""),ROW()-ROW(A$35)+1))),),"")</f>
        <v/>
      </c>
      <c r="AC75" s="0" t="str">
        <f aca="false" t="array" ref="AC75:AC75">IFERROR(CONCATENATE((INDEX($AF$7:$AF$33,SMALL(IF($AF$7:$AF$33&lt;&gt;"",IF($AC$7:$AC$33&lt;&gt;"",ROW($AC$7:$AC$33)-MIN(ROW($AC$7:$AC$33))+1,""),""),ROW()-ROW(A$35)+1))),","),"")</f>
        <v/>
      </c>
      <c r="AD75" s="0" t="str">
        <f aca="false" t="array" ref="AD75:AD75">IFERROR(CONCATENATE(TEXT(INDEX($AC$7:$AC$33,SMALL(IF($AF$7:$AF$33&lt;&gt;"",IF($AC$7:$AC$33&lt;&gt;"",ROW($AC$7:$AC$33)-MIN(ROW($AC$7:$AC$33))+1,""),""),ROW()-ROW(A$35)+1)),"##0"),","),"")</f>
        <v/>
      </c>
      <c r="AE75" s="0" t="str">
        <f aca="false" t="array" ref="AE75:AE75">IFERROR(CONCATENATE((INDEX($A$7:$A$33,SMALL(IF($AF$7:$AF$33&lt;&gt;"",IF($AC$7:$AC$33&lt;&gt;"",ROW($AC$7:$AC$33)-MIN(ROW($AC$7:$AC$33))+1,""),""),ROW()-ROW(A$35)+1))),),"")</f>
        <v/>
      </c>
      <c r="AI75" s="0" t="str">
        <f aca="false" t="array" ref="AI75:AI75">IFERROR(CONCATENATE((INDEX($AL$7:$AL$33,SMALL(IF($AL$7:$AL$33&lt;&gt;"",IF($AI$7:$AI$33&lt;&gt;"",ROW($AI$7:$AI$33)-MIN(ROW($AI$7:$AI$33))+1,""),""),ROW()-ROW(A$35)+1)))," "),"")</f>
        <v/>
      </c>
      <c r="AJ75" s="0" t="str">
        <f aca="false" t="array" ref="AJ75:AJ75">IFERROR(CONCATENATE(TEXT(INDEX($AI$7:$AI$33,SMALL(IF($AL$7:$AL$33&lt;&gt;"",IF($AI$7:$AI$33&lt;&gt;"",ROW($AI$7:$AI$33)-MIN(ROW($AI$7:$AI$33))+1,""),""),ROW()-ROW(A$35)+1)),"##0")," "),"")</f>
        <v/>
      </c>
      <c r="AK75" s="0" t="str">
        <f aca="false" t="array" ref="AK75:AK75">IFERROR(CONCATENATE((INDEX($A$7:$A$33,SMALL(IF($AL$7:$AL$33&lt;&gt;"",IF($AI$7:$AI$33&lt;&gt;"",ROW($AI$7:$AI$33)-MIN(ROW($AI$7:$AI$33))+1,""),""),ROW()-ROW(A$35)+1))),),"")</f>
        <v/>
      </c>
      <c r="AO75" s="0" t="str">
        <f aca="false" t="array" ref="AO75:AO75">IFERROR(CONCATENATE(TEXT(INDEX($AO$7:$AO$33,SMALL(IF($AR$7:$AR$33&lt;&gt;"",IF($AO$7:$AO$33&lt;&gt;"",ROW($AO$7:$AO$33)-MIN(ROW($AO$7:$AO$33))+1,""),""),ROW()-ROW(A$35)+1)),"##0"),),"")</f>
        <v/>
      </c>
      <c r="AP75" s="0" t="str">
        <f aca="false" t="array" ref="AP75:AP75">IFERROR(CONCATENATE((INDEX($AR$7:$AR$33,SMALL(IF($AR$7:$AR$33&lt;&gt;"",IF($AO$7:$AO$33&lt;&gt;"",ROW($AO$7:$AO$33)-MIN(ROW($AO$7:$AO$33))+1,""),""),ROW()-ROW(A$35)+1))),),"")</f>
        <v/>
      </c>
      <c r="AQ75" s="0" t="str">
        <f aca="false" t="array" ref="AQ75:AQ75">IFERROR(CONCATENATE((INDEX($A$7:$A$33,SMALL(IF($AR$7:$AR$33&lt;&gt;"",IF($AO$7:$AO$33&lt;&gt;"",ROW($AO$7:$AO$33)-MIN(ROW($AO$7:$AO$33))+1,""),""),ROW()-ROW(A$35)+1))),),"")</f>
        <v/>
      </c>
    </row>
    <row r="76" customFormat="false" ht="13.8" hidden="false" customHeight="false" outlineLevel="0" collapsed="false">
      <c r="K76" s="0" t="str">
        <f aca="false" t="array" ref="K76:K76">IFERROR(CONCATENATE(TEXT(INDEX($K$7:$K$33,SMALL(IF($N$7:$N$33&lt;&gt;"",IF($K$7:$K$33&lt;&gt;"",ROW($K$7:$K$33)-MIN(ROW($K$7:$K$33))+1,""),""),ROW()-ROW(A$35)+1)),"##0"),","),"")</f>
        <v/>
      </c>
      <c r="L76" s="0" t="str">
        <f aca="false" t="array" ref="L76:L76">IFERROR(CONCATENATE((INDEX($N$7:$N$33,SMALL(IF($N$7:$N$33&lt;&gt;"",IF($K$7:$K$33&lt;&gt;"",ROW($K$7:$K$33)-MIN(ROW($K$7:$K$33))+1,""),""),ROW()-ROW(A$35)+1))),","),"")</f>
        <v/>
      </c>
      <c r="M76" s="0" t="str">
        <f aca="false" t="array" ref="M76:M76">IFERROR(CONCATENATE((INDEX($A$7:$A$33,SMALL(IF($N$7:$N$33&lt;&gt;"",IF($K$7:$K$33&lt;&gt;"",ROW($K$7:$K$33)-MIN(ROW($K$7:$K$33))+1,""),""),ROW()-ROW(A$35)+1))),),"")</f>
        <v/>
      </c>
      <c r="Q76" s="0" t="str">
        <f aca="false" t="array" ref="Q76:Q76">IFERROR(CONCATENATE((INDEX($T$7:$T$33,SMALL(IF($T$7:$T$33&lt;&gt;"",IF($Q$7:$Q$33&lt;&gt;"",ROW($Q$7:$Q$33)-MIN(ROW($Q$7:$Q$33))+1,""),""),ROW()-ROW(A$35)+1)))," "),"")</f>
        <v/>
      </c>
      <c r="R76" s="0" t="str">
        <f aca="false" t="array" ref="R76:R76">IFERROR(CONCATENATE(TEXT(INDEX($Q$7:$Q$33,SMALL(IF($T$7:$T$33&lt;&gt;"",IF($Q$7:$Q$33&lt;&gt;"",ROW($Q$7:$Q$33)-MIN(ROW($Q$7:$Q$33))+1,""),""),ROW()-ROW(A$35)+1)),"##0")," "),"")</f>
        <v/>
      </c>
      <c r="S76" s="0" t="str">
        <f aca="false" t="array" ref="S76:S76">IFERROR(CONCATENATE((INDEX($A$7:$A$33,SMALL(IF($T$7:$T$33&lt;&gt;"",IF($Q$7:$Q$33&lt;&gt;"",ROW($Q$7:$Q$33)-MIN(ROW($Q$7:$Q$33))+1,""),""),ROW()-ROW(A$35)+1))),),"")</f>
        <v/>
      </c>
      <c r="W76" s="0" t="str">
        <f aca="false" t="array" ref="W76:W76">IFERROR(CONCATENATE((INDEX($Z$7:$Z$33,SMALL(IF($Z$7:$Z$33&lt;&gt;"",IF($W$7:$W$33&lt;&gt;"",ROW($W$7:$W$33)-MIN(ROW($W$7:$W$33))+1,""),""),ROW()-ROW(A$35)+1)))," "),"")</f>
        <v/>
      </c>
      <c r="X76" s="0" t="str">
        <f aca="false" t="array" ref="X76:X76">IFERROR(CONCATENATE(TEXT(INDEX($W$7:$W$33,SMALL(IF($Z$7:$Z$33&lt;&gt;"",IF($W$7:$W$33&lt;&gt;"",ROW($W$7:$W$33)-MIN(ROW($W$7:$W$33))+1,""),""),ROW()-ROW(A$35)+1)),"##0")," "),"")</f>
        <v/>
      </c>
      <c r="Y76" s="0" t="str">
        <f aca="false" t="array" ref="Y76:Y76">IFERROR(CONCATENATE((INDEX($A$7:$A$33,SMALL(IF($Z$7:$Z$33&lt;&gt;"",IF($W$7:$W$33&lt;&gt;"",ROW($W$7:$W$33)-MIN(ROW($W$7:$W$33))+1,""),""),ROW()-ROW(A$35)+1))),),"")</f>
        <v/>
      </c>
      <c r="AC76" s="0" t="str">
        <f aca="false" t="array" ref="AC76:AC76">IFERROR(CONCATENATE((INDEX($AF$7:$AF$33,SMALL(IF($AF$7:$AF$33&lt;&gt;"",IF($AC$7:$AC$33&lt;&gt;"",ROW($AC$7:$AC$33)-MIN(ROW($AC$7:$AC$33))+1,""),""),ROW()-ROW(A$35)+1))),","),"")</f>
        <v/>
      </c>
      <c r="AD76" s="0" t="str">
        <f aca="false" t="array" ref="AD76:AD76">IFERROR(CONCATENATE(TEXT(INDEX($AC$7:$AC$33,SMALL(IF($AF$7:$AF$33&lt;&gt;"",IF($AC$7:$AC$33&lt;&gt;"",ROW($AC$7:$AC$33)-MIN(ROW($AC$7:$AC$33))+1,""),""),ROW()-ROW(A$35)+1)),"##0"),","),"")</f>
        <v/>
      </c>
      <c r="AE76" s="0" t="str">
        <f aca="false" t="array" ref="AE76:AE76">IFERROR(CONCATENATE((INDEX($A$7:$A$33,SMALL(IF($AF$7:$AF$33&lt;&gt;"",IF($AC$7:$AC$33&lt;&gt;"",ROW($AC$7:$AC$33)-MIN(ROW($AC$7:$AC$33))+1,""),""),ROW()-ROW(A$35)+1))),),"")</f>
        <v/>
      </c>
      <c r="AI76" s="0" t="str">
        <f aca="false" t="array" ref="AI76:AI76">IFERROR(CONCATENATE((INDEX($AL$7:$AL$33,SMALL(IF($AL$7:$AL$33&lt;&gt;"",IF($AI$7:$AI$33&lt;&gt;"",ROW($AI$7:$AI$33)-MIN(ROW($AI$7:$AI$33))+1,""),""),ROW()-ROW(A$35)+1)))," "),"")</f>
        <v/>
      </c>
      <c r="AJ76" s="0" t="str">
        <f aca="false" t="array" ref="AJ76:AJ76">IFERROR(CONCATENATE(TEXT(INDEX($AI$7:$AI$33,SMALL(IF($AL$7:$AL$33&lt;&gt;"",IF($AI$7:$AI$33&lt;&gt;"",ROW($AI$7:$AI$33)-MIN(ROW($AI$7:$AI$33))+1,""),""),ROW()-ROW(A$35)+1)),"##0")," "),"")</f>
        <v/>
      </c>
      <c r="AK76" s="0" t="str">
        <f aca="false" t="array" ref="AK76:AK76">IFERROR(CONCATENATE((INDEX($A$7:$A$33,SMALL(IF($AL$7:$AL$33&lt;&gt;"",IF($AI$7:$AI$33&lt;&gt;"",ROW($AI$7:$AI$33)-MIN(ROW($AI$7:$AI$33))+1,""),""),ROW()-ROW(A$35)+1))),),"")</f>
        <v/>
      </c>
      <c r="AO76" s="0" t="str">
        <f aca="false" t="array" ref="AO76:AO76">IFERROR(CONCATENATE(TEXT(INDEX($AO$7:$AO$33,SMALL(IF($AR$7:$AR$33&lt;&gt;"",IF($AO$7:$AO$33&lt;&gt;"",ROW($AO$7:$AO$33)-MIN(ROW($AO$7:$AO$33))+1,""),""),ROW()-ROW(A$35)+1)),"##0"),),"")</f>
        <v/>
      </c>
      <c r="AP76" s="0" t="str">
        <f aca="false" t="array" ref="AP76:AP76">IFERROR(CONCATENATE((INDEX($AR$7:$AR$33,SMALL(IF($AR$7:$AR$33&lt;&gt;"",IF($AO$7:$AO$33&lt;&gt;"",ROW($AO$7:$AO$33)-MIN(ROW($AO$7:$AO$33))+1,""),""),ROW()-ROW(A$35)+1))),),"")</f>
        <v/>
      </c>
      <c r="AQ76" s="0" t="str">
        <f aca="false" t="array" ref="AQ76:AQ76">IFERROR(CONCATENATE((INDEX($A$7:$A$33,SMALL(IF($AR$7:$AR$33&lt;&gt;"",IF($AO$7:$AO$33&lt;&gt;"",ROW($AO$7:$AO$33)-MIN(ROW($AO$7:$AO$33))+1,""),""),ROW()-ROW(A$35)+1))),),"")</f>
        <v/>
      </c>
    </row>
    <row r="77" customFormat="false" ht="13.8" hidden="false" customHeight="false" outlineLevel="0" collapsed="false">
      <c r="K77" s="0" t="str">
        <f aca="false" t="array" ref="K77:K77">IFERROR(CONCATENATE(TEXT(INDEX($K$7:$K$33,SMALL(IF($N$7:$N$33&lt;&gt;"",IF($K$7:$K$33&lt;&gt;"",ROW($K$7:$K$33)-MIN(ROW($K$7:$K$33))+1,""),""),ROW()-ROW(A$35)+1)),"##0"),","),"")</f>
        <v/>
      </c>
      <c r="L77" s="0" t="str">
        <f aca="false" t="array" ref="L77:L77">IFERROR(CONCATENATE((INDEX($N$7:$N$33,SMALL(IF($N$7:$N$33&lt;&gt;"",IF($K$7:$K$33&lt;&gt;"",ROW($K$7:$K$33)-MIN(ROW($K$7:$K$33))+1,""),""),ROW()-ROW(A$35)+1))),","),"")</f>
        <v/>
      </c>
      <c r="M77" s="0" t="str">
        <f aca="false" t="array" ref="M77:M77">IFERROR(CONCATENATE((INDEX($A$7:$A$33,SMALL(IF($N$7:$N$33&lt;&gt;"",IF($K$7:$K$33&lt;&gt;"",ROW($K$7:$K$33)-MIN(ROW($K$7:$K$33))+1,""),""),ROW()-ROW(A$35)+1))),),"")</f>
        <v/>
      </c>
      <c r="Q77" s="0" t="str">
        <f aca="false" t="array" ref="Q77:Q77">IFERROR(CONCATENATE((INDEX($T$7:$T$33,SMALL(IF($T$7:$T$33&lt;&gt;"",IF($Q$7:$Q$33&lt;&gt;"",ROW($Q$7:$Q$33)-MIN(ROW($Q$7:$Q$33))+1,""),""),ROW()-ROW(A$35)+1)))," "),"")</f>
        <v/>
      </c>
      <c r="R77" s="0" t="str">
        <f aca="false" t="array" ref="R77:R77">IFERROR(CONCATENATE(TEXT(INDEX($Q$7:$Q$33,SMALL(IF($T$7:$T$33&lt;&gt;"",IF($Q$7:$Q$33&lt;&gt;"",ROW($Q$7:$Q$33)-MIN(ROW($Q$7:$Q$33))+1,""),""),ROW()-ROW(A$35)+1)),"##0")," "),"")</f>
        <v/>
      </c>
      <c r="S77" s="0" t="str">
        <f aca="false" t="array" ref="S77:S77">IFERROR(CONCATENATE((INDEX($A$7:$A$33,SMALL(IF($T$7:$T$33&lt;&gt;"",IF($Q$7:$Q$33&lt;&gt;"",ROW($Q$7:$Q$33)-MIN(ROW($Q$7:$Q$33))+1,""),""),ROW()-ROW(A$35)+1))),),"")</f>
        <v/>
      </c>
      <c r="W77" s="0" t="str">
        <f aca="false" t="array" ref="W77:W77">IFERROR(CONCATENATE((INDEX($Z$7:$Z$33,SMALL(IF($Z$7:$Z$33&lt;&gt;"",IF($W$7:$W$33&lt;&gt;"",ROW($W$7:$W$33)-MIN(ROW($W$7:$W$33))+1,""),""),ROW()-ROW(A$35)+1)))," "),"")</f>
        <v/>
      </c>
      <c r="X77" s="0" t="str">
        <f aca="false" t="array" ref="X77:X77">IFERROR(CONCATENATE(TEXT(INDEX($W$7:$W$33,SMALL(IF($Z$7:$Z$33&lt;&gt;"",IF($W$7:$W$33&lt;&gt;"",ROW($W$7:$W$33)-MIN(ROW($W$7:$W$33))+1,""),""),ROW()-ROW(A$35)+1)),"##0")," "),"")</f>
        <v/>
      </c>
      <c r="Y77" s="0" t="str">
        <f aca="false" t="array" ref="Y77:Y77">IFERROR(CONCATENATE((INDEX($A$7:$A$33,SMALL(IF($Z$7:$Z$33&lt;&gt;"",IF($W$7:$W$33&lt;&gt;"",ROW($W$7:$W$33)-MIN(ROW($W$7:$W$33))+1,""),""),ROW()-ROW(A$35)+1))),),"")</f>
        <v/>
      </c>
      <c r="AC77" s="0" t="str">
        <f aca="false" t="array" ref="AC77:AC77">IFERROR(CONCATENATE((INDEX($AF$7:$AF$33,SMALL(IF($AF$7:$AF$33&lt;&gt;"",IF($AC$7:$AC$33&lt;&gt;"",ROW($AC$7:$AC$33)-MIN(ROW($AC$7:$AC$33))+1,""),""),ROW()-ROW(A$35)+1))),","),"")</f>
        <v/>
      </c>
      <c r="AD77" s="0" t="str">
        <f aca="false" t="array" ref="AD77:AD77">IFERROR(CONCATENATE(TEXT(INDEX($AC$7:$AC$33,SMALL(IF($AF$7:$AF$33&lt;&gt;"",IF($AC$7:$AC$33&lt;&gt;"",ROW($AC$7:$AC$33)-MIN(ROW($AC$7:$AC$33))+1,""),""),ROW()-ROW(A$35)+1)),"##0"),","),"")</f>
        <v/>
      </c>
      <c r="AE77" s="0" t="str">
        <f aca="false" t="array" ref="AE77:AE77">IFERROR(CONCATENATE((INDEX($A$7:$A$33,SMALL(IF($AF$7:$AF$33&lt;&gt;"",IF($AC$7:$AC$33&lt;&gt;"",ROW($AC$7:$AC$33)-MIN(ROW($AC$7:$AC$33))+1,""),""),ROW()-ROW(A$35)+1))),),"")</f>
        <v/>
      </c>
      <c r="AI77" s="0" t="str">
        <f aca="false" t="array" ref="AI77:AI77">IFERROR(CONCATENATE((INDEX($AL$7:$AL$33,SMALL(IF($AL$7:$AL$33&lt;&gt;"",IF($AI$7:$AI$33&lt;&gt;"",ROW($AI$7:$AI$33)-MIN(ROW($AI$7:$AI$33))+1,""),""),ROW()-ROW(A$35)+1)))," "),"")</f>
        <v/>
      </c>
      <c r="AJ77" s="0" t="str">
        <f aca="false" t="array" ref="AJ77:AJ77">IFERROR(CONCATENATE(TEXT(INDEX($AI$7:$AI$33,SMALL(IF($AL$7:$AL$33&lt;&gt;"",IF($AI$7:$AI$33&lt;&gt;"",ROW($AI$7:$AI$33)-MIN(ROW($AI$7:$AI$33))+1,""),""),ROW()-ROW(A$35)+1)),"##0")," "),"")</f>
        <v/>
      </c>
      <c r="AK77" s="0" t="str">
        <f aca="false" t="array" ref="AK77:AK77">IFERROR(CONCATENATE((INDEX($A$7:$A$33,SMALL(IF($AL$7:$AL$33&lt;&gt;"",IF($AI$7:$AI$33&lt;&gt;"",ROW($AI$7:$AI$33)-MIN(ROW($AI$7:$AI$33))+1,""),""),ROW()-ROW(A$35)+1))),),"")</f>
        <v/>
      </c>
      <c r="AO77" s="0" t="str">
        <f aca="false" t="array" ref="AO77:AO77">IFERROR(CONCATENATE(TEXT(INDEX($AO$7:$AO$33,SMALL(IF($AR$7:$AR$33&lt;&gt;"",IF($AO$7:$AO$33&lt;&gt;"",ROW($AO$7:$AO$33)-MIN(ROW($AO$7:$AO$33))+1,""),""),ROW()-ROW(A$35)+1)),"##0"),),"")</f>
        <v/>
      </c>
      <c r="AP77" s="0" t="str">
        <f aca="false" t="array" ref="AP77:AP77">IFERROR(CONCATENATE((INDEX($AR$7:$AR$33,SMALL(IF($AR$7:$AR$33&lt;&gt;"",IF($AO$7:$AO$33&lt;&gt;"",ROW($AO$7:$AO$33)-MIN(ROW($AO$7:$AO$33))+1,""),""),ROW()-ROW(A$35)+1))),),"")</f>
        <v/>
      </c>
      <c r="AQ77" s="0" t="str">
        <f aca="false" t="array" ref="AQ77:AQ77">IFERROR(CONCATENATE((INDEX($A$7:$A$33,SMALL(IF($AR$7:$AR$33&lt;&gt;"",IF($AO$7:$AO$33&lt;&gt;"",ROW($AO$7:$AO$33)-MIN(ROW($AO$7:$AO$33))+1,""),""),ROW()-ROW(A$35)+1))),),"")</f>
        <v/>
      </c>
    </row>
  </sheetData>
  <mergeCells count="7">
    <mergeCell ref="A5:I5"/>
    <mergeCell ref="J5:O5"/>
    <mergeCell ref="P5:U5"/>
    <mergeCell ref="V5:AA5"/>
    <mergeCell ref="AB5:AG5"/>
    <mergeCell ref="AH5:AM5"/>
    <mergeCell ref="AN5:AS5"/>
  </mergeCells>
  <conditionalFormatting sqref="AD9">
    <cfRule type="cellIs" priority="2" operator="lessThanOrEqual" aboveAverage="0" equalAverage="0" bottom="0" percent="0" rank="0" text="" dxfId="0">
      <formula>H9</formula>
    </cfRule>
  </conditionalFormatting>
  <conditionalFormatting sqref="AD17">
    <cfRule type="cellIs" priority="3" operator="lessThanOrEqual" aboveAverage="0" equalAverage="0" bottom="0" percent="0" rank="0" text="" dxfId="0">
      <formula>H17</formula>
    </cfRule>
  </conditionalFormatting>
  <conditionalFormatting sqref="AD18">
    <cfRule type="cellIs" priority="4" operator="lessThanOrEqual" aboveAverage="0" equalAverage="0" bottom="0" percent="0" rank="0" text="" dxfId="0">
      <formula>H18</formula>
    </cfRule>
  </conditionalFormatting>
  <conditionalFormatting sqref="AD19">
    <cfRule type="cellIs" priority="5" operator="lessThanOrEqual" aboveAverage="0" equalAverage="0" bottom="0" percent="0" rank="0" text="" dxfId="0">
      <formula>H19</formula>
    </cfRule>
  </conditionalFormatting>
  <conditionalFormatting sqref="AD22">
    <cfRule type="cellIs" priority="6" operator="lessThanOrEqual" aboveAverage="0" equalAverage="0" bottom="0" percent="0" rank="0" text="" dxfId="0">
      <formula>H22</formula>
    </cfRule>
  </conditionalFormatting>
  <conditionalFormatting sqref="AD23">
    <cfRule type="cellIs" priority="7" operator="lessThanOrEqual" aboveAverage="0" equalAverage="0" bottom="0" percent="0" rank="0" text="" dxfId="0">
      <formula>H23</formula>
    </cfRule>
  </conditionalFormatting>
  <conditionalFormatting sqref="AD24">
    <cfRule type="cellIs" priority="8" operator="lessThanOrEqual" aboveAverage="0" equalAverage="0" bottom="0" percent="0" rank="0" text="" dxfId="0">
      <formula>H24</formula>
    </cfRule>
  </conditionalFormatting>
  <conditionalFormatting sqref="AD26">
    <cfRule type="cellIs" priority="9" operator="lessThanOrEqual" aboveAverage="0" equalAverage="0" bottom="0" percent="0" rank="0" text="" dxfId="0">
      <formula>H26</formula>
    </cfRule>
  </conditionalFormatting>
  <conditionalFormatting sqref="AD27">
    <cfRule type="cellIs" priority="10" operator="lessThanOrEqual" aboveAverage="0" equalAverage="0" bottom="0" percent="0" rank="0" text="" dxfId="0">
      <formula>H27</formula>
    </cfRule>
  </conditionalFormatting>
  <conditionalFormatting sqref="AD29">
    <cfRule type="cellIs" priority="11" operator="lessThanOrEqual" aboveAverage="0" equalAverage="0" bottom="0" percent="0" rank="0" text="" dxfId="0">
      <formula>H29</formula>
    </cfRule>
  </conditionalFormatting>
  <conditionalFormatting sqref="AD31">
    <cfRule type="cellIs" priority="12" operator="lessThanOrEqual" aboveAverage="0" equalAverage="0" bottom="0" percent="0" rank="0" text="" dxfId="0">
      <formula>H31</formula>
    </cfRule>
  </conditionalFormatting>
  <conditionalFormatting sqref="AD33">
    <cfRule type="cellIs" priority="13" operator="lessThanOrEqual" aboveAverage="0" equalAverage="0" bottom="0" percent="0" rank="0" text="" dxfId="0">
      <formula>H33</formula>
    </cfRule>
  </conditionalFormatting>
  <conditionalFormatting sqref="AD7">
    <cfRule type="cellIs" priority="14" operator="lessThanOrEqual" aboveAverage="0" equalAverage="0" bottom="0" percent="0" rank="0" text="" dxfId="0">
      <formula>H7</formula>
    </cfRule>
  </conditionalFormatting>
  <conditionalFormatting sqref="AE9">
    <cfRule type="cellIs" priority="15" operator="lessThanOrEqual" aboveAverage="0" equalAverage="0" bottom="0" percent="0" rank="0" text="" dxfId="0">
      <formula>I9</formula>
    </cfRule>
  </conditionalFormatting>
  <conditionalFormatting sqref="AE17">
    <cfRule type="cellIs" priority="16" operator="lessThanOrEqual" aboveAverage="0" equalAverage="0" bottom="0" percent="0" rank="0" text="" dxfId="0">
      <formula>I17</formula>
    </cfRule>
  </conditionalFormatting>
  <conditionalFormatting sqref="AE18">
    <cfRule type="cellIs" priority="17" operator="lessThanOrEqual" aboveAverage="0" equalAverage="0" bottom="0" percent="0" rank="0" text="" dxfId="0">
      <formula>I18</formula>
    </cfRule>
  </conditionalFormatting>
  <conditionalFormatting sqref="AE19">
    <cfRule type="cellIs" priority="18" operator="lessThanOrEqual" aboveAverage="0" equalAverage="0" bottom="0" percent="0" rank="0" text="" dxfId="0">
      <formula>I19</formula>
    </cfRule>
  </conditionalFormatting>
  <conditionalFormatting sqref="AE22">
    <cfRule type="cellIs" priority="19" operator="lessThanOrEqual" aboveAverage="0" equalAverage="0" bottom="0" percent="0" rank="0" text="" dxfId="0">
      <formula>I22</formula>
    </cfRule>
  </conditionalFormatting>
  <conditionalFormatting sqref="AE23">
    <cfRule type="cellIs" priority="20" operator="lessThanOrEqual" aboveAverage="0" equalAverage="0" bottom="0" percent="0" rank="0" text="" dxfId="0">
      <formula>I23</formula>
    </cfRule>
  </conditionalFormatting>
  <conditionalFormatting sqref="AE24">
    <cfRule type="cellIs" priority="21" operator="lessThanOrEqual" aboveAverage="0" equalAverage="0" bottom="0" percent="0" rank="0" text="" dxfId="0">
      <formula>I24</formula>
    </cfRule>
  </conditionalFormatting>
  <conditionalFormatting sqref="AE26">
    <cfRule type="cellIs" priority="22" operator="lessThanOrEqual" aboveAverage="0" equalAverage="0" bottom="0" percent="0" rank="0" text="" dxfId="0">
      <formula>I26</formula>
    </cfRule>
  </conditionalFormatting>
  <conditionalFormatting sqref="AE27">
    <cfRule type="cellIs" priority="23" operator="lessThanOrEqual" aboveAverage="0" equalAverage="0" bottom="0" percent="0" rank="0" text="" dxfId="0">
      <formula>I27</formula>
    </cfRule>
  </conditionalFormatting>
  <conditionalFormatting sqref="AE29">
    <cfRule type="cellIs" priority="24" operator="lessThanOrEqual" aboveAverage="0" equalAverage="0" bottom="0" percent="0" rank="0" text="" dxfId="0">
      <formula>I29</formula>
    </cfRule>
  </conditionalFormatting>
  <conditionalFormatting sqref="AE31">
    <cfRule type="cellIs" priority="25" operator="lessThanOrEqual" aboveAverage="0" equalAverage="0" bottom="0" percent="0" rank="0" text="" dxfId="0">
      <formula>I31</formula>
    </cfRule>
  </conditionalFormatting>
  <conditionalFormatting sqref="AE33">
    <cfRule type="cellIs" priority="26" operator="lessThanOrEqual" aboveAverage="0" equalAverage="0" bottom="0" percent="0" rank="0" text="" dxfId="0">
      <formula>I33</formula>
    </cfRule>
  </conditionalFormatting>
  <conditionalFormatting sqref="AE7">
    <cfRule type="cellIs" priority="27" operator="lessThanOrEqual" aboveAverage="0" equalAverage="0" bottom="0" percent="0" rank="0" text="" dxfId="0">
      <formula>I7</formula>
    </cfRule>
  </conditionalFormatting>
  <conditionalFormatting sqref="AJ8">
    <cfRule type="cellIs" priority="28" operator="lessThanOrEqual" aboveAverage="0" equalAverage="0" bottom="0" percent="0" rank="0" text="" dxfId="0">
      <formula>H8</formula>
    </cfRule>
  </conditionalFormatting>
  <conditionalFormatting sqref="AJ10">
    <cfRule type="cellIs" priority="29" operator="lessThanOrEqual" aboveAverage="0" equalAverage="0" bottom="0" percent="0" rank="0" text="" dxfId="0">
      <formula>H10</formula>
    </cfRule>
  </conditionalFormatting>
  <conditionalFormatting sqref="AJ16">
    <cfRule type="cellIs" priority="30" operator="lessThanOrEqual" aboveAverage="0" equalAverage="0" bottom="0" percent="0" rank="0" text="" dxfId="0">
      <formula>H16</formula>
    </cfRule>
  </conditionalFormatting>
  <conditionalFormatting sqref="AJ20">
    <cfRule type="cellIs" priority="31" operator="lessThanOrEqual" aboveAverage="0" equalAverage="0" bottom="0" percent="0" rank="0" text="" dxfId="0">
      <formula>H20</formula>
    </cfRule>
  </conditionalFormatting>
  <conditionalFormatting sqref="AJ27">
    <cfRule type="cellIs" priority="32" operator="lessThanOrEqual" aboveAverage="0" equalAverage="0" bottom="0" percent="0" rank="0" text="" dxfId="0">
      <formula>H27</formula>
    </cfRule>
  </conditionalFormatting>
  <conditionalFormatting sqref="AJ31">
    <cfRule type="cellIs" priority="33" operator="lessThanOrEqual" aboveAverage="0" equalAverage="0" bottom="0" percent="0" rank="0" text="" dxfId="0">
      <formula>H31</formula>
    </cfRule>
  </conditionalFormatting>
  <conditionalFormatting sqref="AJ32">
    <cfRule type="cellIs" priority="34" operator="lessThanOrEqual" aboveAverage="0" equalAverage="0" bottom="0" percent="0" rank="0" text="" dxfId="0">
      <formula>H32</formula>
    </cfRule>
  </conditionalFormatting>
  <conditionalFormatting sqref="AK8">
    <cfRule type="cellIs" priority="35" operator="lessThanOrEqual" aboveAverage="0" equalAverage="0" bottom="0" percent="0" rank="0" text="" dxfId="0">
      <formula>I8</formula>
    </cfRule>
  </conditionalFormatting>
  <conditionalFormatting sqref="AK10">
    <cfRule type="cellIs" priority="36" operator="lessThanOrEqual" aboveAverage="0" equalAverage="0" bottom="0" percent="0" rank="0" text="" dxfId="0">
      <formula>I10</formula>
    </cfRule>
  </conditionalFormatting>
  <conditionalFormatting sqref="AK16">
    <cfRule type="cellIs" priority="37" operator="lessThanOrEqual" aboveAverage="0" equalAverage="0" bottom="0" percent="0" rank="0" text="" dxfId="0">
      <formula>I16</formula>
    </cfRule>
  </conditionalFormatting>
  <conditionalFormatting sqref="AK20">
    <cfRule type="cellIs" priority="38" operator="lessThanOrEqual" aboveAverage="0" equalAverage="0" bottom="0" percent="0" rank="0" text="" dxfId="0">
      <formula>I20</formula>
    </cfRule>
  </conditionalFormatting>
  <conditionalFormatting sqref="AK27">
    <cfRule type="cellIs" priority="39" operator="lessThanOrEqual" aboveAverage="0" equalAverage="0" bottom="0" percent="0" rank="0" text="" dxfId="0">
      <formula>I27</formula>
    </cfRule>
  </conditionalFormatting>
  <conditionalFormatting sqref="AK31">
    <cfRule type="cellIs" priority="40" operator="lessThanOrEqual" aboveAverage="0" equalAverage="0" bottom="0" percent="0" rank="0" text="" dxfId="0">
      <formula>I31</formula>
    </cfRule>
  </conditionalFormatting>
  <conditionalFormatting sqref="AK32">
    <cfRule type="cellIs" priority="41" operator="lessThanOrEqual" aboveAverage="0" equalAverage="0" bottom="0" percent="0" rank="0" text="" dxfId="0">
      <formula>I32</formula>
    </cfRule>
  </conditionalFormatting>
  <conditionalFormatting sqref="L8">
    <cfRule type="cellIs" priority="42" operator="lessThanOrEqual" aboveAverage="0" equalAverage="0" bottom="0" percent="0" rank="0" text="" dxfId="0">
      <formula>H8</formula>
    </cfRule>
  </conditionalFormatting>
  <conditionalFormatting sqref="L9">
    <cfRule type="cellIs" priority="43" operator="lessThanOrEqual" aboveAverage="0" equalAverage="0" bottom="0" percent="0" rank="0" text="" dxfId="0">
      <formula>H9</formula>
    </cfRule>
  </conditionalFormatting>
  <conditionalFormatting sqref="L10">
    <cfRule type="cellIs" priority="44" operator="lessThanOrEqual" aboveAverage="0" equalAverage="0" bottom="0" percent="0" rank="0" text="" dxfId="0">
      <formula>H10</formula>
    </cfRule>
  </conditionalFormatting>
  <conditionalFormatting sqref="L11">
    <cfRule type="cellIs" priority="45" operator="lessThanOrEqual" aboveAverage="0" equalAverage="0" bottom="0" percent="0" rank="0" text="" dxfId="0">
      <formula>H11</formula>
    </cfRule>
  </conditionalFormatting>
  <conditionalFormatting sqref="L12">
    <cfRule type="cellIs" priority="46" operator="lessThanOrEqual" aboveAverage="0" equalAverage="0" bottom="0" percent="0" rank="0" text="" dxfId="0">
      <formula>H12</formula>
    </cfRule>
  </conditionalFormatting>
  <conditionalFormatting sqref="L13">
    <cfRule type="cellIs" priority="47" operator="lessThanOrEqual" aboveAverage="0" equalAverage="0" bottom="0" percent="0" rank="0" text="" dxfId="0">
      <formula>H13</formula>
    </cfRule>
  </conditionalFormatting>
  <conditionalFormatting sqref="L15">
    <cfRule type="cellIs" priority="48" operator="lessThanOrEqual" aboveAverage="0" equalAverage="0" bottom="0" percent="0" rank="0" text="" dxfId="0">
      <formula>H15</formula>
    </cfRule>
  </conditionalFormatting>
  <conditionalFormatting sqref="L16">
    <cfRule type="cellIs" priority="49" operator="lessThanOrEqual" aboveAverage="0" equalAverage="0" bottom="0" percent="0" rank="0" text="" dxfId="0">
      <formula>H16</formula>
    </cfRule>
  </conditionalFormatting>
  <conditionalFormatting sqref="L17">
    <cfRule type="cellIs" priority="50" operator="lessThanOrEqual" aboveAverage="0" equalAverage="0" bottom="0" percent="0" rank="0" text="" dxfId="0">
      <formula>H17</formula>
    </cfRule>
  </conditionalFormatting>
  <conditionalFormatting sqref="L18">
    <cfRule type="cellIs" priority="51" operator="lessThanOrEqual" aboveAverage="0" equalAverage="0" bottom="0" percent="0" rank="0" text="" dxfId="0">
      <formula>H18</formula>
    </cfRule>
  </conditionalFormatting>
  <conditionalFormatting sqref="L19">
    <cfRule type="cellIs" priority="52" operator="lessThanOrEqual" aboveAverage="0" equalAverage="0" bottom="0" percent="0" rank="0" text="" dxfId="0">
      <formula>H19</formula>
    </cfRule>
  </conditionalFormatting>
  <conditionalFormatting sqref="L20">
    <cfRule type="cellIs" priority="53" operator="lessThanOrEqual" aboveAverage="0" equalAverage="0" bottom="0" percent="0" rank="0" text="" dxfId="0">
      <formula>H20</formula>
    </cfRule>
  </conditionalFormatting>
  <conditionalFormatting sqref="L21">
    <cfRule type="cellIs" priority="54" operator="lessThanOrEqual" aboveAverage="0" equalAverage="0" bottom="0" percent="0" rank="0" text="" dxfId="0">
      <formula>H21</formula>
    </cfRule>
  </conditionalFormatting>
  <conditionalFormatting sqref="L22">
    <cfRule type="cellIs" priority="55" operator="lessThanOrEqual" aboveAverage="0" equalAverage="0" bottom="0" percent="0" rank="0" text="" dxfId="0">
      <formula>H22</formula>
    </cfRule>
  </conditionalFormatting>
  <conditionalFormatting sqref="L23">
    <cfRule type="cellIs" priority="56" operator="lessThanOrEqual" aboveAverage="0" equalAverage="0" bottom="0" percent="0" rank="0" text="" dxfId="0">
      <formula>H23</formula>
    </cfRule>
  </conditionalFormatting>
  <conditionalFormatting sqref="L24">
    <cfRule type="cellIs" priority="57" operator="lessThanOrEqual" aboveAverage="0" equalAverage="0" bottom="0" percent="0" rank="0" text="" dxfId="0">
      <formula>H24</formula>
    </cfRule>
  </conditionalFormatting>
  <conditionalFormatting sqref="L25">
    <cfRule type="cellIs" priority="58" operator="lessThanOrEqual" aboveAverage="0" equalAverage="0" bottom="0" percent="0" rank="0" text="" dxfId="0">
      <formula>H25</formula>
    </cfRule>
  </conditionalFormatting>
  <conditionalFormatting sqref="L26">
    <cfRule type="cellIs" priority="59" operator="lessThanOrEqual" aboveAverage="0" equalAverage="0" bottom="0" percent="0" rank="0" text="" dxfId="0">
      <formula>H26</formula>
    </cfRule>
  </conditionalFormatting>
  <conditionalFormatting sqref="L27">
    <cfRule type="cellIs" priority="60" operator="lessThanOrEqual" aboveAverage="0" equalAverage="0" bottom="0" percent="0" rank="0" text="" dxfId="0">
      <formula>H27</formula>
    </cfRule>
  </conditionalFormatting>
  <conditionalFormatting sqref="L28">
    <cfRule type="cellIs" priority="61" operator="lessThanOrEqual" aboveAverage="0" equalAverage="0" bottom="0" percent="0" rank="0" text="" dxfId="0">
      <formula>H28</formula>
    </cfRule>
  </conditionalFormatting>
  <conditionalFormatting sqref="L29">
    <cfRule type="cellIs" priority="62" operator="lessThanOrEqual" aboveAverage="0" equalAverage="0" bottom="0" percent="0" rank="0" text="" dxfId="0">
      <formula>H29</formula>
    </cfRule>
  </conditionalFormatting>
  <conditionalFormatting sqref="L31">
    <cfRule type="cellIs" priority="63" operator="lessThanOrEqual" aboveAverage="0" equalAverage="0" bottom="0" percent="0" rank="0" text="" dxfId="0">
      <formula>H31</formula>
    </cfRule>
  </conditionalFormatting>
  <conditionalFormatting sqref="L32">
    <cfRule type="cellIs" priority="64" operator="lessThanOrEqual" aboveAverage="0" equalAverage="0" bottom="0" percent="0" rank="0" text="" dxfId="0">
      <formula>H32</formula>
    </cfRule>
  </conditionalFormatting>
  <conditionalFormatting sqref="L33">
    <cfRule type="cellIs" priority="65" operator="lessThanOrEqual" aboveAverage="0" equalAverage="0" bottom="0" percent="0" rank="0" text="" dxfId="0">
      <formula>H33</formula>
    </cfRule>
  </conditionalFormatting>
  <conditionalFormatting sqref="L7">
    <cfRule type="cellIs" priority="66" operator="lessThanOrEqual" aboveAverage="0" equalAverage="0" bottom="0" percent="0" rank="0" text="" dxfId="0">
      <formula>H7</formula>
    </cfRule>
  </conditionalFormatting>
  <conditionalFormatting sqref="M8">
    <cfRule type="cellIs" priority="67" operator="lessThanOrEqual" aboveAverage="0" equalAverage="0" bottom="0" percent="0" rank="0" text="" dxfId="0">
      <formula>I8</formula>
    </cfRule>
  </conditionalFormatting>
  <conditionalFormatting sqref="M9">
    <cfRule type="cellIs" priority="68" operator="lessThanOrEqual" aboveAverage="0" equalAverage="0" bottom="0" percent="0" rank="0" text="" dxfId="0">
      <formula>I9</formula>
    </cfRule>
  </conditionalFormatting>
  <conditionalFormatting sqref="M10">
    <cfRule type="cellIs" priority="69" operator="lessThanOrEqual" aboveAverage="0" equalAverage="0" bottom="0" percent="0" rank="0" text="" dxfId="0">
      <formula>I10</formula>
    </cfRule>
  </conditionalFormatting>
  <conditionalFormatting sqref="M11">
    <cfRule type="cellIs" priority="70" operator="lessThanOrEqual" aboveAverage="0" equalAverage="0" bottom="0" percent="0" rank="0" text="" dxfId="0">
      <formula>I11</formula>
    </cfRule>
  </conditionalFormatting>
  <conditionalFormatting sqref="M12">
    <cfRule type="cellIs" priority="71" operator="lessThanOrEqual" aboveAverage="0" equalAverage="0" bottom="0" percent="0" rank="0" text="" dxfId="0">
      <formula>I12</formula>
    </cfRule>
  </conditionalFormatting>
  <conditionalFormatting sqref="M13">
    <cfRule type="cellIs" priority="72" operator="lessThanOrEqual" aboveAverage="0" equalAverage="0" bottom="0" percent="0" rank="0" text="" dxfId="0">
      <formula>I13</formula>
    </cfRule>
  </conditionalFormatting>
  <conditionalFormatting sqref="M15">
    <cfRule type="cellIs" priority="73" operator="lessThanOrEqual" aboveAverage="0" equalAverage="0" bottom="0" percent="0" rank="0" text="" dxfId="0">
      <formula>I15</formula>
    </cfRule>
  </conditionalFormatting>
  <conditionalFormatting sqref="M16">
    <cfRule type="cellIs" priority="74" operator="lessThanOrEqual" aboveAverage="0" equalAverage="0" bottom="0" percent="0" rank="0" text="" dxfId="0">
      <formula>I16</formula>
    </cfRule>
  </conditionalFormatting>
  <conditionalFormatting sqref="M17">
    <cfRule type="cellIs" priority="75" operator="lessThanOrEqual" aboveAverage="0" equalAverage="0" bottom="0" percent="0" rank="0" text="" dxfId="0">
      <formula>I17</formula>
    </cfRule>
  </conditionalFormatting>
  <conditionalFormatting sqref="M18">
    <cfRule type="cellIs" priority="76" operator="lessThanOrEqual" aboveAverage="0" equalAverage="0" bottom="0" percent="0" rank="0" text="" dxfId="0">
      <formula>I18</formula>
    </cfRule>
  </conditionalFormatting>
  <conditionalFormatting sqref="M19">
    <cfRule type="cellIs" priority="77" operator="lessThanOrEqual" aboveAverage="0" equalAverage="0" bottom="0" percent="0" rank="0" text="" dxfId="0">
      <formula>I19</formula>
    </cfRule>
  </conditionalFormatting>
  <conditionalFormatting sqref="M20">
    <cfRule type="cellIs" priority="78" operator="lessThanOrEqual" aboveAverage="0" equalAverage="0" bottom="0" percent="0" rank="0" text="" dxfId="0">
      <formula>I20</formula>
    </cfRule>
  </conditionalFormatting>
  <conditionalFormatting sqref="M21">
    <cfRule type="cellIs" priority="79" operator="lessThanOrEqual" aboveAverage="0" equalAverage="0" bottom="0" percent="0" rank="0" text="" dxfId="0">
      <formula>I21</formula>
    </cfRule>
  </conditionalFormatting>
  <conditionalFormatting sqref="M22">
    <cfRule type="cellIs" priority="80" operator="lessThanOrEqual" aboveAverage="0" equalAverage="0" bottom="0" percent="0" rank="0" text="" dxfId="0">
      <formula>I22</formula>
    </cfRule>
  </conditionalFormatting>
  <conditionalFormatting sqref="M23">
    <cfRule type="cellIs" priority="81" operator="lessThanOrEqual" aboveAverage="0" equalAverage="0" bottom="0" percent="0" rank="0" text="" dxfId="0">
      <formula>I23</formula>
    </cfRule>
  </conditionalFormatting>
  <conditionalFormatting sqref="M24">
    <cfRule type="cellIs" priority="82" operator="lessThanOrEqual" aboveAverage="0" equalAverage="0" bottom="0" percent="0" rank="0" text="" dxfId="0">
      <formula>I24</formula>
    </cfRule>
  </conditionalFormatting>
  <conditionalFormatting sqref="M25">
    <cfRule type="cellIs" priority="83" operator="lessThanOrEqual" aboveAverage="0" equalAverage="0" bottom="0" percent="0" rank="0" text="" dxfId="0">
      <formula>I25</formula>
    </cfRule>
  </conditionalFormatting>
  <conditionalFormatting sqref="M26">
    <cfRule type="cellIs" priority="84" operator="lessThanOrEqual" aboveAverage="0" equalAverage="0" bottom="0" percent="0" rank="0" text="" dxfId="0">
      <formula>I26</formula>
    </cfRule>
  </conditionalFormatting>
  <conditionalFormatting sqref="M27">
    <cfRule type="cellIs" priority="85" operator="lessThanOrEqual" aboveAverage="0" equalAverage="0" bottom="0" percent="0" rank="0" text="" dxfId="0">
      <formula>I27</formula>
    </cfRule>
  </conditionalFormatting>
  <conditionalFormatting sqref="M28">
    <cfRule type="cellIs" priority="86" operator="lessThanOrEqual" aboveAverage="0" equalAverage="0" bottom="0" percent="0" rank="0" text="" dxfId="0">
      <formula>I28</formula>
    </cfRule>
  </conditionalFormatting>
  <conditionalFormatting sqref="M29">
    <cfRule type="cellIs" priority="87" operator="lessThanOrEqual" aboveAverage="0" equalAverage="0" bottom="0" percent="0" rank="0" text="" dxfId="0">
      <formula>I29</formula>
    </cfRule>
  </conditionalFormatting>
  <conditionalFormatting sqref="M31">
    <cfRule type="cellIs" priority="88" operator="lessThanOrEqual" aboveAverage="0" equalAverage="0" bottom="0" percent="0" rank="0" text="" dxfId="0">
      <formula>I31</formula>
    </cfRule>
  </conditionalFormatting>
  <conditionalFormatting sqref="M32">
    <cfRule type="cellIs" priority="89" operator="lessThanOrEqual" aboveAverage="0" equalAverage="0" bottom="0" percent="0" rank="0" text="" dxfId="0">
      <formula>I32</formula>
    </cfRule>
  </conditionalFormatting>
  <conditionalFormatting sqref="M33">
    <cfRule type="cellIs" priority="90" operator="lessThanOrEqual" aboveAverage="0" equalAverage="0" bottom="0" percent="0" rank="0" text="" dxfId="0">
      <formula>I33</formula>
    </cfRule>
  </conditionalFormatting>
  <conditionalFormatting sqref="M7">
    <cfRule type="cellIs" priority="91" operator="lessThanOrEqual" aboveAverage="0" equalAverage="0" bottom="0" percent="0" rank="0" text="" dxfId="0">
      <formula>I7</formula>
    </cfRule>
  </conditionalFormatting>
  <conditionalFormatting sqref="R9">
    <cfRule type="cellIs" priority="92" operator="lessThanOrEqual" aboveAverage="0" equalAverage="0" bottom="0" percent="0" rank="0" text="" dxfId="0">
      <formula>H9</formula>
    </cfRule>
  </conditionalFormatting>
  <conditionalFormatting sqref="R17">
    <cfRule type="cellIs" priority="93" operator="lessThanOrEqual" aboveAverage="0" equalAverage="0" bottom="0" percent="0" rank="0" text="" dxfId="0">
      <formula>H17</formula>
    </cfRule>
  </conditionalFormatting>
  <conditionalFormatting sqref="R18">
    <cfRule type="cellIs" priority="94" operator="lessThanOrEqual" aboveAverage="0" equalAverage="0" bottom="0" percent="0" rank="0" text="" dxfId="0">
      <formula>H18</formula>
    </cfRule>
  </conditionalFormatting>
  <conditionalFormatting sqref="R19">
    <cfRule type="cellIs" priority="95" operator="lessThanOrEqual" aboveAverage="0" equalAverage="0" bottom="0" percent="0" rank="0" text="" dxfId="0">
      <formula>H19</formula>
    </cfRule>
  </conditionalFormatting>
  <conditionalFormatting sqref="R20">
    <cfRule type="cellIs" priority="96" operator="lessThanOrEqual" aboveAverage="0" equalAverage="0" bottom="0" percent="0" rank="0" text="" dxfId="0">
      <formula>H20</formula>
    </cfRule>
  </conditionalFormatting>
  <conditionalFormatting sqref="R22">
    <cfRule type="cellIs" priority="97" operator="lessThanOrEqual" aboveAverage="0" equalAverage="0" bottom="0" percent="0" rank="0" text="" dxfId="0">
      <formula>H22</formula>
    </cfRule>
  </conditionalFormatting>
  <conditionalFormatting sqref="R23">
    <cfRule type="cellIs" priority="98" operator="lessThanOrEqual" aboveAverage="0" equalAverage="0" bottom="0" percent="0" rank="0" text="" dxfId="0">
      <formula>H23</formula>
    </cfRule>
  </conditionalFormatting>
  <conditionalFormatting sqref="R24">
    <cfRule type="cellIs" priority="99" operator="lessThanOrEqual" aboveAverage="0" equalAverage="0" bottom="0" percent="0" rank="0" text="" dxfId="0">
      <formula>H24</formula>
    </cfRule>
  </conditionalFormatting>
  <conditionalFormatting sqref="R26">
    <cfRule type="cellIs" priority="100" operator="lessThanOrEqual" aboveAverage="0" equalAverage="0" bottom="0" percent="0" rank="0" text="" dxfId="0">
      <formula>H26</formula>
    </cfRule>
  </conditionalFormatting>
  <conditionalFormatting sqref="R27">
    <cfRule type="cellIs" priority="101" operator="lessThanOrEqual" aboveAverage="0" equalAverage="0" bottom="0" percent="0" rank="0" text="" dxfId="0">
      <formula>H27</formula>
    </cfRule>
  </conditionalFormatting>
  <conditionalFormatting sqref="R28">
    <cfRule type="cellIs" priority="102" operator="lessThanOrEqual" aboveAverage="0" equalAverage="0" bottom="0" percent="0" rank="0" text="" dxfId="0">
      <formula>H28</formula>
    </cfRule>
  </conditionalFormatting>
  <conditionalFormatting sqref="R29">
    <cfRule type="cellIs" priority="103" operator="lessThanOrEqual" aboveAverage="0" equalAverage="0" bottom="0" percent="0" rank="0" text="" dxfId="0">
      <formula>H29</formula>
    </cfRule>
  </conditionalFormatting>
  <conditionalFormatting sqref="R31">
    <cfRule type="cellIs" priority="104" operator="lessThanOrEqual" aboveAverage="0" equalAverage="0" bottom="0" percent="0" rank="0" text="" dxfId="0">
      <formula>H31</formula>
    </cfRule>
  </conditionalFormatting>
  <conditionalFormatting sqref="R33">
    <cfRule type="cellIs" priority="105" operator="lessThanOrEqual" aboveAverage="0" equalAverage="0" bottom="0" percent="0" rank="0" text="" dxfId="0">
      <formula>H33</formula>
    </cfRule>
  </conditionalFormatting>
  <conditionalFormatting sqref="R7">
    <cfRule type="cellIs" priority="106" operator="lessThanOrEqual" aboveAverage="0" equalAverage="0" bottom="0" percent="0" rank="0" text="" dxfId="0">
      <formula>H7</formula>
    </cfRule>
  </conditionalFormatting>
  <conditionalFormatting sqref="S9">
    <cfRule type="cellIs" priority="107" operator="lessThanOrEqual" aboveAverage="0" equalAverage="0" bottom="0" percent="0" rank="0" text="" dxfId="0">
      <formula>I9</formula>
    </cfRule>
  </conditionalFormatting>
  <conditionalFormatting sqref="S17">
    <cfRule type="cellIs" priority="108" operator="lessThanOrEqual" aboveAverage="0" equalAverage="0" bottom="0" percent="0" rank="0" text="" dxfId="0">
      <formula>I17</formula>
    </cfRule>
  </conditionalFormatting>
  <conditionalFormatting sqref="S18">
    <cfRule type="cellIs" priority="109" operator="lessThanOrEqual" aboveAverage="0" equalAverage="0" bottom="0" percent="0" rank="0" text="" dxfId="0">
      <formula>I18</formula>
    </cfRule>
  </conditionalFormatting>
  <conditionalFormatting sqref="S19">
    <cfRule type="cellIs" priority="110" operator="lessThanOrEqual" aboveAverage="0" equalAverage="0" bottom="0" percent="0" rank="0" text="" dxfId="0">
      <formula>I19</formula>
    </cfRule>
  </conditionalFormatting>
  <conditionalFormatting sqref="S20">
    <cfRule type="cellIs" priority="111" operator="lessThanOrEqual" aboveAverage="0" equalAverage="0" bottom="0" percent="0" rank="0" text="" dxfId="0">
      <formula>I20</formula>
    </cfRule>
  </conditionalFormatting>
  <conditionalFormatting sqref="S22">
    <cfRule type="cellIs" priority="112" operator="lessThanOrEqual" aboveAverage="0" equalAverage="0" bottom="0" percent="0" rank="0" text="" dxfId="0">
      <formula>I22</formula>
    </cfRule>
  </conditionalFormatting>
  <conditionalFormatting sqref="S23">
    <cfRule type="cellIs" priority="113" operator="lessThanOrEqual" aboveAverage="0" equalAverage="0" bottom="0" percent="0" rank="0" text="" dxfId="0">
      <formula>I23</formula>
    </cfRule>
  </conditionalFormatting>
  <conditionalFormatting sqref="S24">
    <cfRule type="cellIs" priority="114" operator="lessThanOrEqual" aboveAverage="0" equalAverage="0" bottom="0" percent="0" rank="0" text="" dxfId="0">
      <formula>I24</formula>
    </cfRule>
  </conditionalFormatting>
  <conditionalFormatting sqref="S26">
    <cfRule type="cellIs" priority="115" operator="lessThanOrEqual" aboveAverage="0" equalAverage="0" bottom="0" percent="0" rank="0" text="" dxfId="0">
      <formula>I26</formula>
    </cfRule>
  </conditionalFormatting>
  <conditionalFormatting sqref="S27">
    <cfRule type="cellIs" priority="116" operator="lessThanOrEqual" aboveAverage="0" equalAverage="0" bottom="0" percent="0" rank="0" text="" dxfId="0">
      <formula>I27</formula>
    </cfRule>
  </conditionalFormatting>
  <conditionalFormatting sqref="S28">
    <cfRule type="cellIs" priority="117" operator="lessThanOrEqual" aboveAverage="0" equalAverage="0" bottom="0" percent="0" rank="0" text="" dxfId="0">
      <formula>I28</formula>
    </cfRule>
  </conditionalFormatting>
  <conditionalFormatting sqref="S29">
    <cfRule type="cellIs" priority="118" operator="lessThanOrEqual" aboveAverage="0" equalAverage="0" bottom="0" percent="0" rank="0" text="" dxfId="0">
      <formula>I29</formula>
    </cfRule>
  </conditionalFormatting>
  <conditionalFormatting sqref="S31">
    <cfRule type="cellIs" priority="119" operator="lessThanOrEqual" aboveAverage="0" equalAverage="0" bottom="0" percent="0" rank="0" text="" dxfId="0">
      <formula>I31</formula>
    </cfRule>
  </conditionalFormatting>
  <conditionalFormatting sqref="S33">
    <cfRule type="cellIs" priority="120" operator="lessThanOrEqual" aboveAverage="0" equalAverage="0" bottom="0" percent="0" rank="0" text="" dxfId="0">
      <formula>I33</formula>
    </cfRule>
  </conditionalFormatting>
  <conditionalFormatting sqref="S7">
    <cfRule type="cellIs" priority="121" operator="lessThanOrEqual" aboveAverage="0" equalAverage="0" bottom="0" percent="0" rank="0" text="" dxfId="0">
      <formula>I7</formula>
    </cfRule>
  </conditionalFormatting>
  <conditionalFormatting sqref="X10">
    <cfRule type="cellIs" priority="122" operator="lessThanOrEqual" aboveAverage="0" equalAverage="0" bottom="0" percent="0" rank="0" text="" dxfId="0">
      <formula>H10</formula>
    </cfRule>
  </conditionalFormatting>
  <conditionalFormatting sqref="X11">
    <cfRule type="cellIs" priority="123" operator="lessThanOrEqual" aboveAverage="0" equalAverage="0" bottom="0" percent="0" rank="0" text="" dxfId="0">
      <formula>H11</formula>
    </cfRule>
  </conditionalFormatting>
  <conditionalFormatting sqref="X12">
    <cfRule type="cellIs" priority="124" operator="lessThanOrEqual" aboveAverage="0" equalAverage="0" bottom="0" percent="0" rank="0" text="" dxfId="0">
      <formula>H12</formula>
    </cfRule>
  </conditionalFormatting>
  <conditionalFormatting sqref="X14">
    <cfRule type="cellIs" priority="125" operator="lessThanOrEqual" aboveAverage="0" equalAverage="0" bottom="0" percent="0" rank="0" text="" dxfId="0">
      <formula>H14</formula>
    </cfRule>
  </conditionalFormatting>
  <conditionalFormatting sqref="X15">
    <cfRule type="cellIs" priority="126" operator="lessThanOrEqual" aboveAverage="0" equalAverage="0" bottom="0" percent="0" rank="0" text="" dxfId="0">
      <formula>H15</formula>
    </cfRule>
  </conditionalFormatting>
  <conditionalFormatting sqref="X16">
    <cfRule type="cellIs" priority="127" operator="lessThanOrEqual" aboveAverage="0" equalAverage="0" bottom="0" percent="0" rank="0" text="" dxfId="0">
      <formula>H16</formula>
    </cfRule>
  </conditionalFormatting>
  <conditionalFormatting sqref="X17">
    <cfRule type="cellIs" priority="128" operator="lessThanOrEqual" aboveAverage="0" equalAverage="0" bottom="0" percent="0" rank="0" text="" dxfId="0">
      <formula>H17</formula>
    </cfRule>
  </conditionalFormatting>
  <conditionalFormatting sqref="X18">
    <cfRule type="cellIs" priority="129" operator="lessThanOrEqual" aboveAverage="0" equalAverage="0" bottom="0" percent="0" rank="0" text="" dxfId="0">
      <formula>H18</formula>
    </cfRule>
  </conditionalFormatting>
  <conditionalFormatting sqref="X19">
    <cfRule type="cellIs" priority="130" operator="lessThanOrEqual" aboveAverage="0" equalAverage="0" bottom="0" percent="0" rank="0" text="" dxfId="0">
      <formula>H19</formula>
    </cfRule>
  </conditionalFormatting>
  <conditionalFormatting sqref="X20">
    <cfRule type="cellIs" priority="131" operator="lessThanOrEqual" aboveAverage="0" equalAverage="0" bottom="0" percent="0" rank="0" text="" dxfId="0">
      <formula>H20</formula>
    </cfRule>
  </conditionalFormatting>
  <conditionalFormatting sqref="X22">
    <cfRule type="cellIs" priority="132" operator="lessThanOrEqual" aboveAverage="0" equalAverage="0" bottom="0" percent="0" rank="0" text="" dxfId="0">
      <formula>H22</formula>
    </cfRule>
  </conditionalFormatting>
  <conditionalFormatting sqref="X23">
    <cfRule type="cellIs" priority="133" operator="lessThanOrEqual" aboveAverage="0" equalAverage="0" bottom="0" percent="0" rank="0" text="" dxfId="0">
      <formula>H23</formula>
    </cfRule>
  </conditionalFormatting>
  <conditionalFormatting sqref="X24">
    <cfRule type="cellIs" priority="134" operator="lessThanOrEqual" aboveAverage="0" equalAverage="0" bottom="0" percent="0" rank="0" text="" dxfId="0">
      <formula>H24</formula>
    </cfRule>
  </conditionalFormatting>
  <conditionalFormatting sqref="X26">
    <cfRule type="cellIs" priority="135" operator="lessThanOrEqual" aboveAverage="0" equalAverage="0" bottom="0" percent="0" rank="0" text="" dxfId="0">
      <formula>H26</formula>
    </cfRule>
  </conditionalFormatting>
  <conditionalFormatting sqref="X27">
    <cfRule type="cellIs" priority="136" operator="lessThanOrEqual" aboveAverage="0" equalAverage="0" bottom="0" percent="0" rank="0" text="" dxfId="0">
      <formula>H27</formula>
    </cfRule>
  </conditionalFormatting>
  <conditionalFormatting sqref="X29">
    <cfRule type="cellIs" priority="137" operator="lessThanOrEqual" aboveAverage="0" equalAverage="0" bottom="0" percent="0" rank="0" text="" dxfId="0">
      <formula>H29</formula>
    </cfRule>
  </conditionalFormatting>
  <conditionalFormatting sqref="X31">
    <cfRule type="cellIs" priority="138" operator="lessThanOrEqual" aboveAverage="0" equalAverage="0" bottom="0" percent="0" rank="0" text="" dxfId="0">
      <formula>H31</formula>
    </cfRule>
  </conditionalFormatting>
  <conditionalFormatting sqref="X32">
    <cfRule type="cellIs" priority="139" operator="lessThanOrEqual" aboveAverage="0" equalAverage="0" bottom="0" percent="0" rank="0" text="" dxfId="0">
      <formula>H32</formula>
    </cfRule>
  </conditionalFormatting>
  <conditionalFormatting sqref="X33">
    <cfRule type="cellIs" priority="140" operator="lessThanOrEqual" aboveAverage="0" equalAverage="0" bottom="0" percent="0" rank="0" text="" dxfId="0">
      <formula>H33</formula>
    </cfRule>
  </conditionalFormatting>
  <conditionalFormatting sqref="X7">
    <cfRule type="cellIs" priority="141" operator="lessThanOrEqual" aboveAverage="0" equalAverage="0" bottom="0" percent="0" rank="0" text="" dxfId="0">
      <formula>H7</formula>
    </cfRule>
  </conditionalFormatting>
  <conditionalFormatting sqref="Y10">
    <cfRule type="cellIs" priority="142" operator="lessThanOrEqual" aboveAverage="0" equalAverage="0" bottom="0" percent="0" rank="0" text="" dxfId="0">
      <formula>I10</formula>
    </cfRule>
  </conditionalFormatting>
  <conditionalFormatting sqref="Y11">
    <cfRule type="cellIs" priority="143" operator="lessThanOrEqual" aboveAverage="0" equalAverage="0" bottom="0" percent="0" rank="0" text="" dxfId="0">
      <formula>I11</formula>
    </cfRule>
  </conditionalFormatting>
  <conditionalFormatting sqref="Y12">
    <cfRule type="cellIs" priority="144" operator="lessThanOrEqual" aboveAverage="0" equalAverage="0" bottom="0" percent="0" rank="0" text="" dxfId="0">
      <formula>I12</formula>
    </cfRule>
  </conditionalFormatting>
  <conditionalFormatting sqref="Y14">
    <cfRule type="cellIs" priority="145" operator="lessThanOrEqual" aboveAverage="0" equalAverage="0" bottom="0" percent="0" rank="0" text="" dxfId="0">
      <formula>I14</formula>
    </cfRule>
  </conditionalFormatting>
  <conditionalFormatting sqref="Y15">
    <cfRule type="cellIs" priority="146" operator="lessThanOrEqual" aboveAverage="0" equalAverage="0" bottom="0" percent="0" rank="0" text="" dxfId="0">
      <formula>I15</formula>
    </cfRule>
  </conditionalFormatting>
  <conditionalFormatting sqref="Y16">
    <cfRule type="cellIs" priority="147" operator="lessThanOrEqual" aboveAverage="0" equalAverage="0" bottom="0" percent="0" rank="0" text="" dxfId="0">
      <formula>I16</formula>
    </cfRule>
  </conditionalFormatting>
  <conditionalFormatting sqref="Y17">
    <cfRule type="cellIs" priority="148" operator="lessThanOrEqual" aboveAverage="0" equalAverage="0" bottom="0" percent="0" rank="0" text="" dxfId="0">
      <formula>I17</formula>
    </cfRule>
  </conditionalFormatting>
  <conditionalFormatting sqref="Y18">
    <cfRule type="cellIs" priority="149" operator="lessThanOrEqual" aboveAverage="0" equalAverage="0" bottom="0" percent="0" rank="0" text="" dxfId="0">
      <formula>I18</formula>
    </cfRule>
  </conditionalFormatting>
  <conditionalFormatting sqref="Y19">
    <cfRule type="cellIs" priority="150" operator="lessThanOrEqual" aboveAverage="0" equalAverage="0" bottom="0" percent="0" rank="0" text="" dxfId="0">
      <formula>I19</formula>
    </cfRule>
  </conditionalFormatting>
  <conditionalFormatting sqref="Y20">
    <cfRule type="cellIs" priority="151" operator="lessThanOrEqual" aboveAverage="0" equalAverage="0" bottom="0" percent="0" rank="0" text="" dxfId="0">
      <formula>I20</formula>
    </cfRule>
  </conditionalFormatting>
  <conditionalFormatting sqref="Y22">
    <cfRule type="cellIs" priority="152" operator="lessThanOrEqual" aboveAverage="0" equalAverage="0" bottom="0" percent="0" rank="0" text="" dxfId="0">
      <formula>I22</formula>
    </cfRule>
  </conditionalFormatting>
  <conditionalFormatting sqref="Y23">
    <cfRule type="cellIs" priority="153" operator="lessThanOrEqual" aboveAverage="0" equalAverage="0" bottom="0" percent="0" rank="0" text="" dxfId="0">
      <formula>I23</formula>
    </cfRule>
  </conditionalFormatting>
  <conditionalFormatting sqref="Y24">
    <cfRule type="cellIs" priority="154" operator="lessThanOrEqual" aboveAverage="0" equalAverage="0" bottom="0" percent="0" rank="0" text="" dxfId="0">
      <formula>I24</formula>
    </cfRule>
  </conditionalFormatting>
  <conditionalFormatting sqref="Y26">
    <cfRule type="cellIs" priority="155" operator="lessThanOrEqual" aboveAverage="0" equalAverage="0" bottom="0" percent="0" rank="0" text="" dxfId="0">
      <formula>I26</formula>
    </cfRule>
  </conditionalFormatting>
  <conditionalFormatting sqref="Y27">
    <cfRule type="cellIs" priority="156" operator="lessThanOrEqual" aboveAverage="0" equalAverage="0" bottom="0" percent="0" rank="0" text="" dxfId="0">
      <formula>I27</formula>
    </cfRule>
  </conditionalFormatting>
  <conditionalFormatting sqref="Y29">
    <cfRule type="cellIs" priority="157" operator="lessThanOrEqual" aboveAverage="0" equalAverage="0" bottom="0" percent="0" rank="0" text="" dxfId="0">
      <formula>I29</formula>
    </cfRule>
  </conditionalFormatting>
  <conditionalFormatting sqref="Y31">
    <cfRule type="cellIs" priority="158" operator="lessThanOrEqual" aboveAverage="0" equalAverage="0" bottom="0" percent="0" rank="0" text="" dxfId="0">
      <formula>I31</formula>
    </cfRule>
  </conditionalFormatting>
  <conditionalFormatting sqref="Y32">
    <cfRule type="cellIs" priority="159" operator="lessThanOrEqual" aboveAverage="0" equalAverage="0" bottom="0" percent="0" rank="0" text="" dxfId="0">
      <formula>I32</formula>
    </cfRule>
  </conditionalFormatting>
  <conditionalFormatting sqref="Y33">
    <cfRule type="cellIs" priority="160" operator="lessThanOrEqual" aboveAverage="0" equalAverage="0" bottom="0" percent="0" rank="0" text="" dxfId="0">
      <formula>I33</formula>
    </cfRule>
  </conditionalFormatting>
  <conditionalFormatting sqref="Y7">
    <cfRule type="cellIs" priority="161" operator="lessThanOrEqual" aboveAverage="0" equalAverage="0" bottom="0" percent="0" rank="0" text="" dxfId="0">
      <formula>I7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O8" r:id="rId6" display="Link"/>
    <hyperlink ref="AM8" r:id="rId7" display="Link"/>
    <hyperlink ref="O9" r:id="rId8" display="Link"/>
    <hyperlink ref="U9" r:id="rId9" display="Link"/>
    <hyperlink ref="AG9" r:id="rId10" display="Link"/>
    <hyperlink ref="O10" r:id="rId11" display="Link"/>
    <hyperlink ref="AA10" r:id="rId12" display="Link"/>
    <hyperlink ref="AM10" r:id="rId13" display="Link"/>
    <hyperlink ref="O11" r:id="rId14" display="Link"/>
    <hyperlink ref="AA11" r:id="rId15" display="Link"/>
    <hyperlink ref="AG11" r:id="rId16" display="Link"/>
    <hyperlink ref="O12" r:id="rId17" display="Link"/>
    <hyperlink ref="AA12" r:id="rId18" display="Link"/>
    <hyperlink ref="AG12" r:id="rId19" display="Link"/>
    <hyperlink ref="O13" r:id="rId20" display="Link"/>
    <hyperlink ref="AA13" r:id="rId21" display="Link"/>
    <hyperlink ref="AA14" r:id="rId22" display="Link"/>
    <hyperlink ref="O15" r:id="rId23" display="Link"/>
    <hyperlink ref="AA15" r:id="rId24" display="Link"/>
    <hyperlink ref="O16" r:id="rId25" display="Link"/>
    <hyperlink ref="AA16" r:id="rId26" display="Link"/>
    <hyperlink ref="AM16" r:id="rId27" display="Link"/>
    <hyperlink ref="O17" r:id="rId28" display="Link"/>
    <hyperlink ref="U17" r:id="rId29" display="Link"/>
    <hyperlink ref="AA17" r:id="rId30" display="Link"/>
    <hyperlink ref="AG17" r:id="rId31" display="Link"/>
    <hyperlink ref="AM17" r:id="rId32" display="Link"/>
    <hyperlink ref="O18" r:id="rId33" display="Link"/>
    <hyperlink ref="U18" r:id="rId34" display="Link"/>
    <hyperlink ref="AA18" r:id="rId35" display="Link"/>
    <hyperlink ref="AG18" r:id="rId36" display="Link"/>
    <hyperlink ref="O19" r:id="rId37" display="Link"/>
    <hyperlink ref="U19" r:id="rId38" display="Link"/>
    <hyperlink ref="AA19" r:id="rId39" display="Link"/>
    <hyperlink ref="AG19" r:id="rId40" display="Link"/>
    <hyperlink ref="O20" r:id="rId41" display="Link"/>
    <hyperlink ref="U20" r:id="rId42" display="Link"/>
    <hyperlink ref="AA20" r:id="rId43" display="Link"/>
    <hyperlink ref="AM20" r:id="rId44" display="Link"/>
    <hyperlink ref="O21" r:id="rId45" display="Link"/>
    <hyperlink ref="AA21" r:id="rId46" display="Link"/>
    <hyperlink ref="AG21" r:id="rId47" display="Link"/>
    <hyperlink ref="O22" r:id="rId48" display="Link"/>
    <hyperlink ref="U22" r:id="rId49" display="Link"/>
    <hyperlink ref="AA22" r:id="rId50" display="Link"/>
    <hyperlink ref="AG22" r:id="rId51" display="Link"/>
    <hyperlink ref="O23" r:id="rId52" display="Link"/>
    <hyperlink ref="U23" r:id="rId53" display="Link"/>
    <hyperlink ref="AA23" r:id="rId54" display="Link"/>
    <hyperlink ref="AG23" r:id="rId55" display="Link"/>
    <hyperlink ref="O24" r:id="rId56" display="Link"/>
    <hyperlink ref="U24" r:id="rId57" display="Link"/>
    <hyperlink ref="AA24" r:id="rId58" display="Link"/>
    <hyperlink ref="AG24" r:id="rId59" display="Link"/>
    <hyperlink ref="O25" r:id="rId60" display="Link"/>
    <hyperlink ref="O26" r:id="rId61" display="Link"/>
    <hyperlink ref="U26" r:id="rId62" display="Link"/>
    <hyperlink ref="AA26" r:id="rId63" display="Link"/>
    <hyperlink ref="AG26" r:id="rId64" display="Link"/>
    <hyperlink ref="O27" r:id="rId65" display="Link"/>
    <hyperlink ref="U27" r:id="rId66" display="Link"/>
    <hyperlink ref="AA27" r:id="rId67" display="Link"/>
    <hyperlink ref="AG27" r:id="rId68" display="Link"/>
    <hyperlink ref="AM27" r:id="rId69" display="Link"/>
    <hyperlink ref="O28" r:id="rId70" display="Link"/>
    <hyperlink ref="U28" r:id="rId71" display="Link"/>
    <hyperlink ref="AA28" r:id="rId72" display="Link"/>
    <hyperlink ref="O29" r:id="rId73" display="Link"/>
    <hyperlink ref="U29" r:id="rId74" display="Link"/>
    <hyperlink ref="AA29" r:id="rId75" display="Link"/>
    <hyperlink ref="AG29" r:id="rId76" display="Link"/>
    <hyperlink ref="O31" r:id="rId77" display="Link"/>
    <hyperlink ref="U31" r:id="rId78" display="Link"/>
    <hyperlink ref="AA31" r:id="rId79" display="Link"/>
    <hyperlink ref="AG31" r:id="rId80" display="Link"/>
    <hyperlink ref="AM31" r:id="rId81" display="Link"/>
    <hyperlink ref="O32" r:id="rId82" display="Link"/>
    <hyperlink ref="AA32" r:id="rId83" display="Link"/>
    <hyperlink ref="AG32" r:id="rId84" display="Link"/>
    <hyperlink ref="AM32" r:id="rId85" display="Link"/>
    <hyperlink ref="O33" r:id="rId86" display="Link"/>
    <hyperlink ref="U33" r:id="rId87" display="Link"/>
    <hyperlink ref="AA33" r:id="rId88" display="Link"/>
    <hyperlink ref="AG33" r:id="rId89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2017-01-13T00:36:35Z</dcterms:created>
  <dc:creator/>
  <dc:description/>
  <dc:language>en-US</dc:language>
  <cp:lastModifiedBy/>
  <dcterms:modified xsi:type="dcterms:W3CDTF">2017-01-13T10:54:06Z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