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eroxl\UniServerZ\vhosts\jamkridasulsel\desktop-utils\print\_reports\"/>
    </mc:Choice>
  </mc:AlternateContent>
  <bookViews>
    <workbookView xWindow="240" yWindow="45" windowWidth="21075" windowHeight="10035"/>
  </bookViews>
  <sheets>
    <sheet name="Penyusutan" sheetId="1" r:id="rId1"/>
    <sheet name="Amostisasi" sheetId="4" r:id="rId2"/>
    <sheet name="Sheet2" sheetId="2" r:id="rId3"/>
    <sheet name="Sheet3" sheetId="3" r:id="rId4"/>
  </sheets>
  <externalReferences>
    <externalReference r:id="rId5"/>
  </externalReferences>
  <definedNames>
    <definedName name="_xlnm.Print_Area" localSheetId="1">Amostisasi!$A$2:$Q$608</definedName>
    <definedName name="_xlnm.Print_Area" localSheetId="0">Penyusutan!$A$2:$T$178</definedName>
  </definedNames>
  <calcPr calcId="152511"/>
</workbook>
</file>

<file path=xl/calcChain.xml><?xml version="1.0" encoding="utf-8"?>
<calcChain xmlns="http://schemas.openxmlformats.org/spreadsheetml/2006/main">
  <c r="C615" i="4" l="1"/>
  <c r="K577" i="4"/>
  <c r="M575" i="4"/>
  <c r="P575" i="4"/>
  <c r="Q575" i="4"/>
  <c r="K575" i="4"/>
  <c r="K573" i="4"/>
  <c r="M571" i="4"/>
  <c r="P571" i="4"/>
  <c r="Q571" i="4"/>
  <c r="K571" i="4"/>
  <c r="K569" i="4"/>
  <c r="M567" i="4"/>
  <c r="P567" i="4"/>
  <c r="Q567" i="4"/>
  <c r="K567" i="4"/>
  <c r="K565" i="4"/>
  <c r="M563" i="4"/>
  <c r="P563" i="4"/>
  <c r="Q563" i="4"/>
  <c r="K563" i="4"/>
  <c r="K561" i="4"/>
  <c r="M559" i="4"/>
  <c r="P559" i="4"/>
  <c r="Q559" i="4"/>
  <c r="K559" i="4"/>
  <c r="K557" i="4"/>
  <c r="M555" i="4"/>
  <c r="P555" i="4"/>
  <c r="Q555" i="4"/>
  <c r="K555" i="4"/>
  <c r="K553" i="4"/>
  <c r="M551" i="4"/>
  <c r="P551" i="4"/>
  <c r="Q551" i="4"/>
  <c r="K551" i="4"/>
  <c r="K549" i="4"/>
  <c r="M547" i="4"/>
  <c r="P547" i="4"/>
  <c r="Q547" i="4"/>
  <c r="K547" i="4"/>
  <c r="K545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J578" i="4"/>
  <c r="M578" i="4"/>
  <c r="P578" i="4"/>
  <c r="Q578" i="4"/>
  <c r="J577" i="4"/>
  <c r="M577" i="4"/>
  <c r="P577" i="4"/>
  <c r="Q577" i="4"/>
  <c r="J576" i="4"/>
  <c r="J575" i="4"/>
  <c r="J574" i="4"/>
  <c r="M574" i="4"/>
  <c r="P574" i="4"/>
  <c r="Q574" i="4"/>
  <c r="J573" i="4"/>
  <c r="M573" i="4"/>
  <c r="P573" i="4"/>
  <c r="Q573" i="4"/>
  <c r="J572" i="4"/>
  <c r="J571" i="4"/>
  <c r="J570" i="4"/>
  <c r="M570" i="4"/>
  <c r="P570" i="4"/>
  <c r="Q570" i="4"/>
  <c r="J569" i="4"/>
  <c r="M569" i="4"/>
  <c r="P569" i="4"/>
  <c r="Q569" i="4"/>
  <c r="J568" i="4"/>
  <c r="J567" i="4"/>
  <c r="J566" i="4"/>
  <c r="M566" i="4"/>
  <c r="P566" i="4"/>
  <c r="Q566" i="4"/>
  <c r="J565" i="4"/>
  <c r="M565" i="4"/>
  <c r="P565" i="4"/>
  <c r="Q565" i="4"/>
  <c r="J564" i="4"/>
  <c r="J563" i="4"/>
  <c r="J562" i="4"/>
  <c r="M562" i="4"/>
  <c r="P562" i="4"/>
  <c r="Q562" i="4"/>
  <c r="J561" i="4"/>
  <c r="M561" i="4"/>
  <c r="P561" i="4"/>
  <c r="Q561" i="4"/>
  <c r="J560" i="4"/>
  <c r="J559" i="4"/>
  <c r="J558" i="4"/>
  <c r="M558" i="4"/>
  <c r="P558" i="4"/>
  <c r="Q558" i="4"/>
  <c r="J557" i="4"/>
  <c r="M557" i="4"/>
  <c r="P557" i="4"/>
  <c r="Q557" i="4"/>
  <c r="J556" i="4"/>
  <c r="J555" i="4"/>
  <c r="J554" i="4"/>
  <c r="M554" i="4"/>
  <c r="P554" i="4"/>
  <c r="Q554" i="4"/>
  <c r="J553" i="4"/>
  <c r="M553" i="4"/>
  <c r="P553" i="4"/>
  <c r="Q553" i="4"/>
  <c r="J552" i="4"/>
  <c r="J551" i="4"/>
  <c r="J550" i="4"/>
  <c r="M550" i="4"/>
  <c r="P550" i="4"/>
  <c r="Q550" i="4"/>
  <c r="J549" i="4"/>
  <c r="M549" i="4"/>
  <c r="P549" i="4"/>
  <c r="Q549" i="4"/>
  <c r="J548" i="4"/>
  <c r="J547" i="4"/>
  <c r="J546" i="4"/>
  <c r="M546" i="4"/>
  <c r="P546" i="4"/>
  <c r="Q546" i="4"/>
  <c r="J545" i="4"/>
  <c r="M545" i="4"/>
  <c r="P545" i="4"/>
  <c r="Q545" i="4"/>
  <c r="J544" i="4"/>
  <c r="J543" i="4"/>
  <c r="G312" i="4"/>
  <c r="G388" i="4"/>
  <c r="G458" i="4"/>
  <c r="G524" i="4"/>
  <c r="M544" i="4"/>
  <c r="P544" i="4"/>
  <c r="Q544" i="4"/>
  <c r="K544" i="4"/>
  <c r="M548" i="4"/>
  <c r="P548" i="4"/>
  <c r="Q548" i="4"/>
  <c r="K548" i="4"/>
  <c r="M552" i="4"/>
  <c r="P552" i="4"/>
  <c r="Q552" i="4"/>
  <c r="K552" i="4"/>
  <c r="M556" i="4"/>
  <c r="P556" i="4"/>
  <c r="Q556" i="4"/>
  <c r="K556" i="4"/>
  <c r="M560" i="4"/>
  <c r="P560" i="4"/>
  <c r="Q560" i="4"/>
  <c r="K560" i="4"/>
  <c r="M564" i="4"/>
  <c r="P564" i="4"/>
  <c r="Q564" i="4"/>
  <c r="K564" i="4"/>
  <c r="M568" i="4"/>
  <c r="P568" i="4"/>
  <c r="Q568" i="4"/>
  <c r="K568" i="4"/>
  <c r="M572" i="4"/>
  <c r="P572" i="4"/>
  <c r="Q572" i="4"/>
  <c r="K572" i="4"/>
  <c r="M576" i="4"/>
  <c r="P576" i="4"/>
  <c r="Q576" i="4"/>
  <c r="K576" i="4"/>
  <c r="K546" i="4"/>
  <c r="K550" i="4"/>
  <c r="K554" i="4"/>
  <c r="K558" i="4"/>
  <c r="K562" i="4"/>
  <c r="K566" i="4"/>
  <c r="K570" i="4"/>
  <c r="K574" i="4"/>
  <c r="K578" i="4"/>
  <c r="G535" i="4"/>
  <c r="E620" i="4"/>
  <c r="G580" i="4"/>
  <c r="E622" i="4"/>
  <c r="J599" i="4"/>
  <c r="G601" i="4"/>
  <c r="E625" i="4"/>
  <c r="K8" i="4"/>
  <c r="I11" i="4"/>
  <c r="J11" i="4"/>
  <c r="K11" i="4"/>
  <c r="K15" i="4"/>
  <c r="I12" i="4"/>
  <c r="J12" i="4"/>
  <c r="K12" i="4"/>
  <c r="M12" i="4"/>
  <c r="P12" i="4"/>
  <c r="Q12" i="4"/>
  <c r="I13" i="4"/>
  <c r="J13" i="4"/>
  <c r="M13" i="4"/>
  <c r="P13" i="4"/>
  <c r="Q13" i="4"/>
  <c r="K13" i="4"/>
  <c r="G15" i="4"/>
  <c r="E619" i="4"/>
  <c r="O15" i="4"/>
  <c r="I18" i="4"/>
  <c r="J18" i="4"/>
  <c r="K18" i="4"/>
  <c r="M18" i="4"/>
  <c r="P18" i="4"/>
  <c r="Q18" i="4"/>
  <c r="I19" i="4"/>
  <c r="J19" i="4"/>
  <c r="I20" i="4"/>
  <c r="J20" i="4"/>
  <c r="I21" i="4"/>
  <c r="J21" i="4"/>
  <c r="I22" i="4"/>
  <c r="J22" i="4"/>
  <c r="K22" i="4"/>
  <c r="M22" i="4"/>
  <c r="P22" i="4"/>
  <c r="Q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K30" i="4"/>
  <c r="M30" i="4"/>
  <c r="P30" i="4"/>
  <c r="Q30" i="4"/>
  <c r="I31" i="4"/>
  <c r="J31" i="4"/>
  <c r="I32" i="4"/>
  <c r="J32" i="4"/>
  <c r="I33" i="4"/>
  <c r="J33" i="4"/>
  <c r="I34" i="4"/>
  <c r="J34" i="4"/>
  <c r="K34" i="4"/>
  <c r="M34" i="4"/>
  <c r="P34" i="4"/>
  <c r="Q34" i="4"/>
  <c r="I35" i="4"/>
  <c r="J35" i="4"/>
  <c r="I36" i="4"/>
  <c r="J36" i="4"/>
  <c r="I37" i="4"/>
  <c r="J37" i="4"/>
  <c r="I38" i="4"/>
  <c r="J38" i="4"/>
  <c r="K38" i="4"/>
  <c r="M38" i="4"/>
  <c r="P38" i="4"/>
  <c r="Q38" i="4"/>
  <c r="I39" i="4"/>
  <c r="J39" i="4"/>
  <c r="I40" i="4"/>
  <c r="J40" i="4"/>
  <c r="I41" i="4"/>
  <c r="J41" i="4"/>
  <c r="I42" i="4"/>
  <c r="J42" i="4"/>
  <c r="K42" i="4"/>
  <c r="M42" i="4"/>
  <c r="P42" i="4"/>
  <c r="Q42" i="4"/>
  <c r="I43" i="4"/>
  <c r="J43" i="4"/>
  <c r="I44" i="4"/>
  <c r="J44" i="4"/>
  <c r="I45" i="4"/>
  <c r="J45" i="4"/>
  <c r="I46" i="4"/>
  <c r="J46" i="4"/>
  <c r="K46" i="4"/>
  <c r="M46" i="4"/>
  <c r="P46" i="4"/>
  <c r="Q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K54" i="4"/>
  <c r="M54" i="4"/>
  <c r="P54" i="4"/>
  <c r="Q54" i="4"/>
  <c r="I55" i="4"/>
  <c r="J55" i="4"/>
  <c r="I56" i="4"/>
  <c r="J56" i="4"/>
  <c r="I57" i="4"/>
  <c r="J57" i="4"/>
  <c r="I58" i="4"/>
  <c r="J58" i="4"/>
  <c r="K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K66" i="4"/>
  <c r="M66" i="4"/>
  <c r="P66" i="4"/>
  <c r="Q66" i="4"/>
  <c r="I67" i="4"/>
  <c r="J67" i="4"/>
  <c r="I68" i="4"/>
  <c r="J68" i="4"/>
  <c r="I69" i="4"/>
  <c r="J69" i="4"/>
  <c r="I70" i="4"/>
  <c r="J70" i="4"/>
  <c r="K70" i="4"/>
  <c r="M70" i="4"/>
  <c r="P70" i="4"/>
  <c r="Q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K78" i="4"/>
  <c r="M78" i="4"/>
  <c r="P78" i="4"/>
  <c r="Q78" i="4"/>
  <c r="I79" i="4"/>
  <c r="J79" i="4"/>
  <c r="I80" i="4"/>
  <c r="J80" i="4"/>
  <c r="I81" i="4"/>
  <c r="J81" i="4"/>
  <c r="I82" i="4"/>
  <c r="J82" i="4"/>
  <c r="K82" i="4"/>
  <c r="M82" i="4"/>
  <c r="P82" i="4"/>
  <c r="Q82" i="4"/>
  <c r="I83" i="4"/>
  <c r="J83" i="4"/>
  <c r="K83" i="4"/>
  <c r="M83" i="4"/>
  <c r="P83" i="4"/>
  <c r="Q83" i="4"/>
  <c r="I84" i="4"/>
  <c r="J84" i="4"/>
  <c r="I85" i="4"/>
  <c r="J85" i="4"/>
  <c r="I86" i="4"/>
  <c r="J86" i="4"/>
  <c r="I87" i="4"/>
  <c r="J87" i="4"/>
  <c r="I88" i="4"/>
  <c r="J88" i="4"/>
  <c r="K88" i="4"/>
  <c r="M88" i="4"/>
  <c r="P88" i="4"/>
  <c r="Q88" i="4"/>
  <c r="I89" i="4"/>
  <c r="J89" i="4"/>
  <c r="M89" i="4"/>
  <c r="P89" i="4"/>
  <c r="K89" i="4"/>
  <c r="Q89" i="4"/>
  <c r="I90" i="4"/>
  <c r="J90" i="4"/>
  <c r="I91" i="4"/>
  <c r="J91" i="4"/>
  <c r="I92" i="4"/>
  <c r="J92" i="4"/>
  <c r="K92" i="4"/>
  <c r="M92" i="4"/>
  <c r="P92" i="4"/>
  <c r="Q92" i="4"/>
  <c r="I93" i="4"/>
  <c r="J93" i="4"/>
  <c r="M93" i="4"/>
  <c r="P93" i="4"/>
  <c r="K93" i="4"/>
  <c r="Q93" i="4"/>
  <c r="I94" i="4"/>
  <c r="J94" i="4"/>
  <c r="I95" i="4"/>
  <c r="J95" i="4"/>
  <c r="M95" i="4"/>
  <c r="P95" i="4"/>
  <c r="Q95" i="4"/>
  <c r="I96" i="4"/>
  <c r="J96" i="4"/>
  <c r="I97" i="4"/>
  <c r="J97" i="4"/>
  <c r="M97" i="4"/>
  <c r="P97" i="4"/>
  <c r="Q97" i="4"/>
  <c r="I98" i="4"/>
  <c r="J98" i="4"/>
  <c r="K98" i="4"/>
  <c r="M98" i="4"/>
  <c r="P98" i="4"/>
  <c r="Q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K104" i="4"/>
  <c r="M104" i="4"/>
  <c r="P104" i="4"/>
  <c r="Q104" i="4"/>
  <c r="I105" i="4"/>
  <c r="J105" i="4"/>
  <c r="M105" i="4"/>
  <c r="P105" i="4"/>
  <c r="Q105" i="4"/>
  <c r="I106" i="4"/>
  <c r="J106" i="4"/>
  <c r="I107" i="4"/>
  <c r="J107" i="4"/>
  <c r="I108" i="4"/>
  <c r="J108" i="4"/>
  <c r="K108" i="4"/>
  <c r="M108" i="4"/>
  <c r="P108" i="4"/>
  <c r="Q108" i="4"/>
  <c r="I109" i="4"/>
  <c r="J109" i="4"/>
  <c r="M109" i="4"/>
  <c r="P109" i="4"/>
  <c r="Q109" i="4"/>
  <c r="K109" i="4"/>
  <c r="I110" i="4"/>
  <c r="J110" i="4"/>
  <c r="K110" i="4"/>
  <c r="I111" i="4"/>
  <c r="J111" i="4"/>
  <c r="I112" i="4"/>
  <c r="J112" i="4"/>
  <c r="K112" i="4"/>
  <c r="M112" i="4"/>
  <c r="P112" i="4"/>
  <c r="Q112" i="4"/>
  <c r="I113" i="4"/>
  <c r="J113" i="4"/>
  <c r="M113" i="4"/>
  <c r="P113" i="4"/>
  <c r="Q113" i="4"/>
  <c r="I114" i="4"/>
  <c r="J114" i="4"/>
  <c r="K114" i="4"/>
  <c r="M114" i="4"/>
  <c r="P114" i="4"/>
  <c r="Q114" i="4"/>
  <c r="I115" i="4"/>
  <c r="J115" i="4"/>
  <c r="I116" i="4"/>
  <c r="J116" i="4"/>
  <c r="I117" i="4"/>
  <c r="J117" i="4"/>
  <c r="K117" i="4"/>
  <c r="M117" i="4"/>
  <c r="P117" i="4"/>
  <c r="Q117" i="4"/>
  <c r="I118" i="4"/>
  <c r="J118" i="4"/>
  <c r="K118" i="4"/>
  <c r="M118" i="4"/>
  <c r="P118" i="4"/>
  <c r="Q118" i="4"/>
  <c r="I119" i="4"/>
  <c r="J119" i="4"/>
  <c r="I120" i="4"/>
  <c r="J120" i="4"/>
  <c r="K120" i="4"/>
  <c r="M120" i="4"/>
  <c r="P120" i="4"/>
  <c r="Q120" i="4"/>
  <c r="I121" i="4"/>
  <c r="J121" i="4"/>
  <c r="M121" i="4"/>
  <c r="P121" i="4"/>
  <c r="Q121" i="4"/>
  <c r="I122" i="4"/>
  <c r="J122" i="4"/>
  <c r="I123" i="4"/>
  <c r="J123" i="4"/>
  <c r="I124" i="4"/>
  <c r="J124" i="4"/>
  <c r="K124" i="4"/>
  <c r="M124" i="4"/>
  <c r="P124" i="4"/>
  <c r="Q124" i="4"/>
  <c r="I125" i="4"/>
  <c r="J125" i="4"/>
  <c r="M125" i="4"/>
  <c r="P125" i="4"/>
  <c r="Q125" i="4"/>
  <c r="K125" i="4"/>
  <c r="I126" i="4"/>
  <c r="J126" i="4"/>
  <c r="K126" i="4"/>
  <c r="I127" i="4"/>
  <c r="J127" i="4"/>
  <c r="I128" i="4"/>
  <c r="J128" i="4"/>
  <c r="K128" i="4"/>
  <c r="M128" i="4"/>
  <c r="P128" i="4"/>
  <c r="Q128" i="4"/>
  <c r="I129" i="4"/>
  <c r="J129" i="4"/>
  <c r="M129" i="4"/>
  <c r="P129" i="4"/>
  <c r="Q129" i="4"/>
  <c r="I130" i="4"/>
  <c r="J130" i="4"/>
  <c r="K130" i="4"/>
  <c r="M130" i="4"/>
  <c r="P130" i="4"/>
  <c r="Q130" i="4"/>
  <c r="I131" i="4"/>
  <c r="J131" i="4"/>
  <c r="I132" i="4"/>
  <c r="J132" i="4"/>
  <c r="I133" i="4"/>
  <c r="J133" i="4"/>
  <c r="K133" i="4"/>
  <c r="M133" i="4"/>
  <c r="P133" i="4"/>
  <c r="Q133" i="4"/>
  <c r="I134" i="4"/>
  <c r="J134" i="4"/>
  <c r="I135" i="4"/>
  <c r="J135" i="4"/>
  <c r="I136" i="4"/>
  <c r="J136" i="4"/>
  <c r="K136" i="4"/>
  <c r="M136" i="4"/>
  <c r="P136" i="4"/>
  <c r="Q136" i="4"/>
  <c r="I137" i="4"/>
  <c r="J137" i="4"/>
  <c r="I138" i="4"/>
  <c r="J138" i="4"/>
  <c r="I139" i="4"/>
  <c r="J139" i="4"/>
  <c r="K139" i="4"/>
  <c r="M139" i="4"/>
  <c r="P139" i="4"/>
  <c r="Q139" i="4"/>
  <c r="I140" i="4"/>
  <c r="J140" i="4"/>
  <c r="I141" i="4"/>
  <c r="J141" i="4"/>
  <c r="M141" i="4"/>
  <c r="P141" i="4"/>
  <c r="Q141" i="4"/>
  <c r="K141" i="4"/>
  <c r="I142" i="4"/>
  <c r="J142" i="4"/>
  <c r="I143" i="4"/>
  <c r="J143" i="4"/>
  <c r="I144" i="4"/>
  <c r="J144" i="4"/>
  <c r="I145" i="4"/>
  <c r="J145" i="4"/>
  <c r="M145" i="4"/>
  <c r="P145" i="4"/>
  <c r="Q145" i="4"/>
  <c r="K145" i="4"/>
  <c r="I146" i="4"/>
  <c r="J146" i="4"/>
  <c r="I147" i="4"/>
  <c r="J147" i="4"/>
  <c r="M147" i="4"/>
  <c r="P147" i="4"/>
  <c r="Q147" i="4"/>
  <c r="K147" i="4"/>
  <c r="I148" i="4"/>
  <c r="J148" i="4"/>
  <c r="I149" i="4"/>
  <c r="J149" i="4"/>
  <c r="M149" i="4"/>
  <c r="P149" i="4"/>
  <c r="Q149" i="4"/>
  <c r="I150" i="4"/>
  <c r="J150" i="4"/>
  <c r="I151" i="4"/>
  <c r="J151" i="4"/>
  <c r="K151" i="4"/>
  <c r="M151" i="4"/>
  <c r="P151" i="4"/>
  <c r="Q151" i="4"/>
  <c r="I152" i="4"/>
  <c r="J152" i="4"/>
  <c r="I153" i="4"/>
  <c r="J153" i="4"/>
  <c r="M153" i="4"/>
  <c r="P153" i="4"/>
  <c r="Q153" i="4"/>
  <c r="I154" i="4"/>
  <c r="J154" i="4"/>
  <c r="I155" i="4"/>
  <c r="J155" i="4"/>
  <c r="I156" i="4"/>
  <c r="J156" i="4"/>
  <c r="I157" i="4"/>
  <c r="J157" i="4"/>
  <c r="M157" i="4"/>
  <c r="P157" i="4"/>
  <c r="Q157" i="4"/>
  <c r="K157" i="4"/>
  <c r="I158" i="4"/>
  <c r="J158" i="4"/>
  <c r="I159" i="4"/>
  <c r="J159" i="4"/>
  <c r="M159" i="4"/>
  <c r="P159" i="4"/>
  <c r="Q159" i="4"/>
  <c r="K159" i="4"/>
  <c r="I160" i="4"/>
  <c r="J160" i="4"/>
  <c r="I161" i="4"/>
  <c r="J161" i="4"/>
  <c r="M161" i="4"/>
  <c r="P161" i="4"/>
  <c r="Q161" i="4"/>
  <c r="K161" i="4"/>
  <c r="I162" i="4"/>
  <c r="J162" i="4"/>
  <c r="I163" i="4"/>
  <c r="J163" i="4"/>
  <c r="K163" i="4"/>
  <c r="M163" i="4"/>
  <c r="P163" i="4"/>
  <c r="Q163" i="4"/>
  <c r="I164" i="4"/>
  <c r="J164" i="4"/>
  <c r="I165" i="4"/>
  <c r="J165" i="4"/>
  <c r="M165" i="4"/>
  <c r="P165" i="4"/>
  <c r="Q165" i="4"/>
  <c r="I166" i="4"/>
  <c r="J166" i="4"/>
  <c r="I167" i="4"/>
  <c r="J167" i="4"/>
  <c r="I168" i="4"/>
  <c r="J168" i="4"/>
  <c r="I169" i="4"/>
  <c r="J169" i="4"/>
  <c r="M169" i="4"/>
  <c r="P169" i="4"/>
  <c r="Q169" i="4"/>
  <c r="K169" i="4"/>
  <c r="I170" i="4"/>
  <c r="J170" i="4"/>
  <c r="I171" i="4"/>
  <c r="J171" i="4"/>
  <c r="M171" i="4"/>
  <c r="P171" i="4"/>
  <c r="Q171" i="4"/>
  <c r="K171" i="4"/>
  <c r="I172" i="4"/>
  <c r="J172" i="4"/>
  <c r="I173" i="4"/>
  <c r="J173" i="4"/>
  <c r="M173" i="4"/>
  <c r="P173" i="4"/>
  <c r="Q173" i="4"/>
  <c r="K173" i="4"/>
  <c r="I174" i="4"/>
  <c r="J174" i="4"/>
  <c r="I175" i="4"/>
  <c r="J175" i="4"/>
  <c r="K175" i="4"/>
  <c r="M175" i="4"/>
  <c r="P175" i="4"/>
  <c r="Q175" i="4"/>
  <c r="I176" i="4"/>
  <c r="J176" i="4"/>
  <c r="I177" i="4"/>
  <c r="J177" i="4"/>
  <c r="M177" i="4"/>
  <c r="P177" i="4"/>
  <c r="Q177" i="4"/>
  <c r="I178" i="4"/>
  <c r="J178" i="4"/>
  <c r="I179" i="4"/>
  <c r="J179" i="4"/>
  <c r="K179" i="4"/>
  <c r="M179" i="4"/>
  <c r="P179" i="4"/>
  <c r="Q179" i="4"/>
  <c r="I180" i="4"/>
  <c r="J180" i="4"/>
  <c r="I181" i="4"/>
  <c r="J181" i="4"/>
  <c r="I182" i="4"/>
  <c r="J182" i="4"/>
  <c r="I183" i="4"/>
  <c r="J183" i="4"/>
  <c r="K183" i="4"/>
  <c r="M183" i="4"/>
  <c r="P183" i="4"/>
  <c r="Q183" i="4"/>
  <c r="I184" i="4"/>
  <c r="J184" i="4"/>
  <c r="I185" i="4"/>
  <c r="J185" i="4"/>
  <c r="M185" i="4"/>
  <c r="P185" i="4"/>
  <c r="Q185" i="4"/>
  <c r="I186" i="4"/>
  <c r="J186" i="4"/>
  <c r="I187" i="4"/>
  <c r="J187" i="4"/>
  <c r="K187" i="4"/>
  <c r="M187" i="4"/>
  <c r="P187" i="4"/>
  <c r="Q187" i="4"/>
  <c r="I188" i="4"/>
  <c r="J188" i="4"/>
  <c r="I189" i="4"/>
  <c r="J189" i="4"/>
  <c r="M189" i="4"/>
  <c r="P189" i="4"/>
  <c r="Q189" i="4"/>
  <c r="K189" i="4"/>
  <c r="I190" i="4"/>
  <c r="J190" i="4"/>
  <c r="I191" i="4"/>
  <c r="J191" i="4"/>
  <c r="I192" i="4"/>
  <c r="J192" i="4"/>
  <c r="I193" i="4"/>
  <c r="J193" i="4"/>
  <c r="M193" i="4"/>
  <c r="P193" i="4"/>
  <c r="Q193" i="4"/>
  <c r="I194" i="4"/>
  <c r="J194" i="4"/>
  <c r="I195" i="4"/>
  <c r="J195" i="4"/>
  <c r="K195" i="4"/>
  <c r="M195" i="4"/>
  <c r="P195" i="4"/>
  <c r="Q195" i="4"/>
  <c r="I196" i="4"/>
  <c r="J196" i="4"/>
  <c r="I197" i="4"/>
  <c r="J197" i="4"/>
  <c r="M197" i="4"/>
  <c r="P197" i="4"/>
  <c r="Q197" i="4"/>
  <c r="I198" i="4"/>
  <c r="J198" i="4"/>
  <c r="I199" i="4"/>
  <c r="J199" i="4"/>
  <c r="I200" i="4"/>
  <c r="J200" i="4"/>
  <c r="I201" i="4"/>
  <c r="J201" i="4"/>
  <c r="M201" i="4"/>
  <c r="P201" i="4"/>
  <c r="Q201" i="4"/>
  <c r="K201" i="4"/>
  <c r="I202" i="4"/>
  <c r="J202" i="4"/>
  <c r="I203" i="4"/>
  <c r="J203" i="4"/>
  <c r="M203" i="4"/>
  <c r="P203" i="4"/>
  <c r="Q203" i="4"/>
  <c r="K203" i="4"/>
  <c r="I204" i="4"/>
  <c r="J204" i="4"/>
  <c r="I205" i="4"/>
  <c r="J205" i="4"/>
  <c r="M205" i="4"/>
  <c r="P205" i="4"/>
  <c r="Q205" i="4"/>
  <c r="K205" i="4"/>
  <c r="I206" i="4"/>
  <c r="J206" i="4"/>
  <c r="I207" i="4"/>
  <c r="J207" i="4"/>
  <c r="K207" i="4"/>
  <c r="M207" i="4"/>
  <c r="P207" i="4"/>
  <c r="Q207" i="4"/>
  <c r="I208" i="4"/>
  <c r="J208" i="4"/>
  <c r="I209" i="4"/>
  <c r="J209" i="4"/>
  <c r="M209" i="4"/>
  <c r="P209" i="4"/>
  <c r="Q209" i="4"/>
  <c r="K209" i="4"/>
  <c r="I210" i="4"/>
  <c r="J210" i="4"/>
  <c r="I211" i="4"/>
  <c r="J211" i="4"/>
  <c r="I212" i="4"/>
  <c r="J212" i="4"/>
  <c r="K212" i="4"/>
  <c r="M212" i="4"/>
  <c r="P212" i="4"/>
  <c r="Q212" i="4"/>
  <c r="I213" i="4"/>
  <c r="J213" i="4"/>
  <c r="I214" i="4"/>
  <c r="J214" i="4"/>
  <c r="I215" i="4"/>
  <c r="J215" i="4"/>
  <c r="I216" i="4"/>
  <c r="J216" i="4"/>
  <c r="K216" i="4"/>
  <c r="M216" i="4"/>
  <c r="P216" i="4"/>
  <c r="Q216" i="4"/>
  <c r="I217" i="4"/>
  <c r="J217" i="4"/>
  <c r="K217" i="4"/>
  <c r="M217" i="4"/>
  <c r="P217" i="4"/>
  <c r="Q217" i="4"/>
  <c r="I218" i="4"/>
  <c r="J218" i="4"/>
  <c r="K218" i="4"/>
  <c r="I219" i="4"/>
  <c r="J219" i="4"/>
  <c r="I220" i="4"/>
  <c r="J220" i="4"/>
  <c r="K220" i="4"/>
  <c r="M220" i="4"/>
  <c r="P220" i="4"/>
  <c r="Q220" i="4"/>
  <c r="I221" i="4"/>
  <c r="J221" i="4"/>
  <c r="K221" i="4"/>
  <c r="M221" i="4"/>
  <c r="P221" i="4"/>
  <c r="Q221" i="4"/>
  <c r="I222" i="4"/>
  <c r="J222" i="4"/>
  <c r="K222" i="4"/>
  <c r="M222" i="4"/>
  <c r="P222" i="4"/>
  <c r="Q222" i="4"/>
  <c r="I223" i="4"/>
  <c r="J223" i="4"/>
  <c r="I224" i="4"/>
  <c r="J224" i="4"/>
  <c r="K224" i="4"/>
  <c r="M224" i="4"/>
  <c r="P224" i="4"/>
  <c r="Q224" i="4"/>
  <c r="I225" i="4"/>
  <c r="J225" i="4"/>
  <c r="I226" i="4"/>
  <c r="J226" i="4"/>
  <c r="I227" i="4"/>
  <c r="J227" i="4"/>
  <c r="I228" i="4"/>
  <c r="J228" i="4"/>
  <c r="I229" i="4"/>
  <c r="J229" i="4"/>
  <c r="M229" i="4"/>
  <c r="P229" i="4"/>
  <c r="Q229" i="4"/>
  <c r="I230" i="4"/>
  <c r="J230" i="4"/>
  <c r="K230" i="4"/>
  <c r="M230" i="4"/>
  <c r="P230" i="4"/>
  <c r="Q230" i="4"/>
  <c r="I231" i="4"/>
  <c r="J231" i="4"/>
  <c r="I232" i="4"/>
  <c r="J232" i="4"/>
  <c r="K232" i="4"/>
  <c r="I233" i="4"/>
  <c r="J233" i="4"/>
  <c r="I234" i="4"/>
  <c r="J234" i="4"/>
  <c r="K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K240" i="4"/>
  <c r="I241" i="4"/>
  <c r="J241" i="4"/>
  <c r="K241" i="4"/>
  <c r="M241" i="4"/>
  <c r="P241" i="4"/>
  <c r="Q241" i="4"/>
  <c r="I242" i="4"/>
  <c r="J242" i="4"/>
  <c r="K242" i="4"/>
  <c r="M242" i="4"/>
  <c r="P242" i="4"/>
  <c r="Q242" i="4"/>
  <c r="I243" i="4"/>
  <c r="J243" i="4"/>
  <c r="I244" i="4"/>
  <c r="J244" i="4"/>
  <c r="K244" i="4"/>
  <c r="M244" i="4"/>
  <c r="P244" i="4"/>
  <c r="Q244" i="4"/>
  <c r="I245" i="4"/>
  <c r="J245" i="4"/>
  <c r="I246" i="4"/>
  <c r="J246" i="4"/>
  <c r="I247" i="4"/>
  <c r="J247" i="4"/>
  <c r="I248" i="4"/>
  <c r="J248" i="4"/>
  <c r="K248" i="4"/>
  <c r="I249" i="4"/>
  <c r="J249" i="4"/>
  <c r="K249" i="4"/>
  <c r="M249" i="4"/>
  <c r="P249" i="4"/>
  <c r="Q249" i="4"/>
  <c r="I250" i="4"/>
  <c r="J250" i="4"/>
  <c r="K250" i="4"/>
  <c r="I251" i="4"/>
  <c r="J251" i="4"/>
  <c r="I252" i="4"/>
  <c r="J252" i="4"/>
  <c r="K252" i="4"/>
  <c r="M252" i="4"/>
  <c r="P252" i="4"/>
  <c r="Q252" i="4"/>
  <c r="I253" i="4"/>
  <c r="J253" i="4"/>
  <c r="K253" i="4"/>
  <c r="M253" i="4"/>
  <c r="P253" i="4"/>
  <c r="Q253" i="4"/>
  <c r="I254" i="4"/>
  <c r="J254" i="4"/>
  <c r="K254" i="4"/>
  <c r="M254" i="4"/>
  <c r="P254" i="4"/>
  <c r="Q254" i="4"/>
  <c r="I255" i="4"/>
  <c r="J255" i="4"/>
  <c r="I256" i="4"/>
  <c r="J256" i="4"/>
  <c r="K256" i="4"/>
  <c r="I257" i="4"/>
  <c r="J257" i="4"/>
  <c r="I258" i="4"/>
  <c r="J258" i="4"/>
  <c r="I259" i="4"/>
  <c r="J259" i="4"/>
  <c r="I260" i="4"/>
  <c r="J260" i="4"/>
  <c r="K260" i="4"/>
  <c r="I261" i="4"/>
  <c r="J261" i="4"/>
  <c r="I262" i="4"/>
  <c r="J262" i="4"/>
  <c r="I263" i="4"/>
  <c r="J263" i="4"/>
  <c r="I264" i="4"/>
  <c r="J264" i="4"/>
  <c r="K264" i="4"/>
  <c r="M264" i="4"/>
  <c r="P264" i="4"/>
  <c r="Q264" i="4"/>
  <c r="I265" i="4"/>
  <c r="J265" i="4"/>
  <c r="I266" i="4"/>
  <c r="J266" i="4"/>
  <c r="M266" i="4"/>
  <c r="P266" i="4"/>
  <c r="Q266" i="4"/>
  <c r="I267" i="4"/>
  <c r="J267" i="4"/>
  <c r="I268" i="4"/>
  <c r="J268" i="4"/>
  <c r="I269" i="4"/>
  <c r="J269" i="4"/>
  <c r="M269" i="4"/>
  <c r="P269" i="4"/>
  <c r="Q269" i="4"/>
  <c r="I270" i="4"/>
  <c r="J270" i="4"/>
  <c r="I271" i="4"/>
  <c r="J271" i="4"/>
  <c r="I272" i="4"/>
  <c r="J272" i="4"/>
  <c r="I273" i="4"/>
  <c r="J273" i="4"/>
  <c r="M273" i="4"/>
  <c r="P273" i="4"/>
  <c r="Q273" i="4"/>
  <c r="K273" i="4"/>
  <c r="I274" i="4"/>
  <c r="J274" i="4"/>
  <c r="M274" i="4"/>
  <c r="P274" i="4"/>
  <c r="Q274" i="4"/>
  <c r="I275" i="4"/>
  <c r="J275" i="4"/>
  <c r="I276" i="4"/>
  <c r="J276" i="4"/>
  <c r="I277" i="4"/>
  <c r="J277" i="4"/>
  <c r="M277" i="4"/>
  <c r="P277" i="4"/>
  <c r="Q277" i="4"/>
  <c r="K277" i="4"/>
  <c r="I278" i="4"/>
  <c r="J278" i="4"/>
  <c r="I279" i="4"/>
  <c r="J279" i="4"/>
  <c r="I280" i="4"/>
  <c r="J280" i="4"/>
  <c r="I281" i="4"/>
  <c r="J281" i="4"/>
  <c r="M281" i="4"/>
  <c r="P281" i="4"/>
  <c r="Q281" i="4"/>
  <c r="K281" i="4"/>
  <c r="I282" i="4"/>
  <c r="J282" i="4"/>
  <c r="M282" i="4"/>
  <c r="P282" i="4"/>
  <c r="Q282" i="4"/>
  <c r="I283" i="4"/>
  <c r="J283" i="4"/>
  <c r="K283" i="4"/>
  <c r="I284" i="4"/>
  <c r="J284" i="4"/>
  <c r="I285" i="4"/>
  <c r="J285" i="4"/>
  <c r="I286" i="4"/>
  <c r="J286" i="4"/>
  <c r="I287" i="4"/>
  <c r="J287" i="4"/>
  <c r="M287" i="4"/>
  <c r="P287" i="4"/>
  <c r="Q287" i="4"/>
  <c r="I288" i="4"/>
  <c r="J288" i="4"/>
  <c r="M288" i="4"/>
  <c r="P288" i="4"/>
  <c r="Q288" i="4"/>
  <c r="K288" i="4"/>
  <c r="I289" i="4"/>
  <c r="J289" i="4"/>
  <c r="K289" i="4"/>
  <c r="M289" i="4"/>
  <c r="P289" i="4"/>
  <c r="Q289" i="4"/>
  <c r="I290" i="4"/>
  <c r="J290" i="4"/>
  <c r="M290" i="4"/>
  <c r="P290" i="4"/>
  <c r="Q290" i="4"/>
  <c r="I291" i="4"/>
  <c r="J291" i="4"/>
  <c r="K291" i="4"/>
  <c r="I292" i="4"/>
  <c r="J292" i="4"/>
  <c r="M292" i="4"/>
  <c r="P292" i="4"/>
  <c r="Q292" i="4"/>
  <c r="K292" i="4"/>
  <c r="I293" i="4"/>
  <c r="J293" i="4"/>
  <c r="K293" i="4"/>
  <c r="M293" i="4"/>
  <c r="P293" i="4"/>
  <c r="Q293" i="4"/>
  <c r="I294" i="4"/>
  <c r="J294" i="4"/>
  <c r="M294" i="4"/>
  <c r="P294" i="4"/>
  <c r="Q294" i="4"/>
  <c r="K294" i="4"/>
  <c r="I295" i="4"/>
  <c r="J295" i="4"/>
  <c r="I296" i="4"/>
  <c r="J296" i="4"/>
  <c r="I297" i="4"/>
  <c r="J297" i="4"/>
  <c r="M297" i="4"/>
  <c r="P297" i="4"/>
  <c r="Q297" i="4"/>
  <c r="I298" i="4"/>
  <c r="J298" i="4"/>
  <c r="M298" i="4"/>
  <c r="P298" i="4"/>
  <c r="Q298" i="4"/>
  <c r="I299" i="4"/>
  <c r="J299" i="4"/>
  <c r="K299" i="4"/>
  <c r="I300" i="4"/>
  <c r="J300" i="4"/>
  <c r="M300" i="4"/>
  <c r="P300" i="4"/>
  <c r="Q300" i="4"/>
  <c r="K300" i="4"/>
  <c r="I301" i="4"/>
  <c r="J301" i="4"/>
  <c r="K301" i="4"/>
  <c r="M301" i="4"/>
  <c r="P301" i="4"/>
  <c r="Q301" i="4"/>
  <c r="I302" i="4"/>
  <c r="J302" i="4"/>
  <c r="M302" i="4"/>
  <c r="P302" i="4"/>
  <c r="Q302" i="4"/>
  <c r="K302" i="4"/>
  <c r="I303" i="4"/>
  <c r="J303" i="4"/>
  <c r="K303" i="4"/>
  <c r="M303" i="4"/>
  <c r="P303" i="4"/>
  <c r="Q303" i="4"/>
  <c r="I304" i="4"/>
  <c r="J304" i="4"/>
  <c r="M304" i="4"/>
  <c r="P304" i="4"/>
  <c r="Q304" i="4"/>
  <c r="K304" i="4"/>
  <c r="I305" i="4"/>
  <c r="J305" i="4"/>
  <c r="I306" i="4"/>
  <c r="J306" i="4"/>
  <c r="M306" i="4"/>
  <c r="P306" i="4"/>
  <c r="Q306" i="4"/>
  <c r="I307" i="4"/>
  <c r="J307" i="4"/>
  <c r="K307" i="4"/>
  <c r="I308" i="4"/>
  <c r="J308" i="4"/>
  <c r="I309" i="4"/>
  <c r="J309" i="4"/>
  <c r="M309" i="4"/>
  <c r="P309" i="4"/>
  <c r="Q309" i="4"/>
  <c r="I310" i="4"/>
  <c r="J310" i="4"/>
  <c r="I311" i="4"/>
  <c r="J311" i="4"/>
  <c r="I312" i="4"/>
  <c r="J312" i="4"/>
  <c r="I313" i="4"/>
  <c r="J313" i="4"/>
  <c r="M313" i="4"/>
  <c r="P313" i="4"/>
  <c r="Q313" i="4"/>
  <c r="K313" i="4"/>
  <c r="I314" i="4"/>
  <c r="J314" i="4"/>
  <c r="M314" i="4"/>
  <c r="P314" i="4"/>
  <c r="Q314" i="4"/>
  <c r="I315" i="4"/>
  <c r="J315" i="4"/>
  <c r="K315" i="4"/>
  <c r="I316" i="4"/>
  <c r="J316" i="4"/>
  <c r="I317" i="4"/>
  <c r="J317" i="4"/>
  <c r="I318" i="4"/>
  <c r="J318" i="4"/>
  <c r="I319" i="4"/>
  <c r="J319" i="4"/>
  <c r="M319" i="4"/>
  <c r="P319" i="4"/>
  <c r="Q319" i="4"/>
  <c r="K319" i="4"/>
  <c r="I320" i="4"/>
  <c r="J320" i="4"/>
  <c r="M320" i="4"/>
  <c r="P320" i="4"/>
  <c r="Q320" i="4"/>
  <c r="K320" i="4"/>
  <c r="I321" i="4"/>
  <c r="J321" i="4"/>
  <c r="K321" i="4"/>
  <c r="M321" i="4"/>
  <c r="P321" i="4"/>
  <c r="Q321" i="4"/>
  <c r="I322" i="4"/>
  <c r="J322" i="4"/>
  <c r="M322" i="4"/>
  <c r="P322" i="4"/>
  <c r="Q322" i="4"/>
  <c r="I323" i="4"/>
  <c r="J323" i="4"/>
  <c r="K323" i="4"/>
  <c r="I324" i="4"/>
  <c r="J324" i="4"/>
  <c r="M324" i="4"/>
  <c r="P324" i="4"/>
  <c r="Q324" i="4"/>
  <c r="K324" i="4"/>
  <c r="I325" i="4"/>
  <c r="J325" i="4"/>
  <c r="K325" i="4"/>
  <c r="M325" i="4"/>
  <c r="P325" i="4"/>
  <c r="Q325" i="4"/>
  <c r="I326" i="4"/>
  <c r="J326" i="4"/>
  <c r="M326" i="4"/>
  <c r="P326" i="4"/>
  <c r="Q326" i="4"/>
  <c r="K326" i="4"/>
  <c r="I327" i="4"/>
  <c r="J327" i="4"/>
  <c r="I328" i="4"/>
  <c r="J328" i="4"/>
  <c r="I329" i="4"/>
  <c r="J329" i="4"/>
  <c r="M329" i="4"/>
  <c r="P329" i="4"/>
  <c r="Q329" i="4"/>
  <c r="K329" i="4"/>
  <c r="I330" i="4"/>
  <c r="J330" i="4"/>
  <c r="M330" i="4"/>
  <c r="P330" i="4"/>
  <c r="Q330" i="4"/>
  <c r="I331" i="4"/>
  <c r="J331" i="4"/>
  <c r="K331" i="4"/>
  <c r="I332" i="4"/>
  <c r="J332" i="4"/>
  <c r="M332" i="4"/>
  <c r="P332" i="4"/>
  <c r="Q332" i="4"/>
  <c r="K332" i="4"/>
  <c r="I333" i="4"/>
  <c r="J333" i="4"/>
  <c r="K333" i="4"/>
  <c r="M333" i="4"/>
  <c r="P333" i="4"/>
  <c r="Q333" i="4"/>
  <c r="I334" i="4"/>
  <c r="J334" i="4"/>
  <c r="M334" i="4"/>
  <c r="P334" i="4"/>
  <c r="Q334" i="4"/>
  <c r="K334" i="4"/>
  <c r="I335" i="4"/>
  <c r="J335" i="4"/>
  <c r="K335" i="4"/>
  <c r="M335" i="4"/>
  <c r="P335" i="4"/>
  <c r="Q335" i="4"/>
  <c r="I336" i="4"/>
  <c r="J336" i="4"/>
  <c r="M336" i="4"/>
  <c r="P336" i="4"/>
  <c r="Q336" i="4"/>
  <c r="K336" i="4"/>
  <c r="I337" i="4"/>
  <c r="J337" i="4"/>
  <c r="I338" i="4"/>
  <c r="J338" i="4"/>
  <c r="M338" i="4"/>
  <c r="P338" i="4"/>
  <c r="Q338" i="4"/>
  <c r="I339" i="4"/>
  <c r="J339" i="4"/>
  <c r="K339" i="4"/>
  <c r="I340" i="4"/>
  <c r="J340" i="4"/>
  <c r="I341" i="4"/>
  <c r="J341" i="4"/>
  <c r="M341" i="4"/>
  <c r="P341" i="4"/>
  <c r="Q341" i="4"/>
  <c r="K341" i="4"/>
  <c r="I342" i="4"/>
  <c r="J342" i="4"/>
  <c r="I343" i="4"/>
  <c r="J343" i="4"/>
  <c r="I344" i="4"/>
  <c r="J344" i="4"/>
  <c r="I345" i="4"/>
  <c r="J345" i="4"/>
  <c r="M345" i="4"/>
  <c r="P345" i="4"/>
  <c r="Q345" i="4"/>
  <c r="K345" i="4"/>
  <c r="I346" i="4"/>
  <c r="J346" i="4"/>
  <c r="M346" i="4"/>
  <c r="P346" i="4"/>
  <c r="Q346" i="4"/>
  <c r="I347" i="4"/>
  <c r="J347" i="4"/>
  <c r="K347" i="4"/>
  <c r="I348" i="4"/>
  <c r="J348" i="4"/>
  <c r="I349" i="4"/>
  <c r="J349" i="4"/>
  <c r="I350" i="4"/>
  <c r="J350" i="4"/>
  <c r="I351" i="4"/>
  <c r="J351" i="4"/>
  <c r="M351" i="4"/>
  <c r="P351" i="4"/>
  <c r="Q351" i="4"/>
  <c r="I352" i="4"/>
  <c r="J352" i="4"/>
  <c r="M352" i="4"/>
  <c r="P352" i="4"/>
  <c r="Q352" i="4"/>
  <c r="K352" i="4"/>
  <c r="I353" i="4"/>
  <c r="J353" i="4"/>
  <c r="K353" i="4"/>
  <c r="M353" i="4"/>
  <c r="P353" i="4"/>
  <c r="Q353" i="4"/>
  <c r="I354" i="4"/>
  <c r="J354" i="4"/>
  <c r="M354" i="4"/>
  <c r="P354" i="4"/>
  <c r="Q354" i="4"/>
  <c r="I355" i="4"/>
  <c r="J355" i="4"/>
  <c r="K355" i="4"/>
  <c r="I356" i="4"/>
  <c r="J356" i="4"/>
  <c r="M356" i="4"/>
  <c r="P356" i="4"/>
  <c r="Q356" i="4"/>
  <c r="K356" i="4"/>
  <c r="I357" i="4"/>
  <c r="J357" i="4"/>
  <c r="K357" i="4"/>
  <c r="M357" i="4"/>
  <c r="P357" i="4"/>
  <c r="Q357" i="4"/>
  <c r="I358" i="4"/>
  <c r="J358" i="4"/>
  <c r="M358" i="4"/>
  <c r="P358" i="4"/>
  <c r="Q358" i="4"/>
  <c r="K358" i="4"/>
  <c r="I359" i="4"/>
  <c r="J359" i="4"/>
  <c r="I360" i="4"/>
  <c r="J360" i="4"/>
  <c r="I361" i="4"/>
  <c r="J361" i="4"/>
  <c r="M361" i="4"/>
  <c r="P361" i="4"/>
  <c r="Q361" i="4"/>
  <c r="I362" i="4"/>
  <c r="J362" i="4"/>
  <c r="M362" i="4"/>
  <c r="P362" i="4"/>
  <c r="Q362" i="4"/>
  <c r="I363" i="4"/>
  <c r="J363" i="4"/>
  <c r="K363" i="4"/>
  <c r="I364" i="4"/>
  <c r="J364" i="4"/>
  <c r="M364" i="4"/>
  <c r="P364" i="4"/>
  <c r="Q364" i="4"/>
  <c r="K364" i="4"/>
  <c r="I365" i="4"/>
  <c r="J365" i="4"/>
  <c r="K365" i="4"/>
  <c r="M365" i="4"/>
  <c r="P365" i="4"/>
  <c r="Q365" i="4"/>
  <c r="I366" i="4"/>
  <c r="J366" i="4"/>
  <c r="M366" i="4"/>
  <c r="P366" i="4"/>
  <c r="Q366" i="4"/>
  <c r="K366" i="4"/>
  <c r="I367" i="4"/>
  <c r="J367" i="4"/>
  <c r="K367" i="4"/>
  <c r="M367" i="4"/>
  <c r="P367" i="4"/>
  <c r="Q367" i="4"/>
  <c r="I368" i="4"/>
  <c r="J368" i="4"/>
  <c r="M368" i="4"/>
  <c r="P368" i="4"/>
  <c r="Q368" i="4"/>
  <c r="K368" i="4"/>
  <c r="I369" i="4"/>
  <c r="J369" i="4"/>
  <c r="I370" i="4"/>
  <c r="J370" i="4"/>
  <c r="M370" i="4"/>
  <c r="P370" i="4"/>
  <c r="Q370" i="4"/>
  <c r="I371" i="4"/>
  <c r="J371" i="4"/>
  <c r="K371" i="4"/>
  <c r="I372" i="4"/>
  <c r="J372" i="4"/>
  <c r="I373" i="4"/>
  <c r="J373" i="4"/>
  <c r="M373" i="4"/>
  <c r="P373" i="4"/>
  <c r="Q373" i="4"/>
  <c r="I374" i="4"/>
  <c r="J374" i="4"/>
  <c r="I375" i="4"/>
  <c r="J375" i="4"/>
  <c r="I376" i="4"/>
  <c r="J376" i="4"/>
  <c r="I377" i="4"/>
  <c r="J377" i="4"/>
  <c r="M377" i="4"/>
  <c r="P377" i="4"/>
  <c r="Q377" i="4"/>
  <c r="K377" i="4"/>
  <c r="I378" i="4"/>
  <c r="J378" i="4"/>
  <c r="M378" i="4"/>
  <c r="P378" i="4"/>
  <c r="Q378" i="4"/>
  <c r="I379" i="4"/>
  <c r="J379" i="4"/>
  <c r="K379" i="4"/>
  <c r="I380" i="4"/>
  <c r="J380" i="4"/>
  <c r="I381" i="4"/>
  <c r="J381" i="4"/>
  <c r="I382" i="4"/>
  <c r="J382" i="4"/>
  <c r="I383" i="4"/>
  <c r="J383" i="4"/>
  <c r="M383" i="4"/>
  <c r="P383" i="4"/>
  <c r="Q383" i="4"/>
  <c r="K383" i="4"/>
  <c r="I384" i="4"/>
  <c r="J384" i="4"/>
  <c r="M384" i="4"/>
  <c r="P384" i="4"/>
  <c r="Q384" i="4"/>
  <c r="K384" i="4"/>
  <c r="I385" i="4"/>
  <c r="J385" i="4"/>
  <c r="K385" i="4"/>
  <c r="M385" i="4"/>
  <c r="P385" i="4"/>
  <c r="Q385" i="4"/>
  <c r="I386" i="4"/>
  <c r="J386" i="4"/>
  <c r="M386" i="4"/>
  <c r="P386" i="4"/>
  <c r="Q386" i="4"/>
  <c r="I387" i="4"/>
  <c r="J387" i="4"/>
  <c r="K387" i="4"/>
  <c r="I388" i="4"/>
  <c r="J388" i="4"/>
  <c r="M388" i="4"/>
  <c r="P388" i="4"/>
  <c r="Q388" i="4"/>
  <c r="K388" i="4"/>
  <c r="I389" i="4"/>
  <c r="J389" i="4"/>
  <c r="K389" i="4"/>
  <c r="M389" i="4"/>
  <c r="P389" i="4"/>
  <c r="Q389" i="4"/>
  <c r="I390" i="4"/>
  <c r="J390" i="4"/>
  <c r="M390" i="4"/>
  <c r="P390" i="4"/>
  <c r="Q390" i="4"/>
  <c r="K390" i="4"/>
  <c r="I391" i="4"/>
  <c r="J391" i="4"/>
  <c r="I392" i="4"/>
  <c r="J392" i="4"/>
  <c r="I393" i="4"/>
  <c r="J393" i="4"/>
  <c r="M393" i="4"/>
  <c r="P393" i="4"/>
  <c r="Q393" i="4"/>
  <c r="K393" i="4"/>
  <c r="I394" i="4"/>
  <c r="J394" i="4"/>
  <c r="M394" i="4"/>
  <c r="P394" i="4"/>
  <c r="Q394" i="4"/>
  <c r="K394" i="4"/>
  <c r="I395" i="4"/>
  <c r="J395" i="4"/>
  <c r="K395" i="4"/>
  <c r="M395" i="4"/>
  <c r="P395" i="4"/>
  <c r="Q395" i="4"/>
  <c r="I396" i="4"/>
  <c r="J396" i="4"/>
  <c r="M396" i="4"/>
  <c r="P396" i="4"/>
  <c r="Q396" i="4"/>
  <c r="K396" i="4"/>
  <c r="I397" i="4"/>
  <c r="J397" i="4"/>
  <c r="K397" i="4"/>
  <c r="I398" i="4"/>
  <c r="J398" i="4"/>
  <c r="M398" i="4"/>
  <c r="P398" i="4"/>
  <c r="Q398" i="4"/>
  <c r="I399" i="4"/>
  <c r="J399" i="4"/>
  <c r="I400" i="4"/>
  <c r="J400" i="4"/>
  <c r="M400" i="4"/>
  <c r="P400" i="4"/>
  <c r="Q400" i="4"/>
  <c r="I401" i="4"/>
  <c r="J401" i="4"/>
  <c r="K401" i="4"/>
  <c r="M401" i="4"/>
  <c r="P401" i="4"/>
  <c r="Q401" i="4"/>
  <c r="I402" i="4"/>
  <c r="J402" i="4"/>
  <c r="M402" i="4"/>
  <c r="P402" i="4"/>
  <c r="Q402" i="4"/>
  <c r="K402" i="4"/>
  <c r="I403" i="4"/>
  <c r="J403" i="4"/>
  <c r="K403" i="4"/>
  <c r="I404" i="4"/>
  <c r="J404" i="4"/>
  <c r="M404" i="4"/>
  <c r="K404" i="4"/>
  <c r="P404" i="4"/>
  <c r="Q404" i="4"/>
  <c r="I405" i="4"/>
  <c r="J405" i="4"/>
  <c r="K405" i="4"/>
  <c r="M405" i="4"/>
  <c r="P405" i="4"/>
  <c r="Q405" i="4"/>
  <c r="I406" i="4"/>
  <c r="J406" i="4"/>
  <c r="M406" i="4"/>
  <c r="P406" i="4"/>
  <c r="Q406" i="4"/>
  <c r="K406" i="4"/>
  <c r="I407" i="4"/>
  <c r="J407" i="4"/>
  <c r="K407" i="4"/>
  <c r="M407" i="4"/>
  <c r="P407" i="4"/>
  <c r="Q407" i="4"/>
  <c r="I408" i="4"/>
  <c r="J408" i="4"/>
  <c r="M408" i="4"/>
  <c r="P408" i="4"/>
  <c r="Q408" i="4"/>
  <c r="K408" i="4"/>
  <c r="I409" i="4"/>
  <c r="J409" i="4"/>
  <c r="I410" i="4"/>
  <c r="J410" i="4"/>
  <c r="M410" i="4"/>
  <c r="P410" i="4"/>
  <c r="Q410" i="4"/>
  <c r="I411" i="4"/>
  <c r="J411" i="4"/>
  <c r="K411" i="4"/>
  <c r="M411" i="4"/>
  <c r="P411" i="4"/>
  <c r="Q411" i="4"/>
  <c r="I412" i="4"/>
  <c r="J412" i="4"/>
  <c r="M412" i="4"/>
  <c r="P412" i="4"/>
  <c r="Q412" i="4"/>
  <c r="K412" i="4"/>
  <c r="I413" i="4"/>
  <c r="J413" i="4"/>
  <c r="K413" i="4"/>
  <c r="I414" i="4"/>
  <c r="J414" i="4"/>
  <c r="M414" i="4"/>
  <c r="P414" i="4"/>
  <c r="Q414" i="4"/>
  <c r="I415" i="4"/>
  <c r="J415" i="4"/>
  <c r="M415" i="4"/>
  <c r="P415" i="4"/>
  <c r="Q415" i="4"/>
  <c r="K415" i="4"/>
  <c r="I416" i="4"/>
  <c r="J416" i="4"/>
  <c r="M416" i="4"/>
  <c r="P416" i="4"/>
  <c r="Q416" i="4"/>
  <c r="I417" i="4"/>
  <c r="J417" i="4"/>
  <c r="K417" i="4"/>
  <c r="M417" i="4"/>
  <c r="P417" i="4"/>
  <c r="Q417" i="4"/>
  <c r="I418" i="4"/>
  <c r="J418" i="4"/>
  <c r="M418" i="4"/>
  <c r="P418" i="4"/>
  <c r="Q418" i="4"/>
  <c r="K418" i="4"/>
  <c r="I419" i="4"/>
  <c r="J419" i="4"/>
  <c r="K419" i="4"/>
  <c r="I420" i="4"/>
  <c r="J420" i="4"/>
  <c r="M420" i="4"/>
  <c r="P420" i="4"/>
  <c r="Q420" i="4"/>
  <c r="I421" i="4"/>
  <c r="J421" i="4"/>
  <c r="M421" i="4"/>
  <c r="P421" i="4"/>
  <c r="Q421" i="4"/>
  <c r="K421" i="4"/>
  <c r="I422" i="4"/>
  <c r="J422" i="4"/>
  <c r="M422" i="4"/>
  <c r="P422" i="4"/>
  <c r="Q422" i="4"/>
  <c r="K422" i="4"/>
  <c r="I423" i="4"/>
  <c r="J423" i="4"/>
  <c r="K423" i="4"/>
  <c r="M423" i="4"/>
  <c r="P423" i="4"/>
  <c r="Q423" i="4"/>
  <c r="I424" i="4"/>
  <c r="J424" i="4"/>
  <c r="M424" i="4"/>
  <c r="P424" i="4"/>
  <c r="Q424" i="4"/>
  <c r="K424" i="4"/>
  <c r="I425" i="4"/>
  <c r="J425" i="4"/>
  <c r="M425" i="4"/>
  <c r="P425" i="4"/>
  <c r="Q425" i="4"/>
  <c r="K425" i="4"/>
  <c r="I426" i="4"/>
  <c r="J426" i="4"/>
  <c r="I427" i="4"/>
  <c r="J427" i="4"/>
  <c r="M427" i="4"/>
  <c r="P427" i="4"/>
  <c r="Q427" i="4"/>
  <c r="K427" i="4"/>
  <c r="I428" i="4"/>
  <c r="J428" i="4"/>
  <c r="M428" i="4"/>
  <c r="P428" i="4"/>
  <c r="Q428" i="4"/>
  <c r="I429" i="4"/>
  <c r="J429" i="4"/>
  <c r="K429" i="4"/>
  <c r="I430" i="4"/>
  <c r="J430" i="4"/>
  <c r="M430" i="4"/>
  <c r="P430" i="4"/>
  <c r="Q430" i="4"/>
  <c r="I431" i="4"/>
  <c r="J431" i="4"/>
  <c r="M431" i="4"/>
  <c r="P431" i="4"/>
  <c r="Q431" i="4"/>
  <c r="K431" i="4"/>
  <c r="I432" i="4"/>
  <c r="J432" i="4"/>
  <c r="M432" i="4"/>
  <c r="P432" i="4"/>
  <c r="Q432" i="4"/>
  <c r="I433" i="4"/>
  <c r="J433" i="4"/>
  <c r="M433" i="4"/>
  <c r="P433" i="4"/>
  <c r="Q433" i="4"/>
  <c r="I434" i="4"/>
  <c r="J434" i="4"/>
  <c r="M434" i="4"/>
  <c r="P434" i="4"/>
  <c r="Q434" i="4"/>
  <c r="K434" i="4"/>
  <c r="I435" i="4"/>
  <c r="J435" i="4"/>
  <c r="K435" i="4"/>
  <c r="I436" i="4"/>
  <c r="J436" i="4"/>
  <c r="I437" i="4"/>
  <c r="J437" i="4"/>
  <c r="I438" i="4"/>
  <c r="J438" i="4"/>
  <c r="I439" i="4"/>
  <c r="J439" i="4"/>
  <c r="M439" i="4"/>
  <c r="P439" i="4"/>
  <c r="Q439" i="4"/>
  <c r="K439" i="4"/>
  <c r="I440" i="4"/>
  <c r="J440" i="4"/>
  <c r="M440" i="4"/>
  <c r="P440" i="4"/>
  <c r="Q440" i="4"/>
  <c r="K440" i="4"/>
  <c r="I441" i="4"/>
  <c r="J441" i="4"/>
  <c r="M441" i="4"/>
  <c r="P441" i="4"/>
  <c r="Q441" i="4"/>
  <c r="K441" i="4"/>
  <c r="I442" i="4"/>
  <c r="J442" i="4"/>
  <c r="M442" i="4"/>
  <c r="P442" i="4"/>
  <c r="Q442" i="4"/>
  <c r="K442" i="4"/>
  <c r="I443" i="4"/>
  <c r="J443" i="4"/>
  <c r="I444" i="4"/>
  <c r="J444" i="4"/>
  <c r="I445" i="4"/>
  <c r="J445" i="4"/>
  <c r="K445" i="4"/>
  <c r="I446" i="4"/>
  <c r="J446" i="4"/>
  <c r="M446" i="4"/>
  <c r="P446" i="4"/>
  <c r="Q446" i="4"/>
  <c r="I447" i="4"/>
  <c r="J447" i="4"/>
  <c r="M447" i="4"/>
  <c r="P447" i="4"/>
  <c r="Q447" i="4"/>
  <c r="K447" i="4"/>
  <c r="I448" i="4"/>
  <c r="J448" i="4"/>
  <c r="M448" i="4"/>
  <c r="P448" i="4"/>
  <c r="Q448" i="4"/>
  <c r="I449" i="4"/>
  <c r="J449" i="4"/>
  <c r="I450" i="4"/>
  <c r="J450" i="4"/>
  <c r="M450" i="4"/>
  <c r="P450" i="4"/>
  <c r="Q450" i="4"/>
  <c r="I451" i="4"/>
  <c r="J451" i="4"/>
  <c r="K451" i="4"/>
  <c r="I452" i="4"/>
  <c r="J452" i="4"/>
  <c r="I453" i="4"/>
  <c r="J453" i="4"/>
  <c r="M453" i="4"/>
  <c r="P453" i="4"/>
  <c r="Q453" i="4"/>
  <c r="K453" i="4"/>
  <c r="I454" i="4"/>
  <c r="J454" i="4"/>
  <c r="M454" i="4"/>
  <c r="P454" i="4"/>
  <c r="Q454" i="4"/>
  <c r="K454" i="4"/>
  <c r="I455" i="4"/>
  <c r="J455" i="4"/>
  <c r="K455" i="4"/>
  <c r="M455" i="4"/>
  <c r="P455" i="4"/>
  <c r="Q455" i="4"/>
  <c r="I456" i="4"/>
  <c r="J456" i="4"/>
  <c r="M456" i="4"/>
  <c r="P456" i="4"/>
  <c r="Q456" i="4"/>
  <c r="K456" i="4"/>
  <c r="I457" i="4"/>
  <c r="J457" i="4"/>
  <c r="M457" i="4"/>
  <c r="P457" i="4"/>
  <c r="Q457" i="4"/>
  <c r="K457" i="4"/>
  <c r="I458" i="4"/>
  <c r="J458" i="4"/>
  <c r="M458" i="4"/>
  <c r="P458" i="4"/>
  <c r="Q458" i="4"/>
  <c r="K458" i="4"/>
  <c r="I459" i="4"/>
  <c r="J459" i="4"/>
  <c r="I460" i="4"/>
  <c r="J460" i="4"/>
  <c r="I461" i="4"/>
  <c r="J461" i="4"/>
  <c r="K461" i="4"/>
  <c r="I462" i="4"/>
  <c r="J462" i="4"/>
  <c r="M462" i="4"/>
  <c r="P462" i="4"/>
  <c r="Q462" i="4"/>
  <c r="I463" i="4"/>
  <c r="J463" i="4"/>
  <c r="M463" i="4"/>
  <c r="P463" i="4"/>
  <c r="Q463" i="4"/>
  <c r="K463" i="4"/>
  <c r="I464" i="4"/>
  <c r="J464" i="4"/>
  <c r="M464" i="4"/>
  <c r="P464" i="4"/>
  <c r="Q464" i="4"/>
  <c r="I465" i="4"/>
  <c r="J465" i="4"/>
  <c r="I466" i="4"/>
  <c r="J466" i="4"/>
  <c r="I467" i="4"/>
  <c r="J467" i="4"/>
  <c r="K467" i="4"/>
  <c r="I468" i="4"/>
  <c r="J468" i="4"/>
  <c r="M468" i="4"/>
  <c r="P468" i="4"/>
  <c r="Q468" i="4"/>
  <c r="K468" i="4"/>
  <c r="I469" i="4"/>
  <c r="J469" i="4"/>
  <c r="I470" i="4"/>
  <c r="J470" i="4"/>
  <c r="I471" i="4"/>
  <c r="J471" i="4"/>
  <c r="M471" i="4"/>
  <c r="P471" i="4"/>
  <c r="Q471" i="4"/>
  <c r="I472" i="4"/>
  <c r="J472" i="4"/>
  <c r="I473" i="4"/>
  <c r="J473" i="4"/>
  <c r="I474" i="4"/>
  <c r="J474" i="4"/>
  <c r="M474" i="4"/>
  <c r="P474" i="4"/>
  <c r="Q474" i="4"/>
  <c r="K474" i="4"/>
  <c r="I475" i="4"/>
  <c r="J475" i="4"/>
  <c r="K475" i="4"/>
  <c r="M475" i="4"/>
  <c r="P475" i="4"/>
  <c r="Q475" i="4"/>
  <c r="I476" i="4"/>
  <c r="J476" i="4"/>
  <c r="M476" i="4"/>
  <c r="P476" i="4"/>
  <c r="Q476" i="4"/>
  <c r="K476" i="4"/>
  <c r="I477" i="4"/>
  <c r="J477" i="4"/>
  <c r="K477" i="4"/>
  <c r="I478" i="4"/>
  <c r="J478" i="4"/>
  <c r="M478" i="4"/>
  <c r="P478" i="4"/>
  <c r="Q478" i="4"/>
  <c r="I479" i="4"/>
  <c r="J479" i="4"/>
  <c r="M479" i="4"/>
  <c r="P479" i="4"/>
  <c r="Q479" i="4"/>
  <c r="K479" i="4"/>
  <c r="I480" i="4"/>
  <c r="J480" i="4"/>
  <c r="M480" i="4"/>
  <c r="P480" i="4"/>
  <c r="Q480" i="4"/>
  <c r="I481" i="4"/>
  <c r="J481" i="4"/>
  <c r="K481" i="4"/>
  <c r="M481" i="4"/>
  <c r="P481" i="4"/>
  <c r="Q481" i="4"/>
  <c r="I482" i="4"/>
  <c r="J482" i="4"/>
  <c r="M482" i="4"/>
  <c r="P482" i="4"/>
  <c r="Q482" i="4"/>
  <c r="K482" i="4"/>
  <c r="I483" i="4"/>
  <c r="J483" i="4"/>
  <c r="K483" i="4"/>
  <c r="I484" i="4"/>
  <c r="J484" i="4"/>
  <c r="M484" i="4"/>
  <c r="P484" i="4"/>
  <c r="Q484" i="4"/>
  <c r="K484" i="4"/>
  <c r="I485" i="4"/>
  <c r="J485" i="4"/>
  <c r="K485" i="4"/>
  <c r="M485" i="4"/>
  <c r="P485" i="4"/>
  <c r="Q485" i="4"/>
  <c r="I486" i="4"/>
  <c r="J486" i="4"/>
  <c r="M486" i="4"/>
  <c r="P486" i="4"/>
  <c r="Q486" i="4"/>
  <c r="K486" i="4"/>
  <c r="I487" i="4"/>
  <c r="J487" i="4"/>
  <c r="K487" i="4"/>
  <c r="M487" i="4"/>
  <c r="P487" i="4"/>
  <c r="Q487" i="4"/>
  <c r="I488" i="4"/>
  <c r="J488" i="4"/>
  <c r="M488" i="4"/>
  <c r="P488" i="4"/>
  <c r="Q488" i="4"/>
  <c r="K488" i="4"/>
  <c r="I489" i="4"/>
  <c r="J489" i="4"/>
  <c r="M489" i="4"/>
  <c r="P489" i="4"/>
  <c r="Q489" i="4"/>
  <c r="K489" i="4"/>
  <c r="I490" i="4"/>
  <c r="J490" i="4"/>
  <c r="I491" i="4"/>
  <c r="J491" i="4"/>
  <c r="M491" i="4"/>
  <c r="P491" i="4"/>
  <c r="Q491" i="4"/>
  <c r="K491" i="4"/>
  <c r="I492" i="4"/>
  <c r="J492" i="4"/>
  <c r="M492" i="4"/>
  <c r="P492" i="4"/>
  <c r="Q492" i="4"/>
  <c r="K492" i="4"/>
  <c r="I493" i="4"/>
  <c r="J493" i="4"/>
  <c r="K493" i="4"/>
  <c r="I494" i="4"/>
  <c r="J494" i="4"/>
  <c r="M494" i="4"/>
  <c r="P494" i="4"/>
  <c r="Q494" i="4"/>
  <c r="I495" i="4"/>
  <c r="J495" i="4"/>
  <c r="M495" i="4"/>
  <c r="P495" i="4"/>
  <c r="Q495" i="4"/>
  <c r="K495" i="4"/>
  <c r="I496" i="4"/>
  <c r="J496" i="4"/>
  <c r="M496" i="4"/>
  <c r="P496" i="4"/>
  <c r="Q496" i="4"/>
  <c r="I497" i="4"/>
  <c r="J497" i="4"/>
  <c r="M497" i="4"/>
  <c r="P497" i="4"/>
  <c r="Q497" i="4"/>
  <c r="K497" i="4"/>
  <c r="I498" i="4"/>
  <c r="J498" i="4"/>
  <c r="M498" i="4"/>
  <c r="P498" i="4"/>
  <c r="Q498" i="4"/>
  <c r="I499" i="4"/>
  <c r="J499" i="4"/>
  <c r="K499" i="4"/>
  <c r="I500" i="4"/>
  <c r="J500" i="4"/>
  <c r="I501" i="4"/>
  <c r="J501" i="4"/>
  <c r="M501" i="4"/>
  <c r="P501" i="4"/>
  <c r="Q501" i="4"/>
  <c r="K501" i="4"/>
  <c r="I502" i="4"/>
  <c r="J502" i="4"/>
  <c r="M502" i="4"/>
  <c r="P502" i="4"/>
  <c r="Q502" i="4"/>
  <c r="K502" i="4"/>
  <c r="I503" i="4"/>
  <c r="J503" i="4"/>
  <c r="K503" i="4"/>
  <c r="M503" i="4"/>
  <c r="P503" i="4"/>
  <c r="Q503" i="4"/>
  <c r="I504" i="4"/>
  <c r="J504" i="4"/>
  <c r="M504" i="4"/>
  <c r="P504" i="4"/>
  <c r="Q504" i="4"/>
  <c r="K504" i="4"/>
  <c r="I505" i="4"/>
  <c r="J505" i="4"/>
  <c r="M505" i="4"/>
  <c r="P505" i="4"/>
  <c r="Q505" i="4"/>
  <c r="I506" i="4"/>
  <c r="J506" i="4"/>
  <c r="M506" i="4"/>
  <c r="P506" i="4"/>
  <c r="Q506" i="4"/>
  <c r="K506" i="4"/>
  <c r="I507" i="4"/>
  <c r="J507" i="4"/>
  <c r="K507" i="4"/>
  <c r="M507" i="4"/>
  <c r="P507" i="4"/>
  <c r="Q507" i="4"/>
  <c r="I508" i="4"/>
  <c r="J508" i="4"/>
  <c r="M508" i="4"/>
  <c r="P508" i="4"/>
  <c r="Q508" i="4"/>
  <c r="K508" i="4"/>
  <c r="I509" i="4"/>
  <c r="J509" i="4"/>
  <c r="K509" i="4"/>
  <c r="I510" i="4"/>
  <c r="J510" i="4"/>
  <c r="M510" i="4"/>
  <c r="P510" i="4"/>
  <c r="Q510" i="4"/>
  <c r="I511" i="4"/>
  <c r="J511" i="4"/>
  <c r="I512" i="4"/>
  <c r="J512" i="4"/>
  <c r="M512" i="4"/>
  <c r="P512" i="4"/>
  <c r="Q512" i="4"/>
  <c r="I513" i="4"/>
  <c r="J513" i="4"/>
  <c r="K513" i="4"/>
  <c r="M513" i="4"/>
  <c r="P513" i="4"/>
  <c r="Q513" i="4"/>
  <c r="I514" i="4"/>
  <c r="J514" i="4"/>
  <c r="M514" i="4"/>
  <c r="P514" i="4"/>
  <c r="Q514" i="4"/>
  <c r="K514" i="4"/>
  <c r="I515" i="4"/>
  <c r="J515" i="4"/>
  <c r="K515" i="4"/>
  <c r="I516" i="4"/>
  <c r="J516" i="4"/>
  <c r="K516" i="4"/>
  <c r="M516" i="4"/>
  <c r="P516" i="4"/>
  <c r="Q516" i="4"/>
  <c r="I517" i="4"/>
  <c r="J517" i="4"/>
  <c r="K517" i="4"/>
  <c r="I518" i="4"/>
  <c r="J518" i="4"/>
  <c r="K518" i="4"/>
  <c r="I519" i="4"/>
  <c r="J519" i="4"/>
  <c r="K519" i="4"/>
  <c r="I520" i="4"/>
  <c r="J520" i="4"/>
  <c r="I521" i="4"/>
  <c r="J521" i="4"/>
  <c r="K521" i="4"/>
  <c r="I522" i="4"/>
  <c r="J522" i="4"/>
  <c r="K522" i="4"/>
  <c r="I523" i="4"/>
  <c r="J523" i="4"/>
  <c r="K523" i="4"/>
  <c r="I524" i="4"/>
  <c r="J524" i="4"/>
  <c r="M524" i="4"/>
  <c r="P524" i="4"/>
  <c r="Q524" i="4"/>
  <c r="I525" i="4"/>
  <c r="J525" i="4"/>
  <c r="K525" i="4"/>
  <c r="I526" i="4"/>
  <c r="J526" i="4"/>
  <c r="K526" i="4"/>
  <c r="I527" i="4"/>
  <c r="J527" i="4"/>
  <c r="K527" i="4"/>
  <c r="I528" i="4"/>
  <c r="J528" i="4"/>
  <c r="M528" i="4"/>
  <c r="P528" i="4"/>
  <c r="Q528" i="4"/>
  <c r="K528" i="4"/>
  <c r="I529" i="4"/>
  <c r="J529" i="4"/>
  <c r="K529" i="4"/>
  <c r="I530" i="4"/>
  <c r="J530" i="4"/>
  <c r="K530" i="4"/>
  <c r="I531" i="4"/>
  <c r="J531" i="4"/>
  <c r="K531" i="4"/>
  <c r="I532" i="4"/>
  <c r="J532" i="4"/>
  <c r="K532" i="4"/>
  <c r="M532" i="4"/>
  <c r="P532" i="4"/>
  <c r="Q532" i="4"/>
  <c r="I533" i="4"/>
  <c r="J533" i="4"/>
  <c r="O535" i="4"/>
  <c r="I538" i="4"/>
  <c r="J538" i="4"/>
  <c r="G540" i="4"/>
  <c r="E621" i="4"/>
  <c r="J540" i="4"/>
  <c r="G621" i="4"/>
  <c r="O540" i="4"/>
  <c r="I543" i="4"/>
  <c r="K543" i="4"/>
  <c r="O580" i="4"/>
  <c r="I583" i="4"/>
  <c r="J583" i="4"/>
  <c r="M583" i="4"/>
  <c r="I584" i="4"/>
  <c r="J584" i="4"/>
  <c r="I585" i="4"/>
  <c r="J585" i="4"/>
  <c r="M585" i="4"/>
  <c r="I586" i="4"/>
  <c r="J586" i="4"/>
  <c r="M586" i="4"/>
  <c r="K586" i="4"/>
  <c r="I587" i="4"/>
  <c r="J587" i="4"/>
  <c r="K587" i="4"/>
  <c r="I588" i="4"/>
  <c r="J588" i="4"/>
  <c r="I589" i="4"/>
  <c r="J589" i="4"/>
  <c r="M589" i="4"/>
  <c r="G591" i="4"/>
  <c r="E623" i="4"/>
  <c r="I594" i="4"/>
  <c r="J594" i="4"/>
  <c r="K594" i="4"/>
  <c r="G596" i="4"/>
  <c r="E624" i="4"/>
  <c r="J596" i="4"/>
  <c r="G624" i="4"/>
  <c r="I599" i="4"/>
  <c r="K599" i="4"/>
  <c r="K601" i="4"/>
  <c r="M340" i="4"/>
  <c r="P340" i="4"/>
  <c r="Q340" i="4"/>
  <c r="K340" i="4"/>
  <c r="K520" i="4"/>
  <c r="M520" i="4"/>
  <c r="P520" i="4"/>
  <c r="Q520" i="4"/>
  <c r="M490" i="4"/>
  <c r="P490" i="4"/>
  <c r="Q490" i="4"/>
  <c r="K490" i="4"/>
  <c r="K469" i="4"/>
  <c r="M469" i="4"/>
  <c r="P469" i="4"/>
  <c r="Q469" i="4"/>
  <c r="M460" i="4"/>
  <c r="P460" i="4"/>
  <c r="Q460" i="4"/>
  <c r="K460" i="4"/>
  <c r="M444" i="4"/>
  <c r="P444" i="4"/>
  <c r="Q444" i="4"/>
  <c r="K444" i="4"/>
  <c r="M438" i="4"/>
  <c r="P438" i="4"/>
  <c r="Q438" i="4"/>
  <c r="K438" i="4"/>
  <c r="M436" i="4"/>
  <c r="P436" i="4"/>
  <c r="Q436" i="4"/>
  <c r="K436" i="4"/>
  <c r="M392" i="4"/>
  <c r="P392" i="4"/>
  <c r="Q392" i="4"/>
  <c r="K392" i="4"/>
  <c r="M382" i="4"/>
  <c r="P382" i="4"/>
  <c r="Q382" i="4"/>
  <c r="K382" i="4"/>
  <c r="M380" i="4"/>
  <c r="P380" i="4"/>
  <c r="Q380" i="4"/>
  <c r="K380" i="4"/>
  <c r="K369" i="4"/>
  <c r="M369" i="4"/>
  <c r="P369" i="4"/>
  <c r="Q369" i="4"/>
  <c r="K359" i="4"/>
  <c r="M359" i="4"/>
  <c r="P359" i="4"/>
  <c r="Q359" i="4"/>
  <c r="K349" i="4"/>
  <c r="M349" i="4"/>
  <c r="P349" i="4"/>
  <c r="Q349" i="4"/>
  <c r="M328" i="4"/>
  <c r="P328" i="4"/>
  <c r="Q328" i="4"/>
  <c r="K328" i="4"/>
  <c r="M318" i="4"/>
  <c r="P318" i="4"/>
  <c r="Q318" i="4"/>
  <c r="K318" i="4"/>
  <c r="M316" i="4"/>
  <c r="P316" i="4"/>
  <c r="Q316" i="4"/>
  <c r="K316" i="4"/>
  <c r="K305" i="4"/>
  <c r="M305" i="4"/>
  <c r="P305" i="4"/>
  <c r="Q305" i="4"/>
  <c r="K295" i="4"/>
  <c r="M295" i="4"/>
  <c r="P295" i="4"/>
  <c r="Q295" i="4"/>
  <c r="K285" i="4"/>
  <c r="M285" i="4"/>
  <c r="P285" i="4"/>
  <c r="Q285" i="4"/>
  <c r="M276" i="4"/>
  <c r="P276" i="4"/>
  <c r="Q276" i="4"/>
  <c r="K276" i="4"/>
  <c r="K261" i="4"/>
  <c r="M261" i="4"/>
  <c r="P261" i="4"/>
  <c r="Q261" i="4"/>
  <c r="K143" i="4"/>
  <c r="M143" i="4"/>
  <c r="P143" i="4"/>
  <c r="Q143" i="4"/>
  <c r="K74" i="4"/>
  <c r="M74" i="4"/>
  <c r="P74" i="4"/>
  <c r="Q74" i="4"/>
  <c r="K26" i="4"/>
  <c r="M26" i="4"/>
  <c r="P26" i="4"/>
  <c r="Q26" i="4"/>
  <c r="M472" i="4"/>
  <c r="P472" i="4"/>
  <c r="Q472" i="4"/>
  <c r="K472" i="4"/>
  <c r="K465" i="4"/>
  <c r="M465" i="4"/>
  <c r="P465" i="4"/>
  <c r="Q465" i="4"/>
  <c r="K449" i="4"/>
  <c r="M449" i="4"/>
  <c r="P449" i="4"/>
  <c r="Q449" i="4"/>
  <c r="M426" i="4"/>
  <c r="P426" i="4"/>
  <c r="Q426" i="4"/>
  <c r="K426" i="4"/>
  <c r="M399" i="4"/>
  <c r="P399" i="4"/>
  <c r="Q399" i="4"/>
  <c r="K399" i="4"/>
  <c r="M376" i="4"/>
  <c r="P376" i="4"/>
  <c r="Q376" i="4"/>
  <c r="K376" i="4"/>
  <c r="M374" i="4"/>
  <c r="P374" i="4"/>
  <c r="Q374" i="4"/>
  <c r="K374" i="4"/>
  <c r="K343" i="4"/>
  <c r="M343" i="4"/>
  <c r="P343" i="4"/>
  <c r="Q343" i="4"/>
  <c r="M312" i="4"/>
  <c r="P312" i="4"/>
  <c r="Q312" i="4"/>
  <c r="K312" i="4"/>
  <c r="M310" i="4"/>
  <c r="P310" i="4"/>
  <c r="Q310" i="4"/>
  <c r="K310" i="4"/>
  <c r="K279" i="4"/>
  <c r="M279" i="4"/>
  <c r="P279" i="4"/>
  <c r="Q279" i="4"/>
  <c r="M268" i="4"/>
  <c r="P268" i="4"/>
  <c r="Q268" i="4"/>
  <c r="K268" i="4"/>
  <c r="M181" i="4"/>
  <c r="P181" i="4"/>
  <c r="Q181" i="4"/>
  <c r="K181" i="4"/>
  <c r="K102" i="4"/>
  <c r="M102" i="4"/>
  <c r="P102" i="4"/>
  <c r="Q102" i="4"/>
  <c r="K87" i="4"/>
  <c r="M87" i="4"/>
  <c r="P87" i="4"/>
  <c r="Q87" i="4"/>
  <c r="D626" i="4"/>
  <c r="O594" i="4"/>
  <c r="O596" i="4"/>
  <c r="K583" i="4"/>
  <c r="O583" i="4"/>
  <c r="P583" i="4"/>
  <c r="M470" i="4"/>
  <c r="P470" i="4"/>
  <c r="Q470" i="4"/>
  <c r="K470" i="4"/>
  <c r="K459" i="4"/>
  <c r="M459" i="4"/>
  <c r="P459" i="4"/>
  <c r="Q459" i="4"/>
  <c r="K443" i="4"/>
  <c r="M443" i="4"/>
  <c r="P443" i="4"/>
  <c r="Q443" i="4"/>
  <c r="K437" i="4"/>
  <c r="M437" i="4"/>
  <c r="P437" i="4"/>
  <c r="Q437" i="4"/>
  <c r="M409" i="4"/>
  <c r="P409" i="4"/>
  <c r="Q409" i="4"/>
  <c r="K409" i="4"/>
  <c r="K391" i="4"/>
  <c r="M391" i="4"/>
  <c r="P391" i="4"/>
  <c r="Q391" i="4"/>
  <c r="K381" i="4"/>
  <c r="M381" i="4"/>
  <c r="P381" i="4"/>
  <c r="Q381" i="4"/>
  <c r="M372" i="4"/>
  <c r="P372" i="4"/>
  <c r="Q372" i="4"/>
  <c r="K372" i="4"/>
  <c r="M360" i="4"/>
  <c r="P360" i="4"/>
  <c r="Q360" i="4"/>
  <c r="K360" i="4"/>
  <c r="M350" i="4"/>
  <c r="P350" i="4"/>
  <c r="Q350" i="4"/>
  <c r="K350" i="4"/>
  <c r="M348" i="4"/>
  <c r="P348" i="4"/>
  <c r="Q348" i="4"/>
  <c r="K348" i="4"/>
  <c r="K337" i="4"/>
  <c r="M337" i="4"/>
  <c r="P337" i="4"/>
  <c r="Q337" i="4"/>
  <c r="K327" i="4"/>
  <c r="M327" i="4"/>
  <c r="P327" i="4"/>
  <c r="Q327" i="4"/>
  <c r="K317" i="4"/>
  <c r="M317" i="4"/>
  <c r="P317" i="4"/>
  <c r="Q317" i="4"/>
  <c r="M308" i="4"/>
  <c r="P308" i="4"/>
  <c r="Q308" i="4"/>
  <c r="K308" i="4"/>
  <c r="M296" i="4"/>
  <c r="P296" i="4"/>
  <c r="Q296" i="4"/>
  <c r="K296" i="4"/>
  <c r="M286" i="4"/>
  <c r="P286" i="4"/>
  <c r="Q286" i="4"/>
  <c r="K286" i="4"/>
  <c r="M284" i="4"/>
  <c r="P284" i="4"/>
  <c r="Q284" i="4"/>
  <c r="K284" i="4"/>
  <c r="K275" i="4"/>
  <c r="M275" i="4"/>
  <c r="P275" i="4"/>
  <c r="Q275" i="4"/>
  <c r="K262" i="4"/>
  <c r="M262" i="4"/>
  <c r="P262" i="4"/>
  <c r="Q262" i="4"/>
  <c r="K228" i="4"/>
  <c r="M228" i="4"/>
  <c r="P228" i="4"/>
  <c r="Q228" i="4"/>
  <c r="K191" i="4"/>
  <c r="M191" i="4"/>
  <c r="P191" i="4"/>
  <c r="Q191" i="4"/>
  <c r="K167" i="4"/>
  <c r="M167" i="4"/>
  <c r="P167" i="4"/>
  <c r="Q167" i="4"/>
  <c r="K134" i="4"/>
  <c r="M134" i="4"/>
  <c r="P134" i="4"/>
  <c r="Q134" i="4"/>
  <c r="K50" i="4"/>
  <c r="M50" i="4"/>
  <c r="P50" i="4"/>
  <c r="Q50" i="4"/>
  <c r="M594" i="4"/>
  <c r="M596" i="4"/>
  <c r="H624" i="4"/>
  <c r="I624" i="4"/>
  <c r="K589" i="4"/>
  <c r="K538" i="4"/>
  <c r="K540" i="4"/>
  <c r="M538" i="4"/>
  <c r="K524" i="4"/>
  <c r="M511" i="4"/>
  <c r="P511" i="4"/>
  <c r="Q511" i="4"/>
  <c r="K511" i="4"/>
  <c r="K505" i="4"/>
  <c r="M500" i="4"/>
  <c r="P500" i="4"/>
  <c r="Q500" i="4"/>
  <c r="K500" i="4"/>
  <c r="K498" i="4"/>
  <c r="M473" i="4"/>
  <c r="P473" i="4"/>
  <c r="Q473" i="4"/>
  <c r="K473" i="4"/>
  <c r="K471" i="4"/>
  <c r="M466" i="4"/>
  <c r="P466" i="4"/>
  <c r="Q466" i="4"/>
  <c r="K466" i="4"/>
  <c r="M452" i="4"/>
  <c r="P452" i="4"/>
  <c r="Q452" i="4"/>
  <c r="K452" i="4"/>
  <c r="K433" i="4"/>
  <c r="K428" i="4"/>
  <c r="K420" i="4"/>
  <c r="K410" i="4"/>
  <c r="K375" i="4"/>
  <c r="M375" i="4"/>
  <c r="P375" i="4"/>
  <c r="Q375" i="4"/>
  <c r="K373" i="4"/>
  <c r="K361" i="4"/>
  <c r="K351" i="4"/>
  <c r="M344" i="4"/>
  <c r="P344" i="4"/>
  <c r="Q344" i="4"/>
  <c r="K344" i="4"/>
  <c r="M342" i="4"/>
  <c r="P342" i="4"/>
  <c r="Q342" i="4"/>
  <c r="K342" i="4"/>
  <c r="K311" i="4"/>
  <c r="M311" i="4"/>
  <c r="P311" i="4"/>
  <c r="Q311" i="4"/>
  <c r="K309" i="4"/>
  <c r="K297" i="4"/>
  <c r="K287" i="4"/>
  <c r="M280" i="4"/>
  <c r="P280" i="4"/>
  <c r="Q280" i="4"/>
  <c r="K280" i="4"/>
  <c r="K267" i="4"/>
  <c r="M267" i="4"/>
  <c r="P267" i="4"/>
  <c r="Q267" i="4"/>
  <c r="K229" i="4"/>
  <c r="K199" i="4"/>
  <c r="M199" i="4"/>
  <c r="P199" i="4"/>
  <c r="Q199" i="4"/>
  <c r="K197" i="4"/>
  <c r="K155" i="4"/>
  <c r="M155" i="4"/>
  <c r="P155" i="4"/>
  <c r="Q155" i="4"/>
  <c r="K153" i="4"/>
  <c r="M137" i="4"/>
  <c r="P137" i="4"/>
  <c r="Q137" i="4"/>
  <c r="K137" i="4"/>
  <c r="K101" i="4"/>
  <c r="M101" i="4"/>
  <c r="P101" i="4"/>
  <c r="Q101" i="4"/>
  <c r="K62" i="4"/>
  <c r="M62" i="4"/>
  <c r="P62" i="4"/>
  <c r="Q62" i="4"/>
  <c r="M58" i="4"/>
  <c r="P58" i="4"/>
  <c r="Q58" i="4"/>
  <c r="M543" i="4"/>
  <c r="P543" i="4"/>
  <c r="Q543" i="4"/>
  <c r="K450" i="4"/>
  <c r="G602" i="4"/>
  <c r="J601" i="4"/>
  <c r="G625" i="4"/>
  <c r="K225" i="4"/>
  <c r="M225" i="4"/>
  <c r="P225" i="4"/>
  <c r="Q225" i="4"/>
  <c r="K132" i="4"/>
  <c r="M132" i="4"/>
  <c r="P132" i="4"/>
  <c r="Q132" i="4"/>
  <c r="K68" i="4"/>
  <c r="M68" i="4"/>
  <c r="P68" i="4"/>
  <c r="Q68" i="4"/>
  <c r="K60" i="4"/>
  <c r="M60" i="4"/>
  <c r="P60" i="4"/>
  <c r="Q60" i="4"/>
  <c r="K52" i="4"/>
  <c r="M52" i="4"/>
  <c r="P52" i="4"/>
  <c r="Q52" i="4"/>
  <c r="K44" i="4"/>
  <c r="M44" i="4"/>
  <c r="P44" i="4"/>
  <c r="Q44" i="4"/>
  <c r="K36" i="4"/>
  <c r="M36" i="4"/>
  <c r="P36" i="4"/>
  <c r="Q36" i="4"/>
  <c r="K28" i="4"/>
  <c r="M28" i="4"/>
  <c r="P28" i="4"/>
  <c r="Q28" i="4"/>
  <c r="K20" i="4"/>
  <c r="M20" i="4"/>
  <c r="P20" i="4"/>
  <c r="Q20" i="4"/>
  <c r="O599" i="4"/>
  <c r="O601" i="4"/>
  <c r="M272" i="4"/>
  <c r="P272" i="4"/>
  <c r="Q272" i="4"/>
  <c r="K272" i="4"/>
  <c r="K246" i="4"/>
  <c r="M246" i="4"/>
  <c r="P246" i="4"/>
  <c r="Q246" i="4"/>
  <c r="K214" i="4"/>
  <c r="M214" i="4"/>
  <c r="P214" i="4"/>
  <c r="Q214" i="4"/>
  <c r="K91" i="4"/>
  <c r="M91" i="4"/>
  <c r="P91" i="4"/>
  <c r="Q91" i="4"/>
  <c r="O586" i="4"/>
  <c r="P586" i="4"/>
  <c r="Q586" i="4"/>
  <c r="M526" i="4"/>
  <c r="P526" i="4"/>
  <c r="Q526" i="4"/>
  <c r="M522" i="4"/>
  <c r="P522" i="4"/>
  <c r="Q522" i="4"/>
  <c r="M518" i="4"/>
  <c r="P518" i="4"/>
  <c r="Q518" i="4"/>
  <c r="M493" i="4"/>
  <c r="P493" i="4"/>
  <c r="Q493" i="4"/>
  <c r="M477" i="4"/>
  <c r="P477" i="4"/>
  <c r="Q477" i="4"/>
  <c r="M461" i="4"/>
  <c r="P461" i="4"/>
  <c r="Q461" i="4"/>
  <c r="M451" i="4"/>
  <c r="P451" i="4"/>
  <c r="Q451" i="4"/>
  <c r="M445" i="4"/>
  <c r="P445" i="4"/>
  <c r="Q445" i="4"/>
  <c r="M435" i="4"/>
  <c r="P435" i="4"/>
  <c r="Q435" i="4"/>
  <c r="M429" i="4"/>
  <c r="P429" i="4"/>
  <c r="Q429" i="4"/>
  <c r="M419" i="4"/>
  <c r="P419" i="4"/>
  <c r="Q419" i="4"/>
  <c r="M413" i="4"/>
  <c r="P413" i="4"/>
  <c r="Q413" i="4"/>
  <c r="M403" i="4"/>
  <c r="P403" i="4"/>
  <c r="Q403" i="4"/>
  <c r="M397" i="4"/>
  <c r="P397" i="4"/>
  <c r="Q397" i="4"/>
  <c r="M387" i="4"/>
  <c r="P387" i="4"/>
  <c r="Q387" i="4"/>
  <c r="M379" i="4"/>
  <c r="P379" i="4"/>
  <c r="Q379" i="4"/>
  <c r="M371" i="4"/>
  <c r="P371" i="4"/>
  <c r="Q371" i="4"/>
  <c r="M363" i="4"/>
  <c r="P363" i="4"/>
  <c r="Q363" i="4"/>
  <c r="M355" i="4"/>
  <c r="P355" i="4"/>
  <c r="Q355" i="4"/>
  <c r="M347" i="4"/>
  <c r="P347" i="4"/>
  <c r="Q347" i="4"/>
  <c r="M339" i="4"/>
  <c r="P339" i="4"/>
  <c r="Q339" i="4"/>
  <c r="M331" i="4"/>
  <c r="P331" i="4"/>
  <c r="Q331" i="4"/>
  <c r="M323" i="4"/>
  <c r="P323" i="4"/>
  <c r="Q323" i="4"/>
  <c r="M315" i="4"/>
  <c r="P315" i="4"/>
  <c r="Q315" i="4"/>
  <c r="M307" i="4"/>
  <c r="P307" i="4"/>
  <c r="Q307" i="4"/>
  <c r="M299" i="4"/>
  <c r="P299" i="4"/>
  <c r="Q299" i="4"/>
  <c r="M291" i="4"/>
  <c r="P291" i="4"/>
  <c r="Q291" i="4"/>
  <c r="M283" i="4"/>
  <c r="P283" i="4"/>
  <c r="Q283" i="4"/>
  <c r="K226" i="4"/>
  <c r="M226" i="4"/>
  <c r="P226" i="4"/>
  <c r="Q226" i="4"/>
  <c r="K80" i="4"/>
  <c r="M80" i="4"/>
  <c r="P80" i="4"/>
  <c r="Q80" i="4"/>
  <c r="K72" i="4"/>
  <c r="M72" i="4"/>
  <c r="P72" i="4"/>
  <c r="Q72" i="4"/>
  <c r="K64" i="4"/>
  <c r="M64" i="4"/>
  <c r="P64" i="4"/>
  <c r="Q64" i="4"/>
  <c r="K56" i="4"/>
  <c r="M56" i="4"/>
  <c r="P56" i="4"/>
  <c r="Q56" i="4"/>
  <c r="K48" i="4"/>
  <c r="M48" i="4"/>
  <c r="P48" i="4"/>
  <c r="Q48" i="4"/>
  <c r="K40" i="4"/>
  <c r="M40" i="4"/>
  <c r="P40" i="4"/>
  <c r="Q40" i="4"/>
  <c r="K32" i="4"/>
  <c r="M32" i="4"/>
  <c r="P32" i="4"/>
  <c r="Q32" i="4"/>
  <c r="K24" i="4"/>
  <c r="M24" i="4"/>
  <c r="P24" i="4"/>
  <c r="Q24" i="4"/>
  <c r="M278" i="4"/>
  <c r="P278" i="4"/>
  <c r="Q278" i="4"/>
  <c r="K278" i="4"/>
  <c r="K116" i="4"/>
  <c r="M116" i="4"/>
  <c r="P116" i="4"/>
  <c r="Q116" i="4"/>
  <c r="K100" i="4"/>
  <c r="M100" i="4"/>
  <c r="P100" i="4"/>
  <c r="Q100" i="4"/>
  <c r="K76" i="4"/>
  <c r="M76" i="4"/>
  <c r="P76" i="4"/>
  <c r="Q76" i="4"/>
  <c r="M270" i="4"/>
  <c r="P270" i="4"/>
  <c r="Q270" i="4"/>
  <c r="K270" i="4"/>
  <c r="K257" i="4"/>
  <c r="M257" i="4"/>
  <c r="P257" i="4"/>
  <c r="Q257" i="4"/>
  <c r="K237" i="4"/>
  <c r="M237" i="4"/>
  <c r="P237" i="4"/>
  <c r="Q237" i="4"/>
  <c r="K233" i="4"/>
  <c r="M233" i="4"/>
  <c r="P233" i="4"/>
  <c r="Q233" i="4"/>
  <c r="M599" i="4"/>
  <c r="M601" i="4"/>
  <c r="H625" i="4"/>
  <c r="I625" i="4"/>
  <c r="O587" i="4"/>
  <c r="M530" i="4"/>
  <c r="P530" i="4"/>
  <c r="Q530" i="4"/>
  <c r="M509" i="4"/>
  <c r="P509" i="4"/>
  <c r="Q509" i="4"/>
  <c r="M499" i="4"/>
  <c r="P499" i="4"/>
  <c r="Q499" i="4"/>
  <c r="M483" i="4"/>
  <c r="P483" i="4"/>
  <c r="Q483" i="4"/>
  <c r="M467" i="4"/>
  <c r="P467" i="4"/>
  <c r="Q467" i="4"/>
  <c r="M587" i="4"/>
  <c r="K585" i="4"/>
  <c r="K512" i="4"/>
  <c r="K510" i="4"/>
  <c r="K496" i="4"/>
  <c r="K494" i="4"/>
  <c r="K480" i="4"/>
  <c r="K478" i="4"/>
  <c r="K464" i="4"/>
  <c r="K462" i="4"/>
  <c r="K448" i="4"/>
  <c r="K446" i="4"/>
  <c r="K432" i="4"/>
  <c r="K430" i="4"/>
  <c r="K416" i="4"/>
  <c r="K414" i="4"/>
  <c r="K400" i="4"/>
  <c r="K398" i="4"/>
  <c r="K271" i="4"/>
  <c r="M271" i="4"/>
  <c r="P271" i="4"/>
  <c r="Q271" i="4"/>
  <c r="K269" i="4"/>
  <c r="K265" i="4"/>
  <c r="M265" i="4"/>
  <c r="P265" i="4"/>
  <c r="Q265" i="4"/>
  <c r="K258" i="4"/>
  <c r="M258" i="4"/>
  <c r="P258" i="4"/>
  <c r="Q258" i="4"/>
  <c r="M256" i="4"/>
  <c r="P256" i="4"/>
  <c r="Q256" i="4"/>
  <c r="K245" i="4"/>
  <c r="M245" i="4"/>
  <c r="P245" i="4"/>
  <c r="Q245" i="4"/>
  <c r="K238" i="4"/>
  <c r="M238" i="4"/>
  <c r="P238" i="4"/>
  <c r="Q238" i="4"/>
  <c r="K236" i="4"/>
  <c r="M236" i="4"/>
  <c r="P236" i="4"/>
  <c r="Q236" i="4"/>
  <c r="M232" i="4"/>
  <c r="P232" i="4"/>
  <c r="Q232" i="4"/>
  <c r="K213" i="4"/>
  <c r="M213" i="4"/>
  <c r="P213" i="4"/>
  <c r="Q213" i="4"/>
  <c r="K193" i="4"/>
  <c r="K185" i="4"/>
  <c r="K177" i="4"/>
  <c r="K165" i="4"/>
  <c r="K149" i="4"/>
  <c r="K129" i="4"/>
  <c r="K121" i="4"/>
  <c r="K113" i="4"/>
  <c r="K105" i="4"/>
  <c r="K95" i="4"/>
  <c r="M260" i="4"/>
  <c r="P260" i="4"/>
  <c r="Q260" i="4"/>
  <c r="M248" i="4"/>
  <c r="P248" i="4"/>
  <c r="Q248" i="4"/>
  <c r="M240" i="4"/>
  <c r="P240" i="4"/>
  <c r="Q240" i="4"/>
  <c r="I15" i="4"/>
  <c r="K580" i="4"/>
  <c r="J580" i="4"/>
  <c r="G622" i="4"/>
  <c r="K596" i="4"/>
  <c r="K588" i="4"/>
  <c r="M588" i="4"/>
  <c r="O588" i="4"/>
  <c r="K584" i="4"/>
  <c r="M584" i="4"/>
  <c r="O584" i="4"/>
  <c r="P587" i="4"/>
  <c r="Q587" i="4"/>
  <c r="K533" i="4"/>
  <c r="M533" i="4"/>
  <c r="P533" i="4"/>
  <c r="Q533" i="4"/>
  <c r="K247" i="4"/>
  <c r="M247" i="4"/>
  <c r="P247" i="4"/>
  <c r="Q247" i="4"/>
  <c r="K215" i="4"/>
  <c r="M215" i="4"/>
  <c r="P215" i="4"/>
  <c r="Q215" i="4"/>
  <c r="K119" i="4"/>
  <c r="M119" i="4"/>
  <c r="P119" i="4"/>
  <c r="Q119" i="4"/>
  <c r="K103" i="4"/>
  <c r="M103" i="4"/>
  <c r="P103" i="4"/>
  <c r="Q103" i="4"/>
  <c r="M85" i="4"/>
  <c r="P85" i="4"/>
  <c r="Q85" i="4"/>
  <c r="K85" i="4"/>
  <c r="K235" i="4"/>
  <c r="M235" i="4"/>
  <c r="P235" i="4"/>
  <c r="Q235" i="4"/>
  <c r="K219" i="4"/>
  <c r="M219" i="4"/>
  <c r="P219" i="4"/>
  <c r="Q219" i="4"/>
  <c r="K210" i="4"/>
  <c r="M210" i="4"/>
  <c r="P210" i="4"/>
  <c r="Q210" i="4"/>
  <c r="K206" i="4"/>
  <c r="M206" i="4"/>
  <c r="P206" i="4"/>
  <c r="Q206" i="4"/>
  <c r="K202" i="4"/>
  <c r="M202" i="4"/>
  <c r="P202" i="4"/>
  <c r="Q202" i="4"/>
  <c r="K198" i="4"/>
  <c r="M198" i="4"/>
  <c r="P198" i="4"/>
  <c r="Q198" i="4"/>
  <c r="K194" i="4"/>
  <c r="M194" i="4"/>
  <c r="P194" i="4"/>
  <c r="Q194" i="4"/>
  <c r="K190" i="4"/>
  <c r="M190" i="4"/>
  <c r="P190" i="4"/>
  <c r="Q190" i="4"/>
  <c r="K186" i="4"/>
  <c r="M186" i="4"/>
  <c r="P186" i="4"/>
  <c r="Q186" i="4"/>
  <c r="K182" i="4"/>
  <c r="M182" i="4"/>
  <c r="P182" i="4"/>
  <c r="Q182" i="4"/>
  <c r="K178" i="4"/>
  <c r="M178" i="4"/>
  <c r="P178" i="4"/>
  <c r="Q178" i="4"/>
  <c r="K174" i="4"/>
  <c r="M174" i="4"/>
  <c r="P174" i="4"/>
  <c r="Q174" i="4"/>
  <c r="K170" i="4"/>
  <c r="M170" i="4"/>
  <c r="P170" i="4"/>
  <c r="Q170" i="4"/>
  <c r="K166" i="4"/>
  <c r="M166" i="4"/>
  <c r="P166" i="4"/>
  <c r="Q166" i="4"/>
  <c r="K162" i="4"/>
  <c r="M162" i="4"/>
  <c r="P162" i="4"/>
  <c r="Q162" i="4"/>
  <c r="K158" i="4"/>
  <c r="M158" i="4"/>
  <c r="P158" i="4"/>
  <c r="Q158" i="4"/>
  <c r="K154" i="4"/>
  <c r="M154" i="4"/>
  <c r="P154" i="4"/>
  <c r="Q154" i="4"/>
  <c r="K150" i="4"/>
  <c r="M150" i="4"/>
  <c r="P150" i="4"/>
  <c r="Q150" i="4"/>
  <c r="K146" i="4"/>
  <c r="M146" i="4"/>
  <c r="P146" i="4"/>
  <c r="Q146" i="4"/>
  <c r="K142" i="4"/>
  <c r="M142" i="4"/>
  <c r="P142" i="4"/>
  <c r="Q142" i="4"/>
  <c r="K138" i="4"/>
  <c r="M138" i="4"/>
  <c r="P138" i="4"/>
  <c r="Q138" i="4"/>
  <c r="K122" i="4"/>
  <c r="M122" i="4"/>
  <c r="P122" i="4"/>
  <c r="Q122" i="4"/>
  <c r="K106" i="4"/>
  <c r="M106" i="4"/>
  <c r="P106" i="4"/>
  <c r="Q106" i="4"/>
  <c r="M63" i="4"/>
  <c r="P63" i="4"/>
  <c r="Q63" i="4"/>
  <c r="K63" i="4"/>
  <c r="M59" i="4"/>
  <c r="P59" i="4"/>
  <c r="Q59" i="4"/>
  <c r="K59" i="4"/>
  <c r="M55" i="4"/>
  <c r="P55" i="4"/>
  <c r="Q55" i="4"/>
  <c r="K55" i="4"/>
  <c r="M51" i="4"/>
  <c r="P51" i="4"/>
  <c r="Q51" i="4"/>
  <c r="K51" i="4"/>
  <c r="M47" i="4"/>
  <c r="P47" i="4"/>
  <c r="Q47" i="4"/>
  <c r="K47" i="4"/>
  <c r="M43" i="4"/>
  <c r="P43" i="4"/>
  <c r="Q43" i="4"/>
  <c r="K43" i="4"/>
  <c r="M39" i="4"/>
  <c r="P39" i="4"/>
  <c r="Q39" i="4"/>
  <c r="K39" i="4"/>
  <c r="M35" i="4"/>
  <c r="P35" i="4"/>
  <c r="Q35" i="4"/>
  <c r="K35" i="4"/>
  <c r="M31" i="4"/>
  <c r="P31" i="4"/>
  <c r="Q31" i="4"/>
  <c r="K31" i="4"/>
  <c r="M27" i="4"/>
  <c r="P27" i="4"/>
  <c r="Q27" i="4"/>
  <c r="K27" i="4"/>
  <c r="M23" i="4"/>
  <c r="P23" i="4"/>
  <c r="Q23" i="4"/>
  <c r="K23" i="4"/>
  <c r="M19" i="4"/>
  <c r="K19" i="4"/>
  <c r="M11" i="4"/>
  <c r="J15" i="4"/>
  <c r="G619" i="4"/>
  <c r="J591" i="4"/>
  <c r="G623" i="4"/>
  <c r="O589" i="4"/>
  <c r="P589" i="4"/>
  <c r="Q589" i="4"/>
  <c r="O585" i="4"/>
  <c r="P585" i="4"/>
  <c r="Q585" i="4"/>
  <c r="J535" i="4"/>
  <c r="M531" i="4"/>
  <c r="P531" i="4"/>
  <c r="Q531" i="4"/>
  <c r="M529" i="4"/>
  <c r="P529" i="4"/>
  <c r="Q529" i="4"/>
  <c r="M527" i="4"/>
  <c r="P527" i="4"/>
  <c r="Q527" i="4"/>
  <c r="M525" i="4"/>
  <c r="P525" i="4"/>
  <c r="Q525" i="4"/>
  <c r="M523" i="4"/>
  <c r="P523" i="4"/>
  <c r="Q523" i="4"/>
  <c r="M521" i="4"/>
  <c r="P521" i="4"/>
  <c r="Q521" i="4"/>
  <c r="M519" i="4"/>
  <c r="P519" i="4"/>
  <c r="Q519" i="4"/>
  <c r="M517" i="4"/>
  <c r="P517" i="4"/>
  <c r="Q517" i="4"/>
  <c r="M515" i="4"/>
  <c r="P515" i="4"/>
  <c r="Q515" i="4"/>
  <c r="K255" i="4"/>
  <c r="M255" i="4"/>
  <c r="P255" i="4"/>
  <c r="Q255" i="4"/>
  <c r="K239" i="4"/>
  <c r="M239" i="4"/>
  <c r="P239" i="4"/>
  <c r="Q239" i="4"/>
  <c r="K223" i="4"/>
  <c r="M223" i="4"/>
  <c r="P223" i="4"/>
  <c r="Q223" i="4"/>
  <c r="K96" i="4"/>
  <c r="M96" i="4"/>
  <c r="P96" i="4"/>
  <c r="Q96" i="4"/>
  <c r="K263" i="4"/>
  <c r="M263" i="4"/>
  <c r="P263" i="4"/>
  <c r="Q263" i="4"/>
  <c r="K231" i="4"/>
  <c r="M231" i="4"/>
  <c r="P231" i="4"/>
  <c r="Q231" i="4"/>
  <c r="K135" i="4"/>
  <c r="M135" i="4"/>
  <c r="P135" i="4"/>
  <c r="Q135" i="4"/>
  <c r="K251" i="4"/>
  <c r="M251" i="4"/>
  <c r="P251" i="4"/>
  <c r="Q251" i="4"/>
  <c r="K386" i="4"/>
  <c r="K378" i="4"/>
  <c r="K370" i="4"/>
  <c r="K362" i="4"/>
  <c r="K354" i="4"/>
  <c r="K346" i="4"/>
  <c r="K338" i="4"/>
  <c r="K330" i="4"/>
  <c r="K322" i="4"/>
  <c r="K314" i="4"/>
  <c r="K306" i="4"/>
  <c r="K298" i="4"/>
  <c r="K290" i="4"/>
  <c r="K282" i="4"/>
  <c r="K274" i="4"/>
  <c r="K266" i="4"/>
  <c r="K259" i="4"/>
  <c r="M259" i="4"/>
  <c r="P259" i="4"/>
  <c r="Q259" i="4"/>
  <c r="M250" i="4"/>
  <c r="P250" i="4"/>
  <c r="Q250" i="4"/>
  <c r="K243" i="4"/>
  <c r="M243" i="4"/>
  <c r="P243" i="4"/>
  <c r="Q243" i="4"/>
  <c r="M234" i="4"/>
  <c r="P234" i="4"/>
  <c r="Q234" i="4"/>
  <c r="K227" i="4"/>
  <c r="M227" i="4"/>
  <c r="P227" i="4"/>
  <c r="Q227" i="4"/>
  <c r="M218" i="4"/>
  <c r="P218" i="4"/>
  <c r="Q218" i="4"/>
  <c r="K211" i="4"/>
  <c r="M211" i="4"/>
  <c r="P211" i="4"/>
  <c r="Q211" i="4"/>
  <c r="K208" i="4"/>
  <c r="M208" i="4"/>
  <c r="P208" i="4"/>
  <c r="Q208" i="4"/>
  <c r="K204" i="4"/>
  <c r="M204" i="4"/>
  <c r="P204" i="4"/>
  <c r="Q204" i="4"/>
  <c r="K200" i="4"/>
  <c r="M200" i="4"/>
  <c r="P200" i="4"/>
  <c r="Q200" i="4"/>
  <c r="K196" i="4"/>
  <c r="M196" i="4"/>
  <c r="P196" i="4"/>
  <c r="Q196" i="4"/>
  <c r="K192" i="4"/>
  <c r="M192" i="4"/>
  <c r="P192" i="4"/>
  <c r="Q192" i="4"/>
  <c r="K188" i="4"/>
  <c r="M188" i="4"/>
  <c r="P188" i="4"/>
  <c r="Q188" i="4"/>
  <c r="K184" i="4"/>
  <c r="M184" i="4"/>
  <c r="P184" i="4"/>
  <c r="Q184" i="4"/>
  <c r="K180" i="4"/>
  <c r="M180" i="4"/>
  <c r="P180" i="4"/>
  <c r="Q180" i="4"/>
  <c r="K176" i="4"/>
  <c r="M176" i="4"/>
  <c r="P176" i="4"/>
  <c r="Q176" i="4"/>
  <c r="K172" i="4"/>
  <c r="M172" i="4"/>
  <c r="P172" i="4"/>
  <c r="Q172" i="4"/>
  <c r="K168" i="4"/>
  <c r="M168" i="4"/>
  <c r="P168" i="4"/>
  <c r="Q168" i="4"/>
  <c r="K164" i="4"/>
  <c r="M164" i="4"/>
  <c r="P164" i="4"/>
  <c r="Q164" i="4"/>
  <c r="K160" i="4"/>
  <c r="M160" i="4"/>
  <c r="P160" i="4"/>
  <c r="Q160" i="4"/>
  <c r="K156" i="4"/>
  <c r="M156" i="4"/>
  <c r="P156" i="4"/>
  <c r="Q156" i="4"/>
  <c r="K152" i="4"/>
  <c r="M152" i="4"/>
  <c r="P152" i="4"/>
  <c r="Q152" i="4"/>
  <c r="K148" i="4"/>
  <c r="M148" i="4"/>
  <c r="P148" i="4"/>
  <c r="Q148" i="4"/>
  <c r="K144" i="4"/>
  <c r="M144" i="4"/>
  <c r="P144" i="4"/>
  <c r="Q144" i="4"/>
  <c r="K140" i="4"/>
  <c r="M140" i="4"/>
  <c r="P140" i="4"/>
  <c r="Q140" i="4"/>
  <c r="M126" i="4"/>
  <c r="P126" i="4"/>
  <c r="Q126" i="4"/>
  <c r="K123" i="4"/>
  <c r="M123" i="4"/>
  <c r="P123" i="4"/>
  <c r="Q123" i="4"/>
  <c r="M110" i="4"/>
  <c r="P110" i="4"/>
  <c r="Q110" i="4"/>
  <c r="K107" i="4"/>
  <c r="M107" i="4"/>
  <c r="P107" i="4"/>
  <c r="Q107" i="4"/>
  <c r="K97" i="4"/>
  <c r="M79" i="4"/>
  <c r="P79" i="4"/>
  <c r="Q79" i="4"/>
  <c r="K79" i="4"/>
  <c r="M73" i="4"/>
  <c r="P73" i="4"/>
  <c r="Q73" i="4"/>
  <c r="K73" i="4"/>
  <c r="K127" i="4"/>
  <c r="M127" i="4"/>
  <c r="P127" i="4"/>
  <c r="Q127" i="4"/>
  <c r="K111" i="4"/>
  <c r="M111" i="4"/>
  <c r="P111" i="4"/>
  <c r="Q111" i="4"/>
  <c r="K131" i="4"/>
  <c r="M131" i="4"/>
  <c r="P131" i="4"/>
  <c r="Q131" i="4"/>
  <c r="K115" i="4"/>
  <c r="M115" i="4"/>
  <c r="P115" i="4"/>
  <c r="Q115" i="4"/>
  <c r="K99" i="4"/>
  <c r="M99" i="4"/>
  <c r="P99" i="4"/>
  <c r="Q99" i="4"/>
  <c r="K86" i="4"/>
  <c r="M86" i="4"/>
  <c r="P86" i="4"/>
  <c r="Q86" i="4"/>
  <c r="K84" i="4"/>
  <c r="M84" i="4"/>
  <c r="P84" i="4"/>
  <c r="Q84" i="4"/>
  <c r="M81" i="4"/>
  <c r="P81" i="4"/>
  <c r="Q81" i="4"/>
  <c r="K81" i="4"/>
  <c r="M71" i="4"/>
  <c r="P71" i="4"/>
  <c r="Q71" i="4"/>
  <c r="K71" i="4"/>
  <c r="M65" i="4"/>
  <c r="P65" i="4"/>
  <c r="Q65" i="4"/>
  <c r="K65" i="4"/>
  <c r="K94" i="4"/>
  <c r="M94" i="4"/>
  <c r="P94" i="4"/>
  <c r="Q94" i="4"/>
  <c r="M75" i="4"/>
  <c r="P75" i="4"/>
  <c r="Q75" i="4"/>
  <c r="K75" i="4"/>
  <c r="M67" i="4"/>
  <c r="P67" i="4"/>
  <c r="Q67" i="4"/>
  <c r="K67" i="4"/>
  <c r="M61" i="4"/>
  <c r="P61" i="4"/>
  <c r="Q61" i="4"/>
  <c r="K61" i="4"/>
  <c r="M57" i="4"/>
  <c r="P57" i="4"/>
  <c r="Q57" i="4"/>
  <c r="K57" i="4"/>
  <c r="M53" i="4"/>
  <c r="P53" i="4"/>
  <c r="Q53" i="4"/>
  <c r="K53" i="4"/>
  <c r="M49" i="4"/>
  <c r="P49" i="4"/>
  <c r="Q49" i="4"/>
  <c r="K49" i="4"/>
  <c r="M45" i="4"/>
  <c r="P45" i="4"/>
  <c r="Q45" i="4"/>
  <c r="K45" i="4"/>
  <c r="M41" i="4"/>
  <c r="P41" i="4"/>
  <c r="Q41" i="4"/>
  <c r="K41" i="4"/>
  <c r="M37" i="4"/>
  <c r="P37" i="4"/>
  <c r="Q37" i="4"/>
  <c r="K37" i="4"/>
  <c r="M33" i="4"/>
  <c r="P33" i="4"/>
  <c r="Q33" i="4"/>
  <c r="K33" i="4"/>
  <c r="M29" i="4"/>
  <c r="P29" i="4"/>
  <c r="Q29" i="4"/>
  <c r="K29" i="4"/>
  <c r="M25" i="4"/>
  <c r="P25" i="4"/>
  <c r="Q25" i="4"/>
  <c r="K25" i="4"/>
  <c r="M21" i="4"/>
  <c r="P21" i="4"/>
  <c r="Q21" i="4"/>
  <c r="K21" i="4"/>
  <c r="K90" i="4"/>
  <c r="M90" i="4"/>
  <c r="P90" i="4"/>
  <c r="Q90" i="4"/>
  <c r="M77" i="4"/>
  <c r="P77" i="4"/>
  <c r="Q77" i="4"/>
  <c r="K77" i="4"/>
  <c r="M69" i="4"/>
  <c r="P69" i="4"/>
  <c r="Q69" i="4"/>
  <c r="K69" i="4"/>
  <c r="P594" i="4"/>
  <c r="P596" i="4"/>
  <c r="K591" i="4"/>
  <c r="J602" i="4"/>
  <c r="G620" i="4"/>
  <c r="F626" i="4"/>
  <c r="M540" i="4"/>
  <c r="H621" i="4"/>
  <c r="I621" i="4"/>
  <c r="P538" i="4"/>
  <c r="O591" i="4"/>
  <c r="O602" i="4"/>
  <c r="P588" i="4"/>
  <c r="Q588" i="4"/>
  <c r="P599" i="4"/>
  <c r="Q594" i="4"/>
  <c r="Q596" i="4"/>
  <c r="M591" i="4"/>
  <c r="H623" i="4"/>
  <c r="I623" i="4"/>
  <c r="P584" i="4"/>
  <c r="Q584" i="4"/>
  <c r="P11" i="4"/>
  <c r="M15" i="4"/>
  <c r="H619" i="4"/>
  <c r="P19" i="4"/>
  <c r="M535" i="4"/>
  <c r="H620" i="4"/>
  <c r="I620" i="4"/>
  <c r="M580" i="4"/>
  <c r="H622" i="4"/>
  <c r="I622" i="4"/>
  <c r="K535" i="4"/>
  <c r="Q583" i="4"/>
  <c r="Q538" i="4"/>
  <c r="Q540" i="4"/>
  <c r="P540" i="4"/>
  <c r="Q591" i="4"/>
  <c r="K602" i="4"/>
  <c r="I619" i="4"/>
  <c r="I626" i="4"/>
  <c r="H626" i="4"/>
  <c r="M602" i="4"/>
  <c r="Q599" i="4"/>
  <c r="Q601" i="4"/>
  <c r="P601" i="4"/>
  <c r="P591" i="4"/>
  <c r="Q19" i="4"/>
  <c r="Q535" i="4"/>
  <c r="P535" i="4"/>
  <c r="Q580" i="4"/>
  <c r="P580" i="4"/>
  <c r="P15" i="4"/>
  <c r="Q11" i="4"/>
  <c r="Q15" i="4"/>
  <c r="Q602" i="4"/>
  <c r="P602" i="4"/>
  <c r="C185" i="1"/>
  <c r="L125" i="1"/>
  <c r="I125" i="1"/>
  <c r="L126" i="1"/>
  <c r="I126" i="1"/>
  <c r="M120" i="1"/>
  <c r="P120" i="1"/>
  <c r="L120" i="1"/>
  <c r="I120" i="1"/>
  <c r="R128" i="1"/>
  <c r="J128" i="1"/>
  <c r="H128" i="1"/>
  <c r="R122" i="1"/>
  <c r="J122" i="1"/>
  <c r="I122" i="1"/>
  <c r="E191" i="1"/>
  <c r="H122" i="1"/>
  <c r="N26" i="1"/>
  <c r="M108" i="1"/>
  <c r="M104" i="1"/>
  <c r="M100" i="1"/>
  <c r="M92" i="1"/>
  <c r="M88" i="1"/>
  <c r="M84" i="1"/>
  <c r="M76" i="1"/>
  <c r="M72" i="1"/>
  <c r="M68" i="1"/>
  <c r="M60" i="1"/>
  <c r="M56" i="1"/>
  <c r="M52" i="1"/>
  <c r="M44" i="1"/>
  <c r="M40" i="1"/>
  <c r="M28" i="1"/>
  <c r="M24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I114" i="1"/>
  <c r="M114" i="1"/>
  <c r="I113" i="1"/>
  <c r="M113" i="1"/>
  <c r="I112" i="1"/>
  <c r="M112" i="1"/>
  <c r="I111" i="1"/>
  <c r="M111" i="1"/>
  <c r="I110" i="1"/>
  <c r="M110" i="1"/>
  <c r="I109" i="1"/>
  <c r="M109" i="1"/>
  <c r="N109" i="1"/>
  <c r="I108" i="1"/>
  <c r="I107" i="1"/>
  <c r="M107" i="1"/>
  <c r="P107" i="1"/>
  <c r="S107" i="1"/>
  <c r="T107" i="1"/>
  <c r="I106" i="1"/>
  <c r="M106" i="1"/>
  <c r="I105" i="1"/>
  <c r="M105" i="1"/>
  <c r="I104" i="1"/>
  <c r="I103" i="1"/>
  <c r="M103" i="1"/>
  <c r="I102" i="1"/>
  <c r="M102" i="1"/>
  <c r="I101" i="1"/>
  <c r="M101" i="1"/>
  <c r="N101" i="1"/>
  <c r="I100" i="1"/>
  <c r="I99" i="1"/>
  <c r="M99" i="1"/>
  <c r="P99" i="1"/>
  <c r="S99" i="1"/>
  <c r="T99" i="1"/>
  <c r="I98" i="1"/>
  <c r="M98" i="1"/>
  <c r="I97" i="1"/>
  <c r="M97" i="1"/>
  <c r="I96" i="1"/>
  <c r="M96" i="1"/>
  <c r="I95" i="1"/>
  <c r="M95" i="1"/>
  <c r="I94" i="1"/>
  <c r="M94" i="1"/>
  <c r="I93" i="1"/>
  <c r="M93" i="1"/>
  <c r="N93" i="1"/>
  <c r="I92" i="1"/>
  <c r="I91" i="1"/>
  <c r="M91" i="1"/>
  <c r="P91" i="1"/>
  <c r="S91" i="1"/>
  <c r="T91" i="1"/>
  <c r="I90" i="1"/>
  <c r="M90" i="1"/>
  <c r="N90" i="1"/>
  <c r="I89" i="1"/>
  <c r="M89" i="1"/>
  <c r="I88" i="1"/>
  <c r="I87" i="1"/>
  <c r="M87" i="1"/>
  <c r="I86" i="1"/>
  <c r="M86" i="1"/>
  <c r="I85" i="1"/>
  <c r="M85" i="1"/>
  <c r="N85" i="1"/>
  <c r="I84" i="1"/>
  <c r="I83" i="1"/>
  <c r="M83" i="1"/>
  <c r="P83" i="1"/>
  <c r="S83" i="1"/>
  <c r="T83" i="1"/>
  <c r="I82" i="1"/>
  <c r="M82" i="1"/>
  <c r="N82" i="1"/>
  <c r="I81" i="1"/>
  <c r="M81" i="1"/>
  <c r="I80" i="1"/>
  <c r="M80" i="1"/>
  <c r="I79" i="1"/>
  <c r="M79" i="1"/>
  <c r="I78" i="1"/>
  <c r="M78" i="1"/>
  <c r="I77" i="1"/>
  <c r="M77" i="1"/>
  <c r="N77" i="1"/>
  <c r="I76" i="1"/>
  <c r="I75" i="1"/>
  <c r="M75" i="1"/>
  <c r="P75" i="1"/>
  <c r="S75" i="1"/>
  <c r="T75" i="1"/>
  <c r="I74" i="1"/>
  <c r="M74" i="1"/>
  <c r="I73" i="1"/>
  <c r="M73" i="1"/>
  <c r="I72" i="1"/>
  <c r="I71" i="1"/>
  <c r="M71" i="1"/>
  <c r="P71" i="1"/>
  <c r="S71" i="1"/>
  <c r="T71" i="1"/>
  <c r="I70" i="1"/>
  <c r="M70" i="1"/>
  <c r="I69" i="1"/>
  <c r="M69" i="1"/>
  <c r="N69" i="1"/>
  <c r="I68" i="1"/>
  <c r="I67" i="1"/>
  <c r="M67" i="1"/>
  <c r="I66" i="1"/>
  <c r="M66" i="1"/>
  <c r="I65" i="1"/>
  <c r="M65" i="1"/>
  <c r="I64" i="1"/>
  <c r="M64" i="1"/>
  <c r="I63" i="1"/>
  <c r="M63" i="1"/>
  <c r="I62" i="1"/>
  <c r="M62" i="1"/>
  <c r="I61" i="1"/>
  <c r="M61" i="1"/>
  <c r="N61" i="1"/>
  <c r="I60" i="1"/>
  <c r="I59" i="1"/>
  <c r="M59" i="1"/>
  <c r="I58" i="1"/>
  <c r="M58" i="1"/>
  <c r="I57" i="1"/>
  <c r="M57" i="1"/>
  <c r="I56" i="1"/>
  <c r="I55" i="1"/>
  <c r="M55" i="1"/>
  <c r="I54" i="1"/>
  <c r="M54" i="1"/>
  <c r="I53" i="1"/>
  <c r="M53" i="1"/>
  <c r="N53" i="1"/>
  <c r="I52" i="1"/>
  <c r="I51" i="1"/>
  <c r="M51" i="1"/>
  <c r="I50" i="1"/>
  <c r="M50" i="1"/>
  <c r="I49" i="1"/>
  <c r="M49" i="1"/>
  <c r="I48" i="1"/>
  <c r="M48" i="1"/>
  <c r="I47" i="1"/>
  <c r="M47" i="1"/>
  <c r="I46" i="1"/>
  <c r="M46" i="1"/>
  <c r="I45" i="1"/>
  <c r="M45" i="1"/>
  <c r="N45" i="1"/>
  <c r="I44" i="1"/>
  <c r="I43" i="1"/>
  <c r="M43" i="1"/>
  <c r="I42" i="1"/>
  <c r="M42" i="1"/>
  <c r="P42" i="1"/>
  <c r="S42" i="1"/>
  <c r="T42" i="1"/>
  <c r="I40" i="1"/>
  <c r="I39" i="1"/>
  <c r="M39" i="1"/>
  <c r="I38" i="1"/>
  <c r="M38" i="1"/>
  <c r="I37" i="1"/>
  <c r="M37" i="1"/>
  <c r="N37" i="1"/>
  <c r="I36" i="1"/>
  <c r="M36" i="1"/>
  <c r="I35" i="1"/>
  <c r="M35" i="1"/>
  <c r="I34" i="1"/>
  <c r="M34" i="1"/>
  <c r="P34" i="1"/>
  <c r="S34" i="1"/>
  <c r="T34" i="1"/>
  <c r="I33" i="1"/>
  <c r="M33" i="1"/>
  <c r="I32" i="1"/>
  <c r="M32" i="1"/>
  <c r="I31" i="1"/>
  <c r="M31" i="1"/>
  <c r="I30" i="1"/>
  <c r="M30" i="1"/>
  <c r="I29" i="1"/>
  <c r="M29" i="1"/>
  <c r="N29" i="1"/>
  <c r="I28" i="1"/>
  <c r="I27" i="1"/>
  <c r="M27" i="1"/>
  <c r="I26" i="1"/>
  <c r="M26" i="1"/>
  <c r="P26" i="1"/>
  <c r="S26" i="1"/>
  <c r="T26" i="1"/>
  <c r="I25" i="1"/>
  <c r="M25" i="1"/>
  <c r="I24" i="1"/>
  <c r="I23" i="1"/>
  <c r="M23" i="1"/>
  <c r="I22" i="1"/>
  <c r="M22" i="1"/>
  <c r="I21" i="1"/>
  <c r="M21" i="1"/>
  <c r="N21" i="1"/>
  <c r="I20" i="1"/>
  <c r="M20" i="1"/>
  <c r="I19" i="1"/>
  <c r="I18" i="1"/>
  <c r="M18" i="1"/>
  <c r="P18" i="1"/>
  <c r="S18" i="1"/>
  <c r="T18" i="1"/>
  <c r="I17" i="1"/>
  <c r="M17" i="1"/>
  <c r="R117" i="1"/>
  <c r="J117" i="1"/>
  <c r="H41" i="1"/>
  <c r="H117" i="1"/>
  <c r="R14" i="1"/>
  <c r="J14" i="1"/>
  <c r="H14" i="1"/>
  <c r="H171" i="1"/>
  <c r="R163" i="1"/>
  <c r="N169" i="1"/>
  <c r="N153" i="1"/>
  <c r="M165" i="1"/>
  <c r="M157" i="1"/>
  <c r="M148" i="1"/>
  <c r="M14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I169" i="1"/>
  <c r="M169" i="1"/>
  <c r="I168" i="1"/>
  <c r="M168" i="1"/>
  <c r="I167" i="1"/>
  <c r="M167" i="1"/>
  <c r="I166" i="1"/>
  <c r="M166" i="1"/>
  <c r="I165" i="1"/>
  <c r="I164" i="1"/>
  <c r="M164" i="1"/>
  <c r="I163" i="1"/>
  <c r="M163" i="1"/>
  <c r="I162" i="1"/>
  <c r="M162" i="1"/>
  <c r="I161" i="1"/>
  <c r="M161" i="1"/>
  <c r="I160" i="1"/>
  <c r="M160" i="1"/>
  <c r="I159" i="1"/>
  <c r="M159" i="1"/>
  <c r="I158" i="1"/>
  <c r="M158" i="1"/>
  <c r="I157" i="1"/>
  <c r="I156" i="1"/>
  <c r="M156" i="1"/>
  <c r="I155" i="1"/>
  <c r="M155" i="1"/>
  <c r="I154" i="1"/>
  <c r="M154" i="1"/>
  <c r="I153" i="1"/>
  <c r="M153" i="1"/>
  <c r="I152" i="1"/>
  <c r="M152" i="1"/>
  <c r="I151" i="1"/>
  <c r="M151" i="1"/>
  <c r="I150" i="1"/>
  <c r="M150" i="1"/>
  <c r="I149" i="1"/>
  <c r="M149" i="1"/>
  <c r="I148" i="1"/>
  <c r="I147" i="1"/>
  <c r="M147" i="1"/>
  <c r="I146" i="1"/>
  <c r="M146" i="1"/>
  <c r="I145" i="1"/>
  <c r="M145" i="1"/>
  <c r="P145" i="1"/>
  <c r="I144" i="1"/>
  <c r="M144" i="1"/>
  <c r="I143" i="1"/>
  <c r="M143" i="1"/>
  <c r="I142" i="1"/>
  <c r="M142" i="1"/>
  <c r="I141" i="1"/>
  <c r="M141" i="1"/>
  <c r="I140" i="1"/>
  <c r="I139" i="1"/>
  <c r="M139" i="1"/>
  <c r="I138" i="1"/>
  <c r="M138" i="1"/>
  <c r="I137" i="1"/>
  <c r="M137" i="1"/>
  <c r="I136" i="1"/>
  <c r="M136" i="1"/>
  <c r="I135" i="1"/>
  <c r="M135" i="1"/>
  <c r="I134" i="1"/>
  <c r="M134" i="1"/>
  <c r="I133" i="1"/>
  <c r="M133" i="1"/>
  <c r="I132" i="1"/>
  <c r="M132" i="1"/>
  <c r="I131" i="1"/>
  <c r="M131" i="1"/>
  <c r="N131" i="1"/>
  <c r="M11" i="1"/>
  <c r="P11" i="1"/>
  <c r="L11" i="1"/>
  <c r="L14" i="1"/>
  <c r="I11" i="1"/>
  <c r="I14" i="1"/>
  <c r="E189" i="1"/>
  <c r="N17" i="1"/>
  <c r="P17" i="1"/>
  <c r="S17" i="1"/>
  <c r="T17" i="1"/>
  <c r="P50" i="1"/>
  <c r="S50" i="1"/>
  <c r="T50" i="1"/>
  <c r="N50" i="1"/>
  <c r="P58" i="1"/>
  <c r="S58" i="1"/>
  <c r="T58" i="1"/>
  <c r="N58" i="1"/>
  <c r="P62" i="1"/>
  <c r="S62" i="1"/>
  <c r="T62" i="1"/>
  <c r="N62" i="1"/>
  <c r="N70" i="1"/>
  <c r="P70" i="1"/>
  <c r="S70" i="1"/>
  <c r="T70" i="1"/>
  <c r="N78" i="1"/>
  <c r="P78" i="1"/>
  <c r="S78" i="1"/>
  <c r="T78" i="1"/>
  <c r="N98" i="1"/>
  <c r="P98" i="1"/>
  <c r="S98" i="1"/>
  <c r="T98" i="1"/>
  <c r="N106" i="1"/>
  <c r="P106" i="1"/>
  <c r="S106" i="1"/>
  <c r="T106" i="1"/>
  <c r="N114" i="1"/>
  <c r="P114" i="1"/>
  <c r="S114" i="1"/>
  <c r="T114" i="1"/>
  <c r="P72" i="1"/>
  <c r="S72" i="1"/>
  <c r="T72" i="1"/>
  <c r="N72" i="1"/>
  <c r="R157" i="1"/>
  <c r="P157" i="1"/>
  <c r="S157" i="1"/>
  <c r="T157" i="1"/>
  <c r="N157" i="1"/>
  <c r="P30" i="1"/>
  <c r="S30" i="1"/>
  <c r="T30" i="1"/>
  <c r="N30" i="1"/>
  <c r="N38" i="1"/>
  <c r="P38" i="1"/>
  <c r="S38" i="1"/>
  <c r="T38" i="1"/>
  <c r="P47" i="1"/>
  <c r="S47" i="1"/>
  <c r="T47" i="1"/>
  <c r="N47" i="1"/>
  <c r="P55" i="1"/>
  <c r="S55" i="1"/>
  <c r="T55" i="1"/>
  <c r="N55" i="1"/>
  <c r="P59" i="1"/>
  <c r="S59" i="1"/>
  <c r="T59" i="1"/>
  <c r="N59" i="1"/>
  <c r="P63" i="1"/>
  <c r="S63" i="1"/>
  <c r="T63" i="1"/>
  <c r="N63" i="1"/>
  <c r="P79" i="1"/>
  <c r="S79" i="1"/>
  <c r="T79" i="1"/>
  <c r="N79" i="1"/>
  <c r="P87" i="1"/>
  <c r="S87" i="1"/>
  <c r="T87" i="1"/>
  <c r="N87" i="1"/>
  <c r="P95" i="1"/>
  <c r="S95" i="1"/>
  <c r="T95" i="1"/>
  <c r="N95" i="1"/>
  <c r="P103" i="1"/>
  <c r="S103" i="1"/>
  <c r="T103" i="1"/>
  <c r="N103" i="1"/>
  <c r="P111" i="1"/>
  <c r="S111" i="1"/>
  <c r="T111" i="1"/>
  <c r="N111" i="1"/>
  <c r="N34" i="1"/>
  <c r="R165" i="1"/>
  <c r="N165" i="1"/>
  <c r="P165" i="1"/>
  <c r="P23" i="1"/>
  <c r="S23" i="1"/>
  <c r="T23" i="1"/>
  <c r="N23" i="1"/>
  <c r="P27" i="1"/>
  <c r="S27" i="1"/>
  <c r="T27" i="1"/>
  <c r="N27" i="1"/>
  <c r="P31" i="1"/>
  <c r="S31" i="1"/>
  <c r="T31" i="1"/>
  <c r="N31" i="1"/>
  <c r="P35" i="1"/>
  <c r="S35" i="1"/>
  <c r="T35" i="1"/>
  <c r="N35" i="1"/>
  <c r="P39" i="1"/>
  <c r="S39" i="1"/>
  <c r="T39" i="1"/>
  <c r="N39" i="1"/>
  <c r="N42" i="1"/>
  <c r="N46" i="1"/>
  <c r="P46" i="1"/>
  <c r="S46" i="1"/>
  <c r="T46" i="1"/>
  <c r="P54" i="1"/>
  <c r="S54" i="1"/>
  <c r="T54" i="1"/>
  <c r="N54" i="1"/>
  <c r="P66" i="1"/>
  <c r="S66" i="1"/>
  <c r="T66" i="1"/>
  <c r="N66" i="1"/>
  <c r="P74" i="1"/>
  <c r="S74" i="1"/>
  <c r="T74" i="1"/>
  <c r="N74" i="1"/>
  <c r="N86" i="1"/>
  <c r="P86" i="1"/>
  <c r="S86" i="1"/>
  <c r="T86" i="1"/>
  <c r="N94" i="1"/>
  <c r="P94" i="1"/>
  <c r="S94" i="1"/>
  <c r="T94" i="1"/>
  <c r="N102" i="1"/>
  <c r="P102" i="1"/>
  <c r="S102" i="1"/>
  <c r="T102" i="1"/>
  <c r="N110" i="1"/>
  <c r="P110" i="1"/>
  <c r="S110" i="1"/>
  <c r="T110" i="1"/>
  <c r="P22" i="1"/>
  <c r="S22" i="1"/>
  <c r="T22" i="1"/>
  <c r="N22" i="1"/>
  <c r="P43" i="1"/>
  <c r="S43" i="1"/>
  <c r="T43" i="1"/>
  <c r="N43" i="1"/>
  <c r="P51" i="1"/>
  <c r="S51" i="1"/>
  <c r="T51" i="1"/>
  <c r="N51" i="1"/>
  <c r="P67" i="1"/>
  <c r="S67" i="1"/>
  <c r="T67" i="1"/>
  <c r="N67" i="1"/>
  <c r="R133" i="1"/>
  <c r="N133" i="1"/>
  <c r="P133" i="1"/>
  <c r="S133" i="1"/>
  <c r="T133" i="1"/>
  <c r="R137" i="1"/>
  <c r="P137" i="1"/>
  <c r="R141" i="1"/>
  <c r="P141" i="1"/>
  <c r="S141" i="1"/>
  <c r="T141" i="1"/>
  <c r="N141" i="1"/>
  <c r="R145" i="1"/>
  <c r="N145" i="1"/>
  <c r="R149" i="1"/>
  <c r="N149" i="1"/>
  <c r="P149" i="1"/>
  <c r="R153" i="1"/>
  <c r="P153" i="1"/>
  <c r="S153" i="1"/>
  <c r="T153" i="1"/>
  <c r="R161" i="1"/>
  <c r="N161" i="1"/>
  <c r="R169" i="1"/>
  <c r="P169" i="1"/>
  <c r="S169" i="1"/>
  <c r="T169" i="1"/>
  <c r="N137" i="1"/>
  <c r="P161" i="1"/>
  <c r="N18" i="1"/>
  <c r="I191" i="1"/>
  <c r="I41" i="1"/>
  <c r="M41" i="1"/>
  <c r="N41" i="1"/>
  <c r="M122" i="1"/>
  <c r="F191" i="1"/>
  <c r="N120" i="1"/>
  <c r="N122" i="1"/>
  <c r="I117" i="1"/>
  <c r="E190" i="1"/>
  <c r="M19" i="1"/>
  <c r="M125" i="1"/>
  <c r="I128" i="1"/>
  <c r="E192" i="1"/>
  <c r="M126" i="1"/>
  <c r="S120" i="1"/>
  <c r="P122" i="1"/>
  <c r="H191" i="1"/>
  <c r="N25" i="1"/>
  <c r="P25" i="1"/>
  <c r="S25" i="1"/>
  <c r="T25" i="1"/>
  <c r="N33" i="1"/>
  <c r="P33" i="1"/>
  <c r="S33" i="1"/>
  <c r="T33" i="1"/>
  <c r="P41" i="1"/>
  <c r="S41" i="1"/>
  <c r="T41" i="1"/>
  <c r="N65" i="1"/>
  <c r="P65" i="1"/>
  <c r="S65" i="1"/>
  <c r="T65" i="1"/>
  <c r="N73" i="1"/>
  <c r="P73" i="1"/>
  <c r="S73" i="1"/>
  <c r="T73" i="1"/>
  <c r="N113" i="1"/>
  <c r="P113" i="1"/>
  <c r="S113" i="1"/>
  <c r="T113" i="1"/>
  <c r="P101" i="1"/>
  <c r="S101" i="1"/>
  <c r="T101" i="1"/>
  <c r="P20" i="1"/>
  <c r="S20" i="1"/>
  <c r="T20" i="1"/>
  <c r="N20" i="1"/>
  <c r="P24" i="1"/>
  <c r="S24" i="1"/>
  <c r="T24" i="1"/>
  <c r="N24" i="1"/>
  <c r="P28" i="1"/>
  <c r="S28" i="1"/>
  <c r="T28" i="1"/>
  <c r="N28" i="1"/>
  <c r="P32" i="1"/>
  <c r="S32" i="1"/>
  <c r="T32" i="1"/>
  <c r="N32" i="1"/>
  <c r="P36" i="1"/>
  <c r="S36" i="1"/>
  <c r="T36" i="1"/>
  <c r="N36" i="1"/>
  <c r="P40" i="1"/>
  <c r="S40" i="1"/>
  <c r="T40" i="1"/>
  <c r="N40" i="1"/>
  <c r="P44" i="1"/>
  <c r="S44" i="1"/>
  <c r="T44" i="1"/>
  <c r="N44" i="1"/>
  <c r="P48" i="1"/>
  <c r="S48" i="1"/>
  <c r="T48" i="1"/>
  <c r="N48" i="1"/>
  <c r="P52" i="1"/>
  <c r="S52" i="1"/>
  <c r="T52" i="1"/>
  <c r="N52" i="1"/>
  <c r="P56" i="1"/>
  <c r="S56" i="1"/>
  <c r="T56" i="1"/>
  <c r="N56" i="1"/>
  <c r="P60" i="1"/>
  <c r="S60" i="1"/>
  <c r="T60" i="1"/>
  <c r="N60" i="1"/>
  <c r="P64" i="1"/>
  <c r="S64" i="1"/>
  <c r="T64" i="1"/>
  <c r="N64" i="1"/>
  <c r="P68" i="1"/>
  <c r="S68" i="1"/>
  <c r="T68" i="1"/>
  <c r="N68" i="1"/>
  <c r="P76" i="1"/>
  <c r="S76" i="1"/>
  <c r="T76" i="1"/>
  <c r="N76" i="1"/>
  <c r="P80" i="1"/>
  <c r="S80" i="1"/>
  <c r="T80" i="1"/>
  <c r="N80" i="1"/>
  <c r="P84" i="1"/>
  <c r="S84" i="1"/>
  <c r="T84" i="1"/>
  <c r="N84" i="1"/>
  <c r="P88" i="1"/>
  <c r="S88" i="1"/>
  <c r="T88" i="1"/>
  <c r="N88" i="1"/>
  <c r="P92" i="1"/>
  <c r="S92" i="1"/>
  <c r="T92" i="1"/>
  <c r="N92" i="1"/>
  <c r="P96" i="1"/>
  <c r="S96" i="1"/>
  <c r="T96" i="1"/>
  <c r="N96" i="1"/>
  <c r="P100" i="1"/>
  <c r="S100" i="1"/>
  <c r="T100" i="1"/>
  <c r="N100" i="1"/>
  <c r="P104" i="1"/>
  <c r="S104" i="1"/>
  <c r="T104" i="1"/>
  <c r="N104" i="1"/>
  <c r="P108" i="1"/>
  <c r="S108" i="1"/>
  <c r="T108" i="1"/>
  <c r="N108" i="1"/>
  <c r="P112" i="1"/>
  <c r="S112" i="1"/>
  <c r="T112" i="1"/>
  <c r="N112" i="1"/>
  <c r="P29" i="1"/>
  <c r="S29" i="1"/>
  <c r="T29" i="1"/>
  <c r="P45" i="1"/>
  <c r="S45" i="1"/>
  <c r="T45" i="1"/>
  <c r="P61" i="1"/>
  <c r="S61" i="1"/>
  <c r="T61" i="1"/>
  <c r="P77" i="1"/>
  <c r="S77" i="1"/>
  <c r="T77" i="1"/>
  <c r="P93" i="1"/>
  <c r="S93" i="1"/>
  <c r="T93" i="1"/>
  <c r="N49" i="1"/>
  <c r="P49" i="1"/>
  <c r="S49" i="1"/>
  <c r="T49" i="1"/>
  <c r="N57" i="1"/>
  <c r="P57" i="1"/>
  <c r="S57" i="1"/>
  <c r="T57" i="1"/>
  <c r="N81" i="1"/>
  <c r="P81" i="1"/>
  <c r="S81" i="1"/>
  <c r="T81" i="1"/>
  <c r="N89" i="1"/>
  <c r="P89" i="1"/>
  <c r="S89" i="1"/>
  <c r="T89" i="1"/>
  <c r="N97" i="1"/>
  <c r="P97" i="1"/>
  <c r="S97" i="1"/>
  <c r="T97" i="1"/>
  <c r="N105" i="1"/>
  <c r="P105" i="1"/>
  <c r="S105" i="1"/>
  <c r="T105" i="1"/>
  <c r="P21" i="1"/>
  <c r="S21" i="1"/>
  <c r="T21" i="1"/>
  <c r="P37" i="1"/>
  <c r="S37" i="1"/>
  <c r="T37" i="1"/>
  <c r="P53" i="1"/>
  <c r="S53" i="1"/>
  <c r="T53" i="1"/>
  <c r="P69" i="1"/>
  <c r="S69" i="1"/>
  <c r="T69" i="1"/>
  <c r="P85" i="1"/>
  <c r="S85" i="1"/>
  <c r="T85" i="1"/>
  <c r="P109" i="1"/>
  <c r="S109" i="1"/>
  <c r="T109" i="1"/>
  <c r="N75" i="1"/>
  <c r="N83" i="1"/>
  <c r="N91" i="1"/>
  <c r="N99" i="1"/>
  <c r="N107" i="1"/>
  <c r="N71" i="1"/>
  <c r="P82" i="1"/>
  <c r="S82" i="1"/>
  <c r="T82" i="1"/>
  <c r="P90" i="1"/>
  <c r="S90" i="1"/>
  <c r="T90" i="1"/>
  <c r="P136" i="1"/>
  <c r="N136" i="1"/>
  <c r="R136" i="1"/>
  <c r="P152" i="1"/>
  <c r="N152" i="1"/>
  <c r="R152" i="1"/>
  <c r="S152" i="1"/>
  <c r="T152" i="1"/>
  <c r="R134" i="1"/>
  <c r="P134" i="1"/>
  <c r="N134" i="1"/>
  <c r="R138" i="1"/>
  <c r="P138" i="1"/>
  <c r="N138" i="1"/>
  <c r="R142" i="1"/>
  <c r="P142" i="1"/>
  <c r="N142" i="1"/>
  <c r="R146" i="1"/>
  <c r="P146" i="1"/>
  <c r="N146" i="1"/>
  <c r="R150" i="1"/>
  <c r="P150" i="1"/>
  <c r="N150" i="1"/>
  <c r="R154" i="1"/>
  <c r="P154" i="1"/>
  <c r="N154" i="1"/>
  <c r="R158" i="1"/>
  <c r="P158" i="1"/>
  <c r="N158" i="1"/>
  <c r="R162" i="1"/>
  <c r="P162" i="1"/>
  <c r="N162" i="1"/>
  <c r="R166" i="1"/>
  <c r="P166" i="1"/>
  <c r="N166" i="1"/>
  <c r="P168" i="1"/>
  <c r="N168" i="1"/>
  <c r="R168" i="1"/>
  <c r="P144" i="1"/>
  <c r="N144" i="1"/>
  <c r="I171" i="1"/>
  <c r="M171" i="1"/>
  <c r="R131" i="1"/>
  <c r="P131" i="1"/>
  <c r="R135" i="1"/>
  <c r="P135" i="1"/>
  <c r="N135" i="1"/>
  <c r="P139" i="1"/>
  <c r="N139" i="1"/>
  <c r="R143" i="1"/>
  <c r="P143" i="1"/>
  <c r="N143" i="1"/>
  <c r="P147" i="1"/>
  <c r="N147" i="1"/>
  <c r="R151" i="1"/>
  <c r="P151" i="1"/>
  <c r="N151" i="1"/>
  <c r="P155" i="1"/>
  <c r="N155" i="1"/>
  <c r="R159" i="1"/>
  <c r="P159" i="1"/>
  <c r="S159" i="1"/>
  <c r="T159" i="1"/>
  <c r="N159" i="1"/>
  <c r="P163" i="1"/>
  <c r="S163" i="1"/>
  <c r="T163" i="1"/>
  <c r="N163" i="1"/>
  <c r="R167" i="1"/>
  <c r="P167" i="1"/>
  <c r="N167" i="1"/>
  <c r="P140" i="1"/>
  <c r="N140" i="1"/>
  <c r="R140" i="1"/>
  <c r="P156" i="1"/>
  <c r="N156" i="1"/>
  <c r="R156" i="1"/>
  <c r="R144" i="1"/>
  <c r="S144" i="1"/>
  <c r="T144" i="1"/>
  <c r="R155" i="1"/>
  <c r="S145" i="1"/>
  <c r="T145" i="1"/>
  <c r="S161" i="1"/>
  <c r="T161" i="1"/>
  <c r="R147" i="1"/>
  <c r="S11" i="1"/>
  <c r="P14" i="1"/>
  <c r="H189" i="1"/>
  <c r="P160" i="1"/>
  <c r="N160" i="1"/>
  <c r="M14" i="1"/>
  <c r="F189" i="1"/>
  <c r="N11" i="1"/>
  <c r="N14" i="1"/>
  <c r="P132" i="1"/>
  <c r="N132" i="1"/>
  <c r="R132" i="1"/>
  <c r="P148" i="1"/>
  <c r="N148" i="1"/>
  <c r="R148" i="1"/>
  <c r="P164" i="1"/>
  <c r="N164" i="1"/>
  <c r="R164" i="1"/>
  <c r="R139" i="1"/>
  <c r="R160" i="1"/>
  <c r="S154" i="1"/>
  <c r="T154" i="1"/>
  <c r="S138" i="1"/>
  <c r="T138" i="1"/>
  <c r="S160" i="1"/>
  <c r="T160" i="1"/>
  <c r="S132" i="1"/>
  <c r="T132" i="1"/>
  <c r="S143" i="1"/>
  <c r="T143" i="1"/>
  <c r="S149" i="1"/>
  <c r="T149" i="1"/>
  <c r="S137" i="1"/>
  <c r="T137" i="1"/>
  <c r="S165" i="1"/>
  <c r="T165" i="1"/>
  <c r="E193" i="1"/>
  <c r="E194" i="1"/>
  <c r="I172" i="1"/>
  <c r="P19" i="1"/>
  <c r="S19" i="1"/>
  <c r="N19" i="1"/>
  <c r="N117" i="1"/>
  <c r="S148" i="1"/>
  <c r="T148" i="1"/>
  <c r="N171" i="1"/>
  <c r="S140" i="1"/>
  <c r="T140" i="1"/>
  <c r="S167" i="1"/>
  <c r="T167" i="1"/>
  <c r="S135" i="1"/>
  <c r="T135" i="1"/>
  <c r="F193" i="1"/>
  <c r="F194" i="1"/>
  <c r="I189" i="1"/>
  <c r="M117" i="1"/>
  <c r="F190" i="1"/>
  <c r="N125" i="1"/>
  <c r="P125" i="1"/>
  <c r="S125" i="1"/>
  <c r="T125" i="1"/>
  <c r="M128" i="1"/>
  <c r="F192" i="1"/>
  <c r="N126" i="1"/>
  <c r="P126" i="1"/>
  <c r="T120" i="1"/>
  <c r="T122" i="1"/>
  <c r="S122" i="1"/>
  <c r="T19" i="1"/>
  <c r="T117" i="1"/>
  <c r="S117" i="1"/>
  <c r="P117" i="1"/>
  <c r="H190" i="1"/>
  <c r="I190" i="1"/>
  <c r="R171" i="1"/>
  <c r="S155" i="1"/>
  <c r="T155" i="1"/>
  <c r="S164" i="1"/>
  <c r="T164" i="1"/>
  <c r="S156" i="1"/>
  <c r="T156" i="1"/>
  <c r="S147" i="1"/>
  <c r="T147" i="1"/>
  <c r="S168" i="1"/>
  <c r="T168" i="1"/>
  <c r="S162" i="1"/>
  <c r="T162" i="1"/>
  <c r="S146" i="1"/>
  <c r="T146" i="1"/>
  <c r="S151" i="1"/>
  <c r="T151" i="1"/>
  <c r="S139" i="1"/>
  <c r="T139" i="1"/>
  <c r="P171" i="1"/>
  <c r="S131" i="1"/>
  <c r="S166" i="1"/>
  <c r="T166" i="1"/>
  <c r="S150" i="1"/>
  <c r="T150" i="1"/>
  <c r="S134" i="1"/>
  <c r="T134" i="1"/>
  <c r="S136" i="1"/>
  <c r="T136" i="1"/>
  <c r="T11" i="1"/>
  <c r="T14" i="1"/>
  <c r="S14" i="1"/>
  <c r="S158" i="1"/>
  <c r="T158" i="1"/>
  <c r="S142" i="1"/>
  <c r="T142" i="1"/>
  <c r="H193" i="1"/>
  <c r="I193" i="1"/>
  <c r="P172" i="1"/>
  <c r="H194" i="1"/>
  <c r="M172" i="1"/>
  <c r="N128" i="1"/>
  <c r="N172" i="1"/>
  <c r="S126" i="1"/>
  <c r="P128" i="1"/>
  <c r="H192" i="1"/>
  <c r="I192" i="1"/>
  <c r="I194" i="1"/>
  <c r="T131" i="1"/>
  <c r="T171" i="1"/>
  <c r="S171" i="1"/>
  <c r="S535" i="4"/>
  <c r="S128" i="1"/>
  <c r="S172" i="1"/>
  <c r="T126" i="1"/>
  <c r="T128" i="1"/>
  <c r="T172" i="1"/>
  <c r="N8" i="1"/>
</calcChain>
</file>

<file path=xl/comments1.xml><?xml version="1.0" encoding="utf-8"?>
<comments xmlns="http://schemas.openxmlformats.org/spreadsheetml/2006/main">
  <authors>
    <author>USER</author>
  </authors>
  <commentList>
    <comment ref="C19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Nota di Bulan Maret</t>
        </r>
      </text>
    </comment>
  </commentList>
</comments>
</file>

<file path=xl/sharedStrings.xml><?xml version="1.0" encoding="utf-8"?>
<sst xmlns="http://schemas.openxmlformats.org/spreadsheetml/2006/main" count="1481" uniqueCount="563">
  <si>
    <t>PT. JAMKRIDA SULSEL</t>
  </si>
  <si>
    <t>DAFTAR PENYUSUTAN AKTIVA TETAP</t>
  </si>
  <si>
    <t>No</t>
  </si>
  <si>
    <t>Keterangan</t>
  </si>
  <si>
    <t xml:space="preserve">Tanggal Perolehan </t>
  </si>
  <si>
    <t>Tgl</t>
  </si>
  <si>
    <t>Bulan</t>
  </si>
  <si>
    <t>Tahun</t>
  </si>
  <si>
    <t>Perolehan</t>
  </si>
  <si>
    <t>Unit</t>
  </si>
  <si>
    <t xml:space="preserve">Harga </t>
  </si>
  <si>
    <t>Jumlah</t>
  </si>
  <si>
    <t>Nilai Sisa</t>
  </si>
  <si>
    <t>Penyusutan</t>
  </si>
  <si>
    <t>Akumulasi Penyusutan</t>
  </si>
  <si>
    <t>s.d Tahun 2016</t>
  </si>
  <si>
    <t>Total</t>
  </si>
  <si>
    <t>Nilai Buku</t>
  </si>
  <si>
    <t>Persentase Penyusutan Per Tahun</t>
  </si>
  <si>
    <t>Penyusutan Per Bulan</t>
  </si>
  <si>
    <t>Total Akumulasi Penyusutan</t>
  </si>
  <si>
    <t>Penyusutan      Tahun 2017</t>
  </si>
  <si>
    <t>Umur Ekonomis (Tahun)</t>
  </si>
  <si>
    <t xml:space="preserve">Kendaraan </t>
  </si>
  <si>
    <t>Sub Total</t>
  </si>
  <si>
    <t xml:space="preserve">Motor Honda Beat Sporty </t>
  </si>
  <si>
    <t>Februari</t>
  </si>
  <si>
    <t>Inventaris Lainnya</t>
  </si>
  <si>
    <t>Toshiba Ext HDD 500GB</t>
  </si>
  <si>
    <t>Pembelian Lampu Meja</t>
  </si>
  <si>
    <t>Pembelian buku Undang2 RI no 40</t>
  </si>
  <si>
    <t>White Board Side 90</t>
  </si>
  <si>
    <t>Pembelian ember, sendok, garpu &amp; timba</t>
  </si>
  <si>
    <t>Pecah Belah</t>
  </si>
  <si>
    <t>Pembelian dispenser &amp; galon</t>
  </si>
  <si>
    <t>Pembelian gembok pintu &amp; kemoceng</t>
  </si>
  <si>
    <t>Pembelian Toples</t>
  </si>
  <si>
    <t>Kebutuhan Rt kantor</t>
  </si>
  <si>
    <t>Set slim blind kode 412 Uk L2.47m T 1.61m</t>
  </si>
  <si>
    <t>Natur tea spoon 1 set</t>
  </si>
  <si>
    <t>Pembelian mangkok 3 buah &amp; kobokan 3 buah</t>
  </si>
  <si>
    <t>Pembelian Furniture di Informa</t>
  </si>
  <si>
    <t>Set slim blind kode 412 Uk L.25 &amp;L1.70</t>
  </si>
  <si>
    <t>keperluan kantor "Livine tile brush &amp; sikat wc bowl"</t>
  </si>
  <si>
    <t>Alat Modem dan kartu "Andromax E5"</t>
  </si>
  <si>
    <t>karpet asia 10 meter x 85000</t>
  </si>
  <si>
    <t>pemasangan karpet r.meeting</t>
  </si>
  <si>
    <t>foto pres n wapres</t>
  </si>
  <si>
    <t>tempat tissue</t>
  </si>
  <si>
    <t>webcam logitech</t>
  </si>
  <si>
    <t>pengharum ruangan &amp; kapur barus</t>
  </si>
  <si>
    <t>kain sutera untuk figura</t>
  </si>
  <si>
    <t>Pembelian Karpet di Ruang Solat 4meter</t>
  </si>
  <si>
    <t>Mouse Wireless mini acer</t>
  </si>
  <si>
    <t xml:space="preserve">Sejadah Polos </t>
  </si>
  <si>
    <t xml:space="preserve">Foto Copy Agung </t>
  </si>
  <si>
    <t>Karpet 4meter</t>
  </si>
  <si>
    <t>Buku Psikotest</t>
  </si>
  <si>
    <t>Modem D-link</t>
  </si>
  <si>
    <t>FD Toshiba</t>
  </si>
  <si>
    <t>Cetak Foto &amp; Bingkai</t>
  </si>
  <si>
    <t>Perlengkapan RT @OSAKA</t>
  </si>
  <si>
    <t>Stempel Jamkrida</t>
  </si>
  <si>
    <t>Cetak Foto &amp; Bingkai Lambang Pemprov</t>
  </si>
  <si>
    <t>Piring &amp; Gelas</t>
  </si>
  <si>
    <t xml:space="preserve"> Acces point repiter &amp; 2 buah usb wireless</t>
  </si>
  <si>
    <t>Tempat sampah, magic towel, semprotan air,high reach wiper cleaner, piring</t>
  </si>
  <si>
    <t>Januari</t>
  </si>
  <si>
    <t>Maret</t>
  </si>
  <si>
    <t xml:space="preserve">Mei  </t>
  </si>
  <si>
    <t>Juni</t>
  </si>
  <si>
    <t>Juli</t>
  </si>
  <si>
    <t>Inventaris Kantor</t>
  </si>
  <si>
    <t>Pembelian 1 buah printer EPSON L-310 (038)</t>
  </si>
  <si>
    <t>Pembelian 1 unit laptop DELL 7348 (048)</t>
  </si>
  <si>
    <t>Pembelian Lampu Spiral Philips 42 W (055)</t>
  </si>
  <si>
    <t>Pembelian Lampu Spiral Philips 24 W (055)</t>
  </si>
  <si>
    <t>Pembelian komputer Processor Intel Core 3-4150 @2 unit (056)</t>
  </si>
  <si>
    <t>Sieben neo desk 1206 CO (u/4) / meja staff</t>
  </si>
  <si>
    <t>Sieben neo desk 1206 CO (P) / meja staff</t>
  </si>
  <si>
    <t>Pedestal sieben Neo desk 1206 / meja staff</t>
  </si>
  <si>
    <t>CPU sieben Neo desk 1206 CO (p) / meja staff</t>
  </si>
  <si>
    <t>U20multipurpose chair black</t>
  </si>
  <si>
    <t>Zoff staff chair black</t>
  </si>
  <si>
    <t>Wizard multipurpose chair black / kursi hadap (0040)</t>
  </si>
  <si>
    <t>meja tunggu</t>
  </si>
  <si>
    <t>wizard multipurpose chair black / kursi hadap</t>
  </si>
  <si>
    <t>Glass filling cabinet high white / lemari kaca arsip</t>
  </si>
  <si>
    <t>malca meeting desk 200 light m &amp; leg malca meeting desk 200 (meja meeting)</t>
  </si>
  <si>
    <t>Filling cabinet 4 drawer white / laci arsip</t>
  </si>
  <si>
    <t>Sauber managerial chair black / kursi direktur</t>
  </si>
  <si>
    <t>Oliver managerial  chair black (067) (068)</t>
  </si>
  <si>
    <t>Laser pointer dan Flash disk</t>
  </si>
  <si>
    <t>Moden Andromax m2y</t>
  </si>
  <si>
    <t>Pembelian proyektor &amp; kabel HDMI merk sony</t>
  </si>
  <si>
    <t>1 Set sofa Milly 211  &amp; meja</t>
  </si>
  <si>
    <t>pemasangan telpon, penarikan kabel 300 meter dan peralatan wifi dan ongkos pasang</t>
  </si>
  <si>
    <t>sieben CBNT 1209H cromna OAK</t>
  </si>
  <si>
    <t>side bacck BRD+DRS sieben 1209</t>
  </si>
  <si>
    <t>HRDWR sieben 1209H cromna OAK</t>
  </si>
  <si>
    <t>gang chair y series 4s BLK (U/seat back</t>
  </si>
  <si>
    <t>beam gang chair y series 4S BL</t>
  </si>
  <si>
    <t>arm+leg gang chair y-series 4s</t>
  </si>
  <si>
    <t>sieben credenza 1608co (u/2),BCK+SD BRD+DRS Sieben 1608co (lemari kecil arsip)</t>
  </si>
  <si>
    <t>meja manager</t>
  </si>
  <si>
    <t>meja direktur</t>
  </si>
  <si>
    <t>kursi biru direktur</t>
  </si>
  <si>
    <t>Pembelian Printer Brother MFC-J200 FAX</t>
  </si>
  <si>
    <t>Mouse Logitech</t>
  </si>
  <si>
    <t>Pembelian Pesawat Telpon dan Pemasangan</t>
  </si>
  <si>
    <t>sieben credenza 1608CO (U/2)</t>
  </si>
  <si>
    <t>BCK+SD+DRS sieben 1608CO</t>
  </si>
  <si>
    <t>Sieben mobile pedestal smp crown</t>
  </si>
  <si>
    <t>sieben credenza 1608Co (u/2)</t>
  </si>
  <si>
    <t>BCK+SD BRD+DRS Sieben 1608co (lemari kecil arsip)</t>
  </si>
  <si>
    <t>Karpet Lantai 23 meter</t>
  </si>
  <si>
    <t>Jam</t>
  </si>
  <si>
    <t>Pembelian kain sutra, bingkai foto, figura kain sutra, cetak foto &amp; bingkai gub &amp; wagub, bantal stempel, bingkai foto pres &amp; wapres, garuda</t>
  </si>
  <si>
    <t>Desktop sieben manager desk 16 / meja komisaris</t>
  </si>
  <si>
    <t>Leg sieben manager desk 1615 c / meja komisaris</t>
  </si>
  <si>
    <t>Beam sieben manager desk 1615 / meja komisaris</t>
  </si>
  <si>
    <t>pedestal sieben manager desk 1 / meja komisaris</t>
  </si>
  <si>
    <t>cpu holder sieben manager desk / meja komisaris</t>
  </si>
  <si>
    <t>Board sign NO5 WRKG DESk (p1/3) / meja printer</t>
  </si>
  <si>
    <t>Leg sign No5 Wrkg desk (p2/3) / meja printer</t>
  </si>
  <si>
    <t>MBL PDSTL Sign NO5 wrkg desk / meja printer</t>
  </si>
  <si>
    <t>set slim blind uk 117  (140)</t>
  </si>
  <si>
    <t xml:space="preserve">figura sutra </t>
  </si>
  <si>
    <t>jam dinding, cermin, sapu, kompor, tabung gas, FD dan tempat sabun</t>
  </si>
  <si>
    <t xml:space="preserve">Print canon IP 2770i </t>
  </si>
  <si>
    <t>vas bunga (159)</t>
  </si>
  <si>
    <t>lampu LED(159)</t>
  </si>
  <si>
    <t>pedal  bin white (159)</t>
  </si>
  <si>
    <t>1 set laptop merk toshiba</t>
  </si>
  <si>
    <t>laptop lenovo</t>
  </si>
  <si>
    <t>FLIPchart odi white "papan tulis"</t>
  </si>
  <si>
    <t>print epson LX-310</t>
  </si>
  <si>
    <t>meja chitose ftc 6012</t>
  </si>
  <si>
    <t>meja chitose ftc 6018</t>
  </si>
  <si>
    <t>Nikon Kamera Wifi B500/B</t>
  </si>
  <si>
    <t>pembelian pompa air dan ongkos pemasangannya merk shimizu (055)</t>
  </si>
  <si>
    <t>AC 1 PK merk polytron (063)</t>
  </si>
  <si>
    <t>Ac 1/2 PK merk polytron (063)</t>
  </si>
  <si>
    <t xml:space="preserve">Pembelian Ac Polytron 1/2 PK </t>
  </si>
  <si>
    <t>Pembelian Ac Polytron 1PK dan kabel</t>
  </si>
  <si>
    <t>Penambahan Pipa , AC, Kabel Listrik, Pipa Pembuangan, Sambungan L</t>
  </si>
  <si>
    <t>orca multipurpose chair black</t>
  </si>
  <si>
    <t>Billboard (papan nama diluar)</t>
  </si>
  <si>
    <t>Huruf timbul (papan nama bagian dalam)</t>
  </si>
  <si>
    <t>AC Splith polytron 1 pk,17 meter tambahan pipa ac dan kabel listrik</t>
  </si>
  <si>
    <t xml:space="preserve">orca multipurpose chair black / kursi tunggu </t>
  </si>
  <si>
    <t>Zoff staff chair black (F) / kursi manager</t>
  </si>
  <si>
    <t>Sauber managerial chair black / kursi komisaris</t>
  </si>
  <si>
    <t xml:space="preserve">5 unit PC </t>
  </si>
  <si>
    <t>Kulkas portable</t>
  </si>
  <si>
    <t>Print canon IP 2770i (140)</t>
  </si>
  <si>
    <t>1 unit brankas uang &amp; dokumen</t>
  </si>
  <si>
    <t>vacum cleaner</t>
  </si>
  <si>
    <t>tempat sampah krisbow (159)</t>
  </si>
  <si>
    <t>kipas angin &amp; tempat sampah (159)</t>
  </si>
  <si>
    <t>kulkas merk sanyo</t>
  </si>
  <si>
    <t>penghancur kertas</t>
  </si>
  <si>
    <t>tangga alumunium</t>
  </si>
  <si>
    <t>huruf timbul stainless steel BUMD PROV SULSel</t>
  </si>
  <si>
    <t>filling cabinet</t>
  </si>
  <si>
    <t>absen finger</t>
  </si>
  <si>
    <t>kursi futura 40s hitam kain</t>
  </si>
  <si>
    <t xml:space="preserve">genset </t>
  </si>
  <si>
    <t>Inventaris Kantor 2</t>
  </si>
  <si>
    <t>Inventaris Kantor 3</t>
  </si>
  <si>
    <t>Papan billboard perusahaan dan produk</t>
  </si>
  <si>
    <t>Oktober</t>
  </si>
  <si>
    <t>Meja, lemari untuk SPV</t>
  </si>
  <si>
    <t>Pembatas ruangan</t>
  </si>
  <si>
    <t>November</t>
  </si>
  <si>
    <t>April</t>
  </si>
  <si>
    <t>Mei</t>
  </si>
  <si>
    <t>Agustus</t>
  </si>
  <si>
    <t xml:space="preserve">Dibuat Oleh </t>
  </si>
  <si>
    <t>Mengetahui</t>
  </si>
  <si>
    <t>Hj. Nisma Niswati</t>
  </si>
  <si>
    <t>AM. Wahyudi Aman</t>
  </si>
  <si>
    <t>Mgr. Keu, SDM &amp; Umum</t>
  </si>
  <si>
    <t>Akunting</t>
  </si>
  <si>
    <t xml:space="preserve">DAFTAR AMORTISASI </t>
  </si>
  <si>
    <t>REKAPITULASI PENYUSUTAN AKTIVA TETAP</t>
  </si>
  <si>
    <t>Per</t>
  </si>
  <si>
    <t>Persentase Amortisasi  Per Tahun</t>
  </si>
  <si>
    <t>Amortisasi Per Bulan</t>
  </si>
  <si>
    <t xml:space="preserve">Amortisasi </t>
  </si>
  <si>
    <t>Akumulasi Amortisasi</t>
  </si>
  <si>
    <t>Total Akumulasi Amortisasi</t>
  </si>
  <si>
    <t>Saldo</t>
  </si>
  <si>
    <t>Sewa Gedung</t>
  </si>
  <si>
    <t>Biaya sewa gedung</t>
  </si>
  <si>
    <t>Pembayaran akta sewa menyewa Kantor Notaris &amp; PPAT A. Sengngeng P.Salahuddin, SH</t>
  </si>
  <si>
    <t>Perpanjangan sewa gedung atas kompensasi denda listrik</t>
  </si>
  <si>
    <t xml:space="preserve">Harga Perolehan </t>
  </si>
  <si>
    <t>Amortisasi      Tahun 2017</t>
  </si>
  <si>
    <t>Software Sistem Akuntansi &amp; Keuangan</t>
  </si>
  <si>
    <t>Pembayaran Tahap III Software Sistem Akuntansi &amp; Keuangan</t>
  </si>
  <si>
    <t>Beban Pendirian Tdk Lancar (Biaya Pra Pendirian)_1</t>
  </si>
  <si>
    <t>Perjalanan dinas studi banding direktur utama ke jatim bersama biro ekonomi &amp; staf selama 2 hari</t>
  </si>
  <si>
    <t>Perjalanan dinas studi banding direktur ke jatim bersama biro ekonomi &amp; staf selama 2 hari</t>
  </si>
  <si>
    <t>Partisipasi pelantikan direksi</t>
  </si>
  <si>
    <t>sewa mobil innova selama 1 bulan</t>
  </si>
  <si>
    <t>Biaya Cetak Kertas Kop dan Amplop Kop Serta Stempel Perusahaan</t>
  </si>
  <si>
    <t>By pengurusan izin gangguan TDP,Izin usaha,perdagangan besar dan npwp</t>
  </si>
  <si>
    <t>Pembayaran honor tim pendiri PT. Jamkrida Sulsel Sep-Des 2013 @4.750.000</t>
  </si>
  <si>
    <t>Biaya cetak Cek Bilyet Giro PT. Jamkrida Sulsel di Bank Sulselbar Syariah Cab Makassar</t>
  </si>
  <si>
    <t>Pembayaran honor tim pendiri PT. Jamkrida Sulsel jan-des 2014 @4.750.000</t>
  </si>
  <si>
    <t xml:space="preserve">BY sewa kendaraan xenia slm 1 bln </t>
  </si>
  <si>
    <t xml:space="preserve">Jasa Atas adm SPT Tahunan 2014 Jamkrida </t>
  </si>
  <si>
    <t>Pembayaran honor tim pendiri PT. Jamkrida Sulsel jan-des 2015 @4.750.000</t>
  </si>
  <si>
    <t>Biaya Cetak Cek Bilyet giro PT. Jamkrida Sulsel di Bank Sulselbar Syariah Cab. Makassar</t>
  </si>
  <si>
    <t>BBM Hadi  Bagian umum</t>
  </si>
  <si>
    <t>Pembelian 2 rim kertas HVS A4</t>
  </si>
  <si>
    <t>1 map dokumen dan buku kas</t>
  </si>
  <si>
    <t>BBM direktur</t>
  </si>
  <si>
    <t>Biaya sewa ruang kantor sementara selama 4 hari</t>
  </si>
  <si>
    <t>Sewa ruangan rapat bersama komisaris dan direksi di hotel MGH</t>
  </si>
  <si>
    <t>BBM Dirut</t>
  </si>
  <si>
    <t>Jamuan makan siang bersama konsultan</t>
  </si>
  <si>
    <t xml:space="preserve">Pembelian oleh-oleh untuk staff PT. JAMKRIDA MATARAM BERSAING </t>
  </si>
  <si>
    <t>Pembelian oleh-oleh untuk Direktur PT. JAMKRIDA MATARAM BERSAING</t>
  </si>
  <si>
    <t>Perjalanan Dinas direksi ke mataram dari tgl 14-16 Januari 2016</t>
  </si>
  <si>
    <t>Biaya pengecetan &amp; transaksi nilai sewa 7 ruko untuk PT. JAMKRIDA SULSEL</t>
  </si>
  <si>
    <t>Foto copy</t>
  </si>
  <si>
    <t>perjalanan dinas direktur utama ke jakarta dari tgl 18-20 jan 2016</t>
  </si>
  <si>
    <t>perjalanan dinas direktur utama ke surabaya dari tgl 20-21 Jan 2016</t>
  </si>
  <si>
    <t>perjalanan dinas komisaris utama tujuan Jkt - sby tgl 20 jan 2016 (PP)</t>
  </si>
  <si>
    <t>Pembelian alat-alat tulis kantor</t>
  </si>
  <si>
    <t>Pembelian Spidol 2 Buah</t>
  </si>
  <si>
    <t>Pembelian alat-alat kantor</t>
  </si>
  <si>
    <t>Sewa ruang kantor sementara selama 9 hari di GRAND WISATA HOTEL</t>
  </si>
  <si>
    <t>Makan malam lembur</t>
  </si>
  <si>
    <t>Minuman untuk tamu</t>
  </si>
  <si>
    <t>By. Penyusunan study kelayakan PT. Jamkrida Sulsel (panjar pertama)</t>
  </si>
  <si>
    <t>4 rim kop surat dan 2 box kartu nama</t>
  </si>
  <si>
    <t>Pembelian air mineral 1 dos</t>
  </si>
  <si>
    <t>Pembelian materai @20 buah</t>
  </si>
  <si>
    <t>binder file</t>
  </si>
  <si>
    <t>Foto copy &amp; pembelian tipe x</t>
  </si>
  <si>
    <t>Makan siang</t>
  </si>
  <si>
    <t>Minuman tamu</t>
  </si>
  <si>
    <t>Pembelian Portex &amp; Tissue</t>
  </si>
  <si>
    <t>Pembelian Kopi, gula, teh</t>
  </si>
  <si>
    <t>Pembelian Air mineral &amp; Plastik</t>
  </si>
  <si>
    <t>Plastik</t>
  </si>
  <si>
    <t>Kopi K.api</t>
  </si>
  <si>
    <t>Nota makan</t>
  </si>
  <si>
    <t>baterai</t>
  </si>
  <si>
    <t>sunlight "sabun" keperluan RT</t>
  </si>
  <si>
    <t>Pembelian 2 buah buku folio okey &amp; 1 tinta stempel</t>
  </si>
  <si>
    <t xml:space="preserve">Pembelian token listrik </t>
  </si>
  <si>
    <t>pembelian air mineral  1 dos</t>
  </si>
  <si>
    <t xml:space="preserve">Foto copy </t>
  </si>
  <si>
    <t>Kertas Kop</t>
  </si>
  <si>
    <t>Fotocopy</t>
  </si>
  <si>
    <t>Pembelian kertas A4 2 rim &amp; Tarik Dorong TJM218/220c 2 buah</t>
  </si>
  <si>
    <t>Pembelian  eagle cash box 1 buah &amp; Amplop sidu ev 90 pps 2 buah</t>
  </si>
  <si>
    <t>Nota makan "konsumsi dgn tim media"</t>
  </si>
  <si>
    <t>Nota makan Warung Leko Makassar</t>
  </si>
  <si>
    <t>Pembelian K.api mantap &amp; indcaff mix</t>
  </si>
  <si>
    <t>Pembelian air mineral 19 liter</t>
  </si>
  <si>
    <t>Nota Makan</t>
  </si>
  <si>
    <t>Nota pembuatan surat keterangan domisili perusahaan</t>
  </si>
  <si>
    <t>nota makan 'by mkn dgn mitra kerja"</t>
  </si>
  <si>
    <t>By. Penyusunan study kelayakan PT. Jamkrida Sulsel (panjar kedua)</t>
  </si>
  <si>
    <t>Pembelian air mineral</t>
  </si>
  <si>
    <t xml:space="preserve">Biaya Konsultasi Penataan Lap keuangan dan penyusunan peraturan2 kpd sodara Mas'ad </t>
  </si>
  <si>
    <t>Install software Komputer</t>
  </si>
  <si>
    <t>ATK &amp; air fresh</t>
  </si>
  <si>
    <t>air mineral</t>
  </si>
  <si>
    <t>Deterjen &amp; non food</t>
  </si>
  <si>
    <t>Materai</t>
  </si>
  <si>
    <t>Keperluan Rt " kopi &amp; air mineral"</t>
  </si>
  <si>
    <t>bbm dirut</t>
  </si>
  <si>
    <t>Pembayaran honor tim pendiri PT. Jamkrida Sulsel jan-feb 2016 @4.750.000</t>
  </si>
  <si>
    <t>Keperluan Rt " kopi n mie"</t>
  </si>
  <si>
    <t>atk</t>
  </si>
  <si>
    <t>By. Refsentasi Mitra kerja</t>
  </si>
  <si>
    <t>By. Pelunasan penyusunan study kelayakan usaha PT. Jamkrida Sulsel</t>
  </si>
  <si>
    <t>Foto copy (Jilid buku)</t>
  </si>
  <si>
    <t>Keperluan Rt "kopi"</t>
  </si>
  <si>
    <t>keperluan rt "pengharum ruangan"</t>
  </si>
  <si>
    <t>keperluan rt "minum komisaris"</t>
  </si>
  <si>
    <t>keperluan rt "air galon"</t>
  </si>
  <si>
    <t>BBM umum</t>
  </si>
  <si>
    <t>pengeluaran gaji karyawan februari 2016</t>
  </si>
  <si>
    <t>Perbaikan wifi</t>
  </si>
  <si>
    <t>Jilid buku</t>
  </si>
  <si>
    <t>BBM dirut</t>
  </si>
  <si>
    <t xml:space="preserve">makan siang panitia rups </t>
  </si>
  <si>
    <t>Makan malam dgn Pejabat BRI</t>
  </si>
  <si>
    <t>permen</t>
  </si>
  <si>
    <t>Biaya Transportasi dlm acara rups luar biasa pt.jamkrida sulsel</t>
  </si>
  <si>
    <t>biaya refrentasi staf protokoler prov sulsel</t>
  </si>
  <si>
    <t>kue &amp; minum untuk rapat</t>
  </si>
  <si>
    <t>Token listrik</t>
  </si>
  <si>
    <t>pembayaran wifi</t>
  </si>
  <si>
    <t>Kembang ultah pak gub</t>
  </si>
  <si>
    <t>stempel "paid'</t>
  </si>
  <si>
    <t>Rekap parkir</t>
  </si>
  <si>
    <t>ATK</t>
  </si>
  <si>
    <t>by makan lembur untuk pengerjaan RKAP Jamkrida Sulsel</t>
  </si>
  <si>
    <t xml:space="preserve">  </t>
  </si>
  <si>
    <t>KIT kuas semprot</t>
  </si>
  <si>
    <t>5 meter kain P.biru "penutup billboard depn kantor"</t>
  </si>
  <si>
    <t>fotocopy</t>
  </si>
  <si>
    <t>map gantung</t>
  </si>
  <si>
    <t>by cetak kartu nama</t>
  </si>
  <si>
    <t>perjalanan dinas direktur utama ke jakarta dari tgl 21-23 maret 2016</t>
  </si>
  <si>
    <t>Kopi K.api,gula, air mineral</t>
  </si>
  <si>
    <t>stempel perusahaan</t>
  </si>
  <si>
    <t>Fotocopy &amp; jilid</t>
  </si>
  <si>
    <t>Makan Malam dgn tim media</t>
  </si>
  <si>
    <t>car wash pelangi "mobil dirut"</t>
  </si>
  <si>
    <t>Akta berita acara rapat no 06 tgl 10 maret 2016</t>
  </si>
  <si>
    <t>by pelunasan RUPS LB di hotel Mgh tgl 10 maret 2016</t>
  </si>
  <si>
    <t>Nota makan "lembur"</t>
  </si>
  <si>
    <t>by makan 2 hari jaga informa pasang meubel</t>
  </si>
  <si>
    <t>baterai alkaline</t>
  </si>
  <si>
    <t>Atk "kalkulator &amp; sticker note"</t>
  </si>
  <si>
    <t>foto copy n jilid bahan usulan izin usaha</t>
  </si>
  <si>
    <t>kopi kapal api &amp; white coffee</t>
  </si>
  <si>
    <t xml:space="preserve">Biaya refrentasi dengan mitra kerja </t>
  </si>
  <si>
    <t>Kertas pembungkus</t>
  </si>
  <si>
    <t>bbm umum</t>
  </si>
  <si>
    <t>nota makan lembur psg Komputer</t>
  </si>
  <si>
    <t>BBM pak ikrar</t>
  </si>
  <si>
    <t>tissue</t>
  </si>
  <si>
    <t>stabilo 2pcs</t>
  </si>
  <si>
    <t>sendal swallow</t>
  </si>
  <si>
    <t>sabun cuci tangan</t>
  </si>
  <si>
    <t>panjar pertama pekerjaan sytem akutansi</t>
  </si>
  <si>
    <t>pengeluaran gaji karyawan maret 2016</t>
  </si>
  <si>
    <t>kopi</t>
  </si>
  <si>
    <t>servis telpon</t>
  </si>
  <si>
    <t>Kalkulator</t>
  </si>
  <si>
    <t>panjar gaji direktur  bulan maret 2016</t>
  </si>
  <si>
    <t>panjar gaji direktur utama bulan maret 2016</t>
  </si>
  <si>
    <t>pengharum ruangan &amp; penjepit kertas</t>
  </si>
  <si>
    <t>file tray,post it notes,magazine holder,name cardcase,pen cup</t>
  </si>
  <si>
    <t>papan nama ruangan</t>
  </si>
  <si>
    <t>aneka kue &amp; minum untuk rapat</t>
  </si>
  <si>
    <t>pembayaran telpon</t>
  </si>
  <si>
    <t>kopi luwak,k.api &amp; indocafe</t>
  </si>
  <si>
    <t>tagihan koran fajar</t>
  </si>
  <si>
    <t>Makan siang direksi</t>
  </si>
  <si>
    <t>Kain untuk baju seragam</t>
  </si>
  <si>
    <t xml:space="preserve">air mineral dan sabun </t>
  </si>
  <si>
    <t>pengharum ruangan</t>
  </si>
  <si>
    <t>spidol</t>
  </si>
  <si>
    <t>permen + parkir</t>
  </si>
  <si>
    <t>Pengiriman surat ke ojk "bimbingan tehnis"</t>
  </si>
  <si>
    <t>by. Instalasi printer &amp; sharing wifi stiap print</t>
  </si>
  <si>
    <t>stabilo,klip</t>
  </si>
  <si>
    <t>Aqua</t>
  </si>
  <si>
    <t>t4 sikat gigi, kemoceng, t4 sampah,</t>
  </si>
  <si>
    <t>token listrik</t>
  </si>
  <si>
    <t>materai</t>
  </si>
  <si>
    <t>gula,kopi,teh</t>
  </si>
  <si>
    <t>Jilid</t>
  </si>
  <si>
    <t>fotocopy 310lbr</t>
  </si>
  <si>
    <t>kertas a4 70gr</t>
  </si>
  <si>
    <t>kain brioni "bis baju seragam"</t>
  </si>
  <si>
    <t>by makan karywn manager dlm rgka perbaikan lap utk OJK</t>
  </si>
  <si>
    <t xml:space="preserve">fotocopy </t>
  </si>
  <si>
    <t>cetak foto pengurus koperasi</t>
  </si>
  <si>
    <t>Panci 2 buah</t>
  </si>
  <si>
    <t>baju seragam kantor manager,staff (5pcs)</t>
  </si>
  <si>
    <t>Tempat tissue toilet 3 buah merk toto</t>
  </si>
  <si>
    <t>administrasi pajak tahunan, tahun pajak 2015</t>
  </si>
  <si>
    <t>bbm direktur</t>
  </si>
  <si>
    <t>cat,lem dll</t>
  </si>
  <si>
    <t>Aqua &amp; teh kotak</t>
  </si>
  <si>
    <t>aneka kue (OJK)</t>
  </si>
  <si>
    <t>Gaji dan lembur karyawan PT. Jamkrida Sulsel</t>
  </si>
  <si>
    <t>Gaji direksi</t>
  </si>
  <si>
    <t>gaji komisaris utama dan komisaris periode april 2016 "komut Rp. 8,500,000 &amp; komis Rp. 7,650,000"</t>
  </si>
  <si>
    <t xml:space="preserve">pembelian cinderamata untuk mitra kerja dlm rangka </t>
  </si>
  <si>
    <t>biaya rapat dan jamuan makan siang mitra kerja dlm rangka</t>
  </si>
  <si>
    <t>aqua &amp; kopi</t>
  </si>
  <si>
    <t>Materai 10 lbr</t>
  </si>
  <si>
    <t>atk (kertas &amp; orner 2 buah)</t>
  </si>
  <si>
    <t>sewa po box dikantor pos slm 6 bulan</t>
  </si>
  <si>
    <t xml:space="preserve">jilid 20 ex POJK &amp; UU untuk direksi komisaris </t>
  </si>
  <si>
    <t>by pelatihan proses, analisa dan monitoring penjaminan kredit dan surety bond</t>
  </si>
  <si>
    <t>iklan Loker di FAJAR</t>
  </si>
  <si>
    <t>karton folio</t>
  </si>
  <si>
    <t>aqua</t>
  </si>
  <si>
    <t>scan &amp; cetak foto</t>
  </si>
  <si>
    <t>alat RT</t>
  </si>
  <si>
    <t>tinta printer cat brother LC 539 BK</t>
  </si>
  <si>
    <t>by. Servis kendaraan dan penggantian aki kendaraan direktur</t>
  </si>
  <si>
    <t>sewa kendaraan dirut</t>
  </si>
  <si>
    <t>Pembayaran Akte PT. Jamktrida Sulsel</t>
  </si>
  <si>
    <t>iuran sampah</t>
  </si>
  <si>
    <t>ATK "orner,amplop,bantal stempe,tisu"</t>
  </si>
  <si>
    <t>air + galon baru</t>
  </si>
  <si>
    <t>pengiriman berkas ke pengawas IKNB (tiki)</t>
  </si>
  <si>
    <t>air vit</t>
  </si>
  <si>
    <t>By. Perjalanan dinas dirut "Rapat kerja Assipindo  thn. 2016 di bandung tgl 15-18 mei 2016</t>
  </si>
  <si>
    <t>fotocopy "SK komisaris utama"</t>
  </si>
  <si>
    <t>keamanan sekurity</t>
  </si>
  <si>
    <t>koran tribun</t>
  </si>
  <si>
    <t>tol</t>
  </si>
  <si>
    <t>by perjalanan dinas direksi dan komisaris pit &amp; propertes di OJK</t>
  </si>
  <si>
    <t>Vit galon</t>
  </si>
  <si>
    <t>kopi dan gula</t>
  </si>
  <si>
    <t>pengiriman berkas ke pengawas IKNB (pos)</t>
  </si>
  <si>
    <t>by.representasi untuk direksi dan staf PT. Jamkrida NTB Bersaing dlm rangka on the job training</t>
  </si>
  <si>
    <t>rapat persiapan internal operasional jamkrida</t>
  </si>
  <si>
    <t>telpon / wifi</t>
  </si>
  <si>
    <t>By. Perjalanan dinas Pjs manajer keuangan,IT &amp; SDM ke mataram "on the job training"</t>
  </si>
  <si>
    <t>by perjalanan dinas Pjs manajer pemasaran dan penjaminan ke mataram "on the job training"</t>
  </si>
  <si>
    <t>jamuan makan siang dengan mitra kerja dalam rangka proses izin usaha</t>
  </si>
  <si>
    <t>pengiriman berkas ke pengawas IKNB</t>
  </si>
  <si>
    <t>carwash mobil dirut</t>
  </si>
  <si>
    <t>biaya konsumsi seleksi penerimaan karyawan</t>
  </si>
  <si>
    <t>air minum vit '2 galon</t>
  </si>
  <si>
    <t>gas elpiji 3 kg</t>
  </si>
  <si>
    <t>fotocopy &amp; jilid</t>
  </si>
  <si>
    <t>gaji dewan komisaris  " komut Rp. 8,500,000 &amp; Kom Rp. 7,650,000</t>
  </si>
  <si>
    <t>Gaji karyawan,tunjangan dan lembur</t>
  </si>
  <si>
    <t>gaji direktur utama</t>
  </si>
  <si>
    <t>gaji direktur</t>
  </si>
  <si>
    <t>biaya adm. Pembukaan rekening giro bank sulselbar &amp; biaya cetak buku cek bilyet giro</t>
  </si>
  <si>
    <t>konsumsi rapat internal</t>
  </si>
  <si>
    <t>HVS plano 80gr</t>
  </si>
  <si>
    <t>Tiki, pengiriman surat ke PT. Jamkrida NTB bersaing mataram</t>
  </si>
  <si>
    <t>prangko 14 bh @ 3000 balasan surat pelamar yang tidak lulus</t>
  </si>
  <si>
    <t>panjar tahap kedua pembuatan SIM oleh Joko Rivai</t>
  </si>
  <si>
    <t>BBm direktur</t>
  </si>
  <si>
    <t xml:space="preserve">Jamuan makan siang bersama mitra kerja perbankan </t>
  </si>
  <si>
    <t>jilid  "3</t>
  </si>
  <si>
    <t>pengharum ruangan ,baterai,tempat pulpen</t>
  </si>
  <si>
    <t>pergantian kacamata direktur utama</t>
  </si>
  <si>
    <t>pembayaran sewa kendaraan xenia selama 1 bulan</t>
  </si>
  <si>
    <t xml:space="preserve">token listrik </t>
  </si>
  <si>
    <t>pembayaran koran tribun timur</t>
  </si>
  <si>
    <t>iuran keamanan kantor</t>
  </si>
  <si>
    <t>lem fox 4 kg " perbaikan karpet"</t>
  </si>
  <si>
    <t>tambahan panjar uang muka gaji direktur</t>
  </si>
  <si>
    <t>tambahan panjar uang muka gaji direktur utama</t>
  </si>
  <si>
    <t>pembayaran telpon / speedy</t>
  </si>
  <si>
    <t>fotocopy 840 lbr (kwitansi n slip pengeluaran)</t>
  </si>
  <si>
    <t>fotocopy 600 lbr (kwitansi n slip sppd) "ikrar"</t>
  </si>
  <si>
    <t>makan malam bersama pembuatan kelengkapan RKAP</t>
  </si>
  <si>
    <t>foto copy 96 lbr</t>
  </si>
  <si>
    <t>jilid '8</t>
  </si>
  <si>
    <t>1 pak isi cutter</t>
  </si>
  <si>
    <t>50lbr kertas warna</t>
  </si>
  <si>
    <t>50 lbr kertas warna</t>
  </si>
  <si>
    <t>makan malam bersama pembuatan kelengkapan RKAP part 2</t>
  </si>
  <si>
    <t>fotocopy 35 lbr</t>
  </si>
  <si>
    <t>1 rim kertas A4</t>
  </si>
  <si>
    <t>50 lbr HVS warna</t>
  </si>
  <si>
    <t>10 lbr amplop coklat</t>
  </si>
  <si>
    <t>jilid 6 exp</t>
  </si>
  <si>
    <t>fotocopy 730 lbr (berkas pendirian)</t>
  </si>
  <si>
    <t>tisue</t>
  </si>
  <si>
    <t xml:space="preserve">jilid </t>
  </si>
  <si>
    <t>pembuatan kartu nama direksi dan manager</t>
  </si>
  <si>
    <t xml:space="preserve"> desain CP,Amplop, kertas kop, sertifikat penjaminan</t>
  </si>
  <si>
    <t>flashdis kantor</t>
  </si>
  <si>
    <t>THR Dewan Komisaris PT. Jamkrida Sulsel Tahun 2016, Komut (5.000.000), Komisaris (4.000.000)</t>
  </si>
  <si>
    <t>biaya perbaikan kendaraan direktur</t>
  </si>
  <si>
    <t>Gaji karyawan &amp; THR</t>
  </si>
  <si>
    <t xml:space="preserve">Gaji direktur utama &amp; THR </t>
  </si>
  <si>
    <t xml:space="preserve">Gaji direktur &amp; THR </t>
  </si>
  <si>
    <t>kembang duka istri kepala dinas tgl 08 jun 2016</t>
  </si>
  <si>
    <t xml:space="preserve">timba </t>
  </si>
  <si>
    <t>refil tinta autoprint 1 botol</t>
  </si>
  <si>
    <t>tiki, pengiriman surat ke PT. Jamkrida NTB &amp; DKI Jakarta</t>
  </si>
  <si>
    <t>biaya representasi dgn mitra kerja</t>
  </si>
  <si>
    <t>fotocopy soal tes</t>
  </si>
  <si>
    <t>kopi,gula,teh</t>
  </si>
  <si>
    <t>Lembur karyawan</t>
  </si>
  <si>
    <t xml:space="preserve">bbm direktur </t>
  </si>
  <si>
    <t>buka puasa bersama direksi,staf &amp; keluarga</t>
  </si>
  <si>
    <t>biaya representasi dgn relasi</t>
  </si>
  <si>
    <t>air galon</t>
  </si>
  <si>
    <t>security kompleks</t>
  </si>
  <si>
    <t>pembayaran sewa kendaraan direktur utama periode jul 2016</t>
  </si>
  <si>
    <t xml:space="preserve">hadi " sticker papan billboard" </t>
  </si>
  <si>
    <t>kain seragam (direksi,maswan,tenri)</t>
  </si>
  <si>
    <t>air galon 2</t>
  </si>
  <si>
    <t xml:space="preserve">Gas 3kg </t>
  </si>
  <si>
    <t>1 lbr kaca riben</t>
  </si>
  <si>
    <t>air galon 4</t>
  </si>
  <si>
    <t>Kertas A5 C.f 9 1/2 x 11 (2):2</t>
  </si>
  <si>
    <t>Bahan cetakan amplop map kertas kop</t>
  </si>
  <si>
    <t>Alat jilid</t>
  </si>
  <si>
    <t>teh kotak 1 dos</t>
  </si>
  <si>
    <t>pulsa untuk modem andromax</t>
  </si>
  <si>
    <t>servis motor dinas PT. Jamkrida Sulsel</t>
  </si>
  <si>
    <t>SPPD direktur utama ke PT. Jamkrida Jakarta tgl 21-23 jul 2016</t>
  </si>
  <si>
    <t>pembelian souvenir untuk mitra kerja PT. Jamkrida DKI Jakarta</t>
  </si>
  <si>
    <t>name tag  10 pcs &amp; uang kartu nama</t>
  </si>
  <si>
    <t>tinta print epson</t>
  </si>
  <si>
    <t>bbm direktur utama</t>
  </si>
  <si>
    <t>iuran koran fajar</t>
  </si>
  <si>
    <t>ongkos jahitan seragam " maswan &amp; tenri"</t>
  </si>
  <si>
    <t xml:space="preserve">konsumsi rapat mingguan </t>
  </si>
  <si>
    <t>bordir baju seragam</t>
  </si>
  <si>
    <t>tempat name tag, tissue,parfum mobil dirut,kemoceng</t>
  </si>
  <si>
    <t>pelunasan DP sertifikat penjaminan</t>
  </si>
  <si>
    <t xml:space="preserve">gaji dewan komisaris  </t>
  </si>
  <si>
    <t xml:space="preserve">gaji direksi </t>
  </si>
  <si>
    <t>Gaji karyawan &amp; lembur</t>
  </si>
  <si>
    <t>pembayaran buka puasa bersama dew.komisaris "Rapat RKAP" tgl 13 juni 2016 di MGH</t>
  </si>
  <si>
    <t>tali ID, name tag, snowman spidol</t>
  </si>
  <si>
    <t>iuran sampah bulan mei, juni, juli</t>
  </si>
  <si>
    <t>Beban Tidak lancar dibayar dimuka lainnya</t>
  </si>
  <si>
    <t xml:space="preserve">By pengecetan ruangan BKPMD </t>
  </si>
  <si>
    <t>Sapu dan alat pel</t>
  </si>
  <si>
    <t>perbaikan kunci ruko</t>
  </si>
  <si>
    <t>voucher listrik</t>
  </si>
  <si>
    <t>baut</t>
  </si>
  <si>
    <t>Alat Listrik</t>
  </si>
  <si>
    <t>alat bangunan</t>
  </si>
  <si>
    <t>alat pertukangan</t>
  </si>
  <si>
    <t>Panjar pertama 20% dari nilai pekerjaan renovasi kantor lantai 1</t>
  </si>
  <si>
    <t>Pembelian kabel listrik</t>
  </si>
  <si>
    <t>panjar kedua 40% pekerjaan renovasi kantor lantai 1</t>
  </si>
  <si>
    <t>Panjar pertama 30% dari pekerjaan renovasi kantor lantai 2</t>
  </si>
  <si>
    <t>pelunasan 40% pekerjaan renovasi kantor lantai 1</t>
  </si>
  <si>
    <t>Pembelian spliter</t>
  </si>
  <si>
    <t>Pembelian alat kelengkapan kantor "Soket dll"</t>
  </si>
  <si>
    <t>panjar kedua 40% pekerjaan renovasi kantor lantai 2</t>
  </si>
  <si>
    <t>Lem Fox kuning 4 kaleng</t>
  </si>
  <si>
    <t>pelunasan 30% pekerjaan renovasi kantor lantai 2</t>
  </si>
  <si>
    <t>T multiicon</t>
  </si>
  <si>
    <t>panjar pertama 30% dari pekerjaan renovasi kantor lantai 3</t>
  </si>
  <si>
    <t>panjar kedua 30% pekerjaan renovasi kantor lantai 3</t>
  </si>
  <si>
    <t>kabel tlp</t>
  </si>
  <si>
    <t>kabel box maxco 10 m</t>
  </si>
  <si>
    <t>kabel sambungan colokan</t>
  </si>
  <si>
    <t>Stop kontak</t>
  </si>
  <si>
    <t>bahan bangunan &amp; alat listrik</t>
  </si>
  <si>
    <t>alat2 renov kantor</t>
  </si>
  <si>
    <t>pelunasan 40% pekerjaan renovasi kantor lantai 3</t>
  </si>
  <si>
    <t>isi freon</t>
  </si>
  <si>
    <t>By.pembuatan sekat untuk ruangan lemari brankas di lt. 1</t>
  </si>
  <si>
    <t>gaji dirut periode januari 2016 (mulyan pulubuhu)</t>
  </si>
  <si>
    <t>gaji dirut periode februari 2016 (mulyan pulubuhu)</t>
  </si>
  <si>
    <t>pembayaran atas kekurangan gaji direktur (M. Ikrar de rosari) bln januari 2016</t>
  </si>
  <si>
    <t>pembayaran atas kekurangan gaji direktur (M. Ikrar de rosari) bln Februari 2016</t>
  </si>
  <si>
    <t>Kekurangan gaji dewan komisaris PT. JSS periode Jan,feb &amp; mar 2016</t>
  </si>
  <si>
    <t>Pembayaran Iklan ucapan peresmian kantor di harian fajar</t>
  </si>
  <si>
    <t xml:space="preserve">Biaya peresmian kantor PT. Jamkrida Sulsel </t>
  </si>
  <si>
    <t>Beban Pendirian Tdk Lancar (Biaya Pra Pendirian)_2</t>
  </si>
  <si>
    <t>September</t>
  </si>
  <si>
    <t>Beban Pendirian Tdk Lancar (Biaya Pra Pendirian)_3</t>
  </si>
  <si>
    <t>Kekurangan gaji direktur dr Mar-Juli + THR 2016</t>
  </si>
  <si>
    <t>Beban dibayar di muka (Beban Asuransi Kendaraan)</t>
  </si>
  <si>
    <t>Asuransi kebakaran dan kendaraan bermotor</t>
  </si>
  <si>
    <t>Harga Perolehan</t>
  </si>
  <si>
    <t>Penyusutan per bulan</t>
  </si>
  <si>
    <t>REKAPITULASI AMORTISASI</t>
  </si>
  <si>
    <t>Amortisasi per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</si>
</sst>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0.0%"/>
  </numFmts>
  <fonts count="1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0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0"/>
      <color theme="1"/>
      <name val="Calibri"/>
      <family val="2"/>
      <scheme val="minor"/>
    </font>
    <font>
      <u/>
      <sz val="11"/>
      <name val="Calibri"/>
      <family val="2"/>
      <scheme val="minor"/>
    </font>
    <font>
      <u val="singleAccounting"/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</cellStyleXfs>
  <cellXfs count="178">
    <xf numFmtId="0" fontId="0" fillId="0" borderId="0" xfId="0"/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3" borderId="4" xfId="0" applyFill="1" applyBorder="1" applyAlignment="1">
      <alignment horizontal="center"/>
    </xf>
    <xf numFmtId="0" fontId="5" fillId="3" borderId="5" xfId="0" applyFont="1" applyFill="1" applyBorder="1"/>
    <xf numFmtId="0" fontId="0" fillId="3" borderId="6" xfId="0" applyFill="1" applyBorder="1" applyAlignment="1">
      <alignment horizontal="center"/>
    </xf>
    <xf numFmtId="165" fontId="3" fillId="0" borderId="1" xfId="1" applyNumberFormat="1" applyFont="1" applyBorder="1"/>
    <xf numFmtId="165" fontId="3" fillId="0" borderId="3" xfId="1" applyNumberFormat="1" applyFont="1" applyBorder="1"/>
    <xf numFmtId="165" fontId="3" fillId="0" borderId="2" xfId="1" applyNumberFormat="1" applyFont="1" applyBorder="1"/>
    <xf numFmtId="9" fontId="3" fillId="0" borderId="1" xfId="4" applyFont="1" applyBorder="1" applyAlignment="1">
      <alignment horizontal="center"/>
    </xf>
    <xf numFmtId="9" fontId="3" fillId="0" borderId="3" xfId="4" applyFont="1" applyBorder="1" applyAlignment="1">
      <alignment horizontal="center"/>
    </xf>
    <xf numFmtId="9" fontId="3" fillId="0" borderId="2" xfId="4" applyFont="1" applyBorder="1" applyAlignment="1">
      <alignment horizontal="center"/>
    </xf>
    <xf numFmtId="0" fontId="0" fillId="0" borderId="1" xfId="0" applyBorder="1" applyAlignment="1"/>
    <xf numFmtId="0" fontId="0" fillId="0" borderId="3" xfId="0" applyBorder="1" applyAlignment="1"/>
    <xf numFmtId="0" fontId="0" fillId="0" borderId="2" xfId="0" applyBorder="1" applyAlignment="1"/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3" borderId="4" xfId="0" applyNumberFormat="1" applyFill="1" applyBorder="1" applyAlignment="1">
      <alignment horizontal="center"/>
    </xf>
    <xf numFmtId="0" fontId="0" fillId="0" borderId="2" xfId="0" applyFont="1" applyBorder="1"/>
    <xf numFmtId="0" fontId="0" fillId="0" borderId="1" xfId="0" applyFont="1" applyBorder="1"/>
    <xf numFmtId="0" fontId="3" fillId="0" borderId="1" xfId="3" applyFont="1" applyBorder="1"/>
    <xf numFmtId="0" fontId="3" fillId="2" borderId="1" xfId="3" applyFont="1" applyFill="1" applyBorder="1"/>
    <xf numFmtId="0" fontId="3" fillId="2" borderId="1" xfId="3" applyFont="1" applyFill="1" applyBorder="1" applyAlignment="1">
      <alignment horizontal="left" wrapText="1"/>
    </xf>
    <xf numFmtId="0" fontId="3" fillId="0" borderId="1" xfId="3" applyFont="1" applyBorder="1" applyAlignment="1">
      <alignment horizontal="left" wrapText="1"/>
    </xf>
    <xf numFmtId="0" fontId="3" fillId="0" borderId="1" xfId="3" applyFont="1" applyFill="1" applyBorder="1"/>
    <xf numFmtId="0" fontId="3" fillId="0" borderId="7" xfId="3" applyFont="1" applyFill="1" applyBorder="1"/>
    <xf numFmtId="0" fontId="3" fillId="2" borderId="1" xfId="3" applyFont="1" applyFill="1" applyBorder="1" applyAlignment="1">
      <alignment horizontal="left" wrapText="1"/>
    </xf>
    <xf numFmtId="0" fontId="3" fillId="0" borderId="1" xfId="3" applyFont="1" applyBorder="1" applyAlignment="1">
      <alignment horizontal="left" vertical="center" wrapText="1"/>
    </xf>
    <xf numFmtId="165" fontId="3" fillId="0" borderId="2" xfId="1" applyNumberFormat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165" fontId="3" fillId="2" borderId="1" xfId="1" applyNumberFormat="1" applyFont="1" applyFill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3" fillId="0" borderId="1" xfId="1" quotePrefix="1" applyNumberFormat="1" applyFont="1" applyBorder="1" applyAlignment="1">
      <alignment vertical="center"/>
    </xf>
    <xf numFmtId="165" fontId="3" fillId="0" borderId="7" xfId="1" applyNumberFormat="1" applyFont="1" applyBorder="1" applyAlignment="1">
      <alignment vertical="center"/>
    </xf>
    <xf numFmtId="165" fontId="3" fillId="0" borderId="1" xfId="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3" applyFont="1" applyBorder="1" applyAlignment="1">
      <alignment horizontal="center"/>
    </xf>
    <xf numFmtId="0" fontId="3" fillId="2" borderId="1" xfId="3" applyFont="1" applyFill="1" applyBorder="1" applyAlignment="1">
      <alignment horizontal="center"/>
    </xf>
    <xf numFmtId="0" fontId="3" fillId="0" borderId="1" xfId="3" applyFont="1" applyBorder="1" applyAlignment="1">
      <alignment horizontal="center" vertical="center"/>
    </xf>
    <xf numFmtId="0" fontId="3" fillId="0" borderId="1" xfId="3" applyFont="1" applyFill="1" applyBorder="1" applyAlignment="1">
      <alignment horizontal="center"/>
    </xf>
    <xf numFmtId="0" fontId="3" fillId="0" borderId="7" xfId="3" applyFont="1" applyFill="1" applyBorder="1" applyAlignment="1">
      <alignment horizontal="center"/>
    </xf>
    <xf numFmtId="0" fontId="0" fillId="2" borderId="1" xfId="0" applyFont="1" applyFill="1" applyBorder="1"/>
    <xf numFmtId="0" fontId="0" fillId="4" borderId="1" xfId="0" applyFont="1" applyFill="1" applyBorder="1"/>
    <xf numFmtId="0" fontId="0" fillId="0" borderId="1" xfId="0" applyFill="1" applyBorder="1"/>
    <xf numFmtId="0" fontId="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3" fillId="2" borderId="1" xfId="2" applyNumberFormat="1" applyFont="1" applyFill="1" applyBorder="1" applyAlignment="1">
      <alignment horizontal="right"/>
    </xf>
    <xf numFmtId="41" fontId="3" fillId="4" borderId="1" xfId="2" applyNumberFormat="1" applyFont="1" applyFill="1" applyBorder="1" applyAlignment="1">
      <alignment horizontal="right"/>
    </xf>
    <xf numFmtId="41" fontId="0" fillId="2" borderId="1" xfId="0" applyNumberFormat="1" applyFill="1" applyBorder="1" applyAlignment="1">
      <alignment horizontal="right"/>
    </xf>
    <xf numFmtId="41" fontId="0" fillId="0" borderId="1" xfId="0" applyNumberFormat="1" applyFill="1" applyBorder="1" applyAlignment="1">
      <alignment horizontal="right"/>
    </xf>
    <xf numFmtId="3" fontId="0" fillId="0" borderId="1" xfId="0" applyNumberFormat="1" applyBorder="1" applyAlignment="1">
      <alignment horizontal="right"/>
    </xf>
    <xf numFmtId="41" fontId="0" fillId="2" borderId="1" xfId="0" applyNumberFormat="1" applyFill="1" applyBorder="1" applyAlignment="1">
      <alignment horizontal="right" vertical="center"/>
    </xf>
    <xf numFmtId="3" fontId="0" fillId="2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166" fontId="3" fillId="0" borderId="1" xfId="4" applyNumberFormat="1" applyFont="1" applyBorder="1" applyAlignment="1">
      <alignment horizontal="center"/>
    </xf>
    <xf numFmtId="41" fontId="3" fillId="0" borderId="1" xfId="2" applyFont="1" applyBorder="1"/>
    <xf numFmtId="165" fontId="5" fillId="3" borderId="4" xfId="1" applyNumberFormat="1" applyFont="1" applyFill="1" applyBorder="1"/>
    <xf numFmtId="0" fontId="5" fillId="3" borderId="4" xfId="0" applyFont="1" applyFill="1" applyBorder="1" applyAlignment="1">
      <alignment horizontal="center"/>
    </xf>
    <xf numFmtId="9" fontId="5" fillId="3" borderId="4" xfId="4" applyFont="1" applyFill="1" applyBorder="1" applyAlignment="1">
      <alignment horizontal="center"/>
    </xf>
    <xf numFmtId="0" fontId="5" fillId="3" borderId="4" xfId="0" applyFont="1" applyFill="1" applyBorder="1" applyAlignment="1"/>
    <xf numFmtId="0" fontId="7" fillId="5" borderId="8" xfId="0" applyFont="1" applyFill="1" applyBorder="1" applyAlignment="1">
      <alignment horizontal="center"/>
    </xf>
    <xf numFmtId="0" fontId="7" fillId="5" borderId="8" xfId="0" applyNumberFormat="1" applyFont="1" applyFill="1" applyBorder="1" applyAlignment="1">
      <alignment horizontal="center"/>
    </xf>
    <xf numFmtId="165" fontId="7" fillId="5" borderId="8" xfId="1" applyNumberFormat="1" applyFont="1" applyFill="1" applyBorder="1"/>
    <xf numFmtId="9" fontId="7" fillId="5" borderId="8" xfId="4" applyFont="1" applyFill="1" applyBorder="1" applyAlignment="1">
      <alignment horizontal="center"/>
    </xf>
    <xf numFmtId="0" fontId="7" fillId="5" borderId="8" xfId="0" applyFont="1" applyFill="1" applyBorder="1" applyAlignment="1"/>
    <xf numFmtId="164" fontId="5" fillId="6" borderId="2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/>
    <xf numFmtId="165" fontId="8" fillId="0" borderId="0" xfId="1" applyNumberFormat="1" applyFont="1" applyFill="1" applyBorder="1" applyAlignment="1"/>
    <xf numFmtId="0" fontId="8" fillId="0" borderId="10" xfId="0" applyFont="1" applyFill="1" applyBorder="1" applyAlignment="1">
      <alignment vertical="center"/>
    </xf>
    <xf numFmtId="0" fontId="0" fillId="0" borderId="11" xfId="0" applyBorder="1"/>
    <xf numFmtId="41" fontId="3" fillId="0" borderId="1" xfId="2" applyFont="1" applyFill="1" applyBorder="1"/>
    <xf numFmtId="41" fontId="9" fillId="0" borderId="0" xfId="2" applyFont="1"/>
    <xf numFmtId="0" fontId="8" fillId="0" borderId="1" xfId="0" applyFont="1" applyFill="1" applyBorder="1"/>
    <xf numFmtId="0" fontId="10" fillId="0" borderId="0" xfId="0" applyFont="1"/>
    <xf numFmtId="0" fontId="6" fillId="0" borderId="1" xfId="0" applyFont="1" applyFill="1" applyBorder="1"/>
    <xf numFmtId="0" fontId="6" fillId="0" borderId="7" xfId="0" applyFont="1" applyFill="1" applyBorder="1"/>
    <xf numFmtId="0" fontId="8" fillId="0" borderId="2" xfId="0" applyFont="1" applyFill="1" applyBorder="1"/>
    <xf numFmtId="14" fontId="8" fillId="0" borderId="1" xfId="0" applyNumberFormat="1" applyFont="1" applyFill="1" applyBorder="1"/>
    <xf numFmtId="0" fontId="8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3" fontId="6" fillId="0" borderId="1" xfId="0" applyNumberFormat="1" applyFont="1" applyFill="1" applyBorder="1" applyAlignment="1"/>
    <xf numFmtId="165" fontId="3" fillId="0" borderId="1" xfId="1" applyNumberFormat="1" applyFont="1" applyBorder="1" applyAlignment="1"/>
    <xf numFmtId="41" fontId="6" fillId="0" borderId="1" xfId="2" applyNumberFormat="1" applyFont="1" applyFill="1" applyBorder="1" applyAlignment="1"/>
    <xf numFmtId="41" fontId="8" fillId="0" borderId="1" xfId="2" applyNumberFormat="1" applyFont="1" applyFill="1" applyBorder="1" applyAlignment="1"/>
    <xf numFmtId="41" fontId="4" fillId="0" borderId="1" xfId="2" applyNumberFormat="1" applyFont="1" applyFill="1" applyBorder="1" applyAlignment="1"/>
    <xf numFmtId="41" fontId="3" fillId="0" borderId="1" xfId="2" applyNumberFormat="1" applyFont="1" applyFill="1" applyBorder="1" applyAlignment="1"/>
    <xf numFmtId="3" fontId="4" fillId="0" borderId="1" xfId="0" applyNumberFormat="1" applyFont="1" applyBorder="1" applyAlignment="1"/>
    <xf numFmtId="3" fontId="6" fillId="0" borderId="1" xfId="0" applyNumberFormat="1" applyFont="1" applyBorder="1" applyAlignment="1"/>
    <xf numFmtId="41" fontId="6" fillId="0" borderId="1" xfId="0" applyNumberFormat="1" applyFont="1" applyBorder="1" applyAlignment="1">
      <alignment vertical="center"/>
    </xf>
    <xf numFmtId="41" fontId="6" fillId="0" borderId="1" xfId="0" applyNumberFormat="1" applyFont="1" applyBorder="1" applyAlignment="1"/>
    <xf numFmtId="41" fontId="6" fillId="0" borderId="1" xfId="0" applyNumberFormat="1" applyFont="1" applyFill="1" applyBorder="1" applyAlignment="1"/>
    <xf numFmtId="3" fontId="0" fillId="0" borderId="0" xfId="0" applyNumberFormat="1"/>
    <xf numFmtId="0" fontId="0" fillId="0" borderId="7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3" fillId="0" borderId="1" xfId="3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2" borderId="1" xfId="3" applyFont="1" applyFill="1" applyBorder="1" applyAlignment="1">
      <alignment horizontal="center"/>
    </xf>
    <xf numFmtId="0" fontId="5" fillId="2" borderId="1" xfId="3" applyFont="1" applyFill="1" applyBorder="1"/>
    <xf numFmtId="41" fontId="3" fillId="0" borderId="1" xfId="2" applyFont="1" applyBorder="1" applyAlignment="1">
      <alignment horizontal="center"/>
    </xf>
    <xf numFmtId="41" fontId="6" fillId="0" borderId="1" xfId="0" applyNumberFormat="1" applyFont="1" applyBorder="1" applyAlignment="1">
      <alignment horizontal="center" vertical="center"/>
    </xf>
    <xf numFmtId="165" fontId="0" fillId="0" borderId="1" xfId="0" applyNumberFormat="1" applyBorder="1"/>
    <xf numFmtId="0" fontId="5" fillId="0" borderId="12" xfId="0" applyFont="1" applyBorder="1"/>
    <xf numFmtId="0" fontId="0" fillId="0" borderId="13" xfId="0" applyBorder="1"/>
    <xf numFmtId="165" fontId="5" fillId="0" borderId="1" xfId="0" applyNumberFormat="1" applyFont="1" applyBorder="1"/>
    <xf numFmtId="0" fontId="5" fillId="2" borderId="12" xfId="3" applyFont="1" applyFill="1" applyBorder="1"/>
    <xf numFmtId="165" fontId="0" fillId="0" borderId="13" xfId="0" applyNumberFormat="1" applyBorder="1"/>
    <xf numFmtId="0" fontId="0" fillId="0" borderId="12" xfId="0" applyBorder="1"/>
    <xf numFmtId="165" fontId="11" fillId="0" borderId="1" xfId="0" applyNumberFormat="1" applyFont="1" applyBorder="1"/>
    <xf numFmtId="0" fontId="5" fillId="7" borderId="14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8" fillId="0" borderId="23" xfId="1" applyNumberFormat="1" applyFont="1" applyFill="1" applyBorder="1" applyAlignment="1">
      <alignment horizontal="center"/>
    </xf>
    <xf numFmtId="165" fontId="8" fillId="0" borderId="17" xfId="1" applyNumberFormat="1" applyFon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165" fontId="8" fillId="0" borderId="21" xfId="1" applyNumberFormat="1" applyFont="1" applyFill="1" applyBorder="1" applyAlignment="1">
      <alignment horizontal="center"/>
    </xf>
    <xf numFmtId="165" fontId="8" fillId="0" borderId="13" xfId="1" applyNumberFormat="1" applyFont="1" applyFill="1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165" fontId="13" fillId="0" borderId="22" xfId="1" applyNumberFormat="1" applyFont="1" applyFill="1" applyBorder="1" applyAlignment="1">
      <alignment horizontal="center"/>
    </xf>
    <xf numFmtId="165" fontId="13" fillId="0" borderId="16" xfId="1" applyNumberFormat="1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/>
    </xf>
    <xf numFmtId="0" fontId="7" fillId="5" borderId="20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165" fontId="5" fillId="0" borderId="13" xfId="0" applyNumberFormat="1" applyFont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 wrapText="1"/>
    </xf>
    <xf numFmtId="0" fontId="5" fillId="6" borderId="18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5" fillId="6" borderId="14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</cellXfs>
  <cellStyles count="5">
    <cellStyle name="Comma" xfId="1" builtinId="3"/>
    <cellStyle name="Comma [0] 2" xfId="2"/>
    <cellStyle name="Normal" xfId="0" builtinId="0"/>
    <cellStyle name="Normal 2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nyusutan%20&amp;%20amortisasi%20des\Amortisasi%20Des16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2"/>
      <sheetName val="28"/>
      <sheetName val="32"/>
      <sheetName val="5"/>
      <sheetName val="92bln"/>
      <sheetName val="94"/>
      <sheetName val="95"/>
      <sheetName val="Sheet2"/>
    </sheetNames>
    <sheetDataSet>
      <sheetData sheetId="0">
        <row r="522">
          <cell r="J522">
            <v>868116916.33333266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4"/>
  <sheetViews>
    <sheetView tabSelected="1" workbookViewId="0">
      <pane xSplit="1" ySplit="8" topLeftCell="B176" activePane="bottomRight" state="frozen"/>
      <selection pane="topRight" activeCell="B1" sqref="B1"/>
      <selection pane="bottomLeft" activeCell="A9" sqref="A9"/>
      <selection pane="bottomRight" activeCell="B183" sqref="B183:I194"/>
    </sheetView>
  </sheetViews>
  <sheetFormatPr defaultRowHeight="15" x14ac:dyDescent="0.25"/>
  <cols>
    <col min="1" max="1" width="3.140625" customWidth="1"/>
    <col min="2" max="2" width="5.28515625" customWidth="1"/>
    <col min="3" max="3" width="53.5703125" customWidth="1"/>
    <col min="4" max="4" width="4.5703125" customWidth="1"/>
    <col min="5" max="5" width="12.5703125" bestFit="1" customWidth="1"/>
    <col min="6" max="6" width="10.5703125" bestFit="1" customWidth="1"/>
    <col min="7" max="7" width="5.5703125" customWidth="1"/>
    <col min="8" max="9" width="12.5703125" bestFit="1" customWidth="1"/>
    <col min="11" max="11" width="9.85546875" customWidth="1"/>
    <col min="12" max="14" width="11.42578125" bestFit="1" customWidth="1"/>
    <col min="15" max="15" width="6.5703125" customWidth="1"/>
    <col min="16" max="16" width="14" customWidth="1"/>
    <col min="17" max="17" width="5.85546875" customWidth="1"/>
    <col min="18" max="18" width="10.140625" customWidth="1"/>
    <col min="19" max="19" width="11.5703125" customWidth="1"/>
    <col min="20" max="20" width="12.5703125" bestFit="1" customWidth="1"/>
  </cols>
  <sheetData>
    <row r="2" spans="2:20" x14ac:dyDescent="0.25">
      <c r="B2" s="1" t="s">
        <v>0</v>
      </c>
      <c r="C2" s="1"/>
    </row>
    <row r="3" spans="2:20" x14ac:dyDescent="0.25">
      <c r="B3" s="1" t="s">
        <v>1</v>
      </c>
      <c r="C3" s="1"/>
    </row>
    <row r="4" spans="2:20" x14ac:dyDescent="0.25">
      <c r="B4" s="1" t="s">
        <v>5</v>
      </c>
      <c r="C4" s="2">
        <v>42735</v>
      </c>
    </row>
    <row r="6" spans="2:20" ht="15" customHeight="1" x14ac:dyDescent="0.25">
      <c r="B6" s="135" t="s">
        <v>2</v>
      </c>
      <c r="C6" s="135" t="s">
        <v>3</v>
      </c>
      <c r="D6" s="152" t="s">
        <v>4</v>
      </c>
      <c r="E6" s="152"/>
      <c r="F6" s="152"/>
      <c r="G6" s="152" t="s">
        <v>8</v>
      </c>
      <c r="H6" s="152"/>
      <c r="I6" s="152"/>
      <c r="J6" s="135" t="s">
        <v>12</v>
      </c>
      <c r="K6" s="153" t="s">
        <v>22</v>
      </c>
      <c r="L6" s="151" t="s">
        <v>18</v>
      </c>
      <c r="M6" s="149" t="s">
        <v>19</v>
      </c>
      <c r="N6" s="135" t="s">
        <v>13</v>
      </c>
      <c r="O6" s="147" t="s">
        <v>14</v>
      </c>
      <c r="P6" s="147"/>
      <c r="Q6" s="149" t="s">
        <v>21</v>
      </c>
      <c r="R6" s="149"/>
      <c r="S6" s="149" t="s">
        <v>20</v>
      </c>
      <c r="T6" s="150" t="s">
        <v>17</v>
      </c>
    </row>
    <row r="7" spans="2:20" x14ac:dyDescent="0.25">
      <c r="B7" s="136"/>
      <c r="C7" s="136"/>
      <c r="D7" s="150" t="s">
        <v>5</v>
      </c>
      <c r="E7" s="150" t="s">
        <v>6</v>
      </c>
      <c r="F7" s="150" t="s">
        <v>7</v>
      </c>
      <c r="G7" s="150" t="s">
        <v>9</v>
      </c>
      <c r="H7" s="150" t="s">
        <v>10</v>
      </c>
      <c r="I7" s="150" t="s">
        <v>11</v>
      </c>
      <c r="J7" s="136"/>
      <c r="K7" s="154"/>
      <c r="L7" s="151"/>
      <c r="M7" s="149"/>
      <c r="N7" s="136"/>
      <c r="O7" s="148" t="s">
        <v>15</v>
      </c>
      <c r="P7" s="148"/>
      <c r="Q7" s="149"/>
      <c r="R7" s="149"/>
      <c r="S7" s="149"/>
      <c r="T7" s="150"/>
    </row>
    <row r="8" spans="2:20" x14ac:dyDescent="0.25">
      <c r="B8" s="137"/>
      <c r="C8" s="137"/>
      <c r="D8" s="150"/>
      <c r="E8" s="150"/>
      <c r="F8" s="150"/>
      <c r="G8" s="150"/>
      <c r="H8" s="150"/>
      <c r="I8" s="150"/>
      <c r="J8" s="137"/>
      <c r="K8" s="155"/>
      <c r="L8" s="151"/>
      <c r="M8" s="149"/>
      <c r="N8" s="78">
        <f>C4</f>
        <v>42735</v>
      </c>
      <c r="O8" s="79" t="s">
        <v>6</v>
      </c>
      <c r="P8" s="79" t="s">
        <v>11</v>
      </c>
      <c r="Q8" s="79" t="s">
        <v>6</v>
      </c>
      <c r="R8" s="79" t="s">
        <v>11</v>
      </c>
      <c r="S8" s="149"/>
      <c r="T8" s="150"/>
    </row>
    <row r="9" spans="2:20" x14ac:dyDescent="0.25">
      <c r="B9" s="4"/>
      <c r="C9" s="4"/>
      <c r="D9" s="4"/>
      <c r="E9" s="23"/>
      <c r="F9" s="4"/>
      <c r="G9" s="4"/>
      <c r="H9" s="14"/>
      <c r="I9" s="14"/>
      <c r="J9" s="14"/>
      <c r="K9" s="3"/>
      <c r="L9" s="17"/>
      <c r="M9" s="14"/>
      <c r="N9" s="14"/>
      <c r="O9" s="20"/>
      <c r="P9" s="14"/>
      <c r="Q9" s="20"/>
      <c r="R9" s="14"/>
      <c r="S9" s="14"/>
      <c r="T9" s="14"/>
    </row>
    <row r="10" spans="2:20" x14ac:dyDescent="0.25">
      <c r="B10" s="4"/>
      <c r="C10" s="5" t="s">
        <v>23</v>
      </c>
      <c r="D10" s="3"/>
      <c r="E10" s="24"/>
      <c r="F10" s="3"/>
      <c r="G10" s="3"/>
      <c r="H10" s="14"/>
      <c r="I10" s="14"/>
      <c r="J10" s="14"/>
      <c r="K10" s="3"/>
      <c r="L10" s="17"/>
      <c r="M10" s="14"/>
      <c r="N10" s="14"/>
      <c r="O10" s="20"/>
      <c r="P10" s="14"/>
      <c r="Q10" s="20"/>
      <c r="R10" s="14"/>
      <c r="S10" s="14"/>
      <c r="T10" s="14"/>
    </row>
    <row r="11" spans="2:20" x14ac:dyDescent="0.25">
      <c r="B11" s="3">
        <v>1</v>
      </c>
      <c r="C11" s="4" t="s">
        <v>25</v>
      </c>
      <c r="D11" s="3">
        <v>22</v>
      </c>
      <c r="E11" s="24" t="s">
        <v>26</v>
      </c>
      <c r="F11" s="3">
        <v>2016</v>
      </c>
      <c r="G11" s="3">
        <v>1</v>
      </c>
      <c r="H11" s="14">
        <v>16225000</v>
      </c>
      <c r="I11" s="14">
        <f>G11*H11</f>
        <v>16225000</v>
      </c>
      <c r="J11" s="14"/>
      <c r="K11" s="3">
        <v>4</v>
      </c>
      <c r="L11" s="17">
        <f>1/K11</f>
        <v>0.25</v>
      </c>
      <c r="M11" s="14">
        <f>I11/(K11*12)</f>
        <v>338020.83333333331</v>
      </c>
      <c r="N11" s="14">
        <f>M11</f>
        <v>338020.83333333331</v>
      </c>
      <c r="O11" s="3">
        <v>5</v>
      </c>
      <c r="P11" s="14">
        <f>M11*O11</f>
        <v>1690104.1666666665</v>
      </c>
      <c r="Q11" s="20">
        <v>0</v>
      </c>
      <c r="R11" s="14">
        <v>0</v>
      </c>
      <c r="S11" s="14">
        <f>R11+P11</f>
        <v>1690104.1666666665</v>
      </c>
      <c r="T11" s="14">
        <f>I11-S11</f>
        <v>14534895.833333334</v>
      </c>
    </row>
    <row r="12" spans="2:20" x14ac:dyDescent="0.25">
      <c r="B12" s="3"/>
      <c r="C12" s="4"/>
      <c r="D12" s="3"/>
      <c r="E12" s="24"/>
      <c r="F12" s="3"/>
      <c r="G12" s="3"/>
      <c r="H12" s="14"/>
      <c r="I12" s="14"/>
      <c r="J12" s="14"/>
      <c r="K12" s="3"/>
      <c r="L12" s="17"/>
      <c r="M12" s="14"/>
      <c r="N12" s="14"/>
      <c r="O12" s="20"/>
      <c r="P12" s="14"/>
      <c r="Q12" s="20"/>
      <c r="R12" s="14"/>
      <c r="S12" s="14"/>
      <c r="T12" s="14"/>
    </row>
    <row r="13" spans="2:20" ht="15.75" thickBot="1" x14ac:dyDescent="0.3">
      <c r="B13" s="8"/>
      <c r="C13" s="7"/>
      <c r="D13" s="8"/>
      <c r="E13" s="25"/>
      <c r="F13" s="8"/>
      <c r="G13" s="8"/>
      <c r="H13" s="15"/>
      <c r="I13" s="15"/>
      <c r="J13" s="15"/>
      <c r="K13" s="8"/>
      <c r="L13" s="18"/>
      <c r="M13" s="15"/>
      <c r="N13" s="15"/>
      <c r="O13" s="21"/>
      <c r="P13" s="15"/>
      <c r="Q13" s="21"/>
      <c r="R13" s="15"/>
      <c r="S13" s="15"/>
      <c r="T13" s="15"/>
    </row>
    <row r="14" spans="2:20" ht="16.5" thickTop="1" thickBot="1" x14ac:dyDescent="0.3">
      <c r="B14" s="156" t="s">
        <v>24</v>
      </c>
      <c r="C14" s="157"/>
      <c r="D14" s="73"/>
      <c r="E14" s="74"/>
      <c r="F14" s="73"/>
      <c r="G14" s="73"/>
      <c r="H14" s="75">
        <f>SUM(H11:H13)</f>
        <v>16225000</v>
      </c>
      <c r="I14" s="75">
        <f>SUM(I11:I13)</f>
        <v>16225000</v>
      </c>
      <c r="J14" s="75">
        <f>SUM(J11:J13)</f>
        <v>0</v>
      </c>
      <c r="K14" s="73"/>
      <c r="L14" s="75">
        <f>SUM(L11:L13)</f>
        <v>0.25</v>
      </c>
      <c r="M14" s="75">
        <f>SUM(M11:M13)</f>
        <v>338020.83333333331</v>
      </c>
      <c r="N14" s="75">
        <f>SUM(N11:N13)</f>
        <v>338020.83333333331</v>
      </c>
      <c r="O14" s="77"/>
      <c r="P14" s="75">
        <f>SUM(P11:P13)</f>
        <v>1690104.1666666665</v>
      </c>
      <c r="Q14" s="77"/>
      <c r="R14" s="75">
        <f>SUM(R11:R13)</f>
        <v>0</v>
      </c>
      <c r="S14" s="75">
        <f>SUM(S11:S13)</f>
        <v>1690104.1666666665</v>
      </c>
      <c r="T14" s="75">
        <f>SUM(T11:T13)</f>
        <v>14534895.833333334</v>
      </c>
    </row>
    <row r="15" spans="2:20" ht="15.75" thickTop="1" x14ac:dyDescent="0.25">
      <c r="B15" s="9"/>
      <c r="C15" s="6"/>
      <c r="D15" s="9"/>
      <c r="E15" s="26"/>
      <c r="F15" s="9"/>
      <c r="G15" s="9"/>
      <c r="H15" s="16"/>
      <c r="I15" s="16"/>
      <c r="J15" s="16"/>
      <c r="K15" s="9"/>
      <c r="L15" s="19"/>
      <c r="M15" s="16"/>
      <c r="N15" s="16"/>
      <c r="O15" s="22"/>
      <c r="P15" s="16"/>
      <c r="Q15" s="22"/>
      <c r="R15" s="16"/>
      <c r="S15" s="16"/>
      <c r="T15" s="16"/>
    </row>
    <row r="16" spans="2:20" x14ac:dyDescent="0.25">
      <c r="B16" s="3"/>
      <c r="C16" s="5" t="s">
        <v>72</v>
      </c>
      <c r="D16" s="3"/>
      <c r="E16" s="24"/>
      <c r="F16" s="3"/>
      <c r="G16" s="3"/>
      <c r="H16" s="14"/>
      <c r="I16" s="14"/>
      <c r="J16" s="14"/>
      <c r="K16" s="3"/>
      <c r="L16" s="17"/>
      <c r="M16" s="14"/>
      <c r="N16" s="14"/>
      <c r="O16" s="20"/>
      <c r="P16" s="14"/>
      <c r="Q16" s="20"/>
      <c r="R16" s="14"/>
      <c r="S16" s="14"/>
      <c r="T16" s="14"/>
    </row>
    <row r="17" spans="2:20" x14ac:dyDescent="0.25">
      <c r="B17" s="3">
        <v>1</v>
      </c>
      <c r="C17" s="52" t="s">
        <v>73</v>
      </c>
      <c r="D17" s="3"/>
      <c r="E17" s="24" t="s">
        <v>67</v>
      </c>
      <c r="F17" s="3">
        <v>2016</v>
      </c>
      <c r="G17" s="56">
        <v>1</v>
      </c>
      <c r="H17" s="59">
        <v>1950000</v>
      </c>
      <c r="I17" s="14">
        <f>G17*H17</f>
        <v>1950000</v>
      </c>
      <c r="J17" s="14"/>
      <c r="K17" s="3">
        <v>4</v>
      </c>
      <c r="L17" s="67">
        <f>1/K17</f>
        <v>0.25</v>
      </c>
      <c r="M17" s="14">
        <f>I17/(K17*12)</f>
        <v>40625</v>
      </c>
      <c r="N17" s="14">
        <f>M17</f>
        <v>40625</v>
      </c>
      <c r="O17" s="3">
        <v>5</v>
      </c>
      <c r="P17" s="14">
        <f>M17*O17</f>
        <v>203125</v>
      </c>
      <c r="Q17" s="20">
        <v>0</v>
      </c>
      <c r="R17" s="14">
        <v>0</v>
      </c>
      <c r="S17" s="14">
        <f t="shared" ref="S17:S80" si="0">R17+P17</f>
        <v>203125</v>
      </c>
      <c r="T17" s="14">
        <f t="shared" ref="T17:T80" si="1">I17-S17</f>
        <v>1746875</v>
      </c>
    </row>
    <row r="18" spans="2:20" x14ac:dyDescent="0.25">
      <c r="B18" s="3">
        <v>2</v>
      </c>
      <c r="C18" s="52" t="s">
        <v>74</v>
      </c>
      <c r="D18" s="3"/>
      <c r="E18" s="24" t="s">
        <v>67</v>
      </c>
      <c r="F18" s="3">
        <v>2016</v>
      </c>
      <c r="G18" s="56">
        <v>1</v>
      </c>
      <c r="H18" s="59">
        <v>14900000</v>
      </c>
      <c r="I18" s="14">
        <f t="shared" ref="I18:I81" si="2">G18*H18</f>
        <v>14900000</v>
      </c>
      <c r="J18" s="14"/>
      <c r="K18" s="3">
        <v>4</v>
      </c>
      <c r="L18" s="67">
        <f t="shared" ref="L18:L81" si="3">1/K18</f>
        <v>0.25</v>
      </c>
      <c r="M18" s="14">
        <f t="shared" ref="M18:M81" si="4">I18/(K18*12)</f>
        <v>310416.66666666669</v>
      </c>
      <c r="N18" s="14">
        <f t="shared" ref="N18:N81" si="5">M18</f>
        <v>310416.66666666669</v>
      </c>
      <c r="O18" s="3">
        <v>5</v>
      </c>
      <c r="P18" s="14">
        <f t="shared" ref="P18:P81" si="6">M18*O18</f>
        <v>1552083.3333333335</v>
      </c>
      <c r="Q18" s="20">
        <v>0</v>
      </c>
      <c r="R18" s="14">
        <v>0</v>
      </c>
      <c r="S18" s="14">
        <f t="shared" si="0"/>
        <v>1552083.3333333335</v>
      </c>
      <c r="T18" s="14">
        <f t="shared" si="1"/>
        <v>13347916.666666666</v>
      </c>
    </row>
    <row r="19" spans="2:20" x14ac:dyDescent="0.25">
      <c r="B19" s="3">
        <v>3</v>
      </c>
      <c r="C19" s="53" t="s">
        <v>75</v>
      </c>
      <c r="D19" s="3"/>
      <c r="E19" s="24" t="s">
        <v>67</v>
      </c>
      <c r="F19" s="3">
        <v>2016</v>
      </c>
      <c r="G19" s="56">
        <v>4</v>
      </c>
      <c r="H19" s="60">
        <v>70000</v>
      </c>
      <c r="I19" s="14">
        <f t="shared" si="2"/>
        <v>280000</v>
      </c>
      <c r="J19" s="14"/>
      <c r="K19" s="3">
        <v>4</v>
      </c>
      <c r="L19" s="67">
        <f t="shared" si="3"/>
        <v>0.25</v>
      </c>
      <c r="M19" s="14">
        <f t="shared" si="4"/>
        <v>5833.333333333333</v>
      </c>
      <c r="N19" s="14">
        <f t="shared" si="5"/>
        <v>5833.333333333333</v>
      </c>
      <c r="O19" s="3">
        <v>5</v>
      </c>
      <c r="P19" s="14">
        <f t="shared" si="6"/>
        <v>29166.666666666664</v>
      </c>
      <c r="Q19" s="20">
        <v>0</v>
      </c>
      <c r="R19" s="14">
        <v>0</v>
      </c>
      <c r="S19" s="14">
        <f t="shared" si="0"/>
        <v>29166.666666666664</v>
      </c>
      <c r="T19" s="14">
        <f t="shared" si="1"/>
        <v>250833.33333333334</v>
      </c>
    </row>
    <row r="20" spans="2:20" x14ac:dyDescent="0.25">
      <c r="B20" s="3">
        <v>4</v>
      </c>
      <c r="C20" s="53" t="s">
        <v>76</v>
      </c>
      <c r="D20" s="3"/>
      <c r="E20" s="24" t="s">
        <v>67</v>
      </c>
      <c r="F20" s="3">
        <v>2016</v>
      </c>
      <c r="G20" s="56">
        <v>3</v>
      </c>
      <c r="H20" s="60">
        <v>48000</v>
      </c>
      <c r="I20" s="14">
        <f t="shared" si="2"/>
        <v>144000</v>
      </c>
      <c r="J20" s="14"/>
      <c r="K20" s="3">
        <v>4</v>
      </c>
      <c r="L20" s="67">
        <f t="shared" si="3"/>
        <v>0.25</v>
      </c>
      <c r="M20" s="14">
        <f t="shared" si="4"/>
        <v>3000</v>
      </c>
      <c r="N20" s="14">
        <f t="shared" si="5"/>
        <v>3000</v>
      </c>
      <c r="O20" s="3">
        <v>5</v>
      </c>
      <c r="P20" s="14">
        <f t="shared" si="6"/>
        <v>15000</v>
      </c>
      <c r="Q20" s="20">
        <v>0</v>
      </c>
      <c r="R20" s="14">
        <v>0</v>
      </c>
      <c r="S20" s="14">
        <f t="shared" si="0"/>
        <v>15000</v>
      </c>
      <c r="T20" s="14">
        <f t="shared" si="1"/>
        <v>129000</v>
      </c>
    </row>
    <row r="21" spans="2:20" x14ac:dyDescent="0.25">
      <c r="B21" s="3">
        <v>5</v>
      </c>
      <c r="C21" s="53" t="s">
        <v>77</v>
      </c>
      <c r="D21" s="3"/>
      <c r="E21" s="24" t="s">
        <v>67</v>
      </c>
      <c r="F21" s="3">
        <v>2016</v>
      </c>
      <c r="G21" s="56">
        <v>2</v>
      </c>
      <c r="H21" s="60">
        <v>5650000</v>
      </c>
      <c r="I21" s="14">
        <f t="shared" si="2"/>
        <v>11300000</v>
      </c>
      <c r="J21" s="14"/>
      <c r="K21" s="3">
        <v>4</v>
      </c>
      <c r="L21" s="67">
        <f t="shared" si="3"/>
        <v>0.25</v>
      </c>
      <c r="M21" s="14">
        <f t="shared" si="4"/>
        <v>235416.66666666666</v>
      </c>
      <c r="N21" s="14">
        <f t="shared" si="5"/>
        <v>235416.66666666666</v>
      </c>
      <c r="O21" s="3">
        <v>5</v>
      </c>
      <c r="P21" s="14">
        <f t="shared" si="6"/>
        <v>1177083.3333333333</v>
      </c>
      <c r="Q21" s="20">
        <v>0</v>
      </c>
      <c r="R21" s="14">
        <v>0</v>
      </c>
      <c r="S21" s="14">
        <f t="shared" si="0"/>
        <v>1177083.3333333333</v>
      </c>
      <c r="T21" s="14">
        <f t="shared" si="1"/>
        <v>10122916.666666666</v>
      </c>
    </row>
    <row r="22" spans="2:20" x14ac:dyDescent="0.25">
      <c r="B22" s="3">
        <v>6</v>
      </c>
      <c r="C22" s="10" t="s">
        <v>78</v>
      </c>
      <c r="D22" s="3"/>
      <c r="E22" s="24" t="s">
        <v>26</v>
      </c>
      <c r="F22" s="3">
        <v>2016</v>
      </c>
      <c r="G22" s="56">
        <v>6</v>
      </c>
      <c r="H22" s="61">
        <v>758368</v>
      </c>
      <c r="I22" s="14">
        <f t="shared" si="2"/>
        <v>4550208</v>
      </c>
      <c r="J22" s="14"/>
      <c r="K22" s="3">
        <v>4</v>
      </c>
      <c r="L22" s="67">
        <f t="shared" si="3"/>
        <v>0.25</v>
      </c>
      <c r="M22" s="14">
        <f t="shared" si="4"/>
        <v>94796</v>
      </c>
      <c r="N22" s="14">
        <f t="shared" si="5"/>
        <v>94796</v>
      </c>
      <c r="O22" s="3">
        <v>5</v>
      </c>
      <c r="P22" s="14">
        <f t="shared" si="6"/>
        <v>473980</v>
      </c>
      <c r="Q22" s="20">
        <v>0</v>
      </c>
      <c r="R22" s="14">
        <v>0</v>
      </c>
      <c r="S22" s="14">
        <f t="shared" si="0"/>
        <v>473980</v>
      </c>
      <c r="T22" s="14">
        <f t="shared" si="1"/>
        <v>4076228</v>
      </c>
    </row>
    <row r="23" spans="2:20" x14ac:dyDescent="0.25">
      <c r="B23" s="3">
        <v>7</v>
      </c>
      <c r="C23" s="10" t="s">
        <v>79</v>
      </c>
      <c r="D23" s="3"/>
      <c r="E23" s="24" t="s">
        <v>26</v>
      </c>
      <c r="F23" s="3">
        <v>2016</v>
      </c>
      <c r="G23" s="56">
        <v>6</v>
      </c>
      <c r="H23" s="61">
        <v>827310</v>
      </c>
      <c r="I23" s="14">
        <f t="shared" si="2"/>
        <v>4963860</v>
      </c>
      <c r="J23" s="14"/>
      <c r="K23" s="3">
        <v>4</v>
      </c>
      <c r="L23" s="67">
        <f t="shared" si="3"/>
        <v>0.25</v>
      </c>
      <c r="M23" s="14">
        <f t="shared" si="4"/>
        <v>103413.75</v>
      </c>
      <c r="N23" s="14">
        <f t="shared" si="5"/>
        <v>103413.75</v>
      </c>
      <c r="O23" s="3">
        <v>5</v>
      </c>
      <c r="P23" s="14">
        <f t="shared" si="6"/>
        <v>517068.75</v>
      </c>
      <c r="Q23" s="20">
        <v>0</v>
      </c>
      <c r="R23" s="14">
        <v>0</v>
      </c>
      <c r="S23" s="14">
        <f t="shared" si="0"/>
        <v>517068.75</v>
      </c>
      <c r="T23" s="14">
        <f t="shared" si="1"/>
        <v>4446791.25</v>
      </c>
    </row>
    <row r="24" spans="2:20" x14ac:dyDescent="0.25">
      <c r="B24" s="3">
        <v>8</v>
      </c>
      <c r="C24" s="10" t="s">
        <v>80</v>
      </c>
      <c r="D24" s="3"/>
      <c r="E24" s="24" t="s">
        <v>26</v>
      </c>
      <c r="F24" s="3">
        <v>2016</v>
      </c>
      <c r="G24" s="56">
        <v>6</v>
      </c>
      <c r="H24" s="61">
        <v>1240966</v>
      </c>
      <c r="I24" s="14">
        <f t="shared" si="2"/>
        <v>7445796</v>
      </c>
      <c r="J24" s="14"/>
      <c r="K24" s="3">
        <v>4</v>
      </c>
      <c r="L24" s="67">
        <f t="shared" si="3"/>
        <v>0.25</v>
      </c>
      <c r="M24" s="14">
        <f t="shared" si="4"/>
        <v>155120.75</v>
      </c>
      <c r="N24" s="14">
        <f t="shared" si="5"/>
        <v>155120.75</v>
      </c>
      <c r="O24" s="3">
        <v>5</v>
      </c>
      <c r="P24" s="14">
        <f t="shared" si="6"/>
        <v>775603.75</v>
      </c>
      <c r="Q24" s="20">
        <v>0</v>
      </c>
      <c r="R24" s="14">
        <v>0</v>
      </c>
      <c r="S24" s="14">
        <f t="shared" si="0"/>
        <v>775603.75</v>
      </c>
      <c r="T24" s="14">
        <f t="shared" si="1"/>
        <v>6670192.25</v>
      </c>
    </row>
    <row r="25" spans="2:20" x14ac:dyDescent="0.25">
      <c r="B25" s="3">
        <v>9</v>
      </c>
      <c r="C25" s="10" t="s">
        <v>81</v>
      </c>
      <c r="D25" s="3"/>
      <c r="E25" s="24" t="s">
        <v>26</v>
      </c>
      <c r="F25" s="3">
        <v>2016</v>
      </c>
      <c r="G25" s="56">
        <v>6</v>
      </c>
      <c r="H25" s="61">
        <v>172356</v>
      </c>
      <c r="I25" s="14">
        <f t="shared" si="2"/>
        <v>1034136</v>
      </c>
      <c r="J25" s="14"/>
      <c r="K25" s="3">
        <v>4</v>
      </c>
      <c r="L25" s="67">
        <f t="shared" si="3"/>
        <v>0.25</v>
      </c>
      <c r="M25" s="14">
        <f t="shared" si="4"/>
        <v>21544.5</v>
      </c>
      <c r="N25" s="14">
        <f t="shared" si="5"/>
        <v>21544.5</v>
      </c>
      <c r="O25" s="3">
        <v>5</v>
      </c>
      <c r="P25" s="14">
        <f t="shared" si="6"/>
        <v>107722.5</v>
      </c>
      <c r="Q25" s="20">
        <v>0</v>
      </c>
      <c r="R25" s="14">
        <v>0</v>
      </c>
      <c r="S25" s="14">
        <f t="shared" si="0"/>
        <v>107722.5</v>
      </c>
      <c r="T25" s="14">
        <f t="shared" si="1"/>
        <v>926413.5</v>
      </c>
    </row>
    <row r="26" spans="2:20" x14ac:dyDescent="0.25">
      <c r="B26" s="3">
        <v>10</v>
      </c>
      <c r="C26" s="10" t="s">
        <v>82</v>
      </c>
      <c r="D26" s="3"/>
      <c r="E26" s="24" t="s">
        <v>26</v>
      </c>
      <c r="F26" s="3">
        <v>2016</v>
      </c>
      <c r="G26" s="56">
        <v>3</v>
      </c>
      <c r="H26" s="61">
        <v>1319000</v>
      </c>
      <c r="I26" s="14">
        <f t="shared" si="2"/>
        <v>3957000</v>
      </c>
      <c r="J26" s="14"/>
      <c r="K26" s="3">
        <v>4</v>
      </c>
      <c r="L26" s="67">
        <f t="shared" si="3"/>
        <v>0.25</v>
      </c>
      <c r="M26" s="14">
        <f t="shared" si="4"/>
        <v>82437.5</v>
      </c>
      <c r="N26" s="14">
        <f t="shared" si="5"/>
        <v>82437.5</v>
      </c>
      <c r="O26" s="3">
        <v>5</v>
      </c>
      <c r="P26" s="14">
        <f t="shared" si="6"/>
        <v>412187.5</v>
      </c>
      <c r="Q26" s="20">
        <v>0</v>
      </c>
      <c r="R26" s="14">
        <v>0</v>
      </c>
      <c r="S26" s="14">
        <f t="shared" si="0"/>
        <v>412187.5</v>
      </c>
      <c r="T26" s="14">
        <f t="shared" si="1"/>
        <v>3544812.5</v>
      </c>
    </row>
    <row r="27" spans="2:20" x14ac:dyDescent="0.25">
      <c r="B27" s="3">
        <v>11</v>
      </c>
      <c r="C27" s="10" t="s">
        <v>83</v>
      </c>
      <c r="D27" s="3"/>
      <c r="E27" s="24" t="s">
        <v>26</v>
      </c>
      <c r="F27" s="3">
        <v>2016</v>
      </c>
      <c r="G27" s="56">
        <v>3</v>
      </c>
      <c r="H27" s="61">
        <v>1099000</v>
      </c>
      <c r="I27" s="14">
        <f t="shared" si="2"/>
        <v>3297000</v>
      </c>
      <c r="J27" s="14"/>
      <c r="K27" s="3">
        <v>4</v>
      </c>
      <c r="L27" s="67">
        <f t="shared" si="3"/>
        <v>0.25</v>
      </c>
      <c r="M27" s="14">
        <f t="shared" si="4"/>
        <v>68687.5</v>
      </c>
      <c r="N27" s="14">
        <f t="shared" si="5"/>
        <v>68687.5</v>
      </c>
      <c r="O27" s="3">
        <v>5</v>
      </c>
      <c r="P27" s="14">
        <f t="shared" si="6"/>
        <v>343437.5</v>
      </c>
      <c r="Q27" s="20">
        <v>0</v>
      </c>
      <c r="R27" s="14">
        <v>0</v>
      </c>
      <c r="S27" s="14">
        <f t="shared" si="0"/>
        <v>343437.5</v>
      </c>
      <c r="T27" s="14">
        <f t="shared" si="1"/>
        <v>2953562.5</v>
      </c>
    </row>
    <row r="28" spans="2:20" x14ac:dyDescent="0.25">
      <c r="B28" s="3">
        <v>12</v>
      </c>
      <c r="C28" s="10" t="s">
        <v>84</v>
      </c>
      <c r="D28" s="3"/>
      <c r="E28" s="24" t="s">
        <v>26</v>
      </c>
      <c r="F28" s="3">
        <v>2016</v>
      </c>
      <c r="G28" s="56">
        <v>6</v>
      </c>
      <c r="H28" s="61">
        <v>879000</v>
      </c>
      <c r="I28" s="14">
        <f t="shared" si="2"/>
        <v>5274000</v>
      </c>
      <c r="J28" s="14"/>
      <c r="K28" s="3">
        <v>4</v>
      </c>
      <c r="L28" s="67">
        <f t="shared" si="3"/>
        <v>0.25</v>
      </c>
      <c r="M28" s="14">
        <f t="shared" si="4"/>
        <v>109875</v>
      </c>
      <c r="N28" s="14">
        <f t="shared" si="5"/>
        <v>109875</v>
      </c>
      <c r="O28" s="3">
        <v>5</v>
      </c>
      <c r="P28" s="14">
        <f t="shared" si="6"/>
        <v>549375</v>
      </c>
      <c r="Q28" s="20">
        <v>0</v>
      </c>
      <c r="R28" s="14">
        <v>0</v>
      </c>
      <c r="S28" s="14">
        <f t="shared" si="0"/>
        <v>549375</v>
      </c>
      <c r="T28" s="14">
        <f t="shared" si="1"/>
        <v>4724625</v>
      </c>
    </row>
    <row r="29" spans="2:20" x14ac:dyDescent="0.25">
      <c r="B29" s="3">
        <v>13</v>
      </c>
      <c r="C29" s="54" t="s">
        <v>85</v>
      </c>
      <c r="D29" s="3"/>
      <c r="E29" s="24" t="s">
        <v>26</v>
      </c>
      <c r="F29" s="3">
        <v>2016</v>
      </c>
      <c r="G29" s="57">
        <v>1</v>
      </c>
      <c r="H29" s="62">
        <v>2749000</v>
      </c>
      <c r="I29" s="14">
        <f t="shared" si="2"/>
        <v>2749000</v>
      </c>
      <c r="J29" s="14"/>
      <c r="K29" s="3">
        <v>4</v>
      </c>
      <c r="L29" s="67">
        <f t="shared" si="3"/>
        <v>0.25</v>
      </c>
      <c r="M29" s="14">
        <f t="shared" si="4"/>
        <v>57270.833333333336</v>
      </c>
      <c r="N29" s="14">
        <f t="shared" si="5"/>
        <v>57270.833333333336</v>
      </c>
      <c r="O29" s="3">
        <v>5</v>
      </c>
      <c r="P29" s="14">
        <f t="shared" si="6"/>
        <v>286354.16666666669</v>
      </c>
      <c r="Q29" s="20">
        <v>0</v>
      </c>
      <c r="R29" s="14">
        <v>0</v>
      </c>
      <c r="S29" s="14">
        <f t="shared" si="0"/>
        <v>286354.16666666669</v>
      </c>
      <c r="T29" s="14">
        <f t="shared" si="1"/>
        <v>2462645.8333333335</v>
      </c>
    </row>
    <row r="30" spans="2:20" x14ac:dyDescent="0.25">
      <c r="B30" s="3">
        <v>14</v>
      </c>
      <c r="C30" s="54" t="s">
        <v>86</v>
      </c>
      <c r="D30" s="3"/>
      <c r="E30" s="24" t="s">
        <v>26</v>
      </c>
      <c r="F30" s="3">
        <v>2016</v>
      </c>
      <c r="G30" s="57">
        <v>3</v>
      </c>
      <c r="H30" s="62">
        <v>879000</v>
      </c>
      <c r="I30" s="14">
        <f t="shared" si="2"/>
        <v>2637000</v>
      </c>
      <c r="J30" s="14"/>
      <c r="K30" s="3">
        <v>4</v>
      </c>
      <c r="L30" s="67">
        <f t="shared" si="3"/>
        <v>0.25</v>
      </c>
      <c r="M30" s="14">
        <f t="shared" si="4"/>
        <v>54937.5</v>
      </c>
      <c r="N30" s="14">
        <f t="shared" si="5"/>
        <v>54937.5</v>
      </c>
      <c r="O30" s="3">
        <v>5</v>
      </c>
      <c r="P30" s="14">
        <f t="shared" si="6"/>
        <v>274687.5</v>
      </c>
      <c r="Q30" s="20">
        <v>0</v>
      </c>
      <c r="R30" s="14">
        <v>0</v>
      </c>
      <c r="S30" s="14">
        <f t="shared" si="0"/>
        <v>274687.5</v>
      </c>
      <c r="T30" s="14">
        <f t="shared" si="1"/>
        <v>2362312.5</v>
      </c>
    </row>
    <row r="31" spans="2:20" x14ac:dyDescent="0.25">
      <c r="B31" s="3">
        <v>15</v>
      </c>
      <c r="C31" s="54" t="s">
        <v>87</v>
      </c>
      <c r="D31" s="3"/>
      <c r="E31" s="24" t="s">
        <v>26</v>
      </c>
      <c r="F31" s="3">
        <v>2016</v>
      </c>
      <c r="G31" s="57">
        <v>1</v>
      </c>
      <c r="H31" s="62">
        <v>2699000</v>
      </c>
      <c r="I31" s="14">
        <f t="shared" si="2"/>
        <v>2699000</v>
      </c>
      <c r="J31" s="14"/>
      <c r="K31" s="3">
        <v>4</v>
      </c>
      <c r="L31" s="67">
        <f t="shared" si="3"/>
        <v>0.25</v>
      </c>
      <c r="M31" s="14">
        <f t="shared" si="4"/>
        <v>56229.166666666664</v>
      </c>
      <c r="N31" s="14">
        <f t="shared" si="5"/>
        <v>56229.166666666664</v>
      </c>
      <c r="O31" s="3">
        <v>5</v>
      </c>
      <c r="P31" s="14">
        <f t="shared" si="6"/>
        <v>281145.83333333331</v>
      </c>
      <c r="Q31" s="20">
        <v>0</v>
      </c>
      <c r="R31" s="14">
        <v>0</v>
      </c>
      <c r="S31" s="14">
        <f t="shared" si="0"/>
        <v>281145.83333333331</v>
      </c>
      <c r="T31" s="14">
        <f t="shared" si="1"/>
        <v>2417854.1666666665</v>
      </c>
    </row>
    <row r="32" spans="2:20" x14ac:dyDescent="0.25">
      <c r="B32" s="3">
        <v>16</v>
      </c>
      <c r="C32" s="54" t="s">
        <v>88</v>
      </c>
      <c r="D32" s="3"/>
      <c r="E32" s="24" t="s">
        <v>26</v>
      </c>
      <c r="F32" s="3">
        <v>2016</v>
      </c>
      <c r="G32" s="57">
        <v>1</v>
      </c>
      <c r="H32" s="62">
        <v>2859000</v>
      </c>
      <c r="I32" s="14">
        <f t="shared" si="2"/>
        <v>2859000</v>
      </c>
      <c r="J32" s="14"/>
      <c r="K32" s="3">
        <v>4</v>
      </c>
      <c r="L32" s="67">
        <f t="shared" si="3"/>
        <v>0.25</v>
      </c>
      <c r="M32" s="14">
        <f t="shared" si="4"/>
        <v>59562.5</v>
      </c>
      <c r="N32" s="14">
        <f t="shared" si="5"/>
        <v>59562.5</v>
      </c>
      <c r="O32" s="3">
        <v>5</v>
      </c>
      <c r="P32" s="14">
        <f t="shared" si="6"/>
        <v>297812.5</v>
      </c>
      <c r="Q32" s="20">
        <v>0</v>
      </c>
      <c r="R32" s="14">
        <v>0</v>
      </c>
      <c r="S32" s="14">
        <f t="shared" si="0"/>
        <v>297812.5</v>
      </c>
      <c r="T32" s="14">
        <f t="shared" si="1"/>
        <v>2561187.5</v>
      </c>
    </row>
    <row r="33" spans="2:20" x14ac:dyDescent="0.25">
      <c r="B33" s="3">
        <v>17</v>
      </c>
      <c r="C33" s="54" t="s">
        <v>89</v>
      </c>
      <c r="D33" s="3"/>
      <c r="E33" s="24" t="s">
        <v>26</v>
      </c>
      <c r="F33" s="3">
        <v>2016</v>
      </c>
      <c r="G33" s="57">
        <v>1</v>
      </c>
      <c r="H33" s="62">
        <v>2099000</v>
      </c>
      <c r="I33" s="14">
        <f t="shared" si="2"/>
        <v>2099000</v>
      </c>
      <c r="J33" s="14"/>
      <c r="K33" s="3">
        <v>4</v>
      </c>
      <c r="L33" s="67">
        <f t="shared" si="3"/>
        <v>0.25</v>
      </c>
      <c r="M33" s="14">
        <f t="shared" si="4"/>
        <v>43729.166666666664</v>
      </c>
      <c r="N33" s="14">
        <f t="shared" si="5"/>
        <v>43729.166666666664</v>
      </c>
      <c r="O33" s="3">
        <v>5</v>
      </c>
      <c r="P33" s="14">
        <f t="shared" si="6"/>
        <v>218645.83333333331</v>
      </c>
      <c r="Q33" s="20">
        <v>0</v>
      </c>
      <c r="R33" s="14">
        <v>0</v>
      </c>
      <c r="S33" s="14">
        <f t="shared" si="0"/>
        <v>218645.83333333331</v>
      </c>
      <c r="T33" s="14">
        <f t="shared" si="1"/>
        <v>1880354.1666666667</v>
      </c>
    </row>
    <row r="34" spans="2:20" x14ac:dyDescent="0.25">
      <c r="B34" s="3">
        <v>18</v>
      </c>
      <c r="C34" s="54" t="s">
        <v>90</v>
      </c>
      <c r="D34" s="3"/>
      <c r="E34" s="24" t="s">
        <v>26</v>
      </c>
      <c r="F34" s="3">
        <v>2016</v>
      </c>
      <c r="G34" s="57">
        <v>1</v>
      </c>
      <c r="H34" s="62">
        <v>3959000</v>
      </c>
      <c r="I34" s="14">
        <f t="shared" si="2"/>
        <v>3959000</v>
      </c>
      <c r="J34" s="14"/>
      <c r="K34" s="3">
        <v>4</v>
      </c>
      <c r="L34" s="67">
        <f t="shared" si="3"/>
        <v>0.25</v>
      </c>
      <c r="M34" s="14">
        <f t="shared" si="4"/>
        <v>82479.166666666672</v>
      </c>
      <c r="N34" s="14">
        <f t="shared" si="5"/>
        <v>82479.166666666672</v>
      </c>
      <c r="O34" s="3">
        <v>5</v>
      </c>
      <c r="P34" s="14">
        <f t="shared" si="6"/>
        <v>412395.83333333337</v>
      </c>
      <c r="Q34" s="20">
        <v>0</v>
      </c>
      <c r="R34" s="14">
        <v>0</v>
      </c>
      <c r="S34" s="14">
        <f t="shared" si="0"/>
        <v>412395.83333333337</v>
      </c>
      <c r="T34" s="14">
        <f t="shared" si="1"/>
        <v>3546604.1666666665</v>
      </c>
    </row>
    <row r="35" spans="2:20" x14ac:dyDescent="0.25">
      <c r="B35" s="3">
        <v>19</v>
      </c>
      <c r="C35" s="54" t="s">
        <v>91</v>
      </c>
      <c r="D35" s="3"/>
      <c r="E35" s="24" t="s">
        <v>26</v>
      </c>
      <c r="F35" s="3">
        <v>2016</v>
      </c>
      <c r="G35" s="57">
        <v>4</v>
      </c>
      <c r="H35" s="62">
        <v>1319000</v>
      </c>
      <c r="I35" s="14">
        <f t="shared" si="2"/>
        <v>5276000</v>
      </c>
      <c r="J35" s="14"/>
      <c r="K35" s="3">
        <v>4</v>
      </c>
      <c r="L35" s="67">
        <f t="shared" si="3"/>
        <v>0.25</v>
      </c>
      <c r="M35" s="14">
        <f t="shared" si="4"/>
        <v>109916.66666666667</v>
      </c>
      <c r="N35" s="14">
        <f t="shared" si="5"/>
        <v>109916.66666666667</v>
      </c>
      <c r="O35" s="3">
        <v>5</v>
      </c>
      <c r="P35" s="14">
        <f t="shared" si="6"/>
        <v>549583.33333333337</v>
      </c>
      <c r="Q35" s="20">
        <v>0</v>
      </c>
      <c r="R35" s="14">
        <v>0</v>
      </c>
      <c r="S35" s="14">
        <f t="shared" si="0"/>
        <v>549583.33333333337</v>
      </c>
      <c r="T35" s="14">
        <f t="shared" si="1"/>
        <v>4726416.666666667</v>
      </c>
    </row>
    <row r="36" spans="2:20" x14ac:dyDescent="0.25">
      <c r="B36" s="3">
        <v>20</v>
      </c>
      <c r="C36" s="52" t="s">
        <v>92</v>
      </c>
      <c r="D36" s="3"/>
      <c r="E36" s="24" t="s">
        <v>26</v>
      </c>
      <c r="F36" s="3">
        <v>2016</v>
      </c>
      <c r="G36" s="56">
        <v>1</v>
      </c>
      <c r="H36" s="61">
        <v>710000</v>
      </c>
      <c r="I36" s="14">
        <f t="shared" si="2"/>
        <v>710000</v>
      </c>
      <c r="J36" s="14"/>
      <c r="K36" s="3">
        <v>4</v>
      </c>
      <c r="L36" s="67">
        <f t="shared" si="3"/>
        <v>0.25</v>
      </c>
      <c r="M36" s="14">
        <f t="shared" si="4"/>
        <v>14791.666666666666</v>
      </c>
      <c r="N36" s="14">
        <f t="shared" si="5"/>
        <v>14791.666666666666</v>
      </c>
      <c r="O36" s="3">
        <v>5</v>
      </c>
      <c r="P36" s="14">
        <f t="shared" si="6"/>
        <v>73958.333333333328</v>
      </c>
      <c r="Q36" s="20">
        <v>0</v>
      </c>
      <c r="R36" s="14">
        <v>0</v>
      </c>
      <c r="S36" s="14">
        <f t="shared" si="0"/>
        <v>73958.333333333328</v>
      </c>
      <c r="T36" s="14">
        <f t="shared" si="1"/>
        <v>636041.66666666663</v>
      </c>
    </row>
    <row r="37" spans="2:20" x14ac:dyDescent="0.25">
      <c r="B37" s="3">
        <v>21</v>
      </c>
      <c r="C37" s="52" t="s">
        <v>93</v>
      </c>
      <c r="D37" s="3"/>
      <c r="E37" s="24" t="s">
        <v>26</v>
      </c>
      <c r="F37" s="3">
        <v>2016</v>
      </c>
      <c r="G37" s="56">
        <v>1</v>
      </c>
      <c r="H37" s="61">
        <v>300000</v>
      </c>
      <c r="I37" s="14">
        <f t="shared" si="2"/>
        <v>300000</v>
      </c>
      <c r="J37" s="14"/>
      <c r="K37" s="3">
        <v>4</v>
      </c>
      <c r="L37" s="67">
        <f t="shared" si="3"/>
        <v>0.25</v>
      </c>
      <c r="M37" s="14">
        <f t="shared" si="4"/>
        <v>6250</v>
      </c>
      <c r="N37" s="14">
        <f t="shared" si="5"/>
        <v>6250</v>
      </c>
      <c r="O37" s="3">
        <v>5</v>
      </c>
      <c r="P37" s="14">
        <f t="shared" si="6"/>
        <v>31250</v>
      </c>
      <c r="Q37" s="20">
        <v>0</v>
      </c>
      <c r="R37" s="14">
        <v>0</v>
      </c>
      <c r="S37" s="14">
        <f t="shared" si="0"/>
        <v>31250</v>
      </c>
      <c r="T37" s="14">
        <f t="shared" si="1"/>
        <v>268750</v>
      </c>
    </row>
    <row r="38" spans="2:20" x14ac:dyDescent="0.25">
      <c r="B38" s="3">
        <v>22</v>
      </c>
      <c r="C38" s="52" t="s">
        <v>94</v>
      </c>
      <c r="D38" s="3"/>
      <c r="E38" s="24" t="s">
        <v>26</v>
      </c>
      <c r="F38" s="3">
        <v>2016</v>
      </c>
      <c r="G38" s="56">
        <v>1</v>
      </c>
      <c r="H38" s="61">
        <v>7450000</v>
      </c>
      <c r="I38" s="14">
        <f t="shared" si="2"/>
        <v>7450000</v>
      </c>
      <c r="J38" s="14"/>
      <c r="K38" s="3">
        <v>4</v>
      </c>
      <c r="L38" s="67">
        <f t="shared" si="3"/>
        <v>0.25</v>
      </c>
      <c r="M38" s="14">
        <f t="shared" si="4"/>
        <v>155208.33333333334</v>
      </c>
      <c r="N38" s="14">
        <f t="shared" si="5"/>
        <v>155208.33333333334</v>
      </c>
      <c r="O38" s="3">
        <v>5</v>
      </c>
      <c r="P38" s="14">
        <f t="shared" si="6"/>
        <v>776041.66666666674</v>
      </c>
      <c r="Q38" s="20">
        <v>0</v>
      </c>
      <c r="R38" s="14">
        <v>0</v>
      </c>
      <c r="S38" s="14">
        <f t="shared" si="0"/>
        <v>776041.66666666674</v>
      </c>
      <c r="T38" s="14">
        <f t="shared" si="1"/>
        <v>6673958.333333333</v>
      </c>
    </row>
    <row r="39" spans="2:20" x14ac:dyDescent="0.25">
      <c r="B39" s="3">
        <v>23</v>
      </c>
      <c r="C39" s="53" t="s">
        <v>95</v>
      </c>
      <c r="D39" s="3"/>
      <c r="E39" s="24" t="s">
        <v>26</v>
      </c>
      <c r="F39" s="3">
        <v>2016</v>
      </c>
      <c r="G39" s="56">
        <v>1</v>
      </c>
      <c r="H39" s="61">
        <v>6250000</v>
      </c>
      <c r="I39" s="14">
        <f t="shared" si="2"/>
        <v>6250000</v>
      </c>
      <c r="J39" s="14"/>
      <c r="K39" s="3">
        <v>4</v>
      </c>
      <c r="L39" s="67">
        <f t="shared" si="3"/>
        <v>0.25</v>
      </c>
      <c r="M39" s="14">
        <f t="shared" si="4"/>
        <v>130208.33333333333</v>
      </c>
      <c r="N39" s="14">
        <f t="shared" si="5"/>
        <v>130208.33333333333</v>
      </c>
      <c r="O39" s="3">
        <v>5</v>
      </c>
      <c r="P39" s="14">
        <f t="shared" si="6"/>
        <v>651041.66666666663</v>
      </c>
      <c r="Q39" s="20">
        <v>0</v>
      </c>
      <c r="R39" s="14">
        <v>0</v>
      </c>
      <c r="S39" s="14">
        <f t="shared" si="0"/>
        <v>651041.66666666663</v>
      </c>
      <c r="T39" s="14">
        <f t="shared" si="1"/>
        <v>5598958.333333333</v>
      </c>
    </row>
    <row r="40" spans="2:20" x14ac:dyDescent="0.25">
      <c r="B40" s="3">
        <v>24</v>
      </c>
      <c r="C40" s="52" t="s">
        <v>96</v>
      </c>
      <c r="D40" s="3"/>
      <c r="E40" s="24" t="s">
        <v>26</v>
      </c>
      <c r="F40" s="3">
        <v>2016</v>
      </c>
      <c r="G40" s="56">
        <v>1</v>
      </c>
      <c r="H40" s="61">
        <v>2700000</v>
      </c>
      <c r="I40" s="14">
        <f t="shared" si="2"/>
        <v>2700000</v>
      </c>
      <c r="J40" s="14"/>
      <c r="K40" s="3">
        <v>4</v>
      </c>
      <c r="L40" s="67">
        <f t="shared" si="3"/>
        <v>0.25</v>
      </c>
      <c r="M40" s="14">
        <f t="shared" si="4"/>
        <v>56250</v>
      </c>
      <c r="N40" s="14">
        <f t="shared" si="5"/>
        <v>56250</v>
      </c>
      <c r="O40" s="3">
        <v>5</v>
      </c>
      <c r="P40" s="14">
        <f t="shared" si="6"/>
        <v>281250</v>
      </c>
      <c r="Q40" s="20">
        <v>0</v>
      </c>
      <c r="R40" s="14">
        <v>0</v>
      </c>
      <c r="S40" s="14">
        <f t="shared" si="0"/>
        <v>281250</v>
      </c>
      <c r="T40" s="14">
        <f t="shared" si="1"/>
        <v>2418750</v>
      </c>
    </row>
    <row r="41" spans="2:20" x14ac:dyDescent="0.25">
      <c r="B41" s="3">
        <v>25</v>
      </c>
      <c r="C41" s="4" t="s">
        <v>97</v>
      </c>
      <c r="D41" s="3"/>
      <c r="E41" s="24" t="s">
        <v>26</v>
      </c>
      <c r="F41" s="3">
        <v>2016</v>
      </c>
      <c r="G41" s="58">
        <v>1</v>
      </c>
      <c r="H41" s="63">
        <f>575555</f>
        <v>575555</v>
      </c>
      <c r="I41" s="14">
        <f t="shared" si="2"/>
        <v>575555</v>
      </c>
      <c r="J41" s="14"/>
      <c r="K41" s="3">
        <v>4</v>
      </c>
      <c r="L41" s="67">
        <f t="shared" si="3"/>
        <v>0.25</v>
      </c>
      <c r="M41" s="14">
        <f t="shared" si="4"/>
        <v>11990.729166666666</v>
      </c>
      <c r="N41" s="14">
        <f t="shared" si="5"/>
        <v>11990.729166666666</v>
      </c>
      <c r="O41" s="3">
        <v>5</v>
      </c>
      <c r="P41" s="14">
        <f t="shared" si="6"/>
        <v>59953.645833333328</v>
      </c>
      <c r="Q41" s="20">
        <v>0</v>
      </c>
      <c r="R41" s="14">
        <v>0</v>
      </c>
      <c r="S41" s="14">
        <f t="shared" si="0"/>
        <v>59953.645833333328</v>
      </c>
      <c r="T41" s="14">
        <f t="shared" si="1"/>
        <v>515601.35416666669</v>
      </c>
    </row>
    <row r="42" spans="2:20" x14ac:dyDescent="0.25">
      <c r="B42" s="3">
        <v>26</v>
      </c>
      <c r="C42" s="4" t="s">
        <v>98</v>
      </c>
      <c r="D42" s="3"/>
      <c r="E42" s="24" t="s">
        <v>26</v>
      </c>
      <c r="F42" s="3">
        <v>2016</v>
      </c>
      <c r="G42" s="58">
        <v>1</v>
      </c>
      <c r="H42" s="63">
        <v>1119047</v>
      </c>
      <c r="I42" s="14">
        <f t="shared" si="2"/>
        <v>1119047</v>
      </c>
      <c r="J42" s="14"/>
      <c r="K42" s="3">
        <v>4</v>
      </c>
      <c r="L42" s="67">
        <f t="shared" si="3"/>
        <v>0.25</v>
      </c>
      <c r="M42" s="14">
        <f t="shared" si="4"/>
        <v>23313.479166666668</v>
      </c>
      <c r="N42" s="14">
        <f t="shared" si="5"/>
        <v>23313.479166666668</v>
      </c>
      <c r="O42" s="3">
        <v>5</v>
      </c>
      <c r="P42" s="14">
        <f t="shared" si="6"/>
        <v>116567.39583333334</v>
      </c>
      <c r="Q42" s="20">
        <v>0</v>
      </c>
      <c r="R42" s="14">
        <v>0</v>
      </c>
      <c r="S42" s="14">
        <f t="shared" si="0"/>
        <v>116567.39583333334</v>
      </c>
      <c r="T42" s="14">
        <f t="shared" si="1"/>
        <v>1002479.6041666666</v>
      </c>
    </row>
    <row r="43" spans="2:20" x14ac:dyDescent="0.25">
      <c r="B43" s="3">
        <v>27</v>
      </c>
      <c r="C43" s="4" t="s">
        <v>99</v>
      </c>
      <c r="D43" s="3"/>
      <c r="E43" s="24" t="s">
        <v>26</v>
      </c>
      <c r="F43" s="3">
        <v>2016</v>
      </c>
      <c r="G43" s="58">
        <v>1</v>
      </c>
      <c r="H43" s="63">
        <v>383498</v>
      </c>
      <c r="I43" s="14">
        <f t="shared" si="2"/>
        <v>383498</v>
      </c>
      <c r="J43" s="14"/>
      <c r="K43" s="3">
        <v>4</v>
      </c>
      <c r="L43" s="67">
        <f t="shared" si="3"/>
        <v>0.25</v>
      </c>
      <c r="M43" s="14">
        <f t="shared" si="4"/>
        <v>7989.541666666667</v>
      </c>
      <c r="N43" s="14">
        <f t="shared" si="5"/>
        <v>7989.541666666667</v>
      </c>
      <c r="O43" s="3">
        <v>5</v>
      </c>
      <c r="P43" s="14">
        <f t="shared" si="6"/>
        <v>39947.708333333336</v>
      </c>
      <c r="Q43" s="20">
        <v>0</v>
      </c>
      <c r="R43" s="14">
        <v>0</v>
      </c>
      <c r="S43" s="14">
        <f t="shared" si="0"/>
        <v>39947.708333333336</v>
      </c>
      <c r="T43" s="14">
        <f t="shared" si="1"/>
        <v>343550.29166666669</v>
      </c>
    </row>
    <row r="44" spans="2:20" x14ac:dyDescent="0.25">
      <c r="B44" s="3">
        <v>28</v>
      </c>
      <c r="C44" s="4" t="s">
        <v>100</v>
      </c>
      <c r="D44" s="3"/>
      <c r="E44" s="24" t="s">
        <v>26</v>
      </c>
      <c r="F44" s="3">
        <v>2016</v>
      </c>
      <c r="G44" s="58">
        <v>1</v>
      </c>
      <c r="H44" s="63">
        <v>709621</v>
      </c>
      <c r="I44" s="14">
        <f t="shared" si="2"/>
        <v>709621</v>
      </c>
      <c r="J44" s="14"/>
      <c r="K44" s="3">
        <v>4</v>
      </c>
      <c r="L44" s="67">
        <f t="shared" si="3"/>
        <v>0.25</v>
      </c>
      <c r="M44" s="14">
        <f t="shared" si="4"/>
        <v>14783.770833333334</v>
      </c>
      <c r="N44" s="14">
        <f t="shared" si="5"/>
        <v>14783.770833333334</v>
      </c>
      <c r="O44" s="3">
        <v>5</v>
      </c>
      <c r="P44" s="14">
        <f t="shared" si="6"/>
        <v>73918.854166666672</v>
      </c>
      <c r="Q44" s="20">
        <v>0</v>
      </c>
      <c r="R44" s="14">
        <v>0</v>
      </c>
      <c r="S44" s="14">
        <f t="shared" si="0"/>
        <v>73918.854166666672</v>
      </c>
      <c r="T44" s="14">
        <f t="shared" si="1"/>
        <v>635702.14583333337</v>
      </c>
    </row>
    <row r="45" spans="2:20" x14ac:dyDescent="0.25">
      <c r="B45" s="3">
        <v>29</v>
      </c>
      <c r="C45" s="4" t="s">
        <v>101</v>
      </c>
      <c r="D45" s="3"/>
      <c r="E45" s="24" t="s">
        <v>26</v>
      </c>
      <c r="F45" s="3">
        <v>2016</v>
      </c>
      <c r="G45" s="58">
        <v>1</v>
      </c>
      <c r="H45" s="63">
        <v>425722</v>
      </c>
      <c r="I45" s="14">
        <f t="shared" si="2"/>
        <v>425722</v>
      </c>
      <c r="J45" s="14"/>
      <c r="K45" s="3">
        <v>4</v>
      </c>
      <c r="L45" s="67">
        <f t="shared" si="3"/>
        <v>0.25</v>
      </c>
      <c r="M45" s="14">
        <f t="shared" si="4"/>
        <v>8869.2083333333339</v>
      </c>
      <c r="N45" s="14">
        <f t="shared" si="5"/>
        <v>8869.2083333333339</v>
      </c>
      <c r="O45" s="3">
        <v>5</v>
      </c>
      <c r="P45" s="14">
        <f t="shared" si="6"/>
        <v>44346.041666666672</v>
      </c>
      <c r="Q45" s="20">
        <v>0</v>
      </c>
      <c r="R45" s="14">
        <v>0</v>
      </c>
      <c r="S45" s="14">
        <f t="shared" si="0"/>
        <v>44346.041666666672</v>
      </c>
      <c r="T45" s="14">
        <f t="shared" si="1"/>
        <v>381375.95833333331</v>
      </c>
    </row>
    <row r="46" spans="2:20" x14ac:dyDescent="0.25">
      <c r="B46" s="3">
        <v>30</v>
      </c>
      <c r="C46" s="4" t="s">
        <v>102</v>
      </c>
      <c r="D46" s="3"/>
      <c r="E46" s="24" t="s">
        <v>26</v>
      </c>
      <c r="F46" s="3">
        <v>2016</v>
      </c>
      <c r="G46" s="58">
        <v>1</v>
      </c>
      <c r="H46" s="63">
        <v>283657</v>
      </c>
      <c r="I46" s="14">
        <f t="shared" si="2"/>
        <v>283657</v>
      </c>
      <c r="J46" s="14"/>
      <c r="K46" s="3">
        <v>4</v>
      </c>
      <c r="L46" s="67">
        <f t="shared" si="3"/>
        <v>0.25</v>
      </c>
      <c r="M46" s="14">
        <f t="shared" si="4"/>
        <v>5909.520833333333</v>
      </c>
      <c r="N46" s="14">
        <f t="shared" si="5"/>
        <v>5909.520833333333</v>
      </c>
      <c r="O46" s="3">
        <v>5</v>
      </c>
      <c r="P46" s="14">
        <f t="shared" si="6"/>
        <v>29547.604166666664</v>
      </c>
      <c r="Q46" s="20">
        <v>0</v>
      </c>
      <c r="R46" s="14">
        <v>0</v>
      </c>
      <c r="S46" s="14">
        <f t="shared" si="0"/>
        <v>29547.604166666664</v>
      </c>
      <c r="T46" s="14">
        <f t="shared" si="1"/>
        <v>254109.39583333334</v>
      </c>
    </row>
    <row r="47" spans="2:20" x14ac:dyDescent="0.25">
      <c r="B47" s="3">
        <v>31</v>
      </c>
      <c r="C47" s="52" t="s">
        <v>103</v>
      </c>
      <c r="D47" s="3"/>
      <c r="E47" s="24" t="s">
        <v>26</v>
      </c>
      <c r="F47" s="3">
        <v>2016</v>
      </c>
      <c r="G47" s="56">
        <v>1</v>
      </c>
      <c r="H47" s="61">
        <v>3739000</v>
      </c>
      <c r="I47" s="14">
        <f t="shared" si="2"/>
        <v>3739000</v>
      </c>
      <c r="J47" s="14"/>
      <c r="K47" s="3">
        <v>4</v>
      </c>
      <c r="L47" s="67">
        <f t="shared" si="3"/>
        <v>0.25</v>
      </c>
      <c r="M47" s="14">
        <f t="shared" si="4"/>
        <v>77895.833333333328</v>
      </c>
      <c r="N47" s="14">
        <f t="shared" si="5"/>
        <v>77895.833333333328</v>
      </c>
      <c r="O47" s="3">
        <v>5</v>
      </c>
      <c r="P47" s="14">
        <f t="shared" si="6"/>
        <v>389479.16666666663</v>
      </c>
      <c r="Q47" s="20">
        <v>0</v>
      </c>
      <c r="R47" s="14">
        <v>0</v>
      </c>
      <c r="S47" s="14">
        <f t="shared" si="0"/>
        <v>389479.16666666663</v>
      </c>
      <c r="T47" s="14">
        <f t="shared" si="1"/>
        <v>3349520.8333333335</v>
      </c>
    </row>
    <row r="48" spans="2:20" x14ac:dyDescent="0.25">
      <c r="B48" s="3">
        <v>32</v>
      </c>
      <c r="C48" s="52" t="s">
        <v>104</v>
      </c>
      <c r="D48" s="3"/>
      <c r="E48" s="24" t="s">
        <v>26</v>
      </c>
      <c r="F48" s="3">
        <v>2016</v>
      </c>
      <c r="G48" s="56">
        <v>1</v>
      </c>
      <c r="H48" s="61">
        <v>6599000</v>
      </c>
      <c r="I48" s="14">
        <f t="shared" si="2"/>
        <v>6599000</v>
      </c>
      <c r="J48" s="14"/>
      <c r="K48" s="3">
        <v>4</v>
      </c>
      <c r="L48" s="67">
        <f t="shared" si="3"/>
        <v>0.25</v>
      </c>
      <c r="M48" s="14">
        <f t="shared" si="4"/>
        <v>137479.16666666666</v>
      </c>
      <c r="N48" s="14">
        <f t="shared" si="5"/>
        <v>137479.16666666666</v>
      </c>
      <c r="O48" s="3">
        <v>5</v>
      </c>
      <c r="P48" s="14">
        <f t="shared" si="6"/>
        <v>687395.83333333326</v>
      </c>
      <c r="Q48" s="20">
        <v>0</v>
      </c>
      <c r="R48" s="14">
        <v>0</v>
      </c>
      <c r="S48" s="14">
        <f t="shared" si="0"/>
        <v>687395.83333333326</v>
      </c>
      <c r="T48" s="14">
        <f t="shared" si="1"/>
        <v>5911604.166666667</v>
      </c>
    </row>
    <row r="49" spans="2:20" x14ac:dyDescent="0.25">
      <c r="B49" s="3">
        <v>33</v>
      </c>
      <c r="C49" s="52" t="s">
        <v>105</v>
      </c>
      <c r="D49" s="3"/>
      <c r="E49" s="24" t="s">
        <v>26</v>
      </c>
      <c r="F49" s="3">
        <v>2016</v>
      </c>
      <c r="G49" s="56">
        <v>1</v>
      </c>
      <c r="H49" s="61">
        <v>6819000</v>
      </c>
      <c r="I49" s="14">
        <f t="shared" si="2"/>
        <v>6819000</v>
      </c>
      <c r="J49" s="14"/>
      <c r="K49" s="3">
        <v>4</v>
      </c>
      <c r="L49" s="67">
        <f t="shared" si="3"/>
        <v>0.25</v>
      </c>
      <c r="M49" s="14">
        <f t="shared" si="4"/>
        <v>142062.5</v>
      </c>
      <c r="N49" s="14">
        <f t="shared" si="5"/>
        <v>142062.5</v>
      </c>
      <c r="O49" s="3">
        <v>5</v>
      </c>
      <c r="P49" s="14">
        <f t="shared" si="6"/>
        <v>710312.5</v>
      </c>
      <c r="Q49" s="20">
        <v>0</v>
      </c>
      <c r="R49" s="14">
        <v>0</v>
      </c>
      <c r="S49" s="14">
        <f t="shared" si="0"/>
        <v>710312.5</v>
      </c>
      <c r="T49" s="14">
        <f t="shared" si="1"/>
        <v>6108687.5</v>
      </c>
    </row>
    <row r="50" spans="2:20" x14ac:dyDescent="0.25">
      <c r="B50" s="3">
        <v>34</v>
      </c>
      <c r="C50" s="52" t="s">
        <v>106</v>
      </c>
      <c r="D50" s="3"/>
      <c r="E50" s="24" t="s">
        <v>26</v>
      </c>
      <c r="F50" s="3">
        <v>2016</v>
      </c>
      <c r="G50" s="56">
        <v>1</v>
      </c>
      <c r="H50" s="61">
        <v>4179000</v>
      </c>
      <c r="I50" s="14">
        <f t="shared" si="2"/>
        <v>4179000</v>
      </c>
      <c r="J50" s="14"/>
      <c r="K50" s="3">
        <v>4</v>
      </c>
      <c r="L50" s="67">
        <f t="shared" si="3"/>
        <v>0.25</v>
      </c>
      <c r="M50" s="14">
        <f t="shared" si="4"/>
        <v>87062.5</v>
      </c>
      <c r="N50" s="14">
        <f t="shared" si="5"/>
        <v>87062.5</v>
      </c>
      <c r="O50" s="3">
        <v>5</v>
      </c>
      <c r="P50" s="14">
        <f t="shared" si="6"/>
        <v>435312.5</v>
      </c>
      <c r="Q50" s="20">
        <v>0</v>
      </c>
      <c r="R50" s="14">
        <v>0</v>
      </c>
      <c r="S50" s="14">
        <f t="shared" si="0"/>
        <v>435312.5</v>
      </c>
      <c r="T50" s="14">
        <f t="shared" si="1"/>
        <v>3743687.5</v>
      </c>
    </row>
    <row r="51" spans="2:20" x14ac:dyDescent="0.25">
      <c r="B51" s="3">
        <v>35</v>
      </c>
      <c r="C51" s="52" t="s">
        <v>107</v>
      </c>
      <c r="D51" s="3"/>
      <c r="E51" s="24" t="s">
        <v>26</v>
      </c>
      <c r="F51" s="3">
        <v>2016</v>
      </c>
      <c r="G51" s="56">
        <v>1</v>
      </c>
      <c r="H51" s="61">
        <v>2400000</v>
      </c>
      <c r="I51" s="14">
        <f t="shared" si="2"/>
        <v>2400000</v>
      </c>
      <c r="J51" s="14"/>
      <c r="K51" s="3">
        <v>4</v>
      </c>
      <c r="L51" s="67">
        <f t="shared" si="3"/>
        <v>0.25</v>
      </c>
      <c r="M51" s="14">
        <f t="shared" si="4"/>
        <v>50000</v>
      </c>
      <c r="N51" s="14">
        <f t="shared" si="5"/>
        <v>50000</v>
      </c>
      <c r="O51" s="3">
        <v>5</v>
      </c>
      <c r="P51" s="14">
        <f t="shared" si="6"/>
        <v>250000</v>
      </c>
      <c r="Q51" s="20">
        <v>0</v>
      </c>
      <c r="R51" s="14">
        <v>0</v>
      </c>
      <c r="S51" s="14">
        <f t="shared" si="0"/>
        <v>250000</v>
      </c>
      <c r="T51" s="14">
        <f t="shared" si="1"/>
        <v>2150000</v>
      </c>
    </row>
    <row r="52" spans="2:20" x14ac:dyDescent="0.25">
      <c r="B52" s="3">
        <v>36</v>
      </c>
      <c r="C52" s="52" t="s">
        <v>108</v>
      </c>
      <c r="D52" s="3"/>
      <c r="E52" s="24" t="s">
        <v>26</v>
      </c>
      <c r="F52" s="3">
        <v>2016</v>
      </c>
      <c r="G52" s="56">
        <v>1</v>
      </c>
      <c r="H52" s="61">
        <v>150000</v>
      </c>
      <c r="I52" s="14">
        <f t="shared" si="2"/>
        <v>150000</v>
      </c>
      <c r="J52" s="14"/>
      <c r="K52" s="3">
        <v>4</v>
      </c>
      <c r="L52" s="67">
        <f t="shared" si="3"/>
        <v>0.25</v>
      </c>
      <c r="M52" s="14">
        <f t="shared" si="4"/>
        <v>3125</v>
      </c>
      <c r="N52" s="14">
        <f t="shared" si="5"/>
        <v>3125</v>
      </c>
      <c r="O52" s="3">
        <v>5</v>
      </c>
      <c r="P52" s="14">
        <f t="shared" si="6"/>
        <v>15625</v>
      </c>
      <c r="Q52" s="20">
        <v>0</v>
      </c>
      <c r="R52" s="14">
        <v>0</v>
      </c>
      <c r="S52" s="14">
        <f t="shared" si="0"/>
        <v>15625</v>
      </c>
      <c r="T52" s="14">
        <f t="shared" si="1"/>
        <v>134375</v>
      </c>
    </row>
    <row r="53" spans="2:20" x14ac:dyDescent="0.25">
      <c r="B53" s="3">
        <v>37</v>
      </c>
      <c r="C53" s="53" t="s">
        <v>109</v>
      </c>
      <c r="D53" s="3"/>
      <c r="E53" s="24" t="s">
        <v>26</v>
      </c>
      <c r="F53" s="3">
        <v>2016</v>
      </c>
      <c r="G53" s="56">
        <v>8</v>
      </c>
      <c r="H53" s="61">
        <v>796250</v>
      </c>
      <c r="I53" s="14">
        <f t="shared" si="2"/>
        <v>6370000</v>
      </c>
      <c r="J53" s="14"/>
      <c r="K53" s="3">
        <v>4</v>
      </c>
      <c r="L53" s="67">
        <f t="shared" si="3"/>
        <v>0.25</v>
      </c>
      <c r="M53" s="14">
        <f t="shared" si="4"/>
        <v>132708.33333333334</v>
      </c>
      <c r="N53" s="14">
        <f t="shared" si="5"/>
        <v>132708.33333333334</v>
      </c>
      <c r="O53" s="3">
        <v>5</v>
      </c>
      <c r="P53" s="14">
        <f t="shared" si="6"/>
        <v>663541.66666666674</v>
      </c>
      <c r="Q53" s="20">
        <v>0</v>
      </c>
      <c r="R53" s="14">
        <v>0</v>
      </c>
      <c r="S53" s="14">
        <f t="shared" si="0"/>
        <v>663541.66666666674</v>
      </c>
      <c r="T53" s="14">
        <f t="shared" si="1"/>
        <v>5706458.333333333</v>
      </c>
    </row>
    <row r="54" spans="2:20" x14ac:dyDescent="0.25">
      <c r="B54" s="3">
        <v>38</v>
      </c>
      <c r="C54" s="4" t="s">
        <v>110</v>
      </c>
      <c r="D54" s="3"/>
      <c r="E54" s="24" t="s">
        <v>26</v>
      </c>
      <c r="F54" s="3">
        <v>2016</v>
      </c>
      <c r="G54" s="56">
        <v>1</v>
      </c>
      <c r="H54" s="61">
        <v>1684410</v>
      </c>
      <c r="I54" s="14">
        <f t="shared" si="2"/>
        <v>1684410</v>
      </c>
      <c r="J54" s="14"/>
      <c r="K54" s="3">
        <v>4</v>
      </c>
      <c r="L54" s="67">
        <f t="shared" si="3"/>
        <v>0.25</v>
      </c>
      <c r="M54" s="14">
        <f t="shared" si="4"/>
        <v>35091.875</v>
      </c>
      <c r="N54" s="14">
        <f t="shared" si="5"/>
        <v>35091.875</v>
      </c>
      <c r="O54" s="3">
        <v>5</v>
      </c>
      <c r="P54" s="14">
        <f t="shared" si="6"/>
        <v>175459.375</v>
      </c>
      <c r="Q54" s="20">
        <v>0</v>
      </c>
      <c r="R54" s="14">
        <v>0</v>
      </c>
      <c r="S54" s="14">
        <f t="shared" si="0"/>
        <v>175459.375</v>
      </c>
      <c r="T54" s="14">
        <f t="shared" si="1"/>
        <v>1508950.625</v>
      </c>
    </row>
    <row r="55" spans="2:20" x14ac:dyDescent="0.25">
      <c r="B55" s="3">
        <v>39</v>
      </c>
      <c r="C55" s="4" t="s">
        <v>111</v>
      </c>
      <c r="D55" s="3"/>
      <c r="E55" s="24" t="s">
        <v>26</v>
      </c>
      <c r="F55" s="3">
        <v>2016</v>
      </c>
      <c r="G55" s="56">
        <v>1</v>
      </c>
      <c r="H55" s="61">
        <v>1493740</v>
      </c>
      <c r="I55" s="14">
        <f t="shared" si="2"/>
        <v>1493740</v>
      </c>
      <c r="J55" s="14"/>
      <c r="K55" s="3">
        <v>4</v>
      </c>
      <c r="L55" s="67">
        <f t="shared" si="3"/>
        <v>0.25</v>
      </c>
      <c r="M55" s="14">
        <f t="shared" si="4"/>
        <v>31119.583333333332</v>
      </c>
      <c r="N55" s="14">
        <f t="shared" si="5"/>
        <v>31119.583333333332</v>
      </c>
      <c r="O55" s="3">
        <v>5</v>
      </c>
      <c r="P55" s="14">
        <f t="shared" si="6"/>
        <v>155597.91666666666</v>
      </c>
      <c r="Q55" s="20">
        <v>0</v>
      </c>
      <c r="R55" s="14">
        <v>0</v>
      </c>
      <c r="S55" s="14">
        <f t="shared" si="0"/>
        <v>155597.91666666666</v>
      </c>
      <c r="T55" s="14">
        <f t="shared" si="1"/>
        <v>1338142.0833333333</v>
      </c>
    </row>
    <row r="56" spans="2:20" x14ac:dyDescent="0.25">
      <c r="B56" s="3">
        <v>40</v>
      </c>
      <c r="C56" s="4" t="s">
        <v>112</v>
      </c>
      <c r="D56" s="3"/>
      <c r="E56" s="24" t="s">
        <v>26</v>
      </c>
      <c r="F56" s="3">
        <v>2016</v>
      </c>
      <c r="G56" s="56">
        <v>1</v>
      </c>
      <c r="H56" s="61">
        <v>1121150</v>
      </c>
      <c r="I56" s="14">
        <f t="shared" si="2"/>
        <v>1121150</v>
      </c>
      <c r="J56" s="14"/>
      <c r="K56" s="3">
        <v>4</v>
      </c>
      <c r="L56" s="67">
        <f t="shared" si="3"/>
        <v>0.25</v>
      </c>
      <c r="M56" s="14">
        <f t="shared" si="4"/>
        <v>23357.291666666668</v>
      </c>
      <c r="N56" s="14">
        <f t="shared" si="5"/>
        <v>23357.291666666668</v>
      </c>
      <c r="O56" s="3">
        <v>5</v>
      </c>
      <c r="P56" s="14">
        <f t="shared" si="6"/>
        <v>116786.45833333334</v>
      </c>
      <c r="Q56" s="20">
        <v>0</v>
      </c>
      <c r="R56" s="14">
        <v>0</v>
      </c>
      <c r="S56" s="14">
        <f t="shared" si="0"/>
        <v>116786.45833333334</v>
      </c>
      <c r="T56" s="14">
        <f t="shared" si="1"/>
        <v>1004363.5416666666</v>
      </c>
    </row>
    <row r="57" spans="2:20" x14ac:dyDescent="0.25">
      <c r="B57" s="3">
        <v>41</v>
      </c>
      <c r="C57" s="53" t="s">
        <v>113</v>
      </c>
      <c r="D57" s="3"/>
      <c r="E57" s="24" t="s">
        <v>26</v>
      </c>
      <c r="F57" s="3">
        <v>2016</v>
      </c>
      <c r="G57" s="56">
        <v>1</v>
      </c>
      <c r="H57" s="61">
        <v>1684410</v>
      </c>
      <c r="I57" s="14">
        <f t="shared" si="2"/>
        <v>1684410</v>
      </c>
      <c r="J57" s="14"/>
      <c r="K57" s="3">
        <v>4</v>
      </c>
      <c r="L57" s="67">
        <f t="shared" si="3"/>
        <v>0.25</v>
      </c>
      <c r="M57" s="14">
        <f t="shared" si="4"/>
        <v>35091.875</v>
      </c>
      <c r="N57" s="14">
        <f t="shared" si="5"/>
        <v>35091.875</v>
      </c>
      <c r="O57" s="3">
        <v>5</v>
      </c>
      <c r="P57" s="14">
        <f t="shared" si="6"/>
        <v>175459.375</v>
      </c>
      <c r="Q57" s="20">
        <v>0</v>
      </c>
      <c r="R57" s="14">
        <v>0</v>
      </c>
      <c r="S57" s="14">
        <f t="shared" si="0"/>
        <v>175459.375</v>
      </c>
      <c r="T57" s="14">
        <f t="shared" si="1"/>
        <v>1508950.625</v>
      </c>
    </row>
    <row r="58" spans="2:20" x14ac:dyDescent="0.25">
      <c r="B58" s="3">
        <v>42</v>
      </c>
      <c r="C58" s="53" t="s">
        <v>114</v>
      </c>
      <c r="D58" s="3"/>
      <c r="E58" s="24" t="s">
        <v>26</v>
      </c>
      <c r="F58" s="3">
        <v>2016</v>
      </c>
      <c r="G58" s="56">
        <v>1</v>
      </c>
      <c r="H58" s="61">
        <v>1493740</v>
      </c>
      <c r="I58" s="14">
        <f t="shared" si="2"/>
        <v>1493740</v>
      </c>
      <c r="J58" s="14"/>
      <c r="K58" s="3">
        <v>4</v>
      </c>
      <c r="L58" s="67">
        <f t="shared" si="3"/>
        <v>0.25</v>
      </c>
      <c r="M58" s="14">
        <f t="shared" si="4"/>
        <v>31119.583333333332</v>
      </c>
      <c r="N58" s="14">
        <f t="shared" si="5"/>
        <v>31119.583333333332</v>
      </c>
      <c r="O58" s="3">
        <v>5</v>
      </c>
      <c r="P58" s="14">
        <f t="shared" si="6"/>
        <v>155597.91666666666</v>
      </c>
      <c r="Q58" s="20">
        <v>0</v>
      </c>
      <c r="R58" s="14">
        <v>0</v>
      </c>
      <c r="S58" s="14">
        <f t="shared" si="0"/>
        <v>155597.91666666666</v>
      </c>
      <c r="T58" s="14">
        <f t="shared" si="1"/>
        <v>1338142.0833333333</v>
      </c>
    </row>
    <row r="59" spans="2:20" x14ac:dyDescent="0.25">
      <c r="B59" s="3">
        <v>43</v>
      </c>
      <c r="C59" s="53" t="s">
        <v>115</v>
      </c>
      <c r="D59" s="3"/>
      <c r="E59" s="24" t="s">
        <v>68</v>
      </c>
      <c r="F59" s="3">
        <v>2016</v>
      </c>
      <c r="G59" s="56">
        <v>1</v>
      </c>
      <c r="H59" s="61">
        <v>2155000</v>
      </c>
      <c r="I59" s="14">
        <f t="shared" si="2"/>
        <v>2155000</v>
      </c>
      <c r="J59" s="14"/>
      <c r="K59" s="3">
        <v>4</v>
      </c>
      <c r="L59" s="67">
        <f t="shared" si="3"/>
        <v>0.25</v>
      </c>
      <c r="M59" s="14">
        <f t="shared" si="4"/>
        <v>44895.833333333336</v>
      </c>
      <c r="N59" s="14">
        <f t="shared" si="5"/>
        <v>44895.833333333336</v>
      </c>
      <c r="O59" s="3">
        <v>5</v>
      </c>
      <c r="P59" s="14">
        <f t="shared" si="6"/>
        <v>224479.16666666669</v>
      </c>
      <c r="Q59" s="20">
        <v>0</v>
      </c>
      <c r="R59" s="14">
        <v>0</v>
      </c>
      <c r="S59" s="14">
        <f t="shared" si="0"/>
        <v>224479.16666666669</v>
      </c>
      <c r="T59" s="14">
        <f t="shared" si="1"/>
        <v>1930520.8333333333</v>
      </c>
    </row>
    <row r="60" spans="2:20" x14ac:dyDescent="0.25">
      <c r="B60" s="3">
        <v>44</v>
      </c>
      <c r="C60" s="53" t="s">
        <v>60</v>
      </c>
      <c r="D60" s="3"/>
      <c r="E60" s="24" t="s">
        <v>68</v>
      </c>
      <c r="F60" s="3">
        <v>2016</v>
      </c>
      <c r="G60" s="56">
        <v>2</v>
      </c>
      <c r="H60" s="61">
        <v>150000</v>
      </c>
      <c r="I60" s="14">
        <f t="shared" si="2"/>
        <v>300000</v>
      </c>
      <c r="J60" s="14"/>
      <c r="K60" s="3">
        <v>4</v>
      </c>
      <c r="L60" s="67">
        <f t="shared" si="3"/>
        <v>0.25</v>
      </c>
      <c r="M60" s="14">
        <f t="shared" si="4"/>
        <v>6250</v>
      </c>
      <c r="N60" s="14">
        <f t="shared" si="5"/>
        <v>6250</v>
      </c>
      <c r="O60" s="3">
        <v>5</v>
      </c>
      <c r="P60" s="14">
        <f t="shared" si="6"/>
        <v>31250</v>
      </c>
      <c r="Q60" s="20">
        <v>0</v>
      </c>
      <c r="R60" s="14">
        <v>0</v>
      </c>
      <c r="S60" s="14">
        <f t="shared" si="0"/>
        <v>31250</v>
      </c>
      <c r="T60" s="14">
        <f t="shared" si="1"/>
        <v>268750</v>
      </c>
    </row>
    <row r="61" spans="2:20" x14ac:dyDescent="0.25">
      <c r="B61" s="3">
        <v>45</v>
      </c>
      <c r="C61" s="53" t="s">
        <v>116</v>
      </c>
      <c r="D61" s="3"/>
      <c r="E61" s="24" t="s">
        <v>68</v>
      </c>
      <c r="F61" s="3">
        <v>2016</v>
      </c>
      <c r="G61" s="56">
        <v>5</v>
      </c>
      <c r="H61" s="61">
        <v>164000</v>
      </c>
      <c r="I61" s="14">
        <f t="shared" si="2"/>
        <v>820000</v>
      </c>
      <c r="J61" s="14"/>
      <c r="K61" s="3">
        <v>4</v>
      </c>
      <c r="L61" s="67">
        <f t="shared" si="3"/>
        <v>0.25</v>
      </c>
      <c r="M61" s="14">
        <f t="shared" si="4"/>
        <v>17083.333333333332</v>
      </c>
      <c r="N61" s="14">
        <f t="shared" si="5"/>
        <v>17083.333333333332</v>
      </c>
      <c r="O61" s="3">
        <v>5</v>
      </c>
      <c r="P61" s="14">
        <f t="shared" si="6"/>
        <v>85416.666666666657</v>
      </c>
      <c r="Q61" s="20">
        <v>0</v>
      </c>
      <c r="R61" s="14">
        <v>0</v>
      </c>
      <c r="S61" s="14">
        <f t="shared" si="0"/>
        <v>85416.666666666657</v>
      </c>
      <c r="T61" s="14">
        <f t="shared" si="1"/>
        <v>734583.33333333337</v>
      </c>
    </row>
    <row r="62" spans="2:20" ht="45" x14ac:dyDescent="0.25">
      <c r="B62" s="3">
        <v>46</v>
      </c>
      <c r="C62" s="55" t="s">
        <v>117</v>
      </c>
      <c r="D62" s="3"/>
      <c r="E62" s="24" t="s">
        <v>68</v>
      </c>
      <c r="F62" s="3">
        <v>2016</v>
      </c>
      <c r="G62" s="56">
        <v>1</v>
      </c>
      <c r="H62" s="64">
        <v>3032700</v>
      </c>
      <c r="I62" s="14">
        <f t="shared" si="2"/>
        <v>3032700</v>
      </c>
      <c r="J62" s="14"/>
      <c r="K62" s="3">
        <v>4</v>
      </c>
      <c r="L62" s="67">
        <f t="shared" si="3"/>
        <v>0.25</v>
      </c>
      <c r="M62" s="14">
        <f t="shared" si="4"/>
        <v>63181.25</v>
      </c>
      <c r="N62" s="14">
        <f t="shared" si="5"/>
        <v>63181.25</v>
      </c>
      <c r="O62" s="3">
        <v>5</v>
      </c>
      <c r="P62" s="14">
        <f t="shared" si="6"/>
        <v>315906.25</v>
      </c>
      <c r="Q62" s="20">
        <v>0</v>
      </c>
      <c r="R62" s="14">
        <v>0</v>
      </c>
      <c r="S62" s="14">
        <f t="shared" si="0"/>
        <v>315906.25</v>
      </c>
      <c r="T62" s="14">
        <f t="shared" si="1"/>
        <v>2716793.75</v>
      </c>
    </row>
    <row r="63" spans="2:20" x14ac:dyDescent="0.25">
      <c r="B63" s="3">
        <v>47</v>
      </c>
      <c r="C63" s="10" t="s">
        <v>118</v>
      </c>
      <c r="D63" s="3"/>
      <c r="E63" s="24" t="s">
        <v>68</v>
      </c>
      <c r="F63" s="3">
        <v>2016</v>
      </c>
      <c r="G63" s="56">
        <v>2</v>
      </c>
      <c r="H63" s="61">
        <v>1487200</v>
      </c>
      <c r="I63" s="14">
        <f t="shared" si="2"/>
        <v>2974400</v>
      </c>
      <c r="J63" s="14"/>
      <c r="K63" s="3">
        <v>4</v>
      </c>
      <c r="L63" s="67">
        <f t="shared" si="3"/>
        <v>0.25</v>
      </c>
      <c r="M63" s="14">
        <f t="shared" si="4"/>
        <v>61966.666666666664</v>
      </c>
      <c r="N63" s="14">
        <f t="shared" si="5"/>
        <v>61966.666666666664</v>
      </c>
      <c r="O63" s="3">
        <v>5</v>
      </c>
      <c r="P63" s="14">
        <f t="shared" si="6"/>
        <v>309833.33333333331</v>
      </c>
      <c r="Q63" s="20">
        <v>0</v>
      </c>
      <c r="R63" s="14">
        <v>0</v>
      </c>
      <c r="S63" s="14">
        <f t="shared" si="0"/>
        <v>309833.33333333331</v>
      </c>
      <c r="T63" s="14">
        <f t="shared" si="1"/>
        <v>2664566.6666666665</v>
      </c>
    </row>
    <row r="64" spans="2:20" x14ac:dyDescent="0.25">
      <c r="B64" s="3">
        <v>48</v>
      </c>
      <c r="C64" s="10" t="s">
        <v>119</v>
      </c>
      <c r="D64" s="3"/>
      <c r="E64" s="24" t="s">
        <v>68</v>
      </c>
      <c r="F64" s="3">
        <v>2016</v>
      </c>
      <c r="G64" s="56">
        <v>2</v>
      </c>
      <c r="H64" s="61">
        <v>2157100</v>
      </c>
      <c r="I64" s="14">
        <f t="shared" si="2"/>
        <v>4314200</v>
      </c>
      <c r="J64" s="14"/>
      <c r="K64" s="3">
        <v>4</v>
      </c>
      <c r="L64" s="67">
        <f t="shared" si="3"/>
        <v>0.25</v>
      </c>
      <c r="M64" s="14">
        <f t="shared" si="4"/>
        <v>89879.166666666672</v>
      </c>
      <c r="N64" s="14">
        <f t="shared" si="5"/>
        <v>89879.166666666672</v>
      </c>
      <c r="O64" s="3">
        <v>5</v>
      </c>
      <c r="P64" s="14">
        <f t="shared" si="6"/>
        <v>449395.83333333337</v>
      </c>
      <c r="Q64" s="20">
        <v>0</v>
      </c>
      <c r="R64" s="14">
        <v>0</v>
      </c>
      <c r="S64" s="14">
        <f t="shared" si="0"/>
        <v>449395.83333333337</v>
      </c>
      <c r="T64" s="14">
        <f t="shared" si="1"/>
        <v>3864804.1666666665</v>
      </c>
    </row>
    <row r="65" spans="2:20" x14ac:dyDescent="0.25">
      <c r="B65" s="3">
        <v>49</v>
      </c>
      <c r="C65" s="10" t="s">
        <v>120</v>
      </c>
      <c r="D65" s="3"/>
      <c r="E65" s="24" t="s">
        <v>68</v>
      </c>
      <c r="F65" s="3">
        <v>2016</v>
      </c>
      <c r="G65" s="56">
        <v>2</v>
      </c>
      <c r="H65" s="61">
        <v>1460800</v>
      </c>
      <c r="I65" s="14">
        <f t="shared" si="2"/>
        <v>2921600</v>
      </c>
      <c r="J65" s="14"/>
      <c r="K65" s="3">
        <v>4</v>
      </c>
      <c r="L65" s="67">
        <f t="shared" si="3"/>
        <v>0.25</v>
      </c>
      <c r="M65" s="14">
        <f t="shared" si="4"/>
        <v>60866.666666666664</v>
      </c>
      <c r="N65" s="14">
        <f t="shared" si="5"/>
        <v>60866.666666666664</v>
      </c>
      <c r="O65" s="3">
        <v>5</v>
      </c>
      <c r="P65" s="14">
        <f t="shared" si="6"/>
        <v>304333.33333333331</v>
      </c>
      <c r="Q65" s="20">
        <v>0</v>
      </c>
      <c r="R65" s="14">
        <v>0</v>
      </c>
      <c r="S65" s="14">
        <f t="shared" si="0"/>
        <v>304333.33333333331</v>
      </c>
      <c r="T65" s="14">
        <f t="shared" si="1"/>
        <v>2617266.6666666665</v>
      </c>
    </row>
    <row r="66" spans="2:20" x14ac:dyDescent="0.25">
      <c r="B66" s="3">
        <v>50</v>
      </c>
      <c r="C66" s="10" t="s">
        <v>121</v>
      </c>
      <c r="D66" s="3"/>
      <c r="E66" s="24" t="s">
        <v>68</v>
      </c>
      <c r="F66" s="3">
        <v>2016</v>
      </c>
      <c r="G66" s="56">
        <v>2</v>
      </c>
      <c r="H66" s="61">
        <v>1319000</v>
      </c>
      <c r="I66" s="14">
        <f t="shared" si="2"/>
        <v>2638000</v>
      </c>
      <c r="J66" s="14"/>
      <c r="K66" s="3">
        <v>4</v>
      </c>
      <c r="L66" s="67">
        <f t="shared" si="3"/>
        <v>0.25</v>
      </c>
      <c r="M66" s="14">
        <f t="shared" si="4"/>
        <v>54958.333333333336</v>
      </c>
      <c r="N66" s="14">
        <f t="shared" si="5"/>
        <v>54958.333333333336</v>
      </c>
      <c r="O66" s="3">
        <v>5</v>
      </c>
      <c r="P66" s="14">
        <f t="shared" si="6"/>
        <v>274791.66666666669</v>
      </c>
      <c r="Q66" s="20">
        <v>0</v>
      </c>
      <c r="R66" s="14">
        <v>0</v>
      </c>
      <c r="S66" s="14">
        <f t="shared" si="0"/>
        <v>274791.66666666669</v>
      </c>
      <c r="T66" s="14">
        <f t="shared" si="1"/>
        <v>2363208.3333333335</v>
      </c>
    </row>
    <row r="67" spans="2:20" x14ac:dyDescent="0.25">
      <c r="B67" s="3">
        <v>51</v>
      </c>
      <c r="C67" s="10" t="s">
        <v>122</v>
      </c>
      <c r="D67" s="3"/>
      <c r="E67" s="24" t="s">
        <v>68</v>
      </c>
      <c r="F67" s="3">
        <v>2016</v>
      </c>
      <c r="G67" s="56">
        <v>2</v>
      </c>
      <c r="H67" s="61">
        <v>174900</v>
      </c>
      <c r="I67" s="14">
        <f t="shared" si="2"/>
        <v>349800</v>
      </c>
      <c r="J67" s="14"/>
      <c r="K67" s="3">
        <v>4</v>
      </c>
      <c r="L67" s="67">
        <f t="shared" si="3"/>
        <v>0.25</v>
      </c>
      <c r="M67" s="14">
        <f t="shared" si="4"/>
        <v>7287.5</v>
      </c>
      <c r="N67" s="14">
        <f t="shared" si="5"/>
        <v>7287.5</v>
      </c>
      <c r="O67" s="3">
        <v>5</v>
      </c>
      <c r="P67" s="14">
        <f t="shared" si="6"/>
        <v>36437.5</v>
      </c>
      <c r="Q67" s="20">
        <v>0</v>
      </c>
      <c r="R67" s="14">
        <v>0</v>
      </c>
      <c r="S67" s="14">
        <f t="shared" si="0"/>
        <v>36437.5</v>
      </c>
      <c r="T67" s="14">
        <f t="shared" si="1"/>
        <v>313362.5</v>
      </c>
    </row>
    <row r="68" spans="2:20" x14ac:dyDescent="0.25">
      <c r="B68" s="3">
        <v>52</v>
      </c>
      <c r="C68" s="10" t="s">
        <v>123</v>
      </c>
      <c r="D68" s="3"/>
      <c r="E68" s="24" t="s">
        <v>68</v>
      </c>
      <c r="F68" s="3">
        <v>2016</v>
      </c>
      <c r="G68" s="56">
        <v>1</v>
      </c>
      <c r="H68" s="65">
        <v>484100</v>
      </c>
      <c r="I68" s="14">
        <f t="shared" si="2"/>
        <v>484100</v>
      </c>
      <c r="J68" s="14"/>
      <c r="K68" s="3">
        <v>4</v>
      </c>
      <c r="L68" s="67">
        <f t="shared" si="3"/>
        <v>0.25</v>
      </c>
      <c r="M68" s="14">
        <f t="shared" si="4"/>
        <v>10085.416666666666</v>
      </c>
      <c r="N68" s="14">
        <f t="shared" si="5"/>
        <v>10085.416666666666</v>
      </c>
      <c r="O68" s="3">
        <v>5</v>
      </c>
      <c r="P68" s="14">
        <f t="shared" si="6"/>
        <v>50427.083333333328</v>
      </c>
      <c r="Q68" s="20">
        <v>0</v>
      </c>
      <c r="R68" s="14">
        <v>0</v>
      </c>
      <c r="S68" s="14">
        <f t="shared" si="0"/>
        <v>50427.083333333328</v>
      </c>
      <c r="T68" s="14">
        <f t="shared" si="1"/>
        <v>433672.91666666669</v>
      </c>
    </row>
    <row r="69" spans="2:20" x14ac:dyDescent="0.25">
      <c r="B69" s="3">
        <v>53</v>
      </c>
      <c r="C69" s="10" t="s">
        <v>124</v>
      </c>
      <c r="D69" s="3"/>
      <c r="E69" s="24" t="s">
        <v>68</v>
      </c>
      <c r="F69" s="3">
        <v>2016</v>
      </c>
      <c r="G69" s="56">
        <v>1</v>
      </c>
      <c r="H69" s="65">
        <v>590400</v>
      </c>
      <c r="I69" s="14">
        <f t="shared" si="2"/>
        <v>590400</v>
      </c>
      <c r="J69" s="14"/>
      <c r="K69" s="3">
        <v>4</v>
      </c>
      <c r="L69" s="67">
        <f t="shared" si="3"/>
        <v>0.25</v>
      </c>
      <c r="M69" s="14">
        <f t="shared" si="4"/>
        <v>12300</v>
      </c>
      <c r="N69" s="14">
        <f t="shared" si="5"/>
        <v>12300</v>
      </c>
      <c r="O69" s="3">
        <v>5</v>
      </c>
      <c r="P69" s="14">
        <f t="shared" si="6"/>
        <v>61500</v>
      </c>
      <c r="Q69" s="20">
        <v>0</v>
      </c>
      <c r="R69" s="14">
        <v>0</v>
      </c>
      <c r="S69" s="14">
        <f t="shared" si="0"/>
        <v>61500</v>
      </c>
      <c r="T69" s="14">
        <f t="shared" si="1"/>
        <v>528900</v>
      </c>
    </row>
    <row r="70" spans="2:20" x14ac:dyDescent="0.25">
      <c r="B70" s="3">
        <v>54</v>
      </c>
      <c r="C70" s="10" t="s">
        <v>125</v>
      </c>
      <c r="D70" s="3"/>
      <c r="E70" s="24" t="s">
        <v>68</v>
      </c>
      <c r="F70" s="3">
        <v>2016</v>
      </c>
      <c r="G70" s="56">
        <v>1</v>
      </c>
      <c r="H70" s="65">
        <v>684500</v>
      </c>
      <c r="I70" s="14">
        <f t="shared" si="2"/>
        <v>684500</v>
      </c>
      <c r="J70" s="14"/>
      <c r="K70" s="3">
        <v>4</v>
      </c>
      <c r="L70" s="67">
        <f t="shared" si="3"/>
        <v>0.25</v>
      </c>
      <c r="M70" s="14">
        <f t="shared" si="4"/>
        <v>14260.416666666666</v>
      </c>
      <c r="N70" s="14">
        <f t="shared" si="5"/>
        <v>14260.416666666666</v>
      </c>
      <c r="O70" s="3">
        <v>5</v>
      </c>
      <c r="P70" s="14">
        <f t="shared" si="6"/>
        <v>71302.083333333328</v>
      </c>
      <c r="Q70" s="20">
        <v>0</v>
      </c>
      <c r="R70" s="14">
        <v>0</v>
      </c>
      <c r="S70" s="14">
        <f t="shared" si="0"/>
        <v>71302.083333333328</v>
      </c>
      <c r="T70" s="14">
        <f t="shared" si="1"/>
        <v>613197.91666666663</v>
      </c>
    </row>
    <row r="71" spans="2:20" x14ac:dyDescent="0.25">
      <c r="B71" s="3">
        <v>55</v>
      </c>
      <c r="C71" s="10" t="s">
        <v>126</v>
      </c>
      <c r="D71" s="3"/>
      <c r="E71" s="24" t="s">
        <v>175</v>
      </c>
      <c r="F71" s="3">
        <v>2016</v>
      </c>
      <c r="G71" s="56">
        <v>1</v>
      </c>
      <c r="H71" s="61">
        <v>450000</v>
      </c>
      <c r="I71" s="14">
        <f t="shared" si="2"/>
        <v>450000</v>
      </c>
      <c r="J71" s="14"/>
      <c r="K71" s="3">
        <v>4</v>
      </c>
      <c r="L71" s="67">
        <f t="shared" si="3"/>
        <v>0.25</v>
      </c>
      <c r="M71" s="14">
        <f t="shared" si="4"/>
        <v>9375</v>
      </c>
      <c r="N71" s="14">
        <f t="shared" si="5"/>
        <v>9375</v>
      </c>
      <c r="O71" s="3">
        <v>5</v>
      </c>
      <c r="P71" s="14">
        <f t="shared" si="6"/>
        <v>46875</v>
      </c>
      <c r="Q71" s="20">
        <v>0</v>
      </c>
      <c r="R71" s="14">
        <v>0</v>
      </c>
      <c r="S71" s="14">
        <f t="shared" si="0"/>
        <v>46875</v>
      </c>
      <c r="T71" s="14">
        <f t="shared" si="1"/>
        <v>403125</v>
      </c>
    </row>
    <row r="72" spans="2:20" x14ac:dyDescent="0.25">
      <c r="B72" s="3">
        <v>56</v>
      </c>
      <c r="C72" s="10" t="s">
        <v>127</v>
      </c>
      <c r="D72" s="3"/>
      <c r="E72" s="24" t="s">
        <v>175</v>
      </c>
      <c r="F72" s="3">
        <v>2016</v>
      </c>
      <c r="G72" s="56">
        <v>5</v>
      </c>
      <c r="H72" s="61">
        <v>409000</v>
      </c>
      <c r="I72" s="14">
        <f t="shared" si="2"/>
        <v>2045000</v>
      </c>
      <c r="J72" s="14"/>
      <c r="K72" s="3">
        <v>4</v>
      </c>
      <c r="L72" s="67">
        <f t="shared" si="3"/>
        <v>0.25</v>
      </c>
      <c r="M72" s="14">
        <f t="shared" si="4"/>
        <v>42604.166666666664</v>
      </c>
      <c r="N72" s="14">
        <f t="shared" si="5"/>
        <v>42604.166666666664</v>
      </c>
      <c r="O72" s="3">
        <v>5</v>
      </c>
      <c r="P72" s="14">
        <f t="shared" si="6"/>
        <v>213020.83333333331</v>
      </c>
      <c r="Q72" s="20">
        <v>0</v>
      </c>
      <c r="R72" s="14">
        <v>0</v>
      </c>
      <c r="S72" s="14">
        <f t="shared" si="0"/>
        <v>213020.83333333331</v>
      </c>
      <c r="T72" s="14">
        <f t="shared" si="1"/>
        <v>1831979.1666666667</v>
      </c>
    </row>
    <row r="73" spans="2:20" x14ac:dyDescent="0.25">
      <c r="B73" s="3">
        <v>57</v>
      </c>
      <c r="C73" s="52" t="s">
        <v>128</v>
      </c>
      <c r="D73" s="3"/>
      <c r="E73" s="24" t="s">
        <v>175</v>
      </c>
      <c r="F73" s="3">
        <v>2016</v>
      </c>
      <c r="G73" s="56">
        <v>1</v>
      </c>
      <c r="H73" s="61">
        <v>1298200</v>
      </c>
      <c r="I73" s="14">
        <f t="shared" si="2"/>
        <v>1298200</v>
      </c>
      <c r="J73" s="14"/>
      <c r="K73" s="3">
        <v>4</v>
      </c>
      <c r="L73" s="67">
        <f t="shared" si="3"/>
        <v>0.25</v>
      </c>
      <c r="M73" s="14">
        <f t="shared" si="4"/>
        <v>27045.833333333332</v>
      </c>
      <c r="N73" s="14">
        <f t="shared" si="5"/>
        <v>27045.833333333332</v>
      </c>
      <c r="O73" s="3">
        <v>5</v>
      </c>
      <c r="P73" s="14">
        <f t="shared" si="6"/>
        <v>135229.16666666666</v>
      </c>
      <c r="Q73" s="20">
        <v>0</v>
      </c>
      <c r="R73" s="14">
        <v>0</v>
      </c>
      <c r="S73" s="14">
        <f t="shared" si="0"/>
        <v>135229.16666666666</v>
      </c>
      <c r="T73" s="14">
        <f t="shared" si="1"/>
        <v>1162970.8333333333</v>
      </c>
    </row>
    <row r="74" spans="2:20" x14ac:dyDescent="0.25">
      <c r="B74" s="3">
        <v>58</v>
      </c>
      <c r="C74" s="52" t="s">
        <v>129</v>
      </c>
      <c r="D74" s="3"/>
      <c r="E74" s="24" t="s">
        <v>175</v>
      </c>
      <c r="F74" s="3">
        <v>2016</v>
      </c>
      <c r="G74" s="56">
        <v>2</v>
      </c>
      <c r="H74" s="61">
        <v>600000</v>
      </c>
      <c r="I74" s="14">
        <f t="shared" si="2"/>
        <v>1200000</v>
      </c>
      <c r="J74" s="14"/>
      <c r="K74" s="3">
        <v>4</v>
      </c>
      <c r="L74" s="67">
        <f t="shared" si="3"/>
        <v>0.25</v>
      </c>
      <c r="M74" s="14">
        <f t="shared" si="4"/>
        <v>25000</v>
      </c>
      <c r="N74" s="14">
        <f t="shared" si="5"/>
        <v>25000</v>
      </c>
      <c r="O74" s="3">
        <v>5</v>
      </c>
      <c r="P74" s="14">
        <f t="shared" si="6"/>
        <v>125000</v>
      </c>
      <c r="Q74" s="20">
        <v>0</v>
      </c>
      <c r="R74" s="14">
        <v>0</v>
      </c>
      <c r="S74" s="14">
        <f t="shared" si="0"/>
        <v>125000</v>
      </c>
      <c r="T74" s="14">
        <f t="shared" si="1"/>
        <v>1075000</v>
      </c>
    </row>
    <row r="75" spans="2:20" x14ac:dyDescent="0.25">
      <c r="B75" s="3">
        <v>59</v>
      </c>
      <c r="C75" s="10" t="s">
        <v>130</v>
      </c>
      <c r="D75" s="3"/>
      <c r="E75" s="24" t="s">
        <v>175</v>
      </c>
      <c r="F75" s="3">
        <v>2016</v>
      </c>
      <c r="G75" s="58">
        <v>2</v>
      </c>
      <c r="H75" s="66">
        <v>310000</v>
      </c>
      <c r="I75" s="14">
        <f t="shared" si="2"/>
        <v>620000</v>
      </c>
      <c r="J75" s="14"/>
      <c r="K75" s="3">
        <v>4</v>
      </c>
      <c r="L75" s="67">
        <f t="shared" si="3"/>
        <v>0.25</v>
      </c>
      <c r="M75" s="14">
        <f t="shared" si="4"/>
        <v>12916.666666666666</v>
      </c>
      <c r="N75" s="14">
        <f t="shared" si="5"/>
        <v>12916.666666666666</v>
      </c>
      <c r="O75" s="3">
        <v>5</v>
      </c>
      <c r="P75" s="14">
        <f t="shared" si="6"/>
        <v>64583.333333333328</v>
      </c>
      <c r="Q75" s="20">
        <v>0</v>
      </c>
      <c r="R75" s="14">
        <v>0</v>
      </c>
      <c r="S75" s="14">
        <f t="shared" si="0"/>
        <v>64583.333333333328</v>
      </c>
      <c r="T75" s="14">
        <f t="shared" si="1"/>
        <v>555416.66666666663</v>
      </c>
    </row>
    <row r="76" spans="2:20" x14ac:dyDescent="0.25">
      <c r="B76" s="3">
        <v>60</v>
      </c>
      <c r="C76" s="4" t="s">
        <v>131</v>
      </c>
      <c r="D76" s="3"/>
      <c r="E76" s="24" t="s">
        <v>175</v>
      </c>
      <c r="F76" s="3">
        <v>2016</v>
      </c>
      <c r="G76" s="58">
        <v>3</v>
      </c>
      <c r="H76" s="66">
        <v>90000</v>
      </c>
      <c r="I76" s="14">
        <f t="shared" si="2"/>
        <v>270000</v>
      </c>
      <c r="J76" s="14"/>
      <c r="K76" s="3">
        <v>4</v>
      </c>
      <c r="L76" s="67">
        <f t="shared" si="3"/>
        <v>0.25</v>
      </c>
      <c r="M76" s="14">
        <f t="shared" si="4"/>
        <v>5625</v>
      </c>
      <c r="N76" s="14">
        <f t="shared" si="5"/>
        <v>5625</v>
      </c>
      <c r="O76" s="3">
        <v>5</v>
      </c>
      <c r="P76" s="14">
        <f t="shared" si="6"/>
        <v>28125</v>
      </c>
      <c r="Q76" s="20">
        <v>0</v>
      </c>
      <c r="R76" s="14">
        <v>0</v>
      </c>
      <c r="S76" s="14">
        <f t="shared" si="0"/>
        <v>28125</v>
      </c>
      <c r="T76" s="14">
        <f t="shared" si="1"/>
        <v>241875</v>
      </c>
    </row>
    <row r="77" spans="2:20" x14ac:dyDescent="0.25">
      <c r="B77" s="3">
        <v>61</v>
      </c>
      <c r="C77" s="4" t="s">
        <v>132</v>
      </c>
      <c r="D77" s="3"/>
      <c r="E77" s="24" t="s">
        <v>175</v>
      </c>
      <c r="F77" s="3">
        <v>2016</v>
      </c>
      <c r="G77" s="58">
        <v>1</v>
      </c>
      <c r="H77" s="66">
        <v>192600</v>
      </c>
      <c r="I77" s="14">
        <f t="shared" si="2"/>
        <v>192600</v>
      </c>
      <c r="J77" s="14"/>
      <c r="K77" s="3">
        <v>4</v>
      </c>
      <c r="L77" s="67">
        <f t="shared" si="3"/>
        <v>0.25</v>
      </c>
      <c r="M77" s="14">
        <f t="shared" si="4"/>
        <v>4012.5</v>
      </c>
      <c r="N77" s="14">
        <f t="shared" si="5"/>
        <v>4012.5</v>
      </c>
      <c r="O77" s="3">
        <v>5</v>
      </c>
      <c r="P77" s="14">
        <f t="shared" si="6"/>
        <v>20062.5</v>
      </c>
      <c r="Q77" s="20">
        <v>0</v>
      </c>
      <c r="R77" s="14">
        <v>0</v>
      </c>
      <c r="S77" s="14">
        <f t="shared" si="0"/>
        <v>20062.5</v>
      </c>
      <c r="T77" s="14">
        <f t="shared" si="1"/>
        <v>172537.5</v>
      </c>
    </row>
    <row r="78" spans="2:20" x14ac:dyDescent="0.25">
      <c r="B78" s="3">
        <v>62</v>
      </c>
      <c r="C78" s="4" t="s">
        <v>132</v>
      </c>
      <c r="D78" s="3"/>
      <c r="E78" s="24" t="s">
        <v>175</v>
      </c>
      <c r="F78" s="3">
        <v>2016</v>
      </c>
      <c r="G78" s="58">
        <v>1</v>
      </c>
      <c r="H78" s="66">
        <v>192800</v>
      </c>
      <c r="I78" s="14">
        <f t="shared" si="2"/>
        <v>192800</v>
      </c>
      <c r="J78" s="14"/>
      <c r="K78" s="3">
        <v>4</v>
      </c>
      <c r="L78" s="67">
        <f t="shared" si="3"/>
        <v>0.25</v>
      </c>
      <c r="M78" s="14">
        <f t="shared" si="4"/>
        <v>4016.6666666666665</v>
      </c>
      <c r="N78" s="14">
        <f t="shared" si="5"/>
        <v>4016.6666666666665</v>
      </c>
      <c r="O78" s="3">
        <v>5</v>
      </c>
      <c r="P78" s="14">
        <f t="shared" si="6"/>
        <v>20083.333333333332</v>
      </c>
      <c r="Q78" s="20">
        <v>0</v>
      </c>
      <c r="R78" s="14">
        <v>0</v>
      </c>
      <c r="S78" s="14">
        <f t="shared" si="0"/>
        <v>20083.333333333332</v>
      </c>
      <c r="T78" s="14">
        <f t="shared" si="1"/>
        <v>172716.66666666666</v>
      </c>
    </row>
    <row r="79" spans="2:20" x14ac:dyDescent="0.25">
      <c r="B79" s="3">
        <v>63</v>
      </c>
      <c r="C79" s="10" t="s">
        <v>133</v>
      </c>
      <c r="D79" s="3"/>
      <c r="E79" s="24" t="s">
        <v>176</v>
      </c>
      <c r="F79" s="3">
        <v>2016</v>
      </c>
      <c r="G79" s="56">
        <v>1</v>
      </c>
      <c r="H79" s="61">
        <v>6802000</v>
      </c>
      <c r="I79" s="14">
        <f t="shared" si="2"/>
        <v>6802000</v>
      </c>
      <c r="J79" s="14"/>
      <c r="K79" s="3">
        <v>4</v>
      </c>
      <c r="L79" s="67">
        <f t="shared" si="3"/>
        <v>0.25</v>
      </c>
      <c r="M79" s="14">
        <f t="shared" si="4"/>
        <v>141708.33333333334</v>
      </c>
      <c r="N79" s="14">
        <f t="shared" si="5"/>
        <v>141708.33333333334</v>
      </c>
      <c r="O79" s="3">
        <v>5</v>
      </c>
      <c r="P79" s="14">
        <f t="shared" si="6"/>
        <v>708541.66666666674</v>
      </c>
      <c r="Q79" s="20">
        <v>0</v>
      </c>
      <c r="R79" s="14">
        <v>0</v>
      </c>
      <c r="S79" s="14">
        <f t="shared" si="0"/>
        <v>708541.66666666674</v>
      </c>
      <c r="T79" s="14">
        <f t="shared" si="1"/>
        <v>6093458.333333333</v>
      </c>
    </row>
    <row r="80" spans="2:20" x14ac:dyDescent="0.25">
      <c r="B80" s="3">
        <v>64</v>
      </c>
      <c r="C80" s="10" t="s">
        <v>134</v>
      </c>
      <c r="D80" s="3"/>
      <c r="E80" s="24" t="s">
        <v>176</v>
      </c>
      <c r="F80" s="3">
        <v>2016</v>
      </c>
      <c r="G80" s="56">
        <v>1</v>
      </c>
      <c r="H80" s="61">
        <v>4700000</v>
      </c>
      <c r="I80" s="14">
        <f t="shared" si="2"/>
        <v>4700000</v>
      </c>
      <c r="J80" s="14"/>
      <c r="K80" s="3">
        <v>4</v>
      </c>
      <c r="L80" s="67">
        <f t="shared" si="3"/>
        <v>0.25</v>
      </c>
      <c r="M80" s="14">
        <f t="shared" si="4"/>
        <v>97916.666666666672</v>
      </c>
      <c r="N80" s="14">
        <f t="shared" si="5"/>
        <v>97916.666666666672</v>
      </c>
      <c r="O80" s="3">
        <v>5</v>
      </c>
      <c r="P80" s="14">
        <f t="shared" si="6"/>
        <v>489583.33333333337</v>
      </c>
      <c r="Q80" s="20">
        <v>0</v>
      </c>
      <c r="R80" s="14">
        <v>0</v>
      </c>
      <c r="S80" s="14">
        <f t="shared" si="0"/>
        <v>489583.33333333337</v>
      </c>
      <c r="T80" s="14">
        <f t="shared" si="1"/>
        <v>4210416.666666667</v>
      </c>
    </row>
    <row r="81" spans="2:20" x14ac:dyDescent="0.25">
      <c r="B81" s="3">
        <v>65</v>
      </c>
      <c r="C81" s="10" t="s">
        <v>135</v>
      </c>
      <c r="D81" s="3"/>
      <c r="E81" s="24" t="s">
        <v>70</v>
      </c>
      <c r="F81" s="3">
        <v>2016</v>
      </c>
      <c r="G81" s="56">
        <v>1</v>
      </c>
      <c r="H81" s="61">
        <v>1078000</v>
      </c>
      <c r="I81" s="14">
        <f t="shared" si="2"/>
        <v>1078000</v>
      </c>
      <c r="J81" s="14"/>
      <c r="K81" s="3">
        <v>4</v>
      </c>
      <c r="L81" s="67">
        <f t="shared" si="3"/>
        <v>0.25</v>
      </c>
      <c r="M81" s="14">
        <f t="shared" si="4"/>
        <v>22458.333333333332</v>
      </c>
      <c r="N81" s="14">
        <f t="shared" si="5"/>
        <v>22458.333333333332</v>
      </c>
      <c r="O81" s="3">
        <v>5</v>
      </c>
      <c r="P81" s="14">
        <f t="shared" si="6"/>
        <v>112291.66666666666</v>
      </c>
      <c r="Q81" s="20">
        <v>0</v>
      </c>
      <c r="R81" s="14">
        <v>0</v>
      </c>
      <c r="S81" s="14">
        <f t="shared" ref="S81:S114" si="7">R81+P81</f>
        <v>112291.66666666666</v>
      </c>
      <c r="T81" s="14">
        <f t="shared" ref="T81:T114" si="8">I81-S81</f>
        <v>965708.33333333337</v>
      </c>
    </row>
    <row r="82" spans="2:20" x14ac:dyDescent="0.25">
      <c r="B82" s="3">
        <v>66</v>
      </c>
      <c r="C82" s="10" t="s">
        <v>136</v>
      </c>
      <c r="D82" s="3"/>
      <c r="E82" s="24" t="s">
        <v>70</v>
      </c>
      <c r="F82" s="3">
        <v>2016</v>
      </c>
      <c r="G82" s="56">
        <v>1</v>
      </c>
      <c r="H82" s="61">
        <v>2250000</v>
      </c>
      <c r="I82" s="14">
        <f t="shared" ref="I82:I114" si="9">G82*H82</f>
        <v>2250000</v>
      </c>
      <c r="J82" s="14"/>
      <c r="K82" s="3">
        <v>4</v>
      </c>
      <c r="L82" s="67">
        <f t="shared" ref="L82:L114" si="10">1/K82</f>
        <v>0.25</v>
      </c>
      <c r="M82" s="14">
        <f t="shared" ref="M82:M114" si="11">I82/(K82*12)</f>
        <v>46875</v>
      </c>
      <c r="N82" s="14">
        <f t="shared" ref="N82:N114" si="12">M82</f>
        <v>46875</v>
      </c>
      <c r="O82" s="3">
        <v>5</v>
      </c>
      <c r="P82" s="14">
        <f t="shared" ref="P82:P114" si="13">M82*O82</f>
        <v>234375</v>
      </c>
      <c r="Q82" s="20">
        <v>0</v>
      </c>
      <c r="R82" s="14">
        <v>0</v>
      </c>
      <c r="S82" s="14">
        <f t="shared" si="7"/>
        <v>234375</v>
      </c>
      <c r="T82" s="14">
        <f t="shared" si="8"/>
        <v>2015625</v>
      </c>
    </row>
    <row r="83" spans="2:20" x14ac:dyDescent="0.25">
      <c r="B83" s="3">
        <v>67</v>
      </c>
      <c r="C83" s="10" t="s">
        <v>137</v>
      </c>
      <c r="D83" s="3"/>
      <c r="E83" s="24" t="s">
        <v>71</v>
      </c>
      <c r="F83" s="3">
        <v>2016</v>
      </c>
      <c r="G83" s="56">
        <v>1</v>
      </c>
      <c r="H83" s="61">
        <v>1100000</v>
      </c>
      <c r="I83" s="14">
        <f t="shared" si="9"/>
        <v>1100000</v>
      </c>
      <c r="J83" s="14"/>
      <c r="K83" s="3">
        <v>4</v>
      </c>
      <c r="L83" s="67">
        <f t="shared" si="10"/>
        <v>0.25</v>
      </c>
      <c r="M83" s="14">
        <f t="shared" si="11"/>
        <v>22916.666666666668</v>
      </c>
      <c r="N83" s="14">
        <f t="shared" si="12"/>
        <v>22916.666666666668</v>
      </c>
      <c r="O83" s="3">
        <v>5</v>
      </c>
      <c r="P83" s="14">
        <f t="shared" si="13"/>
        <v>114583.33333333334</v>
      </c>
      <c r="Q83" s="20">
        <v>0</v>
      </c>
      <c r="R83" s="14">
        <v>0</v>
      </c>
      <c r="S83" s="14">
        <f t="shared" si="7"/>
        <v>114583.33333333334</v>
      </c>
      <c r="T83" s="14">
        <f t="shared" si="8"/>
        <v>985416.66666666663</v>
      </c>
    </row>
    <row r="84" spans="2:20" x14ac:dyDescent="0.25">
      <c r="B84" s="3">
        <v>68</v>
      </c>
      <c r="C84" s="10" t="s">
        <v>138</v>
      </c>
      <c r="D84" s="3"/>
      <c r="E84" s="24" t="s">
        <v>71</v>
      </c>
      <c r="F84" s="3">
        <v>2016</v>
      </c>
      <c r="G84" s="56">
        <v>1</v>
      </c>
      <c r="H84" s="61">
        <v>1600000</v>
      </c>
      <c r="I84" s="14">
        <f t="shared" si="9"/>
        <v>1600000</v>
      </c>
      <c r="J84" s="14"/>
      <c r="K84" s="3">
        <v>4</v>
      </c>
      <c r="L84" s="67">
        <f t="shared" si="10"/>
        <v>0.25</v>
      </c>
      <c r="M84" s="14">
        <f t="shared" si="11"/>
        <v>33333.333333333336</v>
      </c>
      <c r="N84" s="14">
        <f t="shared" si="12"/>
        <v>33333.333333333336</v>
      </c>
      <c r="O84" s="3">
        <v>5</v>
      </c>
      <c r="P84" s="14">
        <f t="shared" si="13"/>
        <v>166666.66666666669</v>
      </c>
      <c r="Q84" s="20">
        <v>0</v>
      </c>
      <c r="R84" s="14">
        <v>0</v>
      </c>
      <c r="S84" s="14">
        <f t="shared" si="7"/>
        <v>166666.66666666669</v>
      </c>
      <c r="T84" s="14">
        <f t="shared" si="8"/>
        <v>1433333.3333333333</v>
      </c>
    </row>
    <row r="85" spans="2:20" x14ac:dyDescent="0.25">
      <c r="B85" s="3">
        <v>69</v>
      </c>
      <c r="C85" s="10" t="s">
        <v>139</v>
      </c>
      <c r="D85" s="3"/>
      <c r="E85" s="24" t="s">
        <v>177</v>
      </c>
      <c r="F85" s="3">
        <v>2016</v>
      </c>
      <c r="G85" s="56">
        <v>1</v>
      </c>
      <c r="H85" s="61">
        <v>3299000</v>
      </c>
      <c r="I85" s="14">
        <f t="shared" si="9"/>
        <v>3299000</v>
      </c>
      <c r="J85" s="14"/>
      <c r="K85" s="3">
        <v>4</v>
      </c>
      <c r="L85" s="67">
        <f t="shared" si="10"/>
        <v>0.25</v>
      </c>
      <c r="M85" s="14">
        <f t="shared" si="11"/>
        <v>68729.166666666672</v>
      </c>
      <c r="N85" s="14">
        <f t="shared" si="12"/>
        <v>68729.166666666672</v>
      </c>
      <c r="O85" s="3">
        <v>5</v>
      </c>
      <c r="P85" s="14">
        <f t="shared" si="13"/>
        <v>343645.83333333337</v>
      </c>
      <c r="Q85" s="20">
        <v>0</v>
      </c>
      <c r="R85" s="14">
        <v>0</v>
      </c>
      <c r="S85" s="14">
        <f t="shared" si="7"/>
        <v>343645.83333333337</v>
      </c>
      <c r="T85" s="14">
        <f t="shared" si="8"/>
        <v>2955354.1666666665</v>
      </c>
    </row>
    <row r="86" spans="2:20" x14ac:dyDescent="0.25">
      <c r="B86" s="3">
        <v>70</v>
      </c>
      <c r="C86" s="53" t="s">
        <v>140</v>
      </c>
      <c r="D86" s="3"/>
      <c r="E86" s="24" t="s">
        <v>67</v>
      </c>
      <c r="F86" s="3">
        <v>2016</v>
      </c>
      <c r="G86" s="56">
        <v>1</v>
      </c>
      <c r="H86" s="60">
        <v>1298500</v>
      </c>
      <c r="I86" s="14">
        <f t="shared" si="9"/>
        <v>1298500</v>
      </c>
      <c r="J86" s="14"/>
      <c r="K86" s="3">
        <v>8</v>
      </c>
      <c r="L86" s="67">
        <f t="shared" si="10"/>
        <v>0.125</v>
      </c>
      <c r="M86" s="14">
        <f t="shared" si="11"/>
        <v>13526.041666666666</v>
      </c>
      <c r="N86" s="14">
        <f t="shared" si="12"/>
        <v>13526.041666666666</v>
      </c>
      <c r="O86" s="3">
        <v>5</v>
      </c>
      <c r="P86" s="14">
        <f t="shared" si="13"/>
        <v>67630.208333333328</v>
      </c>
      <c r="Q86" s="20">
        <v>0</v>
      </c>
      <c r="R86" s="14">
        <v>0</v>
      </c>
      <c r="S86" s="14">
        <f t="shared" si="7"/>
        <v>67630.208333333328</v>
      </c>
      <c r="T86" s="14">
        <f t="shared" si="8"/>
        <v>1230869.7916666667</v>
      </c>
    </row>
    <row r="87" spans="2:20" x14ac:dyDescent="0.25">
      <c r="B87" s="3">
        <v>71</v>
      </c>
      <c r="C87" s="52" t="s">
        <v>141</v>
      </c>
      <c r="D87" s="3"/>
      <c r="E87" s="24" t="s">
        <v>26</v>
      </c>
      <c r="F87" s="3">
        <v>2016</v>
      </c>
      <c r="G87" s="56">
        <v>2</v>
      </c>
      <c r="H87" s="61">
        <v>3982500</v>
      </c>
      <c r="I87" s="14">
        <f t="shared" si="9"/>
        <v>7965000</v>
      </c>
      <c r="J87" s="14"/>
      <c r="K87" s="3">
        <v>8</v>
      </c>
      <c r="L87" s="67">
        <f t="shared" si="10"/>
        <v>0.125</v>
      </c>
      <c r="M87" s="14">
        <f t="shared" si="11"/>
        <v>82968.75</v>
      </c>
      <c r="N87" s="14">
        <f t="shared" si="12"/>
        <v>82968.75</v>
      </c>
      <c r="O87" s="3">
        <v>5</v>
      </c>
      <c r="P87" s="14">
        <f t="shared" si="13"/>
        <v>414843.75</v>
      </c>
      <c r="Q87" s="20">
        <v>0</v>
      </c>
      <c r="R87" s="14">
        <v>0</v>
      </c>
      <c r="S87" s="14">
        <f t="shared" si="7"/>
        <v>414843.75</v>
      </c>
      <c r="T87" s="14">
        <f t="shared" si="8"/>
        <v>7550156.25</v>
      </c>
    </row>
    <row r="88" spans="2:20" x14ac:dyDescent="0.25">
      <c r="B88" s="3">
        <v>72</v>
      </c>
      <c r="C88" s="53" t="s">
        <v>142</v>
      </c>
      <c r="D88" s="3"/>
      <c r="E88" s="24" t="s">
        <v>26</v>
      </c>
      <c r="F88" s="3">
        <v>2016</v>
      </c>
      <c r="G88" s="56">
        <v>1</v>
      </c>
      <c r="H88" s="61">
        <v>3150000</v>
      </c>
      <c r="I88" s="14">
        <f t="shared" si="9"/>
        <v>3150000</v>
      </c>
      <c r="J88" s="14"/>
      <c r="K88" s="3">
        <v>8</v>
      </c>
      <c r="L88" s="67">
        <f t="shared" si="10"/>
        <v>0.125</v>
      </c>
      <c r="M88" s="14">
        <f t="shared" si="11"/>
        <v>32812.5</v>
      </c>
      <c r="N88" s="14">
        <f t="shared" si="12"/>
        <v>32812.5</v>
      </c>
      <c r="O88" s="3">
        <v>5</v>
      </c>
      <c r="P88" s="14">
        <f t="shared" si="13"/>
        <v>164062.5</v>
      </c>
      <c r="Q88" s="20">
        <v>0</v>
      </c>
      <c r="R88" s="14">
        <v>0</v>
      </c>
      <c r="S88" s="14">
        <f t="shared" si="7"/>
        <v>164062.5</v>
      </c>
      <c r="T88" s="14">
        <f t="shared" si="8"/>
        <v>2985937.5</v>
      </c>
    </row>
    <row r="89" spans="2:20" x14ac:dyDescent="0.25">
      <c r="B89" s="3">
        <v>73</v>
      </c>
      <c r="C89" s="52" t="s">
        <v>143</v>
      </c>
      <c r="D89" s="3"/>
      <c r="E89" s="24" t="s">
        <v>26</v>
      </c>
      <c r="F89" s="3">
        <v>2016</v>
      </c>
      <c r="G89" s="56">
        <v>3</v>
      </c>
      <c r="H89" s="61">
        <v>3150000</v>
      </c>
      <c r="I89" s="14">
        <f t="shared" si="9"/>
        <v>9450000</v>
      </c>
      <c r="J89" s="14"/>
      <c r="K89" s="3">
        <v>8</v>
      </c>
      <c r="L89" s="67">
        <f t="shared" si="10"/>
        <v>0.125</v>
      </c>
      <c r="M89" s="14">
        <f t="shared" si="11"/>
        <v>98437.5</v>
      </c>
      <c r="N89" s="14">
        <f t="shared" si="12"/>
        <v>98437.5</v>
      </c>
      <c r="O89" s="3">
        <v>5</v>
      </c>
      <c r="P89" s="14">
        <f t="shared" si="13"/>
        <v>492187.5</v>
      </c>
      <c r="Q89" s="20">
        <v>0</v>
      </c>
      <c r="R89" s="14">
        <v>0</v>
      </c>
      <c r="S89" s="14">
        <f t="shared" si="7"/>
        <v>492187.5</v>
      </c>
      <c r="T89" s="14">
        <f t="shared" si="8"/>
        <v>8957812.5</v>
      </c>
    </row>
    <row r="90" spans="2:20" x14ac:dyDescent="0.25">
      <c r="B90" s="3">
        <v>74</v>
      </c>
      <c r="C90" s="52" t="s">
        <v>144</v>
      </c>
      <c r="D90" s="3"/>
      <c r="E90" s="24" t="s">
        <v>26</v>
      </c>
      <c r="F90" s="3">
        <v>2016</v>
      </c>
      <c r="G90" s="56">
        <v>1</v>
      </c>
      <c r="H90" s="61">
        <v>3300000</v>
      </c>
      <c r="I90" s="14">
        <f t="shared" si="9"/>
        <v>3300000</v>
      </c>
      <c r="J90" s="14"/>
      <c r="K90" s="3">
        <v>8</v>
      </c>
      <c r="L90" s="67">
        <f t="shared" si="10"/>
        <v>0.125</v>
      </c>
      <c r="M90" s="14">
        <f t="shared" si="11"/>
        <v>34375</v>
      </c>
      <c r="N90" s="14">
        <f t="shared" si="12"/>
        <v>34375</v>
      </c>
      <c r="O90" s="3">
        <v>5</v>
      </c>
      <c r="P90" s="14">
        <f t="shared" si="13"/>
        <v>171875</v>
      </c>
      <c r="Q90" s="20">
        <v>0</v>
      </c>
      <c r="R90" s="14">
        <v>0</v>
      </c>
      <c r="S90" s="14">
        <f t="shared" si="7"/>
        <v>171875</v>
      </c>
      <c r="T90" s="14">
        <f t="shared" si="8"/>
        <v>3128125</v>
      </c>
    </row>
    <row r="91" spans="2:20" x14ac:dyDescent="0.25">
      <c r="B91" s="3">
        <v>75</v>
      </c>
      <c r="C91" s="52" t="s">
        <v>145</v>
      </c>
      <c r="D91" s="3"/>
      <c r="E91" s="24" t="s">
        <v>26</v>
      </c>
      <c r="F91" s="3">
        <v>2016</v>
      </c>
      <c r="G91" s="56">
        <v>1</v>
      </c>
      <c r="H91" s="61">
        <v>1808000</v>
      </c>
      <c r="I91" s="14">
        <f t="shared" si="9"/>
        <v>1808000</v>
      </c>
      <c r="J91" s="14"/>
      <c r="K91" s="3">
        <v>8</v>
      </c>
      <c r="L91" s="67">
        <f t="shared" si="10"/>
        <v>0.125</v>
      </c>
      <c r="M91" s="14">
        <f t="shared" si="11"/>
        <v>18833.333333333332</v>
      </c>
      <c r="N91" s="14">
        <f t="shared" si="12"/>
        <v>18833.333333333332</v>
      </c>
      <c r="O91" s="3">
        <v>5</v>
      </c>
      <c r="P91" s="14">
        <f t="shared" si="13"/>
        <v>94166.666666666657</v>
      </c>
      <c r="Q91" s="20">
        <v>0</v>
      </c>
      <c r="R91" s="14">
        <v>0</v>
      </c>
      <c r="S91" s="14">
        <f t="shared" si="7"/>
        <v>94166.666666666657</v>
      </c>
      <c r="T91" s="14">
        <f t="shared" si="8"/>
        <v>1713833.3333333333</v>
      </c>
    </row>
    <row r="92" spans="2:20" x14ac:dyDescent="0.25">
      <c r="B92" s="3">
        <v>76</v>
      </c>
      <c r="C92" s="53" t="s">
        <v>146</v>
      </c>
      <c r="D92" s="3"/>
      <c r="E92" s="24" t="s">
        <v>26</v>
      </c>
      <c r="F92" s="3">
        <v>2016</v>
      </c>
      <c r="G92" s="56">
        <v>2</v>
      </c>
      <c r="H92" s="61">
        <v>747150</v>
      </c>
      <c r="I92" s="14">
        <f t="shared" si="9"/>
        <v>1494300</v>
      </c>
      <c r="J92" s="14"/>
      <c r="K92" s="3">
        <v>8</v>
      </c>
      <c r="L92" s="67">
        <f t="shared" si="10"/>
        <v>0.125</v>
      </c>
      <c r="M92" s="14">
        <f t="shared" si="11"/>
        <v>15565.625</v>
      </c>
      <c r="N92" s="14">
        <f t="shared" si="12"/>
        <v>15565.625</v>
      </c>
      <c r="O92" s="3">
        <v>5</v>
      </c>
      <c r="P92" s="14">
        <f t="shared" si="13"/>
        <v>77828.125</v>
      </c>
      <c r="Q92" s="20">
        <v>0</v>
      </c>
      <c r="R92" s="14">
        <v>0</v>
      </c>
      <c r="S92" s="14">
        <f t="shared" si="7"/>
        <v>77828.125</v>
      </c>
      <c r="T92" s="14">
        <f t="shared" si="8"/>
        <v>1416471.875</v>
      </c>
    </row>
    <row r="93" spans="2:20" x14ac:dyDescent="0.25">
      <c r="B93" s="3">
        <v>77</v>
      </c>
      <c r="C93" s="53" t="s">
        <v>147</v>
      </c>
      <c r="D93" s="3"/>
      <c r="E93" s="24" t="s">
        <v>68</v>
      </c>
      <c r="F93" s="3">
        <v>2016</v>
      </c>
      <c r="G93" s="56">
        <v>1</v>
      </c>
      <c r="H93" s="61">
        <v>3250000</v>
      </c>
      <c r="I93" s="14">
        <f t="shared" si="9"/>
        <v>3250000</v>
      </c>
      <c r="J93" s="14"/>
      <c r="K93" s="3">
        <v>8</v>
      </c>
      <c r="L93" s="67">
        <f t="shared" si="10"/>
        <v>0.125</v>
      </c>
      <c r="M93" s="14">
        <f t="shared" si="11"/>
        <v>33854.166666666664</v>
      </c>
      <c r="N93" s="14">
        <f t="shared" si="12"/>
        <v>33854.166666666664</v>
      </c>
      <c r="O93" s="3">
        <v>5</v>
      </c>
      <c r="P93" s="14">
        <f t="shared" si="13"/>
        <v>169270.83333333331</v>
      </c>
      <c r="Q93" s="20">
        <v>0</v>
      </c>
      <c r="R93" s="14">
        <v>0</v>
      </c>
      <c r="S93" s="14">
        <f t="shared" si="7"/>
        <v>169270.83333333331</v>
      </c>
      <c r="T93" s="14">
        <f t="shared" si="8"/>
        <v>3080729.1666666665</v>
      </c>
    </row>
    <row r="94" spans="2:20" x14ac:dyDescent="0.25">
      <c r="B94" s="3">
        <v>78</v>
      </c>
      <c r="C94" s="52" t="s">
        <v>148</v>
      </c>
      <c r="D94" s="3"/>
      <c r="E94" s="24" t="s">
        <v>68</v>
      </c>
      <c r="F94" s="3">
        <v>2016</v>
      </c>
      <c r="G94" s="56">
        <v>1</v>
      </c>
      <c r="H94" s="61">
        <v>2250000</v>
      </c>
      <c r="I94" s="14">
        <f t="shared" si="9"/>
        <v>2250000</v>
      </c>
      <c r="J94" s="14"/>
      <c r="K94" s="3">
        <v>8</v>
      </c>
      <c r="L94" s="67">
        <f t="shared" si="10"/>
        <v>0.125</v>
      </c>
      <c r="M94" s="14">
        <f t="shared" si="11"/>
        <v>23437.5</v>
      </c>
      <c r="N94" s="14">
        <f t="shared" si="12"/>
        <v>23437.5</v>
      </c>
      <c r="O94" s="3">
        <v>5</v>
      </c>
      <c r="P94" s="14">
        <f t="shared" si="13"/>
        <v>117187.5</v>
      </c>
      <c r="Q94" s="20">
        <v>0</v>
      </c>
      <c r="R94" s="14">
        <v>0</v>
      </c>
      <c r="S94" s="14">
        <f t="shared" si="7"/>
        <v>117187.5</v>
      </c>
      <c r="T94" s="14">
        <f t="shared" si="8"/>
        <v>2132812.5</v>
      </c>
    </row>
    <row r="95" spans="2:20" x14ac:dyDescent="0.25">
      <c r="B95" s="3">
        <v>79</v>
      </c>
      <c r="C95" s="52" t="s">
        <v>149</v>
      </c>
      <c r="D95" s="3"/>
      <c r="E95" s="24" t="s">
        <v>68</v>
      </c>
      <c r="F95" s="3">
        <v>2016</v>
      </c>
      <c r="G95" s="56">
        <v>2</v>
      </c>
      <c r="H95" s="61">
        <v>4104500</v>
      </c>
      <c r="I95" s="14">
        <f t="shared" si="9"/>
        <v>8209000</v>
      </c>
      <c r="J95" s="14"/>
      <c r="K95" s="3">
        <v>8</v>
      </c>
      <c r="L95" s="67">
        <f t="shared" si="10"/>
        <v>0.125</v>
      </c>
      <c r="M95" s="14">
        <f t="shared" si="11"/>
        <v>85510.416666666672</v>
      </c>
      <c r="N95" s="14">
        <f t="shared" si="12"/>
        <v>85510.416666666672</v>
      </c>
      <c r="O95" s="3">
        <v>5</v>
      </c>
      <c r="P95" s="14">
        <f t="shared" si="13"/>
        <v>427552.08333333337</v>
      </c>
      <c r="Q95" s="20">
        <v>0</v>
      </c>
      <c r="R95" s="14">
        <v>0</v>
      </c>
      <c r="S95" s="14">
        <f t="shared" si="7"/>
        <v>427552.08333333337</v>
      </c>
      <c r="T95" s="14">
        <f t="shared" si="8"/>
        <v>7781447.916666667</v>
      </c>
    </row>
    <row r="96" spans="2:20" x14ac:dyDescent="0.25">
      <c r="B96" s="3">
        <v>80</v>
      </c>
      <c r="C96" s="52" t="s">
        <v>90</v>
      </c>
      <c r="D96" s="3"/>
      <c r="E96" s="24" t="s">
        <v>68</v>
      </c>
      <c r="F96" s="3">
        <v>2016</v>
      </c>
      <c r="G96" s="56">
        <v>1</v>
      </c>
      <c r="H96" s="61">
        <v>3959000</v>
      </c>
      <c r="I96" s="14">
        <f t="shared" si="9"/>
        <v>3959000</v>
      </c>
      <c r="J96" s="14"/>
      <c r="K96" s="3">
        <v>8</v>
      </c>
      <c r="L96" s="67">
        <f t="shared" si="10"/>
        <v>0.125</v>
      </c>
      <c r="M96" s="14">
        <f t="shared" si="11"/>
        <v>41239.583333333336</v>
      </c>
      <c r="N96" s="14">
        <f t="shared" si="12"/>
        <v>41239.583333333336</v>
      </c>
      <c r="O96" s="3">
        <v>5</v>
      </c>
      <c r="P96" s="14">
        <f t="shared" si="13"/>
        <v>206197.91666666669</v>
      </c>
      <c r="Q96" s="20">
        <v>0</v>
      </c>
      <c r="R96" s="14">
        <v>0</v>
      </c>
      <c r="S96" s="14">
        <f t="shared" si="7"/>
        <v>206197.91666666669</v>
      </c>
      <c r="T96" s="14">
        <f t="shared" si="8"/>
        <v>3752802.0833333335</v>
      </c>
    </row>
    <row r="97" spans="2:20" x14ac:dyDescent="0.25">
      <c r="B97" s="3">
        <v>81</v>
      </c>
      <c r="C97" s="10" t="s">
        <v>150</v>
      </c>
      <c r="D97" s="3"/>
      <c r="E97" s="24" t="s">
        <v>68</v>
      </c>
      <c r="F97" s="3">
        <v>2016</v>
      </c>
      <c r="G97" s="56">
        <v>4</v>
      </c>
      <c r="H97" s="61">
        <v>879000</v>
      </c>
      <c r="I97" s="14">
        <f t="shared" si="9"/>
        <v>3516000</v>
      </c>
      <c r="J97" s="14"/>
      <c r="K97" s="3">
        <v>8</v>
      </c>
      <c r="L97" s="67">
        <f t="shared" si="10"/>
        <v>0.125</v>
      </c>
      <c r="M97" s="14">
        <f t="shared" si="11"/>
        <v>36625</v>
      </c>
      <c r="N97" s="14">
        <f t="shared" si="12"/>
        <v>36625</v>
      </c>
      <c r="O97" s="3">
        <v>5</v>
      </c>
      <c r="P97" s="14">
        <f t="shared" si="13"/>
        <v>183125</v>
      </c>
      <c r="Q97" s="20">
        <v>0</v>
      </c>
      <c r="R97" s="14">
        <v>0</v>
      </c>
      <c r="S97" s="14">
        <f t="shared" si="7"/>
        <v>183125</v>
      </c>
      <c r="T97" s="14">
        <f t="shared" si="8"/>
        <v>3332875</v>
      </c>
    </row>
    <row r="98" spans="2:20" x14ac:dyDescent="0.25">
      <c r="B98" s="3">
        <v>82</v>
      </c>
      <c r="C98" s="10" t="s">
        <v>151</v>
      </c>
      <c r="D98" s="3"/>
      <c r="E98" s="24" t="s">
        <v>68</v>
      </c>
      <c r="F98" s="3">
        <v>2016</v>
      </c>
      <c r="G98" s="56">
        <v>2</v>
      </c>
      <c r="H98" s="61">
        <v>1319000</v>
      </c>
      <c r="I98" s="14">
        <f t="shared" si="9"/>
        <v>2638000</v>
      </c>
      <c r="J98" s="14"/>
      <c r="K98" s="3">
        <v>8</v>
      </c>
      <c r="L98" s="67">
        <f t="shared" si="10"/>
        <v>0.125</v>
      </c>
      <c r="M98" s="14">
        <f t="shared" si="11"/>
        <v>27479.166666666668</v>
      </c>
      <c r="N98" s="14">
        <f t="shared" si="12"/>
        <v>27479.166666666668</v>
      </c>
      <c r="O98" s="3">
        <v>5</v>
      </c>
      <c r="P98" s="14">
        <f t="shared" si="13"/>
        <v>137395.83333333334</v>
      </c>
      <c r="Q98" s="20">
        <v>0</v>
      </c>
      <c r="R98" s="14">
        <v>0</v>
      </c>
      <c r="S98" s="14">
        <f t="shared" si="7"/>
        <v>137395.83333333334</v>
      </c>
      <c r="T98" s="14">
        <f t="shared" si="8"/>
        <v>2500604.1666666665</v>
      </c>
    </row>
    <row r="99" spans="2:20" x14ac:dyDescent="0.25">
      <c r="B99" s="3">
        <v>83</v>
      </c>
      <c r="C99" s="10" t="s">
        <v>152</v>
      </c>
      <c r="D99" s="3"/>
      <c r="E99" s="24" t="s">
        <v>68</v>
      </c>
      <c r="F99" s="3">
        <v>2016</v>
      </c>
      <c r="G99" s="56">
        <v>1</v>
      </c>
      <c r="H99" s="61">
        <v>3959000</v>
      </c>
      <c r="I99" s="14">
        <f t="shared" si="9"/>
        <v>3959000</v>
      </c>
      <c r="J99" s="14"/>
      <c r="K99" s="3">
        <v>8</v>
      </c>
      <c r="L99" s="67">
        <f t="shared" si="10"/>
        <v>0.125</v>
      </c>
      <c r="M99" s="14">
        <f t="shared" si="11"/>
        <v>41239.583333333336</v>
      </c>
      <c r="N99" s="14">
        <f t="shared" si="12"/>
        <v>41239.583333333336</v>
      </c>
      <c r="O99" s="3">
        <v>5</v>
      </c>
      <c r="P99" s="14">
        <f t="shared" si="13"/>
        <v>206197.91666666669</v>
      </c>
      <c r="Q99" s="20">
        <v>0</v>
      </c>
      <c r="R99" s="14">
        <v>0</v>
      </c>
      <c r="S99" s="14">
        <f t="shared" si="7"/>
        <v>206197.91666666669</v>
      </c>
      <c r="T99" s="14">
        <f t="shared" si="8"/>
        <v>3752802.0833333335</v>
      </c>
    </row>
    <row r="100" spans="2:20" x14ac:dyDescent="0.25">
      <c r="B100" s="3">
        <v>84</v>
      </c>
      <c r="C100" s="53" t="s">
        <v>153</v>
      </c>
      <c r="D100" s="3"/>
      <c r="E100" s="24" t="s">
        <v>68</v>
      </c>
      <c r="F100" s="3">
        <v>2016</v>
      </c>
      <c r="G100" s="56">
        <v>5</v>
      </c>
      <c r="H100" s="61">
        <v>4405000</v>
      </c>
      <c r="I100" s="14">
        <f t="shared" si="9"/>
        <v>22025000</v>
      </c>
      <c r="J100" s="14"/>
      <c r="K100" s="3">
        <v>8</v>
      </c>
      <c r="L100" s="67">
        <f t="shared" si="10"/>
        <v>0.125</v>
      </c>
      <c r="M100" s="14">
        <f t="shared" si="11"/>
        <v>229427.08333333334</v>
      </c>
      <c r="N100" s="14">
        <f t="shared" si="12"/>
        <v>229427.08333333334</v>
      </c>
      <c r="O100" s="3">
        <v>5</v>
      </c>
      <c r="P100" s="14">
        <f t="shared" si="13"/>
        <v>1147135.4166666667</v>
      </c>
      <c r="Q100" s="20">
        <v>0</v>
      </c>
      <c r="R100" s="14">
        <v>0</v>
      </c>
      <c r="S100" s="14">
        <f t="shared" si="7"/>
        <v>1147135.4166666667</v>
      </c>
      <c r="T100" s="14">
        <f t="shared" si="8"/>
        <v>20877864.583333332</v>
      </c>
    </row>
    <row r="101" spans="2:20" x14ac:dyDescent="0.25">
      <c r="B101" s="3">
        <v>85</v>
      </c>
      <c r="C101" s="52" t="s">
        <v>154</v>
      </c>
      <c r="D101" s="3"/>
      <c r="E101" s="24" t="s">
        <v>175</v>
      </c>
      <c r="F101" s="3">
        <v>2016</v>
      </c>
      <c r="G101" s="56">
        <v>1</v>
      </c>
      <c r="H101" s="61">
        <v>1400000</v>
      </c>
      <c r="I101" s="14">
        <f t="shared" si="9"/>
        <v>1400000</v>
      </c>
      <c r="J101" s="14"/>
      <c r="K101" s="3">
        <v>8</v>
      </c>
      <c r="L101" s="67">
        <f t="shared" si="10"/>
        <v>0.125</v>
      </c>
      <c r="M101" s="14">
        <f t="shared" si="11"/>
        <v>14583.333333333334</v>
      </c>
      <c r="N101" s="14">
        <f t="shared" si="12"/>
        <v>14583.333333333334</v>
      </c>
      <c r="O101" s="3">
        <v>5</v>
      </c>
      <c r="P101" s="14">
        <f t="shared" si="13"/>
        <v>72916.666666666672</v>
      </c>
      <c r="Q101" s="20">
        <v>0</v>
      </c>
      <c r="R101" s="14">
        <v>0</v>
      </c>
      <c r="S101" s="14">
        <f t="shared" si="7"/>
        <v>72916.666666666672</v>
      </c>
      <c r="T101" s="14">
        <f t="shared" si="8"/>
        <v>1327083.3333333333</v>
      </c>
    </row>
    <row r="102" spans="2:20" x14ac:dyDescent="0.25">
      <c r="B102" s="3">
        <v>86</v>
      </c>
      <c r="C102" s="10" t="s">
        <v>155</v>
      </c>
      <c r="D102" s="3"/>
      <c r="E102" s="24" t="s">
        <v>175</v>
      </c>
      <c r="F102" s="3">
        <v>2016</v>
      </c>
      <c r="G102" s="56">
        <v>1</v>
      </c>
      <c r="H102" s="61">
        <v>600000</v>
      </c>
      <c r="I102" s="14">
        <f t="shared" si="9"/>
        <v>600000</v>
      </c>
      <c r="J102" s="14"/>
      <c r="K102" s="3">
        <v>8</v>
      </c>
      <c r="L102" s="67">
        <f t="shared" si="10"/>
        <v>0.125</v>
      </c>
      <c r="M102" s="14">
        <f t="shared" si="11"/>
        <v>6250</v>
      </c>
      <c r="N102" s="14">
        <f t="shared" si="12"/>
        <v>6250</v>
      </c>
      <c r="O102" s="3">
        <v>5</v>
      </c>
      <c r="P102" s="14">
        <f t="shared" si="13"/>
        <v>31250</v>
      </c>
      <c r="Q102" s="20">
        <v>0</v>
      </c>
      <c r="R102" s="14">
        <v>0</v>
      </c>
      <c r="S102" s="14">
        <f t="shared" si="7"/>
        <v>31250</v>
      </c>
      <c r="T102" s="14">
        <f t="shared" si="8"/>
        <v>568750</v>
      </c>
    </row>
    <row r="103" spans="2:20" x14ac:dyDescent="0.25">
      <c r="B103" s="3">
        <v>87</v>
      </c>
      <c r="C103" s="52" t="s">
        <v>156</v>
      </c>
      <c r="D103" s="3"/>
      <c r="E103" s="24" t="s">
        <v>175</v>
      </c>
      <c r="F103" s="3">
        <v>2016</v>
      </c>
      <c r="G103" s="56">
        <v>1</v>
      </c>
      <c r="H103" s="61">
        <v>5500000</v>
      </c>
      <c r="I103" s="14">
        <f t="shared" si="9"/>
        <v>5500000</v>
      </c>
      <c r="J103" s="14"/>
      <c r="K103" s="3">
        <v>8</v>
      </c>
      <c r="L103" s="67">
        <f t="shared" si="10"/>
        <v>0.125</v>
      </c>
      <c r="M103" s="14">
        <f t="shared" si="11"/>
        <v>57291.666666666664</v>
      </c>
      <c r="N103" s="14">
        <f t="shared" si="12"/>
        <v>57291.666666666664</v>
      </c>
      <c r="O103" s="3">
        <v>5</v>
      </c>
      <c r="P103" s="14">
        <f t="shared" si="13"/>
        <v>286458.33333333331</v>
      </c>
      <c r="Q103" s="20">
        <v>0</v>
      </c>
      <c r="R103" s="14">
        <v>0</v>
      </c>
      <c r="S103" s="14">
        <f t="shared" si="7"/>
        <v>286458.33333333331</v>
      </c>
      <c r="T103" s="14">
        <f t="shared" si="8"/>
        <v>5213541.666666667</v>
      </c>
    </row>
    <row r="104" spans="2:20" x14ac:dyDescent="0.25">
      <c r="B104" s="3">
        <v>88</v>
      </c>
      <c r="C104" s="10" t="s">
        <v>157</v>
      </c>
      <c r="D104" s="3"/>
      <c r="E104" s="24" t="s">
        <v>175</v>
      </c>
      <c r="F104" s="3">
        <v>2016</v>
      </c>
      <c r="G104" s="56">
        <v>1</v>
      </c>
      <c r="H104" s="61">
        <v>1000000</v>
      </c>
      <c r="I104" s="14">
        <f t="shared" si="9"/>
        <v>1000000</v>
      </c>
      <c r="J104" s="14"/>
      <c r="K104" s="3">
        <v>8</v>
      </c>
      <c r="L104" s="67">
        <f t="shared" si="10"/>
        <v>0.125</v>
      </c>
      <c r="M104" s="14">
        <f t="shared" si="11"/>
        <v>10416.666666666666</v>
      </c>
      <c r="N104" s="14">
        <f t="shared" si="12"/>
        <v>10416.666666666666</v>
      </c>
      <c r="O104" s="3">
        <v>5</v>
      </c>
      <c r="P104" s="14">
        <f t="shared" si="13"/>
        <v>52083.333333333328</v>
      </c>
      <c r="Q104" s="20">
        <v>0</v>
      </c>
      <c r="R104" s="14">
        <v>0</v>
      </c>
      <c r="S104" s="14">
        <f t="shared" si="7"/>
        <v>52083.333333333328</v>
      </c>
      <c r="T104" s="14">
        <f t="shared" si="8"/>
        <v>947916.66666666663</v>
      </c>
    </row>
    <row r="105" spans="2:20" x14ac:dyDescent="0.25">
      <c r="B105" s="3">
        <v>89</v>
      </c>
      <c r="C105" s="10" t="s">
        <v>158</v>
      </c>
      <c r="D105" s="3"/>
      <c r="E105" s="24" t="s">
        <v>175</v>
      </c>
      <c r="F105" s="3">
        <v>2016</v>
      </c>
      <c r="G105" s="58">
        <v>3</v>
      </c>
      <c r="H105" s="61">
        <v>192600</v>
      </c>
      <c r="I105" s="14">
        <f t="shared" si="9"/>
        <v>577800</v>
      </c>
      <c r="J105" s="14"/>
      <c r="K105" s="3">
        <v>8</v>
      </c>
      <c r="L105" s="67">
        <f t="shared" si="10"/>
        <v>0.125</v>
      </c>
      <c r="M105" s="14">
        <f t="shared" si="11"/>
        <v>6018.75</v>
      </c>
      <c r="N105" s="14">
        <f t="shared" si="12"/>
        <v>6018.75</v>
      </c>
      <c r="O105" s="3">
        <v>5</v>
      </c>
      <c r="P105" s="14">
        <f t="shared" si="13"/>
        <v>30093.75</v>
      </c>
      <c r="Q105" s="20">
        <v>0</v>
      </c>
      <c r="R105" s="14">
        <v>0</v>
      </c>
      <c r="S105" s="14">
        <f t="shared" si="7"/>
        <v>30093.75</v>
      </c>
      <c r="T105" s="14">
        <f t="shared" si="8"/>
        <v>547706.25</v>
      </c>
    </row>
    <row r="106" spans="2:20" x14ac:dyDescent="0.25">
      <c r="B106" s="3">
        <v>90</v>
      </c>
      <c r="C106" s="4" t="s">
        <v>159</v>
      </c>
      <c r="D106" s="3"/>
      <c r="E106" s="24" t="s">
        <v>175</v>
      </c>
      <c r="F106" s="3">
        <v>2016</v>
      </c>
      <c r="G106" s="58">
        <v>1</v>
      </c>
      <c r="H106" s="66">
        <v>579500</v>
      </c>
      <c r="I106" s="14">
        <f t="shared" si="9"/>
        <v>579500</v>
      </c>
      <c r="J106" s="14"/>
      <c r="K106" s="3">
        <v>8</v>
      </c>
      <c r="L106" s="67">
        <f t="shared" si="10"/>
        <v>0.125</v>
      </c>
      <c r="M106" s="14">
        <f t="shared" si="11"/>
        <v>6036.458333333333</v>
      </c>
      <c r="N106" s="14">
        <f t="shared" si="12"/>
        <v>6036.458333333333</v>
      </c>
      <c r="O106" s="3">
        <v>5</v>
      </c>
      <c r="P106" s="14">
        <f t="shared" si="13"/>
        <v>30182.291666666664</v>
      </c>
      <c r="Q106" s="20">
        <v>0</v>
      </c>
      <c r="R106" s="14">
        <v>0</v>
      </c>
      <c r="S106" s="14">
        <f t="shared" si="7"/>
        <v>30182.291666666664</v>
      </c>
      <c r="T106" s="14">
        <f t="shared" si="8"/>
        <v>549317.70833333337</v>
      </c>
    </row>
    <row r="107" spans="2:20" x14ac:dyDescent="0.25">
      <c r="B107" s="3">
        <v>91</v>
      </c>
      <c r="C107" s="10" t="s">
        <v>160</v>
      </c>
      <c r="D107" s="3"/>
      <c r="E107" s="24" t="s">
        <v>175</v>
      </c>
      <c r="F107" s="3">
        <v>2016</v>
      </c>
      <c r="G107" s="56">
        <v>1</v>
      </c>
      <c r="H107" s="61">
        <v>1575000</v>
      </c>
      <c r="I107" s="14">
        <f t="shared" si="9"/>
        <v>1575000</v>
      </c>
      <c r="J107" s="14"/>
      <c r="K107" s="3">
        <v>8</v>
      </c>
      <c r="L107" s="67">
        <f t="shared" si="10"/>
        <v>0.125</v>
      </c>
      <c r="M107" s="14">
        <f t="shared" si="11"/>
        <v>16406.25</v>
      </c>
      <c r="N107" s="14">
        <f t="shared" si="12"/>
        <v>16406.25</v>
      </c>
      <c r="O107" s="3">
        <v>5</v>
      </c>
      <c r="P107" s="14">
        <f t="shared" si="13"/>
        <v>82031.25</v>
      </c>
      <c r="Q107" s="20">
        <v>0</v>
      </c>
      <c r="R107" s="14">
        <v>0</v>
      </c>
      <c r="S107" s="14">
        <f t="shared" si="7"/>
        <v>82031.25</v>
      </c>
      <c r="T107" s="14">
        <f t="shared" si="8"/>
        <v>1492968.75</v>
      </c>
    </row>
    <row r="108" spans="2:20" x14ac:dyDescent="0.25">
      <c r="B108" s="3">
        <v>92</v>
      </c>
      <c r="C108" s="10" t="s">
        <v>161</v>
      </c>
      <c r="D108" s="3"/>
      <c r="E108" s="24" t="s">
        <v>175</v>
      </c>
      <c r="F108" s="3">
        <v>2016</v>
      </c>
      <c r="G108" s="56">
        <v>1</v>
      </c>
      <c r="H108" s="61">
        <v>1273300</v>
      </c>
      <c r="I108" s="14">
        <f t="shared" si="9"/>
        <v>1273300</v>
      </c>
      <c r="J108" s="14"/>
      <c r="K108" s="3">
        <v>8</v>
      </c>
      <c r="L108" s="67">
        <f t="shared" si="10"/>
        <v>0.125</v>
      </c>
      <c r="M108" s="14">
        <f t="shared" si="11"/>
        <v>13263.541666666666</v>
      </c>
      <c r="N108" s="14">
        <f t="shared" si="12"/>
        <v>13263.541666666666</v>
      </c>
      <c r="O108" s="3">
        <v>5</v>
      </c>
      <c r="P108" s="14">
        <f t="shared" si="13"/>
        <v>66317.708333333328</v>
      </c>
      <c r="Q108" s="20">
        <v>0</v>
      </c>
      <c r="R108" s="14">
        <v>0</v>
      </c>
      <c r="S108" s="14">
        <f t="shared" si="7"/>
        <v>66317.708333333328</v>
      </c>
      <c r="T108" s="14">
        <f t="shared" si="8"/>
        <v>1206982.2916666667</v>
      </c>
    </row>
    <row r="109" spans="2:20" x14ac:dyDescent="0.25">
      <c r="B109" s="3">
        <v>93</v>
      </c>
      <c r="C109" s="4" t="s">
        <v>162</v>
      </c>
      <c r="D109" s="3"/>
      <c r="E109" s="24" t="s">
        <v>175</v>
      </c>
      <c r="F109" s="3">
        <v>2016</v>
      </c>
      <c r="G109" s="58">
        <v>1</v>
      </c>
      <c r="H109" s="66">
        <v>750000</v>
      </c>
      <c r="I109" s="14">
        <f t="shared" si="9"/>
        <v>750000</v>
      </c>
      <c r="J109" s="14"/>
      <c r="K109" s="3">
        <v>8</v>
      </c>
      <c r="L109" s="67">
        <f t="shared" si="10"/>
        <v>0.125</v>
      </c>
      <c r="M109" s="14">
        <f t="shared" si="11"/>
        <v>7812.5</v>
      </c>
      <c r="N109" s="14">
        <f t="shared" si="12"/>
        <v>7812.5</v>
      </c>
      <c r="O109" s="3">
        <v>5</v>
      </c>
      <c r="P109" s="14">
        <f t="shared" si="13"/>
        <v>39062.5</v>
      </c>
      <c r="Q109" s="20">
        <v>0</v>
      </c>
      <c r="R109" s="14">
        <v>0</v>
      </c>
      <c r="S109" s="14">
        <f t="shared" si="7"/>
        <v>39062.5</v>
      </c>
      <c r="T109" s="14">
        <f t="shared" si="8"/>
        <v>710937.5</v>
      </c>
    </row>
    <row r="110" spans="2:20" x14ac:dyDescent="0.25">
      <c r="B110" s="3">
        <v>94</v>
      </c>
      <c r="C110" s="10" t="s">
        <v>163</v>
      </c>
      <c r="D110" s="3"/>
      <c r="E110" s="24" t="s">
        <v>70</v>
      </c>
      <c r="F110" s="3">
        <v>2016</v>
      </c>
      <c r="G110" s="58">
        <v>1</v>
      </c>
      <c r="H110" s="61">
        <v>1000000</v>
      </c>
      <c r="I110" s="14">
        <f t="shared" si="9"/>
        <v>1000000</v>
      </c>
      <c r="J110" s="14"/>
      <c r="K110" s="3">
        <v>8</v>
      </c>
      <c r="L110" s="67">
        <f t="shared" si="10"/>
        <v>0.125</v>
      </c>
      <c r="M110" s="14">
        <f t="shared" si="11"/>
        <v>10416.666666666666</v>
      </c>
      <c r="N110" s="14">
        <f t="shared" si="12"/>
        <v>10416.666666666666</v>
      </c>
      <c r="O110" s="3">
        <v>5</v>
      </c>
      <c r="P110" s="14">
        <f t="shared" si="13"/>
        <v>52083.333333333328</v>
      </c>
      <c r="Q110" s="20">
        <v>0</v>
      </c>
      <c r="R110" s="14">
        <v>0</v>
      </c>
      <c r="S110" s="14">
        <f t="shared" si="7"/>
        <v>52083.333333333328</v>
      </c>
      <c r="T110" s="14">
        <f t="shared" si="8"/>
        <v>947916.66666666663</v>
      </c>
    </row>
    <row r="111" spans="2:20" x14ac:dyDescent="0.25">
      <c r="B111" s="3">
        <v>95</v>
      </c>
      <c r="C111" s="10" t="s">
        <v>164</v>
      </c>
      <c r="D111" s="3"/>
      <c r="E111" s="24" t="s">
        <v>70</v>
      </c>
      <c r="F111" s="3">
        <v>2016</v>
      </c>
      <c r="G111" s="56">
        <v>1</v>
      </c>
      <c r="H111" s="61">
        <v>1800000</v>
      </c>
      <c r="I111" s="14">
        <f t="shared" si="9"/>
        <v>1800000</v>
      </c>
      <c r="J111" s="14"/>
      <c r="K111" s="3">
        <v>8</v>
      </c>
      <c r="L111" s="67">
        <f t="shared" si="10"/>
        <v>0.125</v>
      </c>
      <c r="M111" s="14">
        <f t="shared" si="11"/>
        <v>18750</v>
      </c>
      <c r="N111" s="14">
        <f t="shared" si="12"/>
        <v>18750</v>
      </c>
      <c r="O111" s="3">
        <v>5</v>
      </c>
      <c r="P111" s="14">
        <f t="shared" si="13"/>
        <v>93750</v>
      </c>
      <c r="Q111" s="20">
        <v>0</v>
      </c>
      <c r="R111" s="14">
        <v>0</v>
      </c>
      <c r="S111" s="14">
        <f t="shared" si="7"/>
        <v>93750</v>
      </c>
      <c r="T111" s="14">
        <f t="shared" si="8"/>
        <v>1706250</v>
      </c>
    </row>
    <row r="112" spans="2:20" x14ac:dyDescent="0.25">
      <c r="B112" s="3">
        <v>96</v>
      </c>
      <c r="C112" s="10" t="s">
        <v>165</v>
      </c>
      <c r="D112" s="3"/>
      <c r="E112" s="24" t="s">
        <v>71</v>
      </c>
      <c r="F112" s="3">
        <v>2016</v>
      </c>
      <c r="G112" s="56">
        <v>1</v>
      </c>
      <c r="H112" s="61">
        <v>2000000</v>
      </c>
      <c r="I112" s="14">
        <f t="shared" si="9"/>
        <v>2000000</v>
      </c>
      <c r="J112" s="14"/>
      <c r="K112" s="3">
        <v>8</v>
      </c>
      <c r="L112" s="67">
        <f t="shared" si="10"/>
        <v>0.125</v>
      </c>
      <c r="M112" s="14">
        <f t="shared" si="11"/>
        <v>20833.333333333332</v>
      </c>
      <c r="N112" s="14">
        <f t="shared" si="12"/>
        <v>20833.333333333332</v>
      </c>
      <c r="O112" s="3">
        <v>5</v>
      </c>
      <c r="P112" s="14">
        <f t="shared" si="13"/>
        <v>104166.66666666666</v>
      </c>
      <c r="Q112" s="20">
        <v>0</v>
      </c>
      <c r="R112" s="14">
        <v>0</v>
      </c>
      <c r="S112" s="14">
        <f t="shared" si="7"/>
        <v>104166.66666666666</v>
      </c>
      <c r="T112" s="14">
        <f t="shared" si="8"/>
        <v>1895833.3333333333</v>
      </c>
    </row>
    <row r="113" spans="2:20" x14ac:dyDescent="0.25">
      <c r="B113" s="3">
        <v>97</v>
      </c>
      <c r="C113" s="10" t="s">
        <v>166</v>
      </c>
      <c r="D113" s="3"/>
      <c r="E113" s="24" t="s">
        <v>71</v>
      </c>
      <c r="F113" s="3">
        <v>2016</v>
      </c>
      <c r="G113" s="56">
        <v>8</v>
      </c>
      <c r="H113" s="61">
        <v>325000</v>
      </c>
      <c r="I113" s="14">
        <f t="shared" si="9"/>
        <v>2600000</v>
      </c>
      <c r="J113" s="14"/>
      <c r="K113" s="3">
        <v>8</v>
      </c>
      <c r="L113" s="67">
        <f t="shared" si="10"/>
        <v>0.125</v>
      </c>
      <c r="M113" s="14">
        <f t="shared" si="11"/>
        <v>27083.333333333332</v>
      </c>
      <c r="N113" s="14">
        <f t="shared" si="12"/>
        <v>27083.333333333332</v>
      </c>
      <c r="O113" s="3">
        <v>5</v>
      </c>
      <c r="P113" s="14">
        <f t="shared" si="13"/>
        <v>135416.66666666666</v>
      </c>
      <c r="Q113" s="20">
        <v>0</v>
      </c>
      <c r="R113" s="14">
        <v>0</v>
      </c>
      <c r="S113" s="14">
        <f t="shared" si="7"/>
        <v>135416.66666666666</v>
      </c>
      <c r="T113" s="14">
        <f t="shared" si="8"/>
        <v>2464583.3333333335</v>
      </c>
    </row>
    <row r="114" spans="2:20" x14ac:dyDescent="0.25">
      <c r="B114" s="3">
        <v>98</v>
      </c>
      <c r="C114" s="10" t="s">
        <v>167</v>
      </c>
      <c r="D114" s="3"/>
      <c r="E114" s="24" t="s">
        <v>71</v>
      </c>
      <c r="F114" s="3">
        <v>2016</v>
      </c>
      <c r="G114" s="56">
        <v>1</v>
      </c>
      <c r="H114" s="61">
        <v>11650000</v>
      </c>
      <c r="I114" s="14">
        <f t="shared" si="9"/>
        <v>11650000</v>
      </c>
      <c r="J114" s="14"/>
      <c r="K114" s="3">
        <v>8</v>
      </c>
      <c r="L114" s="67">
        <f t="shared" si="10"/>
        <v>0.125</v>
      </c>
      <c r="M114" s="14">
        <f t="shared" si="11"/>
        <v>121354.16666666667</v>
      </c>
      <c r="N114" s="14">
        <f t="shared" si="12"/>
        <v>121354.16666666667</v>
      </c>
      <c r="O114" s="3">
        <v>5</v>
      </c>
      <c r="P114" s="14">
        <f t="shared" si="13"/>
        <v>606770.83333333337</v>
      </c>
      <c r="Q114" s="20">
        <v>0</v>
      </c>
      <c r="R114" s="14">
        <v>0</v>
      </c>
      <c r="S114" s="14">
        <f t="shared" si="7"/>
        <v>606770.83333333337</v>
      </c>
      <c r="T114" s="14">
        <f t="shared" si="8"/>
        <v>11043229.166666666</v>
      </c>
    </row>
    <row r="115" spans="2:20" x14ac:dyDescent="0.25">
      <c r="B115" s="3"/>
      <c r="C115" s="4"/>
      <c r="D115" s="3"/>
      <c r="E115" s="24"/>
      <c r="F115" s="3"/>
      <c r="G115" s="3"/>
      <c r="H115" s="14"/>
      <c r="I115" s="14"/>
      <c r="J115" s="14"/>
      <c r="K115" s="3"/>
      <c r="L115" s="17"/>
      <c r="M115" s="14"/>
      <c r="N115" s="14"/>
      <c r="O115" s="3"/>
      <c r="P115" s="14"/>
      <c r="Q115" s="20"/>
      <c r="R115" s="14"/>
      <c r="S115" s="14"/>
      <c r="T115" s="14"/>
    </row>
    <row r="116" spans="2:20" ht="15.75" thickBot="1" x14ac:dyDescent="0.3">
      <c r="B116" s="8"/>
      <c r="C116" s="7"/>
      <c r="D116" s="8"/>
      <c r="E116" s="25"/>
      <c r="F116" s="8"/>
      <c r="G116" s="8"/>
      <c r="H116" s="15"/>
      <c r="I116" s="15"/>
      <c r="J116" s="15"/>
      <c r="K116" s="8"/>
      <c r="L116" s="18"/>
      <c r="M116" s="15"/>
      <c r="N116" s="15"/>
      <c r="O116" s="21"/>
      <c r="P116" s="15"/>
      <c r="Q116" s="21"/>
      <c r="R116" s="15"/>
      <c r="S116" s="15"/>
      <c r="T116" s="15"/>
    </row>
    <row r="117" spans="2:20" ht="16.5" thickTop="1" thickBot="1" x14ac:dyDescent="0.3">
      <c r="B117" s="156" t="s">
        <v>24</v>
      </c>
      <c r="C117" s="157"/>
      <c r="D117" s="73"/>
      <c r="E117" s="74"/>
      <c r="F117" s="73"/>
      <c r="G117" s="73"/>
      <c r="H117" s="75">
        <f>SUM(H17:H116)</f>
        <v>207982150</v>
      </c>
      <c r="I117" s="75">
        <f>SUM(I17:I116)</f>
        <v>298954250</v>
      </c>
      <c r="J117" s="75">
        <f>SUM(J17:J116)</f>
        <v>0</v>
      </c>
      <c r="K117" s="73"/>
      <c r="L117" s="76"/>
      <c r="M117" s="75">
        <f>SUM(M17:M116)</f>
        <v>5076365.625</v>
      </c>
      <c r="N117" s="75">
        <f>SUM(N17:N116)</f>
        <v>5076365.625</v>
      </c>
      <c r="O117" s="77"/>
      <c r="P117" s="75">
        <f>SUM(P17:P116)</f>
        <v>25381828.124999996</v>
      </c>
      <c r="Q117" s="77"/>
      <c r="R117" s="75">
        <f>SUM(R17:R116)</f>
        <v>0</v>
      </c>
      <c r="S117" s="75">
        <f>SUM(S17:S116)</f>
        <v>25381828.124999996</v>
      </c>
      <c r="T117" s="75">
        <f>SUM(T17:T116)</f>
        <v>273572421.87499994</v>
      </c>
    </row>
    <row r="118" spans="2:20" ht="15.75" thickTop="1" x14ac:dyDescent="0.25">
      <c r="B118" s="3"/>
      <c r="C118" s="4"/>
      <c r="D118" s="3"/>
      <c r="E118" s="24"/>
      <c r="F118" s="3"/>
      <c r="G118" s="3"/>
      <c r="H118" s="14"/>
      <c r="I118" s="14"/>
      <c r="J118" s="14"/>
      <c r="K118" s="3"/>
      <c r="L118" s="17"/>
      <c r="M118" s="14"/>
      <c r="N118" s="14"/>
      <c r="O118" s="20"/>
      <c r="P118" s="14"/>
      <c r="Q118" s="20"/>
      <c r="R118" s="14"/>
      <c r="S118" s="14"/>
      <c r="T118" s="14"/>
    </row>
    <row r="119" spans="2:20" x14ac:dyDescent="0.25">
      <c r="B119" s="3"/>
      <c r="C119" s="5" t="s">
        <v>168</v>
      </c>
      <c r="D119" s="3"/>
      <c r="E119" s="24"/>
      <c r="F119" s="3"/>
      <c r="G119" s="3"/>
      <c r="H119" s="14"/>
      <c r="I119" s="14"/>
      <c r="J119" s="14"/>
      <c r="K119" s="3"/>
      <c r="L119" s="17"/>
      <c r="M119" s="14"/>
      <c r="N119" s="14"/>
      <c r="O119" s="20"/>
      <c r="P119" s="14"/>
      <c r="Q119" s="20"/>
      <c r="R119" s="14"/>
      <c r="S119" s="14"/>
      <c r="T119" s="14"/>
    </row>
    <row r="120" spans="2:20" x14ac:dyDescent="0.25">
      <c r="B120" s="3">
        <v>1</v>
      </c>
      <c r="C120" s="4" t="s">
        <v>170</v>
      </c>
      <c r="D120" s="3">
        <v>2</v>
      </c>
      <c r="E120" s="24" t="s">
        <v>171</v>
      </c>
      <c r="F120" s="3">
        <v>2016</v>
      </c>
      <c r="G120" s="3">
        <v>1</v>
      </c>
      <c r="H120" s="68">
        <v>6350000</v>
      </c>
      <c r="I120" s="14">
        <f>G120*H120</f>
        <v>6350000</v>
      </c>
      <c r="J120" s="14"/>
      <c r="K120" s="3">
        <v>4</v>
      </c>
      <c r="L120" s="17">
        <f>1/K120</f>
        <v>0.25</v>
      </c>
      <c r="M120" s="14">
        <f>I120/(K120*12)</f>
        <v>132291.66666666666</v>
      </c>
      <c r="N120" s="14">
        <f>M120</f>
        <v>132291.66666666666</v>
      </c>
      <c r="O120" s="3">
        <v>3</v>
      </c>
      <c r="P120" s="14">
        <f>M120*O120</f>
        <v>396875</v>
      </c>
      <c r="Q120" s="20">
        <v>0</v>
      </c>
      <c r="R120" s="14">
        <v>0</v>
      </c>
      <c r="S120" s="14">
        <f>R120+P120</f>
        <v>396875</v>
      </c>
      <c r="T120" s="14">
        <f>I120-S120</f>
        <v>5953125</v>
      </c>
    </row>
    <row r="121" spans="2:20" ht="15.75" thickBot="1" x14ac:dyDescent="0.3">
      <c r="B121" s="8"/>
      <c r="C121" s="7"/>
      <c r="D121" s="8"/>
      <c r="E121" s="25"/>
      <c r="F121" s="8"/>
      <c r="G121" s="8"/>
      <c r="H121" s="15"/>
      <c r="I121" s="15"/>
      <c r="J121" s="15"/>
      <c r="K121" s="8"/>
      <c r="L121" s="18"/>
      <c r="M121" s="15"/>
      <c r="N121" s="15"/>
      <c r="O121" s="21"/>
      <c r="P121" s="15"/>
      <c r="Q121" s="21"/>
      <c r="R121" s="15"/>
      <c r="S121" s="15"/>
      <c r="T121" s="15"/>
    </row>
    <row r="122" spans="2:20" ht="16.5" thickTop="1" thickBot="1" x14ac:dyDescent="0.3">
      <c r="B122" s="156" t="s">
        <v>24</v>
      </c>
      <c r="C122" s="157"/>
      <c r="D122" s="73"/>
      <c r="E122" s="74"/>
      <c r="F122" s="73"/>
      <c r="G122" s="73"/>
      <c r="H122" s="75">
        <f>SUM(H120:H121)</f>
        <v>6350000</v>
      </c>
      <c r="I122" s="75">
        <f>SUM(I120:I121)</f>
        <v>6350000</v>
      </c>
      <c r="J122" s="75">
        <f>SUM(J120:J121)</f>
        <v>0</v>
      </c>
      <c r="K122" s="73"/>
      <c r="L122" s="76"/>
      <c r="M122" s="75">
        <f>SUM(M120:M121)</f>
        <v>132291.66666666666</v>
      </c>
      <c r="N122" s="75">
        <f>SUM(N120:N121)</f>
        <v>132291.66666666666</v>
      </c>
      <c r="O122" s="77"/>
      <c r="P122" s="75">
        <f>SUM(P120:P121)</f>
        <v>396875</v>
      </c>
      <c r="Q122" s="77"/>
      <c r="R122" s="75">
        <f>SUM(R120:R121)</f>
        <v>0</v>
      </c>
      <c r="S122" s="75">
        <f>SUM(S120:S121)</f>
        <v>396875</v>
      </c>
      <c r="T122" s="75">
        <f>SUM(T120:T121)</f>
        <v>5953125</v>
      </c>
    </row>
    <row r="123" spans="2:20" ht="15.75" thickTop="1" x14ac:dyDescent="0.25">
      <c r="B123" s="3"/>
      <c r="C123" s="4"/>
      <c r="D123" s="3"/>
      <c r="E123" s="24"/>
      <c r="F123" s="3"/>
      <c r="G123" s="3"/>
      <c r="H123" s="14"/>
      <c r="I123" s="14"/>
      <c r="J123" s="14"/>
      <c r="K123" s="3"/>
      <c r="L123" s="17"/>
      <c r="M123" s="14"/>
      <c r="N123" s="14"/>
      <c r="O123" s="20"/>
      <c r="P123" s="14"/>
      <c r="Q123" s="20"/>
      <c r="R123" s="14"/>
      <c r="S123" s="14"/>
      <c r="T123" s="14"/>
    </row>
    <row r="124" spans="2:20" x14ac:dyDescent="0.25">
      <c r="B124" s="3"/>
      <c r="C124" s="5" t="s">
        <v>169</v>
      </c>
      <c r="D124" s="3"/>
      <c r="E124" s="24"/>
      <c r="F124" s="3"/>
      <c r="G124" s="3"/>
      <c r="H124" s="14"/>
      <c r="I124" s="14"/>
      <c r="J124" s="14"/>
      <c r="K124" s="3"/>
      <c r="L124" s="17"/>
      <c r="M124" s="14"/>
      <c r="N124" s="14"/>
      <c r="O124" s="20"/>
      <c r="P124" s="14"/>
      <c r="Q124" s="20"/>
      <c r="R124" s="14"/>
      <c r="S124" s="14"/>
      <c r="T124" s="14"/>
    </row>
    <row r="125" spans="2:20" x14ac:dyDescent="0.25">
      <c r="B125" s="3">
        <v>1</v>
      </c>
      <c r="C125" s="4" t="s">
        <v>172</v>
      </c>
      <c r="D125" s="3">
        <v>29</v>
      </c>
      <c r="E125" s="24" t="s">
        <v>174</v>
      </c>
      <c r="F125" s="3">
        <v>2016</v>
      </c>
      <c r="G125" s="3">
        <v>1</v>
      </c>
      <c r="H125" s="68">
        <v>4978000</v>
      </c>
      <c r="I125" s="14">
        <f>G125*H125</f>
        <v>4978000</v>
      </c>
      <c r="J125" s="14"/>
      <c r="K125" s="3">
        <v>4</v>
      </c>
      <c r="L125" s="17">
        <f>1/K125</f>
        <v>0.25</v>
      </c>
      <c r="M125" s="14">
        <f>I125/(K125*12)</f>
        <v>103708.33333333333</v>
      </c>
      <c r="N125" s="14">
        <f>M125</f>
        <v>103708.33333333333</v>
      </c>
      <c r="O125" s="3">
        <v>1</v>
      </c>
      <c r="P125" s="14">
        <f>M125*O125</f>
        <v>103708.33333333333</v>
      </c>
      <c r="Q125" s="20">
        <v>0</v>
      </c>
      <c r="R125" s="14">
        <v>0</v>
      </c>
      <c r="S125" s="14">
        <f>R125+P125</f>
        <v>103708.33333333333</v>
      </c>
      <c r="T125" s="14">
        <f>I125-S125</f>
        <v>4874291.666666667</v>
      </c>
    </row>
    <row r="126" spans="2:20" x14ac:dyDescent="0.25">
      <c r="B126" s="3">
        <v>2</v>
      </c>
      <c r="C126" s="4" t="s">
        <v>173</v>
      </c>
      <c r="D126" s="3">
        <v>29</v>
      </c>
      <c r="E126" s="24" t="s">
        <v>174</v>
      </c>
      <c r="F126" s="3">
        <v>2016</v>
      </c>
      <c r="G126" s="3">
        <v>2</v>
      </c>
      <c r="H126" s="14">
        <v>600000</v>
      </c>
      <c r="I126" s="14">
        <f>G126*H126</f>
        <v>1200000</v>
      </c>
      <c r="J126" s="14"/>
      <c r="K126" s="3">
        <v>4</v>
      </c>
      <c r="L126" s="17">
        <f>1/K126</f>
        <v>0.25</v>
      </c>
      <c r="M126" s="14">
        <f>I126/(K126*12)</f>
        <v>25000</v>
      </c>
      <c r="N126" s="14">
        <f>M126</f>
        <v>25000</v>
      </c>
      <c r="O126" s="3">
        <v>1</v>
      </c>
      <c r="P126" s="14">
        <f>M126*O126</f>
        <v>25000</v>
      </c>
      <c r="Q126" s="20">
        <v>0</v>
      </c>
      <c r="R126" s="14">
        <v>0</v>
      </c>
      <c r="S126" s="14">
        <f>R126+P126</f>
        <v>25000</v>
      </c>
      <c r="T126" s="14">
        <f>I126-S126</f>
        <v>1175000</v>
      </c>
    </row>
    <row r="127" spans="2:20" ht="15.75" thickBot="1" x14ac:dyDescent="0.3">
      <c r="B127" s="8"/>
      <c r="C127" s="7"/>
      <c r="D127" s="8"/>
      <c r="E127" s="25"/>
      <c r="F127" s="8"/>
      <c r="G127" s="8"/>
      <c r="H127" s="15"/>
      <c r="I127" s="15"/>
      <c r="J127" s="15"/>
      <c r="K127" s="8"/>
      <c r="L127" s="18"/>
      <c r="M127" s="15"/>
      <c r="N127" s="15"/>
      <c r="O127" s="21"/>
      <c r="P127" s="15"/>
      <c r="Q127" s="21"/>
      <c r="R127" s="15"/>
      <c r="S127" s="15"/>
      <c r="T127" s="15"/>
    </row>
    <row r="128" spans="2:20" ht="16.5" thickTop="1" thickBot="1" x14ac:dyDescent="0.3">
      <c r="B128" s="156" t="s">
        <v>24</v>
      </c>
      <c r="C128" s="157"/>
      <c r="D128" s="73"/>
      <c r="E128" s="74"/>
      <c r="F128" s="73"/>
      <c r="G128" s="73"/>
      <c r="H128" s="75">
        <f>SUM(H125:H127)</f>
        <v>5578000</v>
      </c>
      <c r="I128" s="75">
        <f>SUM(I125:I127)</f>
        <v>6178000</v>
      </c>
      <c r="J128" s="75">
        <f>SUM(J125:J127)</f>
        <v>0</v>
      </c>
      <c r="K128" s="73"/>
      <c r="L128" s="76"/>
      <c r="M128" s="75">
        <f>SUM(M125:M127)</f>
        <v>128708.33333333333</v>
      </c>
      <c r="N128" s="75">
        <f>SUM(N125:N127)</f>
        <v>128708.33333333333</v>
      </c>
      <c r="O128" s="77"/>
      <c r="P128" s="75">
        <f>SUM(P125:P127)</f>
        <v>128708.33333333333</v>
      </c>
      <c r="Q128" s="77"/>
      <c r="R128" s="75">
        <f>SUM(R125:R127)</f>
        <v>0</v>
      </c>
      <c r="S128" s="75">
        <f>SUM(S125:S127)</f>
        <v>128708.33333333333</v>
      </c>
      <c r="T128" s="75">
        <f>SUM(T125:T127)</f>
        <v>6049291.666666667</v>
      </c>
    </row>
    <row r="129" spans="2:20" ht="15.75" thickTop="1" x14ac:dyDescent="0.25">
      <c r="B129" s="3"/>
      <c r="C129" s="4"/>
      <c r="D129" s="3"/>
      <c r="E129" s="24"/>
      <c r="F129" s="3"/>
      <c r="G129" s="3"/>
      <c r="H129" s="14"/>
      <c r="I129" s="14"/>
      <c r="J129" s="14"/>
      <c r="K129" s="3"/>
      <c r="L129" s="17"/>
      <c r="M129" s="14"/>
      <c r="N129" s="14"/>
      <c r="O129" s="20"/>
      <c r="P129" s="14"/>
      <c r="Q129" s="20"/>
      <c r="R129" s="14"/>
      <c r="S129" s="14"/>
      <c r="T129" s="14"/>
    </row>
    <row r="130" spans="2:20" x14ac:dyDescent="0.25">
      <c r="B130" s="3"/>
      <c r="C130" s="5" t="s">
        <v>27</v>
      </c>
      <c r="D130" s="3"/>
      <c r="E130" s="24"/>
      <c r="F130" s="3"/>
      <c r="G130" s="3"/>
      <c r="H130" s="14"/>
      <c r="I130" s="14"/>
      <c r="J130" s="14"/>
      <c r="K130" s="3"/>
      <c r="L130" s="17"/>
      <c r="M130" s="14"/>
      <c r="N130" s="14"/>
      <c r="O130" s="20"/>
      <c r="P130" s="14"/>
      <c r="Q130" s="20"/>
      <c r="R130" s="14"/>
      <c r="S130" s="14"/>
      <c r="T130" s="14"/>
    </row>
    <row r="131" spans="2:20" x14ac:dyDescent="0.25">
      <c r="B131" s="3">
        <v>1</v>
      </c>
      <c r="C131" s="28" t="s">
        <v>28</v>
      </c>
      <c r="D131" s="3"/>
      <c r="E131" s="45" t="s">
        <v>67</v>
      </c>
      <c r="F131" s="3">
        <v>2016</v>
      </c>
      <c r="G131" s="3">
        <v>1</v>
      </c>
      <c r="H131" s="38">
        <v>680000</v>
      </c>
      <c r="I131" s="14">
        <f>G131*H131</f>
        <v>680000</v>
      </c>
      <c r="J131" s="14"/>
      <c r="K131" s="3">
        <v>1</v>
      </c>
      <c r="L131" s="17">
        <f>1/K131</f>
        <v>1</v>
      </c>
      <c r="M131" s="14">
        <f>I131/(K131*12)</f>
        <v>56666.666666666664</v>
      </c>
      <c r="N131" s="14">
        <f>M131</f>
        <v>56666.666666666664</v>
      </c>
      <c r="O131" s="3">
        <v>5</v>
      </c>
      <c r="P131" s="14">
        <f>M131*O131</f>
        <v>283333.33333333331</v>
      </c>
      <c r="Q131" s="20">
        <v>0</v>
      </c>
      <c r="R131" s="14">
        <f>M131*Q131</f>
        <v>0</v>
      </c>
      <c r="S131" s="14">
        <f>P131+R131</f>
        <v>283333.33333333331</v>
      </c>
      <c r="T131" s="14">
        <f>I131-S131</f>
        <v>396666.66666666669</v>
      </c>
    </row>
    <row r="132" spans="2:20" x14ac:dyDescent="0.25">
      <c r="B132" s="3">
        <v>2</v>
      </c>
      <c r="C132" s="29" t="s">
        <v>29</v>
      </c>
      <c r="D132" s="3"/>
      <c r="E132" s="46" t="s">
        <v>67</v>
      </c>
      <c r="F132" s="3">
        <v>2016</v>
      </c>
      <c r="G132" s="3">
        <v>1</v>
      </c>
      <c r="H132" s="39">
        <v>120000</v>
      </c>
      <c r="I132" s="14">
        <f t="shared" ref="I132:I169" si="14">G132*H132</f>
        <v>120000</v>
      </c>
      <c r="J132" s="14"/>
      <c r="K132" s="3">
        <v>1</v>
      </c>
      <c r="L132" s="17">
        <f t="shared" ref="L132:L169" si="15">1/K132</f>
        <v>1</v>
      </c>
      <c r="M132" s="14">
        <f t="shared" ref="M132:M169" si="16">I132/(K132*12)</f>
        <v>10000</v>
      </c>
      <c r="N132" s="14">
        <f t="shared" ref="N132:N169" si="17">M132</f>
        <v>10000</v>
      </c>
      <c r="O132" s="3">
        <v>5</v>
      </c>
      <c r="P132" s="14">
        <f t="shared" ref="P132:P169" si="18">M132*O132</f>
        <v>50000</v>
      </c>
      <c r="Q132" s="20">
        <v>0</v>
      </c>
      <c r="R132" s="14">
        <f t="shared" ref="R132:R169" si="19">M132*Q132</f>
        <v>0</v>
      </c>
      <c r="S132" s="14">
        <f t="shared" ref="S132:S169" si="20">P132+R132</f>
        <v>50000</v>
      </c>
      <c r="T132" s="14">
        <f t="shared" ref="T132:T169" si="21">I132-S132</f>
        <v>70000</v>
      </c>
    </row>
    <row r="133" spans="2:20" x14ac:dyDescent="0.25">
      <c r="B133" s="3">
        <v>3</v>
      </c>
      <c r="C133" s="30" t="s">
        <v>30</v>
      </c>
      <c r="D133" s="3"/>
      <c r="E133" s="47" t="s">
        <v>67</v>
      </c>
      <c r="F133" s="3">
        <v>2016</v>
      </c>
      <c r="G133" s="3">
        <v>1</v>
      </c>
      <c r="H133" s="39">
        <v>58000</v>
      </c>
      <c r="I133" s="14">
        <f t="shared" si="14"/>
        <v>58000</v>
      </c>
      <c r="J133" s="14"/>
      <c r="K133" s="3">
        <v>1</v>
      </c>
      <c r="L133" s="17">
        <f t="shared" si="15"/>
        <v>1</v>
      </c>
      <c r="M133" s="14">
        <f t="shared" si="16"/>
        <v>4833.333333333333</v>
      </c>
      <c r="N133" s="14">
        <f t="shared" si="17"/>
        <v>4833.333333333333</v>
      </c>
      <c r="O133" s="3">
        <v>5</v>
      </c>
      <c r="P133" s="14">
        <f t="shared" si="18"/>
        <v>24166.666666666664</v>
      </c>
      <c r="Q133" s="20">
        <v>0</v>
      </c>
      <c r="R133" s="14">
        <f t="shared" si="19"/>
        <v>0</v>
      </c>
      <c r="S133" s="14">
        <f t="shared" si="20"/>
        <v>24166.666666666664</v>
      </c>
      <c r="T133" s="14">
        <f t="shared" si="21"/>
        <v>33833.333333333336</v>
      </c>
    </row>
    <row r="134" spans="2:20" x14ac:dyDescent="0.25">
      <c r="B134" s="3">
        <v>4</v>
      </c>
      <c r="C134" s="31" t="s">
        <v>31</v>
      </c>
      <c r="D134" s="3"/>
      <c r="E134" s="48" t="s">
        <v>26</v>
      </c>
      <c r="F134" s="3">
        <v>2016</v>
      </c>
      <c r="G134" s="3">
        <v>1</v>
      </c>
      <c r="H134" s="40">
        <v>849000</v>
      </c>
      <c r="I134" s="14">
        <f t="shared" si="14"/>
        <v>849000</v>
      </c>
      <c r="J134" s="14"/>
      <c r="K134" s="3">
        <v>1</v>
      </c>
      <c r="L134" s="17">
        <f t="shared" si="15"/>
        <v>1</v>
      </c>
      <c r="M134" s="14">
        <f t="shared" si="16"/>
        <v>70750</v>
      </c>
      <c r="N134" s="14">
        <f t="shared" si="17"/>
        <v>70750</v>
      </c>
      <c r="O134" s="3">
        <v>5</v>
      </c>
      <c r="P134" s="14">
        <f t="shared" si="18"/>
        <v>353750</v>
      </c>
      <c r="Q134" s="20">
        <v>0</v>
      </c>
      <c r="R134" s="14">
        <f t="shared" si="19"/>
        <v>0</v>
      </c>
      <c r="S134" s="14">
        <f t="shared" si="20"/>
        <v>353750</v>
      </c>
      <c r="T134" s="14">
        <f t="shared" si="21"/>
        <v>495250</v>
      </c>
    </row>
    <row r="135" spans="2:20" x14ac:dyDescent="0.25">
      <c r="B135" s="3">
        <v>5</v>
      </c>
      <c r="C135" s="30" t="s">
        <v>32</v>
      </c>
      <c r="D135" s="3"/>
      <c r="E135" s="47" t="s">
        <v>26</v>
      </c>
      <c r="F135" s="3">
        <v>2016</v>
      </c>
      <c r="G135" s="3">
        <v>1</v>
      </c>
      <c r="H135" s="39">
        <v>181500</v>
      </c>
      <c r="I135" s="14">
        <f t="shared" si="14"/>
        <v>181500</v>
      </c>
      <c r="J135" s="14"/>
      <c r="K135" s="3">
        <v>1</v>
      </c>
      <c r="L135" s="17">
        <f t="shared" si="15"/>
        <v>1</v>
      </c>
      <c r="M135" s="14">
        <f t="shared" si="16"/>
        <v>15125</v>
      </c>
      <c r="N135" s="14">
        <f t="shared" si="17"/>
        <v>15125</v>
      </c>
      <c r="O135" s="3">
        <v>5</v>
      </c>
      <c r="P135" s="14">
        <f t="shared" si="18"/>
        <v>75625</v>
      </c>
      <c r="Q135" s="20">
        <v>0</v>
      </c>
      <c r="R135" s="14">
        <f t="shared" si="19"/>
        <v>0</v>
      </c>
      <c r="S135" s="14">
        <f t="shared" si="20"/>
        <v>75625</v>
      </c>
      <c r="T135" s="14">
        <f t="shared" si="21"/>
        <v>105875</v>
      </c>
    </row>
    <row r="136" spans="2:20" x14ac:dyDescent="0.25">
      <c r="B136" s="3">
        <v>6</v>
      </c>
      <c r="C136" s="30" t="s">
        <v>33</v>
      </c>
      <c r="D136" s="3"/>
      <c r="E136" s="47" t="s">
        <v>26</v>
      </c>
      <c r="F136" s="3">
        <v>2016</v>
      </c>
      <c r="G136" s="3">
        <v>1</v>
      </c>
      <c r="H136" s="39">
        <v>34800</v>
      </c>
      <c r="I136" s="14">
        <f t="shared" si="14"/>
        <v>34800</v>
      </c>
      <c r="J136" s="14"/>
      <c r="K136" s="3">
        <v>1</v>
      </c>
      <c r="L136" s="17">
        <f t="shared" si="15"/>
        <v>1</v>
      </c>
      <c r="M136" s="14">
        <f t="shared" si="16"/>
        <v>2900</v>
      </c>
      <c r="N136" s="14">
        <f t="shared" si="17"/>
        <v>2900</v>
      </c>
      <c r="O136" s="3">
        <v>5</v>
      </c>
      <c r="P136" s="14">
        <f t="shared" si="18"/>
        <v>14500</v>
      </c>
      <c r="Q136" s="20">
        <v>0</v>
      </c>
      <c r="R136" s="14">
        <f t="shared" si="19"/>
        <v>0</v>
      </c>
      <c r="S136" s="14">
        <f t="shared" si="20"/>
        <v>14500</v>
      </c>
      <c r="T136" s="14">
        <f t="shared" si="21"/>
        <v>20300</v>
      </c>
    </row>
    <row r="137" spans="2:20" x14ac:dyDescent="0.25">
      <c r="B137" s="3">
        <v>7</v>
      </c>
      <c r="C137" s="30" t="s">
        <v>34</v>
      </c>
      <c r="D137" s="3"/>
      <c r="E137" s="47" t="s">
        <v>26</v>
      </c>
      <c r="F137" s="3">
        <v>2016</v>
      </c>
      <c r="G137" s="3">
        <v>1</v>
      </c>
      <c r="H137" s="39">
        <v>179000</v>
      </c>
      <c r="I137" s="14">
        <f t="shared" si="14"/>
        <v>179000</v>
      </c>
      <c r="J137" s="14"/>
      <c r="K137" s="3">
        <v>1</v>
      </c>
      <c r="L137" s="17">
        <f t="shared" si="15"/>
        <v>1</v>
      </c>
      <c r="M137" s="14">
        <f t="shared" si="16"/>
        <v>14916.666666666666</v>
      </c>
      <c r="N137" s="14">
        <f t="shared" si="17"/>
        <v>14916.666666666666</v>
      </c>
      <c r="O137" s="3">
        <v>5</v>
      </c>
      <c r="P137" s="14">
        <f t="shared" si="18"/>
        <v>74583.333333333328</v>
      </c>
      <c r="Q137" s="20">
        <v>0</v>
      </c>
      <c r="R137" s="14">
        <f t="shared" si="19"/>
        <v>0</v>
      </c>
      <c r="S137" s="14">
        <f t="shared" si="20"/>
        <v>74583.333333333328</v>
      </c>
      <c r="T137" s="14">
        <f t="shared" si="21"/>
        <v>104416.66666666667</v>
      </c>
    </row>
    <row r="138" spans="2:20" x14ac:dyDescent="0.25">
      <c r="B138" s="3">
        <v>8</v>
      </c>
      <c r="C138" s="30" t="s">
        <v>35</v>
      </c>
      <c r="D138" s="3"/>
      <c r="E138" s="47" t="s">
        <v>26</v>
      </c>
      <c r="F138" s="3">
        <v>2016</v>
      </c>
      <c r="G138" s="3">
        <v>1</v>
      </c>
      <c r="H138" s="39">
        <v>61500</v>
      </c>
      <c r="I138" s="14">
        <f t="shared" si="14"/>
        <v>61500</v>
      </c>
      <c r="J138" s="14"/>
      <c r="K138" s="3">
        <v>1</v>
      </c>
      <c r="L138" s="17">
        <f t="shared" si="15"/>
        <v>1</v>
      </c>
      <c r="M138" s="14">
        <f t="shared" si="16"/>
        <v>5125</v>
      </c>
      <c r="N138" s="14">
        <f t="shared" si="17"/>
        <v>5125</v>
      </c>
      <c r="O138" s="3">
        <v>5</v>
      </c>
      <c r="P138" s="14">
        <f t="shared" si="18"/>
        <v>25625</v>
      </c>
      <c r="Q138" s="20">
        <v>0</v>
      </c>
      <c r="R138" s="14">
        <f t="shared" si="19"/>
        <v>0</v>
      </c>
      <c r="S138" s="14">
        <f t="shared" si="20"/>
        <v>25625</v>
      </c>
      <c r="T138" s="14">
        <f t="shared" si="21"/>
        <v>35875</v>
      </c>
    </row>
    <row r="139" spans="2:20" ht="30" x14ac:dyDescent="0.25">
      <c r="B139" s="3">
        <v>9</v>
      </c>
      <c r="C139" s="37" t="s">
        <v>66</v>
      </c>
      <c r="D139" s="3"/>
      <c r="E139" s="49" t="s">
        <v>26</v>
      </c>
      <c r="F139" s="3">
        <v>2016</v>
      </c>
      <c r="G139" s="3">
        <v>1</v>
      </c>
      <c r="H139" s="44">
        <v>211300</v>
      </c>
      <c r="I139" s="14">
        <f t="shared" si="14"/>
        <v>211300</v>
      </c>
      <c r="J139" s="14"/>
      <c r="K139" s="3">
        <v>1</v>
      </c>
      <c r="L139" s="17">
        <f t="shared" si="15"/>
        <v>1</v>
      </c>
      <c r="M139" s="14">
        <f t="shared" si="16"/>
        <v>17608.333333333332</v>
      </c>
      <c r="N139" s="14">
        <f t="shared" si="17"/>
        <v>17608.333333333332</v>
      </c>
      <c r="O139" s="3">
        <v>5</v>
      </c>
      <c r="P139" s="14">
        <f t="shared" si="18"/>
        <v>88041.666666666657</v>
      </c>
      <c r="Q139" s="20">
        <v>0</v>
      </c>
      <c r="R139" s="14">
        <f t="shared" si="19"/>
        <v>0</v>
      </c>
      <c r="S139" s="14">
        <f t="shared" si="20"/>
        <v>88041.666666666657</v>
      </c>
      <c r="T139" s="14">
        <f t="shared" si="21"/>
        <v>123258.33333333334</v>
      </c>
    </row>
    <row r="140" spans="2:20" x14ac:dyDescent="0.25">
      <c r="B140" s="3">
        <v>10</v>
      </c>
      <c r="C140" s="30" t="s">
        <v>36</v>
      </c>
      <c r="D140" s="3"/>
      <c r="E140" s="47" t="s">
        <v>26</v>
      </c>
      <c r="F140" s="3">
        <v>2016</v>
      </c>
      <c r="G140" s="3">
        <v>1</v>
      </c>
      <c r="H140" s="39">
        <v>17100</v>
      </c>
      <c r="I140" s="14">
        <f t="shared" si="14"/>
        <v>17100</v>
      </c>
      <c r="J140" s="14"/>
      <c r="K140" s="3">
        <v>1</v>
      </c>
      <c r="L140" s="17">
        <f t="shared" si="15"/>
        <v>1</v>
      </c>
      <c r="M140" s="14">
        <f t="shared" si="16"/>
        <v>1425</v>
      </c>
      <c r="N140" s="14">
        <f t="shared" si="17"/>
        <v>1425</v>
      </c>
      <c r="O140" s="3">
        <v>5</v>
      </c>
      <c r="P140" s="14">
        <f t="shared" si="18"/>
        <v>7125</v>
      </c>
      <c r="Q140" s="20">
        <v>0</v>
      </c>
      <c r="R140" s="14">
        <f t="shared" si="19"/>
        <v>0</v>
      </c>
      <c r="S140" s="14">
        <f t="shared" si="20"/>
        <v>7125</v>
      </c>
      <c r="T140" s="14">
        <f t="shared" si="21"/>
        <v>9975</v>
      </c>
    </row>
    <row r="141" spans="2:20" x14ac:dyDescent="0.25">
      <c r="B141" s="3">
        <v>11</v>
      </c>
      <c r="C141" s="30" t="s">
        <v>37</v>
      </c>
      <c r="D141" s="3"/>
      <c r="E141" s="47" t="s">
        <v>26</v>
      </c>
      <c r="F141" s="3">
        <v>2016</v>
      </c>
      <c r="G141" s="3">
        <v>1</v>
      </c>
      <c r="H141" s="39">
        <v>336500</v>
      </c>
      <c r="I141" s="14">
        <f t="shared" si="14"/>
        <v>336500</v>
      </c>
      <c r="J141" s="14"/>
      <c r="K141" s="3">
        <v>1</v>
      </c>
      <c r="L141" s="17">
        <f t="shared" si="15"/>
        <v>1</v>
      </c>
      <c r="M141" s="14">
        <f t="shared" si="16"/>
        <v>28041.666666666668</v>
      </c>
      <c r="N141" s="14">
        <f t="shared" si="17"/>
        <v>28041.666666666668</v>
      </c>
      <c r="O141" s="3">
        <v>5</v>
      </c>
      <c r="P141" s="14">
        <f t="shared" si="18"/>
        <v>140208.33333333334</v>
      </c>
      <c r="Q141" s="20">
        <v>0</v>
      </c>
      <c r="R141" s="14">
        <f t="shared" si="19"/>
        <v>0</v>
      </c>
      <c r="S141" s="14">
        <f t="shared" si="20"/>
        <v>140208.33333333334</v>
      </c>
      <c r="T141" s="14">
        <f t="shared" si="21"/>
        <v>196291.66666666666</v>
      </c>
    </row>
    <row r="142" spans="2:20" x14ac:dyDescent="0.25">
      <c r="B142" s="3">
        <v>12</v>
      </c>
      <c r="C142" s="36" t="s">
        <v>65</v>
      </c>
      <c r="D142" s="3"/>
      <c r="E142" s="48" t="s">
        <v>26</v>
      </c>
      <c r="F142" s="3">
        <v>2016</v>
      </c>
      <c r="G142" s="3">
        <v>1</v>
      </c>
      <c r="H142" s="40">
        <v>965000</v>
      </c>
      <c r="I142" s="14">
        <f t="shared" si="14"/>
        <v>965000</v>
      </c>
      <c r="J142" s="14"/>
      <c r="K142" s="3">
        <v>1</v>
      </c>
      <c r="L142" s="17">
        <f t="shared" si="15"/>
        <v>1</v>
      </c>
      <c r="M142" s="14">
        <f t="shared" si="16"/>
        <v>80416.666666666672</v>
      </c>
      <c r="N142" s="14">
        <f t="shared" si="17"/>
        <v>80416.666666666672</v>
      </c>
      <c r="O142" s="3">
        <v>5</v>
      </c>
      <c r="P142" s="14">
        <f t="shared" si="18"/>
        <v>402083.33333333337</v>
      </c>
      <c r="Q142" s="20">
        <v>0</v>
      </c>
      <c r="R142" s="14">
        <f t="shared" si="19"/>
        <v>0</v>
      </c>
      <c r="S142" s="14">
        <f t="shared" si="20"/>
        <v>402083.33333333337</v>
      </c>
      <c r="T142" s="14">
        <f t="shared" si="21"/>
        <v>562916.66666666663</v>
      </c>
    </row>
    <row r="143" spans="2:20" ht="16.5" customHeight="1" x14ac:dyDescent="0.25">
      <c r="B143" s="3">
        <v>13</v>
      </c>
      <c r="C143" s="32" t="s">
        <v>38</v>
      </c>
      <c r="D143" s="3"/>
      <c r="E143" s="48" t="s">
        <v>26</v>
      </c>
      <c r="F143" s="3">
        <v>2016</v>
      </c>
      <c r="G143" s="3">
        <v>1</v>
      </c>
      <c r="H143" s="40">
        <v>870000</v>
      </c>
      <c r="I143" s="14">
        <f t="shared" si="14"/>
        <v>870000</v>
      </c>
      <c r="J143" s="14"/>
      <c r="K143" s="3">
        <v>1</v>
      </c>
      <c r="L143" s="17">
        <f t="shared" si="15"/>
        <v>1</v>
      </c>
      <c r="M143" s="14">
        <f t="shared" si="16"/>
        <v>72500</v>
      </c>
      <c r="N143" s="14">
        <f t="shared" si="17"/>
        <v>72500</v>
      </c>
      <c r="O143" s="3">
        <v>5</v>
      </c>
      <c r="P143" s="14">
        <f t="shared" si="18"/>
        <v>362500</v>
      </c>
      <c r="Q143" s="20">
        <v>0</v>
      </c>
      <c r="R143" s="14">
        <f t="shared" si="19"/>
        <v>0</v>
      </c>
      <c r="S143" s="14">
        <f t="shared" si="20"/>
        <v>362500</v>
      </c>
      <c r="T143" s="14">
        <f t="shared" si="21"/>
        <v>507500</v>
      </c>
    </row>
    <row r="144" spans="2:20" x14ac:dyDescent="0.25">
      <c r="B144" s="3">
        <v>14</v>
      </c>
      <c r="C144" s="30" t="s">
        <v>39</v>
      </c>
      <c r="D144" s="3"/>
      <c r="E144" s="47" t="s">
        <v>26</v>
      </c>
      <c r="F144" s="3">
        <v>2016</v>
      </c>
      <c r="G144" s="3">
        <v>1</v>
      </c>
      <c r="H144" s="39">
        <v>25000</v>
      </c>
      <c r="I144" s="14">
        <f t="shared" si="14"/>
        <v>25000</v>
      </c>
      <c r="J144" s="14"/>
      <c r="K144" s="3">
        <v>1</v>
      </c>
      <c r="L144" s="17">
        <f t="shared" si="15"/>
        <v>1</v>
      </c>
      <c r="M144" s="14">
        <f t="shared" si="16"/>
        <v>2083.3333333333335</v>
      </c>
      <c r="N144" s="14">
        <f t="shared" si="17"/>
        <v>2083.3333333333335</v>
      </c>
      <c r="O144" s="3">
        <v>5</v>
      </c>
      <c r="P144" s="14">
        <f t="shared" si="18"/>
        <v>10416.666666666668</v>
      </c>
      <c r="Q144" s="20">
        <v>0</v>
      </c>
      <c r="R144" s="14">
        <f t="shared" si="19"/>
        <v>0</v>
      </c>
      <c r="S144" s="14">
        <f t="shared" si="20"/>
        <v>10416.666666666668</v>
      </c>
      <c r="T144" s="14">
        <f t="shared" si="21"/>
        <v>14583.333333333332</v>
      </c>
    </row>
    <row r="145" spans="2:20" x14ac:dyDescent="0.25">
      <c r="B145" s="3">
        <v>15</v>
      </c>
      <c r="C145" s="33" t="s">
        <v>40</v>
      </c>
      <c r="D145" s="3"/>
      <c r="E145" s="47" t="s">
        <v>26</v>
      </c>
      <c r="F145" s="3">
        <v>2016</v>
      </c>
      <c r="G145" s="3">
        <v>1</v>
      </c>
      <c r="H145" s="39">
        <v>52500</v>
      </c>
      <c r="I145" s="14">
        <f t="shared" si="14"/>
        <v>52500</v>
      </c>
      <c r="J145" s="14"/>
      <c r="K145" s="3">
        <v>1</v>
      </c>
      <c r="L145" s="17">
        <f t="shared" si="15"/>
        <v>1</v>
      </c>
      <c r="M145" s="14">
        <f t="shared" si="16"/>
        <v>4375</v>
      </c>
      <c r="N145" s="14">
        <f t="shared" si="17"/>
        <v>4375</v>
      </c>
      <c r="O145" s="3">
        <v>5</v>
      </c>
      <c r="P145" s="14">
        <f t="shared" si="18"/>
        <v>21875</v>
      </c>
      <c r="Q145" s="20">
        <v>0</v>
      </c>
      <c r="R145" s="14">
        <f t="shared" si="19"/>
        <v>0</v>
      </c>
      <c r="S145" s="14">
        <f t="shared" si="20"/>
        <v>21875</v>
      </c>
      <c r="T145" s="14">
        <f t="shared" si="21"/>
        <v>30625</v>
      </c>
    </row>
    <row r="146" spans="2:20" x14ac:dyDescent="0.25">
      <c r="B146" s="3">
        <v>16</v>
      </c>
      <c r="C146" s="30" t="s">
        <v>41</v>
      </c>
      <c r="D146" s="3"/>
      <c r="E146" s="47" t="s">
        <v>26</v>
      </c>
      <c r="F146" s="3">
        <v>2016</v>
      </c>
      <c r="G146" s="3">
        <v>1</v>
      </c>
      <c r="H146" s="39">
        <v>642000</v>
      </c>
      <c r="I146" s="14">
        <f t="shared" si="14"/>
        <v>642000</v>
      </c>
      <c r="J146" s="14"/>
      <c r="K146" s="3">
        <v>1</v>
      </c>
      <c r="L146" s="17">
        <f t="shared" si="15"/>
        <v>1</v>
      </c>
      <c r="M146" s="14">
        <f t="shared" si="16"/>
        <v>53500</v>
      </c>
      <c r="N146" s="14">
        <f t="shared" si="17"/>
        <v>53500</v>
      </c>
      <c r="O146" s="3">
        <v>5</v>
      </c>
      <c r="P146" s="14">
        <f t="shared" si="18"/>
        <v>267500</v>
      </c>
      <c r="Q146" s="20">
        <v>0</v>
      </c>
      <c r="R146" s="14">
        <f t="shared" si="19"/>
        <v>0</v>
      </c>
      <c r="S146" s="14">
        <f t="shared" si="20"/>
        <v>267500</v>
      </c>
      <c r="T146" s="14">
        <f t="shared" si="21"/>
        <v>374500</v>
      </c>
    </row>
    <row r="147" spans="2:20" x14ac:dyDescent="0.25">
      <c r="B147" s="3">
        <v>17</v>
      </c>
      <c r="C147" s="31" t="s">
        <v>42</v>
      </c>
      <c r="D147" s="3"/>
      <c r="E147" s="48" t="s">
        <v>26</v>
      </c>
      <c r="F147" s="3">
        <v>2016</v>
      </c>
      <c r="G147" s="3">
        <v>1</v>
      </c>
      <c r="H147" s="40">
        <v>877500</v>
      </c>
      <c r="I147" s="14">
        <f t="shared" si="14"/>
        <v>877500</v>
      </c>
      <c r="J147" s="14"/>
      <c r="K147" s="3">
        <v>1</v>
      </c>
      <c r="L147" s="17">
        <f t="shared" si="15"/>
        <v>1</v>
      </c>
      <c r="M147" s="14">
        <f t="shared" si="16"/>
        <v>73125</v>
      </c>
      <c r="N147" s="14">
        <f t="shared" si="17"/>
        <v>73125</v>
      </c>
      <c r="O147" s="3">
        <v>5</v>
      </c>
      <c r="P147" s="14">
        <f t="shared" si="18"/>
        <v>365625</v>
      </c>
      <c r="Q147" s="20">
        <v>0</v>
      </c>
      <c r="R147" s="14">
        <f t="shared" si="19"/>
        <v>0</v>
      </c>
      <c r="S147" s="14">
        <f t="shared" si="20"/>
        <v>365625</v>
      </c>
      <c r="T147" s="14">
        <f t="shared" si="21"/>
        <v>511875</v>
      </c>
    </row>
    <row r="148" spans="2:20" x14ac:dyDescent="0.25">
      <c r="B148" s="3">
        <v>18</v>
      </c>
      <c r="C148" s="30" t="s">
        <v>43</v>
      </c>
      <c r="D148" s="3"/>
      <c r="E148" s="47" t="s">
        <v>26</v>
      </c>
      <c r="F148" s="3">
        <v>2016</v>
      </c>
      <c r="G148" s="3">
        <v>1</v>
      </c>
      <c r="H148" s="39">
        <v>30600</v>
      </c>
      <c r="I148" s="14">
        <f t="shared" si="14"/>
        <v>30600</v>
      </c>
      <c r="J148" s="14"/>
      <c r="K148" s="3">
        <v>1</v>
      </c>
      <c r="L148" s="17">
        <f t="shared" si="15"/>
        <v>1</v>
      </c>
      <c r="M148" s="14">
        <f t="shared" si="16"/>
        <v>2550</v>
      </c>
      <c r="N148" s="14">
        <f t="shared" si="17"/>
        <v>2550</v>
      </c>
      <c r="O148" s="3">
        <v>5</v>
      </c>
      <c r="P148" s="14">
        <f t="shared" si="18"/>
        <v>12750</v>
      </c>
      <c r="Q148" s="20">
        <v>0</v>
      </c>
      <c r="R148" s="14">
        <f t="shared" si="19"/>
        <v>0</v>
      </c>
      <c r="S148" s="14">
        <f t="shared" si="20"/>
        <v>12750</v>
      </c>
      <c r="T148" s="14">
        <f t="shared" si="21"/>
        <v>17850</v>
      </c>
    </row>
    <row r="149" spans="2:20" x14ac:dyDescent="0.25">
      <c r="B149" s="3">
        <v>19</v>
      </c>
      <c r="C149" s="31" t="s">
        <v>44</v>
      </c>
      <c r="D149" s="3"/>
      <c r="E149" s="48" t="s">
        <v>26</v>
      </c>
      <c r="F149" s="3">
        <v>2016</v>
      </c>
      <c r="G149" s="3">
        <v>1</v>
      </c>
      <c r="H149" s="40">
        <v>975000</v>
      </c>
      <c r="I149" s="14">
        <f t="shared" si="14"/>
        <v>975000</v>
      </c>
      <c r="J149" s="14"/>
      <c r="K149" s="3">
        <v>1</v>
      </c>
      <c r="L149" s="17">
        <f t="shared" si="15"/>
        <v>1</v>
      </c>
      <c r="M149" s="14">
        <f t="shared" si="16"/>
        <v>81250</v>
      </c>
      <c r="N149" s="14">
        <f t="shared" si="17"/>
        <v>81250</v>
      </c>
      <c r="O149" s="3">
        <v>5</v>
      </c>
      <c r="P149" s="14">
        <f t="shared" si="18"/>
        <v>406250</v>
      </c>
      <c r="Q149" s="20">
        <v>0</v>
      </c>
      <c r="R149" s="14">
        <f t="shared" si="19"/>
        <v>0</v>
      </c>
      <c r="S149" s="14">
        <f t="shared" si="20"/>
        <v>406250</v>
      </c>
      <c r="T149" s="14">
        <f t="shared" si="21"/>
        <v>568750</v>
      </c>
    </row>
    <row r="150" spans="2:20" x14ac:dyDescent="0.25">
      <c r="B150" s="3">
        <v>20</v>
      </c>
      <c r="C150" s="31" t="s">
        <v>45</v>
      </c>
      <c r="D150" s="3"/>
      <c r="E150" s="48" t="s">
        <v>68</v>
      </c>
      <c r="F150" s="3">
        <v>2016</v>
      </c>
      <c r="G150" s="3">
        <v>1</v>
      </c>
      <c r="H150" s="40">
        <v>850000</v>
      </c>
      <c r="I150" s="14">
        <f t="shared" si="14"/>
        <v>850000</v>
      </c>
      <c r="J150" s="14"/>
      <c r="K150" s="3">
        <v>1</v>
      </c>
      <c r="L150" s="17">
        <f t="shared" si="15"/>
        <v>1</v>
      </c>
      <c r="M150" s="14">
        <f t="shared" si="16"/>
        <v>70833.333333333328</v>
      </c>
      <c r="N150" s="14">
        <f t="shared" si="17"/>
        <v>70833.333333333328</v>
      </c>
      <c r="O150" s="3">
        <v>5</v>
      </c>
      <c r="P150" s="14">
        <f t="shared" si="18"/>
        <v>354166.66666666663</v>
      </c>
      <c r="Q150" s="20">
        <v>0</v>
      </c>
      <c r="R150" s="14">
        <f t="shared" si="19"/>
        <v>0</v>
      </c>
      <c r="S150" s="14">
        <f t="shared" si="20"/>
        <v>354166.66666666663</v>
      </c>
      <c r="T150" s="14">
        <f t="shared" si="21"/>
        <v>495833.33333333337</v>
      </c>
    </row>
    <row r="151" spans="2:20" x14ac:dyDescent="0.25">
      <c r="B151" s="3">
        <v>21</v>
      </c>
      <c r="C151" s="31" t="s">
        <v>46</v>
      </c>
      <c r="D151" s="3"/>
      <c r="E151" s="48" t="s">
        <v>68</v>
      </c>
      <c r="F151" s="3">
        <v>2016</v>
      </c>
      <c r="G151" s="3">
        <v>1</v>
      </c>
      <c r="H151" s="40">
        <v>100000</v>
      </c>
      <c r="I151" s="14">
        <f t="shared" si="14"/>
        <v>100000</v>
      </c>
      <c r="J151" s="14"/>
      <c r="K151" s="3">
        <v>1</v>
      </c>
      <c r="L151" s="17">
        <f t="shared" si="15"/>
        <v>1</v>
      </c>
      <c r="M151" s="14">
        <f t="shared" si="16"/>
        <v>8333.3333333333339</v>
      </c>
      <c r="N151" s="14">
        <f t="shared" si="17"/>
        <v>8333.3333333333339</v>
      </c>
      <c r="O151" s="3">
        <v>5</v>
      </c>
      <c r="P151" s="14">
        <f t="shared" si="18"/>
        <v>41666.666666666672</v>
      </c>
      <c r="Q151" s="20">
        <v>0</v>
      </c>
      <c r="R151" s="14">
        <f t="shared" si="19"/>
        <v>0</v>
      </c>
      <c r="S151" s="14">
        <f t="shared" si="20"/>
        <v>41666.666666666672</v>
      </c>
      <c r="T151" s="14">
        <f t="shared" si="21"/>
        <v>58333.333333333328</v>
      </c>
    </row>
    <row r="152" spans="2:20" x14ac:dyDescent="0.25">
      <c r="B152" s="3">
        <v>22</v>
      </c>
      <c r="C152" s="30" t="s">
        <v>47</v>
      </c>
      <c r="D152" s="3"/>
      <c r="E152" s="48" t="s">
        <v>68</v>
      </c>
      <c r="F152" s="3">
        <v>2016</v>
      </c>
      <c r="G152" s="3">
        <v>1</v>
      </c>
      <c r="H152" s="39">
        <v>400000</v>
      </c>
      <c r="I152" s="14">
        <f t="shared" si="14"/>
        <v>400000</v>
      </c>
      <c r="J152" s="14"/>
      <c r="K152" s="3">
        <v>1</v>
      </c>
      <c r="L152" s="17">
        <f t="shared" si="15"/>
        <v>1</v>
      </c>
      <c r="M152" s="14">
        <f t="shared" si="16"/>
        <v>33333.333333333336</v>
      </c>
      <c r="N152" s="14">
        <f t="shared" si="17"/>
        <v>33333.333333333336</v>
      </c>
      <c r="O152" s="3">
        <v>5</v>
      </c>
      <c r="P152" s="14">
        <f t="shared" si="18"/>
        <v>166666.66666666669</v>
      </c>
      <c r="Q152" s="20">
        <v>0</v>
      </c>
      <c r="R152" s="14">
        <f t="shared" si="19"/>
        <v>0</v>
      </c>
      <c r="S152" s="14">
        <f t="shared" si="20"/>
        <v>166666.66666666669</v>
      </c>
      <c r="T152" s="14">
        <f t="shared" si="21"/>
        <v>233333.33333333331</v>
      </c>
    </row>
    <row r="153" spans="2:20" x14ac:dyDescent="0.25">
      <c r="B153" s="3">
        <v>23</v>
      </c>
      <c r="C153" s="30" t="s">
        <v>48</v>
      </c>
      <c r="D153" s="3"/>
      <c r="E153" s="48" t="s">
        <v>68</v>
      </c>
      <c r="F153" s="3">
        <v>2016</v>
      </c>
      <c r="G153" s="3">
        <v>1</v>
      </c>
      <c r="H153" s="39">
        <v>290900</v>
      </c>
      <c r="I153" s="14">
        <f t="shared" si="14"/>
        <v>290900</v>
      </c>
      <c r="J153" s="14"/>
      <c r="K153" s="3">
        <v>1</v>
      </c>
      <c r="L153" s="17">
        <f t="shared" si="15"/>
        <v>1</v>
      </c>
      <c r="M153" s="14">
        <f t="shared" si="16"/>
        <v>24241.666666666668</v>
      </c>
      <c r="N153" s="14">
        <f t="shared" si="17"/>
        <v>24241.666666666668</v>
      </c>
      <c r="O153" s="3">
        <v>5</v>
      </c>
      <c r="P153" s="14">
        <f t="shared" si="18"/>
        <v>121208.33333333334</v>
      </c>
      <c r="Q153" s="20">
        <v>0</v>
      </c>
      <c r="R153" s="14">
        <f t="shared" si="19"/>
        <v>0</v>
      </c>
      <c r="S153" s="14">
        <f t="shared" si="20"/>
        <v>121208.33333333334</v>
      </c>
      <c r="T153" s="14">
        <f t="shared" si="21"/>
        <v>169691.66666666666</v>
      </c>
    </row>
    <row r="154" spans="2:20" x14ac:dyDescent="0.25">
      <c r="B154" s="3">
        <v>24</v>
      </c>
      <c r="C154" s="30" t="s">
        <v>49</v>
      </c>
      <c r="D154" s="3"/>
      <c r="E154" s="47" t="s">
        <v>68</v>
      </c>
      <c r="F154" s="3">
        <v>2016</v>
      </c>
      <c r="G154" s="3">
        <v>1</v>
      </c>
      <c r="H154" s="41">
        <v>300000</v>
      </c>
      <c r="I154" s="14">
        <f t="shared" si="14"/>
        <v>300000</v>
      </c>
      <c r="J154" s="14"/>
      <c r="K154" s="3">
        <v>1</v>
      </c>
      <c r="L154" s="17">
        <f t="shared" si="15"/>
        <v>1</v>
      </c>
      <c r="M154" s="14">
        <f t="shared" si="16"/>
        <v>25000</v>
      </c>
      <c r="N154" s="14">
        <f t="shared" si="17"/>
        <v>25000</v>
      </c>
      <c r="O154" s="3">
        <v>5</v>
      </c>
      <c r="P154" s="14">
        <f t="shared" si="18"/>
        <v>125000</v>
      </c>
      <c r="Q154" s="20">
        <v>0</v>
      </c>
      <c r="R154" s="14">
        <f t="shared" si="19"/>
        <v>0</v>
      </c>
      <c r="S154" s="14">
        <f t="shared" si="20"/>
        <v>125000</v>
      </c>
      <c r="T154" s="14">
        <f t="shared" si="21"/>
        <v>175000</v>
      </c>
    </row>
    <row r="155" spans="2:20" x14ac:dyDescent="0.25">
      <c r="B155" s="3">
        <v>25</v>
      </c>
      <c r="C155" s="30" t="s">
        <v>50</v>
      </c>
      <c r="D155" s="3"/>
      <c r="E155" s="47" t="s">
        <v>68</v>
      </c>
      <c r="F155" s="3">
        <v>2016</v>
      </c>
      <c r="G155" s="3">
        <v>1</v>
      </c>
      <c r="H155" s="41">
        <v>367800</v>
      </c>
      <c r="I155" s="14">
        <f t="shared" si="14"/>
        <v>367800</v>
      </c>
      <c r="J155" s="14"/>
      <c r="K155" s="3">
        <v>1</v>
      </c>
      <c r="L155" s="17">
        <f t="shared" si="15"/>
        <v>1</v>
      </c>
      <c r="M155" s="14">
        <f t="shared" si="16"/>
        <v>30650</v>
      </c>
      <c r="N155" s="14">
        <f t="shared" si="17"/>
        <v>30650</v>
      </c>
      <c r="O155" s="3">
        <v>5</v>
      </c>
      <c r="P155" s="14">
        <f t="shared" si="18"/>
        <v>153250</v>
      </c>
      <c r="Q155" s="20">
        <v>0</v>
      </c>
      <c r="R155" s="14">
        <f t="shared" si="19"/>
        <v>0</v>
      </c>
      <c r="S155" s="14">
        <f t="shared" si="20"/>
        <v>153250</v>
      </c>
      <c r="T155" s="14">
        <f t="shared" si="21"/>
        <v>214550</v>
      </c>
    </row>
    <row r="156" spans="2:20" x14ac:dyDescent="0.25">
      <c r="B156" s="3">
        <v>26</v>
      </c>
      <c r="C156" s="30" t="s">
        <v>51</v>
      </c>
      <c r="D156" s="3"/>
      <c r="E156" s="47" t="s">
        <v>68</v>
      </c>
      <c r="F156" s="3">
        <v>2016</v>
      </c>
      <c r="G156" s="3">
        <v>1</v>
      </c>
      <c r="H156" s="41">
        <v>250000</v>
      </c>
      <c r="I156" s="14">
        <f t="shared" si="14"/>
        <v>250000</v>
      </c>
      <c r="J156" s="14"/>
      <c r="K156" s="3">
        <v>1</v>
      </c>
      <c r="L156" s="17">
        <f t="shared" si="15"/>
        <v>1</v>
      </c>
      <c r="M156" s="14">
        <f t="shared" si="16"/>
        <v>20833.333333333332</v>
      </c>
      <c r="N156" s="14">
        <f t="shared" si="17"/>
        <v>20833.333333333332</v>
      </c>
      <c r="O156" s="3">
        <v>5</v>
      </c>
      <c r="P156" s="14">
        <f t="shared" si="18"/>
        <v>104166.66666666666</v>
      </c>
      <c r="Q156" s="20">
        <v>0</v>
      </c>
      <c r="R156" s="14">
        <f t="shared" si="19"/>
        <v>0</v>
      </c>
      <c r="S156" s="14">
        <f t="shared" si="20"/>
        <v>104166.66666666666</v>
      </c>
      <c r="T156" s="14">
        <f t="shared" si="21"/>
        <v>145833.33333333334</v>
      </c>
    </row>
    <row r="157" spans="2:20" x14ac:dyDescent="0.25">
      <c r="B157" s="3">
        <v>27</v>
      </c>
      <c r="C157" s="34" t="s">
        <v>52</v>
      </c>
      <c r="D157" s="3"/>
      <c r="E157" s="50" t="s">
        <v>69</v>
      </c>
      <c r="F157" s="3">
        <v>2016</v>
      </c>
      <c r="G157" s="3">
        <v>1</v>
      </c>
      <c r="H157" s="39">
        <v>300000</v>
      </c>
      <c r="I157" s="14">
        <f t="shared" si="14"/>
        <v>300000</v>
      </c>
      <c r="J157" s="14"/>
      <c r="K157" s="3">
        <v>1</v>
      </c>
      <c r="L157" s="17">
        <f t="shared" si="15"/>
        <v>1</v>
      </c>
      <c r="M157" s="14">
        <f t="shared" si="16"/>
        <v>25000</v>
      </c>
      <c r="N157" s="14">
        <f t="shared" si="17"/>
        <v>25000</v>
      </c>
      <c r="O157" s="3">
        <v>5</v>
      </c>
      <c r="P157" s="14">
        <f t="shared" si="18"/>
        <v>125000</v>
      </c>
      <c r="Q157" s="20">
        <v>0</v>
      </c>
      <c r="R157" s="14">
        <f t="shared" si="19"/>
        <v>0</v>
      </c>
      <c r="S157" s="14">
        <f t="shared" si="20"/>
        <v>125000</v>
      </c>
      <c r="T157" s="14">
        <f t="shared" si="21"/>
        <v>175000</v>
      </c>
    </row>
    <row r="158" spans="2:20" x14ac:dyDescent="0.25">
      <c r="B158" s="3">
        <v>28</v>
      </c>
      <c r="C158" s="34" t="s">
        <v>53</v>
      </c>
      <c r="D158" s="3"/>
      <c r="E158" s="50" t="s">
        <v>70</v>
      </c>
      <c r="F158" s="3">
        <v>2016</v>
      </c>
      <c r="G158" s="3">
        <v>1</v>
      </c>
      <c r="H158" s="42">
        <v>55000</v>
      </c>
      <c r="I158" s="14">
        <f t="shared" si="14"/>
        <v>55000</v>
      </c>
      <c r="J158" s="14"/>
      <c r="K158" s="3">
        <v>1</v>
      </c>
      <c r="L158" s="17">
        <f t="shared" si="15"/>
        <v>1</v>
      </c>
      <c r="M158" s="14">
        <f t="shared" si="16"/>
        <v>4583.333333333333</v>
      </c>
      <c r="N158" s="14">
        <f t="shared" si="17"/>
        <v>4583.333333333333</v>
      </c>
      <c r="O158" s="3">
        <v>5</v>
      </c>
      <c r="P158" s="14">
        <f t="shared" si="18"/>
        <v>22916.666666666664</v>
      </c>
      <c r="Q158" s="20">
        <v>0</v>
      </c>
      <c r="R158" s="14">
        <f t="shared" si="19"/>
        <v>0</v>
      </c>
      <c r="S158" s="14">
        <f t="shared" si="20"/>
        <v>22916.666666666664</v>
      </c>
      <c r="T158" s="14">
        <f t="shared" si="21"/>
        <v>32083.333333333336</v>
      </c>
    </row>
    <row r="159" spans="2:20" x14ac:dyDescent="0.25">
      <c r="B159" s="3">
        <v>29</v>
      </c>
      <c r="C159" s="34" t="s">
        <v>54</v>
      </c>
      <c r="D159" s="3"/>
      <c r="E159" s="50" t="s">
        <v>70</v>
      </c>
      <c r="F159" s="3">
        <v>2016</v>
      </c>
      <c r="G159" s="3">
        <v>1</v>
      </c>
      <c r="H159" s="39">
        <v>195000</v>
      </c>
      <c r="I159" s="14">
        <f t="shared" si="14"/>
        <v>195000</v>
      </c>
      <c r="J159" s="14"/>
      <c r="K159" s="3">
        <v>1</v>
      </c>
      <c r="L159" s="17">
        <f t="shared" si="15"/>
        <v>1</v>
      </c>
      <c r="M159" s="14">
        <f t="shared" si="16"/>
        <v>16250</v>
      </c>
      <c r="N159" s="14">
        <f t="shared" si="17"/>
        <v>16250</v>
      </c>
      <c r="O159" s="3">
        <v>5</v>
      </c>
      <c r="P159" s="14">
        <f t="shared" si="18"/>
        <v>81250</v>
      </c>
      <c r="Q159" s="20">
        <v>0</v>
      </c>
      <c r="R159" s="14">
        <f t="shared" si="19"/>
        <v>0</v>
      </c>
      <c r="S159" s="14">
        <f t="shared" si="20"/>
        <v>81250</v>
      </c>
      <c r="T159" s="14">
        <f t="shared" si="21"/>
        <v>113750</v>
      </c>
    </row>
    <row r="160" spans="2:20" x14ac:dyDescent="0.25">
      <c r="B160" s="3">
        <v>30</v>
      </c>
      <c r="C160" s="34" t="s">
        <v>55</v>
      </c>
      <c r="D160" s="3"/>
      <c r="E160" s="50" t="s">
        <v>70</v>
      </c>
      <c r="F160" s="3">
        <v>2016</v>
      </c>
      <c r="G160" s="3">
        <v>1</v>
      </c>
      <c r="H160" s="42">
        <v>61000</v>
      </c>
      <c r="I160" s="14">
        <f t="shared" si="14"/>
        <v>61000</v>
      </c>
      <c r="J160" s="14"/>
      <c r="K160" s="3">
        <v>1</v>
      </c>
      <c r="L160" s="17">
        <f t="shared" si="15"/>
        <v>1</v>
      </c>
      <c r="M160" s="14">
        <f t="shared" si="16"/>
        <v>5083.333333333333</v>
      </c>
      <c r="N160" s="14">
        <f t="shared" si="17"/>
        <v>5083.333333333333</v>
      </c>
      <c r="O160" s="3">
        <v>5</v>
      </c>
      <c r="P160" s="14">
        <f t="shared" si="18"/>
        <v>25416.666666666664</v>
      </c>
      <c r="Q160" s="20">
        <v>0</v>
      </c>
      <c r="R160" s="14">
        <f t="shared" si="19"/>
        <v>0</v>
      </c>
      <c r="S160" s="14">
        <f t="shared" si="20"/>
        <v>25416.666666666664</v>
      </c>
      <c r="T160" s="14">
        <f t="shared" si="21"/>
        <v>35583.333333333336</v>
      </c>
    </row>
    <row r="161" spans="2:20" x14ac:dyDescent="0.25">
      <c r="B161" s="3">
        <v>31</v>
      </c>
      <c r="C161" s="34" t="s">
        <v>56</v>
      </c>
      <c r="D161" s="3"/>
      <c r="E161" s="50" t="s">
        <v>70</v>
      </c>
      <c r="F161" s="3">
        <v>2016</v>
      </c>
      <c r="G161" s="3">
        <v>1</v>
      </c>
      <c r="H161" s="39">
        <v>300000</v>
      </c>
      <c r="I161" s="14">
        <f t="shared" si="14"/>
        <v>300000</v>
      </c>
      <c r="J161" s="14"/>
      <c r="K161" s="3">
        <v>1</v>
      </c>
      <c r="L161" s="17">
        <f t="shared" si="15"/>
        <v>1</v>
      </c>
      <c r="M161" s="14">
        <f t="shared" si="16"/>
        <v>25000</v>
      </c>
      <c r="N161" s="14">
        <f t="shared" si="17"/>
        <v>25000</v>
      </c>
      <c r="O161" s="3">
        <v>5</v>
      </c>
      <c r="P161" s="14">
        <f t="shared" si="18"/>
        <v>125000</v>
      </c>
      <c r="Q161" s="20">
        <v>0</v>
      </c>
      <c r="R161" s="14">
        <f t="shared" si="19"/>
        <v>0</v>
      </c>
      <c r="S161" s="14">
        <f t="shared" si="20"/>
        <v>125000</v>
      </c>
      <c r="T161" s="14">
        <f t="shared" si="21"/>
        <v>175000</v>
      </c>
    </row>
    <row r="162" spans="2:20" x14ac:dyDescent="0.25">
      <c r="B162" s="3">
        <v>32</v>
      </c>
      <c r="C162" s="34" t="s">
        <v>57</v>
      </c>
      <c r="D162" s="3"/>
      <c r="E162" s="50" t="s">
        <v>70</v>
      </c>
      <c r="F162" s="3">
        <v>2016</v>
      </c>
      <c r="G162" s="3">
        <v>1</v>
      </c>
      <c r="H162" s="39">
        <v>126500</v>
      </c>
      <c r="I162" s="14">
        <f t="shared" si="14"/>
        <v>126500</v>
      </c>
      <c r="J162" s="14"/>
      <c r="K162" s="3">
        <v>1</v>
      </c>
      <c r="L162" s="17">
        <f t="shared" si="15"/>
        <v>1</v>
      </c>
      <c r="M162" s="14">
        <f t="shared" si="16"/>
        <v>10541.666666666666</v>
      </c>
      <c r="N162" s="14">
        <f t="shared" si="17"/>
        <v>10541.666666666666</v>
      </c>
      <c r="O162" s="3">
        <v>5</v>
      </c>
      <c r="P162" s="14">
        <f t="shared" si="18"/>
        <v>52708.333333333328</v>
      </c>
      <c r="Q162" s="20">
        <v>0</v>
      </c>
      <c r="R162" s="14">
        <f t="shared" si="19"/>
        <v>0</v>
      </c>
      <c r="S162" s="14">
        <f t="shared" si="20"/>
        <v>52708.333333333328</v>
      </c>
      <c r="T162" s="14">
        <f t="shared" si="21"/>
        <v>73791.666666666672</v>
      </c>
    </row>
    <row r="163" spans="2:20" x14ac:dyDescent="0.25">
      <c r="B163" s="3">
        <v>33</v>
      </c>
      <c r="C163" s="34" t="s">
        <v>58</v>
      </c>
      <c r="D163" s="3"/>
      <c r="E163" s="50" t="s">
        <v>71</v>
      </c>
      <c r="F163" s="3">
        <v>2016</v>
      </c>
      <c r="G163" s="3">
        <v>1</v>
      </c>
      <c r="H163" s="42">
        <v>320000</v>
      </c>
      <c r="I163" s="14">
        <f t="shared" si="14"/>
        <v>320000</v>
      </c>
      <c r="J163" s="14"/>
      <c r="K163" s="3">
        <v>1</v>
      </c>
      <c r="L163" s="17">
        <f t="shared" si="15"/>
        <v>1</v>
      </c>
      <c r="M163" s="14">
        <f t="shared" si="16"/>
        <v>26666.666666666668</v>
      </c>
      <c r="N163" s="14">
        <f t="shared" si="17"/>
        <v>26666.666666666668</v>
      </c>
      <c r="O163" s="3">
        <v>5</v>
      </c>
      <c r="P163" s="14">
        <f t="shared" si="18"/>
        <v>133333.33333333334</v>
      </c>
      <c r="Q163" s="20">
        <v>0</v>
      </c>
      <c r="R163" s="14">
        <f t="shared" si="19"/>
        <v>0</v>
      </c>
      <c r="S163" s="14">
        <f t="shared" si="20"/>
        <v>133333.33333333334</v>
      </c>
      <c r="T163" s="14">
        <f t="shared" si="21"/>
        <v>186666.66666666666</v>
      </c>
    </row>
    <row r="164" spans="2:20" x14ac:dyDescent="0.25">
      <c r="B164" s="3">
        <v>34</v>
      </c>
      <c r="C164" s="34" t="s">
        <v>59</v>
      </c>
      <c r="D164" s="3"/>
      <c r="E164" s="50" t="s">
        <v>71</v>
      </c>
      <c r="F164" s="3">
        <v>2016</v>
      </c>
      <c r="G164" s="3">
        <v>1</v>
      </c>
      <c r="H164" s="39">
        <v>100000</v>
      </c>
      <c r="I164" s="14">
        <f t="shared" si="14"/>
        <v>100000</v>
      </c>
      <c r="J164" s="14"/>
      <c r="K164" s="3">
        <v>1</v>
      </c>
      <c r="L164" s="17">
        <f t="shared" si="15"/>
        <v>1</v>
      </c>
      <c r="M164" s="14">
        <f t="shared" si="16"/>
        <v>8333.3333333333339</v>
      </c>
      <c r="N164" s="14">
        <f t="shared" si="17"/>
        <v>8333.3333333333339</v>
      </c>
      <c r="O164" s="3">
        <v>5</v>
      </c>
      <c r="P164" s="14">
        <f t="shared" si="18"/>
        <v>41666.666666666672</v>
      </c>
      <c r="Q164" s="20">
        <v>0</v>
      </c>
      <c r="R164" s="14">
        <f t="shared" si="19"/>
        <v>0</v>
      </c>
      <c r="S164" s="14">
        <f t="shared" si="20"/>
        <v>41666.666666666672</v>
      </c>
      <c r="T164" s="14">
        <f t="shared" si="21"/>
        <v>58333.333333333328</v>
      </c>
    </row>
    <row r="165" spans="2:20" x14ac:dyDescent="0.25">
      <c r="B165" s="3">
        <v>35</v>
      </c>
      <c r="C165" s="34" t="s">
        <v>60</v>
      </c>
      <c r="D165" s="3"/>
      <c r="E165" s="50" t="s">
        <v>71</v>
      </c>
      <c r="F165" s="3">
        <v>2016</v>
      </c>
      <c r="G165" s="3">
        <v>1</v>
      </c>
      <c r="H165" s="39">
        <v>120000</v>
      </c>
      <c r="I165" s="14">
        <f t="shared" si="14"/>
        <v>120000</v>
      </c>
      <c r="J165" s="14"/>
      <c r="K165" s="3">
        <v>1</v>
      </c>
      <c r="L165" s="17">
        <f t="shared" si="15"/>
        <v>1</v>
      </c>
      <c r="M165" s="14">
        <f t="shared" si="16"/>
        <v>10000</v>
      </c>
      <c r="N165" s="14">
        <f t="shared" si="17"/>
        <v>10000</v>
      </c>
      <c r="O165" s="3">
        <v>5</v>
      </c>
      <c r="P165" s="14">
        <f t="shared" si="18"/>
        <v>50000</v>
      </c>
      <c r="Q165" s="20">
        <v>0</v>
      </c>
      <c r="R165" s="14">
        <f t="shared" si="19"/>
        <v>0</v>
      </c>
      <c r="S165" s="14">
        <f t="shared" si="20"/>
        <v>50000</v>
      </c>
      <c r="T165" s="14">
        <f t="shared" si="21"/>
        <v>70000</v>
      </c>
    </row>
    <row r="166" spans="2:20" x14ac:dyDescent="0.25">
      <c r="B166" s="3">
        <v>36</v>
      </c>
      <c r="C166" s="34" t="s">
        <v>61</v>
      </c>
      <c r="D166" s="3"/>
      <c r="E166" s="50" t="s">
        <v>71</v>
      </c>
      <c r="F166" s="3">
        <v>2016</v>
      </c>
      <c r="G166" s="3">
        <v>1</v>
      </c>
      <c r="H166" s="39">
        <v>301700</v>
      </c>
      <c r="I166" s="14">
        <f t="shared" si="14"/>
        <v>301700</v>
      </c>
      <c r="J166" s="14"/>
      <c r="K166" s="3">
        <v>1</v>
      </c>
      <c r="L166" s="17">
        <f t="shared" si="15"/>
        <v>1</v>
      </c>
      <c r="M166" s="14">
        <f t="shared" si="16"/>
        <v>25141.666666666668</v>
      </c>
      <c r="N166" s="14">
        <f t="shared" si="17"/>
        <v>25141.666666666668</v>
      </c>
      <c r="O166" s="3">
        <v>5</v>
      </c>
      <c r="P166" s="14">
        <f t="shared" si="18"/>
        <v>125708.33333333334</v>
      </c>
      <c r="Q166" s="20">
        <v>0</v>
      </c>
      <c r="R166" s="14">
        <f t="shared" si="19"/>
        <v>0</v>
      </c>
      <c r="S166" s="14">
        <f t="shared" si="20"/>
        <v>125708.33333333334</v>
      </c>
      <c r="T166" s="14">
        <f t="shared" si="21"/>
        <v>175991.66666666666</v>
      </c>
    </row>
    <row r="167" spans="2:20" x14ac:dyDescent="0.25">
      <c r="B167" s="3">
        <v>37</v>
      </c>
      <c r="C167" s="29" t="s">
        <v>62</v>
      </c>
      <c r="D167" s="3"/>
      <c r="E167" s="50" t="s">
        <v>71</v>
      </c>
      <c r="F167" s="3">
        <v>2016</v>
      </c>
      <c r="G167" s="3">
        <v>1</v>
      </c>
      <c r="H167" s="42">
        <v>330000</v>
      </c>
      <c r="I167" s="14">
        <f t="shared" si="14"/>
        <v>330000</v>
      </c>
      <c r="J167" s="14"/>
      <c r="K167" s="3">
        <v>1</v>
      </c>
      <c r="L167" s="17">
        <f t="shared" si="15"/>
        <v>1</v>
      </c>
      <c r="M167" s="14">
        <f t="shared" si="16"/>
        <v>27500</v>
      </c>
      <c r="N167" s="14">
        <f t="shared" si="17"/>
        <v>27500</v>
      </c>
      <c r="O167" s="3">
        <v>5</v>
      </c>
      <c r="P167" s="14">
        <f t="shared" si="18"/>
        <v>137500</v>
      </c>
      <c r="Q167" s="20">
        <v>0</v>
      </c>
      <c r="R167" s="14">
        <f t="shared" si="19"/>
        <v>0</v>
      </c>
      <c r="S167" s="14">
        <f t="shared" si="20"/>
        <v>137500</v>
      </c>
      <c r="T167" s="14">
        <f t="shared" si="21"/>
        <v>192500</v>
      </c>
    </row>
    <row r="168" spans="2:20" x14ac:dyDescent="0.25">
      <c r="B168" s="3">
        <v>38</v>
      </c>
      <c r="C168" s="34" t="s">
        <v>63</v>
      </c>
      <c r="D168" s="3"/>
      <c r="E168" s="50" t="s">
        <v>71</v>
      </c>
      <c r="F168" s="3">
        <v>2016</v>
      </c>
      <c r="G168" s="3">
        <v>1</v>
      </c>
      <c r="H168" s="39">
        <v>100000</v>
      </c>
      <c r="I168" s="14">
        <f t="shared" si="14"/>
        <v>100000</v>
      </c>
      <c r="J168" s="14"/>
      <c r="K168" s="3">
        <v>1</v>
      </c>
      <c r="L168" s="17">
        <f t="shared" si="15"/>
        <v>1</v>
      </c>
      <c r="M168" s="14">
        <f t="shared" si="16"/>
        <v>8333.3333333333339</v>
      </c>
      <c r="N168" s="14">
        <f t="shared" si="17"/>
        <v>8333.3333333333339</v>
      </c>
      <c r="O168" s="3">
        <v>5</v>
      </c>
      <c r="P168" s="14">
        <f t="shared" si="18"/>
        <v>41666.666666666672</v>
      </c>
      <c r="Q168" s="20">
        <v>0</v>
      </c>
      <c r="R168" s="14">
        <f t="shared" si="19"/>
        <v>0</v>
      </c>
      <c r="S168" s="14">
        <f t="shared" si="20"/>
        <v>41666.666666666672</v>
      </c>
      <c r="T168" s="14">
        <f t="shared" si="21"/>
        <v>58333.333333333328</v>
      </c>
    </row>
    <row r="169" spans="2:20" x14ac:dyDescent="0.25">
      <c r="B169" s="3">
        <v>39</v>
      </c>
      <c r="C169" s="35" t="s">
        <v>64</v>
      </c>
      <c r="D169" s="3"/>
      <c r="E169" s="51" t="s">
        <v>71</v>
      </c>
      <c r="F169" s="3">
        <v>2016</v>
      </c>
      <c r="G169" s="3">
        <v>1</v>
      </c>
      <c r="H169" s="43">
        <v>136700</v>
      </c>
      <c r="I169" s="14">
        <f t="shared" si="14"/>
        <v>136700</v>
      </c>
      <c r="J169" s="14"/>
      <c r="K169" s="3">
        <v>1</v>
      </c>
      <c r="L169" s="17">
        <f t="shared" si="15"/>
        <v>1</v>
      </c>
      <c r="M169" s="14">
        <f t="shared" si="16"/>
        <v>11391.666666666666</v>
      </c>
      <c r="N169" s="14">
        <f t="shared" si="17"/>
        <v>11391.666666666666</v>
      </c>
      <c r="O169" s="3">
        <v>5</v>
      </c>
      <c r="P169" s="14">
        <f t="shared" si="18"/>
        <v>56958.333333333328</v>
      </c>
      <c r="Q169" s="20">
        <v>0</v>
      </c>
      <c r="R169" s="14">
        <f t="shared" si="19"/>
        <v>0</v>
      </c>
      <c r="S169" s="14">
        <f t="shared" si="20"/>
        <v>56958.333333333328</v>
      </c>
      <c r="T169" s="14">
        <f t="shared" si="21"/>
        <v>79741.666666666672</v>
      </c>
    </row>
    <row r="170" spans="2:20" ht="15.75" thickBot="1" x14ac:dyDescent="0.3">
      <c r="B170" s="8"/>
      <c r="C170" s="7"/>
      <c r="D170" s="8"/>
      <c r="E170" s="25"/>
      <c r="F170" s="8"/>
      <c r="G170" s="8"/>
      <c r="H170" s="15"/>
      <c r="I170" s="15"/>
      <c r="J170" s="15"/>
      <c r="K170" s="8"/>
      <c r="L170" s="18"/>
      <c r="M170" s="15"/>
      <c r="N170" s="15"/>
      <c r="O170" s="21"/>
      <c r="P170" s="15"/>
      <c r="Q170" s="21"/>
      <c r="R170" s="15"/>
      <c r="S170" s="15"/>
      <c r="T170" s="15"/>
    </row>
    <row r="171" spans="2:20" ht="16.5" thickTop="1" thickBot="1" x14ac:dyDescent="0.3">
      <c r="B171" s="156" t="s">
        <v>24</v>
      </c>
      <c r="C171" s="157"/>
      <c r="D171" s="73"/>
      <c r="E171" s="74"/>
      <c r="F171" s="73"/>
      <c r="G171" s="73"/>
      <c r="H171" s="75">
        <f>SUM(H131:H170)</f>
        <v>12170900</v>
      </c>
      <c r="I171" s="75">
        <f>SUM(I131:I170)</f>
        <v>12170900</v>
      </c>
      <c r="J171" s="75"/>
      <c r="K171" s="73"/>
      <c r="L171" s="76"/>
      <c r="M171" s="75">
        <f>SUM(M131:M170)</f>
        <v>1014241.6666666667</v>
      </c>
      <c r="N171" s="75">
        <f>SUM(N131:N170)</f>
        <v>1014241.6666666667</v>
      </c>
      <c r="O171" s="77"/>
      <c r="P171" s="75">
        <f>SUM(P131:P170)</f>
        <v>5071208.3333333321</v>
      </c>
      <c r="Q171" s="77"/>
      <c r="R171" s="75">
        <f>SUM(R131:R170)</f>
        <v>0</v>
      </c>
      <c r="S171" s="75">
        <f>SUM(S131:S170)</f>
        <v>5071208.3333333321</v>
      </c>
      <c r="T171" s="75">
        <f>SUM(T131:T170)</f>
        <v>7099691.666666666</v>
      </c>
    </row>
    <row r="172" spans="2:20" ht="16.5" thickTop="1" thickBot="1" x14ac:dyDescent="0.3">
      <c r="B172" s="13"/>
      <c r="C172" s="12" t="s">
        <v>16</v>
      </c>
      <c r="D172" s="11"/>
      <c r="E172" s="27"/>
      <c r="F172" s="11"/>
      <c r="G172" s="11"/>
      <c r="H172" s="69"/>
      <c r="I172" s="69">
        <f>I171+I128+I122+I117+I14</f>
        <v>339878150</v>
      </c>
      <c r="J172" s="69"/>
      <c r="K172" s="70"/>
      <c r="L172" s="71"/>
      <c r="M172" s="69">
        <f>M171+M128+M122+M117+M14</f>
        <v>6689628.125</v>
      </c>
      <c r="N172" s="69">
        <f>N171+N128+N122+N117+N14</f>
        <v>6689628.125</v>
      </c>
      <c r="O172" s="72"/>
      <c r="P172" s="69">
        <f>P171+P128+P122+P117+P14</f>
        <v>32668723.958333328</v>
      </c>
      <c r="Q172" s="72"/>
      <c r="R172" s="69"/>
      <c r="S172" s="69">
        <f>S171+S128+S122+S117+S14</f>
        <v>32668723.958333328</v>
      </c>
      <c r="T172" s="69">
        <f>T171+T128+T122+T117+T14</f>
        <v>307209426.04166657</v>
      </c>
    </row>
    <row r="173" spans="2:20" ht="15.75" thickTop="1" x14ac:dyDescent="0.25">
      <c r="E173" s="84"/>
    </row>
    <row r="174" spans="2:20" x14ac:dyDescent="0.25">
      <c r="E174" s="138" t="s">
        <v>178</v>
      </c>
      <c r="F174" s="139"/>
      <c r="G174" s="140" t="s">
        <v>179</v>
      </c>
      <c r="H174" s="140"/>
      <c r="I174" s="141"/>
    </row>
    <row r="175" spans="2:20" x14ac:dyDescent="0.25">
      <c r="E175" s="80"/>
      <c r="F175" s="81"/>
      <c r="G175" s="82"/>
      <c r="H175" s="82"/>
      <c r="I175" s="83"/>
    </row>
    <row r="176" spans="2:20" x14ac:dyDescent="0.25">
      <c r="E176" s="80"/>
      <c r="F176" s="81"/>
      <c r="G176" s="82"/>
      <c r="H176" s="82"/>
      <c r="I176" s="83"/>
    </row>
    <row r="177" spans="2:9" x14ac:dyDescent="0.25">
      <c r="E177" s="80"/>
      <c r="F177" s="81"/>
      <c r="G177" s="82"/>
      <c r="H177" s="82"/>
      <c r="I177" s="83"/>
    </row>
    <row r="178" spans="2:9" x14ac:dyDescent="0.25">
      <c r="E178" s="80"/>
      <c r="F178" s="81"/>
      <c r="G178" s="82"/>
      <c r="H178" s="82"/>
      <c r="I178" s="83"/>
    </row>
    <row r="179" spans="2:9" ht="17.25" x14ac:dyDescent="0.4">
      <c r="E179" s="142" t="s">
        <v>180</v>
      </c>
      <c r="F179" s="143"/>
      <c r="G179" s="144" t="s">
        <v>181</v>
      </c>
      <c r="H179" s="144"/>
      <c r="I179" s="145"/>
    </row>
    <row r="180" spans="2:9" x14ac:dyDescent="0.25">
      <c r="E180" s="138" t="s">
        <v>183</v>
      </c>
      <c r="F180" s="146"/>
      <c r="G180" s="131" t="s">
        <v>182</v>
      </c>
      <c r="H180" s="131"/>
      <c r="I180" s="132"/>
    </row>
    <row r="183" spans="2:9" x14ac:dyDescent="0.25">
      <c r="B183" s="1" t="s">
        <v>0</v>
      </c>
    </row>
    <row r="184" spans="2:9" x14ac:dyDescent="0.25">
      <c r="B184" s="1" t="s">
        <v>185</v>
      </c>
    </row>
    <row r="185" spans="2:9" x14ac:dyDescent="0.25">
      <c r="B185" s="1" t="s">
        <v>186</v>
      </c>
      <c r="C185" s="2">
        <f>C4</f>
        <v>42735</v>
      </c>
    </row>
    <row r="187" spans="2:9" ht="15" customHeight="1" x14ac:dyDescent="0.25">
      <c r="B187" s="126" t="s">
        <v>2</v>
      </c>
      <c r="C187" s="124" t="s">
        <v>3</v>
      </c>
      <c r="D187" s="128"/>
      <c r="E187" s="134" t="s">
        <v>559</v>
      </c>
      <c r="F187" s="134" t="s">
        <v>560</v>
      </c>
      <c r="G187" s="134"/>
      <c r="H187" s="134" t="s">
        <v>14</v>
      </c>
      <c r="I187" s="134" t="s">
        <v>17</v>
      </c>
    </row>
    <row r="188" spans="2:9" x14ac:dyDescent="0.25">
      <c r="B188" s="127"/>
      <c r="C188" s="125"/>
      <c r="D188" s="129"/>
      <c r="E188" s="134"/>
      <c r="F188" s="134"/>
      <c r="G188" s="134"/>
      <c r="H188" s="134"/>
      <c r="I188" s="134"/>
    </row>
    <row r="189" spans="2:9" x14ac:dyDescent="0.25">
      <c r="B189" s="3">
        <v>1</v>
      </c>
      <c r="C189" s="117" t="s">
        <v>23</v>
      </c>
      <c r="D189" s="118"/>
      <c r="E189" s="116">
        <f>I14</f>
        <v>16225000</v>
      </c>
      <c r="F189" s="130">
        <f>M14</f>
        <v>338020.83333333331</v>
      </c>
      <c r="G189" s="130"/>
      <c r="H189" s="116">
        <f>P14+R14</f>
        <v>1690104.1666666665</v>
      </c>
      <c r="I189" s="116">
        <f>E189-H189</f>
        <v>14534895.833333334</v>
      </c>
    </row>
    <row r="190" spans="2:9" x14ac:dyDescent="0.25">
      <c r="B190" s="3">
        <v>2</v>
      </c>
      <c r="C190" s="117" t="s">
        <v>72</v>
      </c>
      <c r="D190" s="118"/>
      <c r="E190" s="116">
        <f>I117</f>
        <v>298954250</v>
      </c>
      <c r="F190" s="130">
        <f>M117</f>
        <v>5076365.625</v>
      </c>
      <c r="G190" s="130"/>
      <c r="H190" s="116">
        <f>P117+R117</f>
        <v>25381828.124999996</v>
      </c>
      <c r="I190" s="116">
        <f>E190-H190</f>
        <v>273572421.875</v>
      </c>
    </row>
    <row r="191" spans="2:9" x14ac:dyDescent="0.25">
      <c r="B191" s="3">
        <v>3</v>
      </c>
      <c r="C191" s="117" t="s">
        <v>168</v>
      </c>
      <c r="D191" s="118"/>
      <c r="E191" s="116">
        <f>I122</f>
        <v>6350000</v>
      </c>
      <c r="F191" s="130">
        <f>M122</f>
        <v>132291.66666666666</v>
      </c>
      <c r="G191" s="130"/>
      <c r="H191" s="116">
        <f>P122+R122</f>
        <v>396875</v>
      </c>
      <c r="I191" s="116">
        <f>E191-H191</f>
        <v>5953125</v>
      </c>
    </row>
    <row r="192" spans="2:9" x14ac:dyDescent="0.25">
      <c r="B192" s="3">
        <v>4</v>
      </c>
      <c r="C192" s="117" t="s">
        <v>169</v>
      </c>
      <c r="D192" s="118"/>
      <c r="E192" s="116">
        <f>I128</f>
        <v>6178000</v>
      </c>
      <c r="F192" s="130">
        <f>M128</f>
        <v>128708.33333333333</v>
      </c>
      <c r="G192" s="130"/>
      <c r="H192" s="116">
        <f>P128+R128</f>
        <v>128708.33333333333</v>
      </c>
      <c r="I192" s="116">
        <f>E192-H192</f>
        <v>6049291.666666667</v>
      </c>
    </row>
    <row r="193" spans="2:9" x14ac:dyDescent="0.25">
      <c r="B193" s="3">
        <v>5</v>
      </c>
      <c r="C193" s="117" t="s">
        <v>27</v>
      </c>
      <c r="D193" s="118"/>
      <c r="E193" s="116">
        <f>I171</f>
        <v>12170900</v>
      </c>
      <c r="F193" s="130">
        <f>M171</f>
        <v>1014241.6666666667</v>
      </c>
      <c r="G193" s="130"/>
      <c r="H193" s="116">
        <f>P171+R171</f>
        <v>5071208.3333333321</v>
      </c>
      <c r="I193" s="116">
        <f>E193-H193</f>
        <v>7099691.6666666679</v>
      </c>
    </row>
    <row r="194" spans="2:9" x14ac:dyDescent="0.25">
      <c r="B194" s="118"/>
      <c r="C194" s="117" t="s">
        <v>11</v>
      </c>
      <c r="D194" s="118"/>
      <c r="E194" s="119">
        <f>SUM(E189:E193)</f>
        <v>339878150</v>
      </c>
      <c r="F194" s="133">
        <f>SUM(F189:F193)</f>
        <v>6689628.125</v>
      </c>
      <c r="G194" s="133"/>
      <c r="H194" s="119">
        <f>SUM(H189:H193)</f>
        <v>32668723.958333328</v>
      </c>
      <c r="I194" s="119">
        <f>SUM(I189:I193)</f>
        <v>307209426.04166669</v>
      </c>
    </row>
  </sheetData>
  <mergeCells count="44">
    <mergeCell ref="J6:J8"/>
    <mergeCell ref="T6:T8"/>
    <mergeCell ref="D7:D8"/>
    <mergeCell ref="E7:E8"/>
    <mergeCell ref="F7:F8"/>
    <mergeCell ref="G7:G8"/>
    <mergeCell ref="H7:H8"/>
    <mergeCell ref="I7:I8"/>
    <mergeCell ref="L6:L8"/>
    <mergeCell ref="D6:F6"/>
    <mergeCell ref="G6:I6"/>
    <mergeCell ref="K6:K8"/>
    <mergeCell ref="N6:N7"/>
    <mergeCell ref="O6:P6"/>
    <mergeCell ref="O7:P7"/>
    <mergeCell ref="M6:M8"/>
    <mergeCell ref="S6:S8"/>
    <mergeCell ref="Q6:R7"/>
    <mergeCell ref="B6:B8"/>
    <mergeCell ref="C6:C8"/>
    <mergeCell ref="E174:F174"/>
    <mergeCell ref="G174:I174"/>
    <mergeCell ref="E179:F179"/>
    <mergeCell ref="G179:I179"/>
    <mergeCell ref="B14:C14"/>
    <mergeCell ref="B128:C128"/>
    <mergeCell ref="B171:C171"/>
    <mergeCell ref="B122:C122"/>
    <mergeCell ref="B117:C117"/>
    <mergeCell ref="G180:I180"/>
    <mergeCell ref="F192:G192"/>
    <mergeCell ref="F193:G193"/>
    <mergeCell ref="F194:G194"/>
    <mergeCell ref="E187:E188"/>
    <mergeCell ref="F187:G188"/>
    <mergeCell ref="H187:H188"/>
    <mergeCell ref="I187:I188"/>
    <mergeCell ref="F189:G189"/>
    <mergeCell ref="E180:F180"/>
    <mergeCell ref="C187:C188"/>
    <mergeCell ref="B187:B188"/>
    <mergeCell ref="D187:D188"/>
    <mergeCell ref="F190:G190"/>
    <mergeCell ref="F191:G191"/>
  </mergeCells>
  <pageMargins left="0.25" right="0.18" top="0.43" bottom="0.31" header="0.3" footer="0.19"/>
  <pageSetup paperSize="9" scale="7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626"/>
  <sheetViews>
    <sheetView zoomScaleNormal="100" workbookViewId="0">
      <pane xSplit="1" ySplit="8" topLeftCell="B571" activePane="bottomRight" state="frozen"/>
      <selection pane="topRight" activeCell="B1" sqref="B1"/>
      <selection pane="bottomLeft" activeCell="A9" sqref="A9"/>
      <selection pane="bottomRight" activeCell="M543" sqref="M543"/>
    </sheetView>
  </sheetViews>
  <sheetFormatPr defaultRowHeight="15" x14ac:dyDescent="0.25"/>
  <cols>
    <col min="1" max="1" width="3.140625" customWidth="1"/>
    <col min="2" max="2" width="5.28515625" customWidth="1"/>
    <col min="3" max="3" width="53.5703125" customWidth="1"/>
    <col min="4" max="4" width="4.5703125" customWidth="1"/>
    <col min="5" max="5" width="12.5703125" bestFit="1" customWidth="1"/>
    <col min="7" max="7" width="14.28515625" bestFit="1" customWidth="1"/>
    <col min="8" max="8" width="12" customWidth="1"/>
    <col min="9" max="9" width="14.28515625" bestFit="1" customWidth="1"/>
    <col min="10" max="11" width="11.42578125" bestFit="1" customWidth="1"/>
    <col min="12" max="12" width="6.5703125" customWidth="1"/>
    <col min="13" max="13" width="14" customWidth="1"/>
    <col min="14" max="14" width="5.85546875" customWidth="1"/>
    <col min="15" max="15" width="10.140625" customWidth="1"/>
    <col min="16" max="16" width="12.5703125" customWidth="1"/>
    <col min="17" max="17" width="14.28515625" bestFit="1" customWidth="1"/>
    <col min="19" max="19" width="18.7109375" bestFit="1" customWidth="1"/>
  </cols>
  <sheetData>
    <row r="2" spans="2:17" x14ac:dyDescent="0.25">
      <c r="B2" s="1" t="s">
        <v>0</v>
      </c>
      <c r="C2" s="1"/>
    </row>
    <row r="3" spans="2:17" x14ac:dyDescent="0.25">
      <c r="B3" s="1" t="s">
        <v>184</v>
      </c>
      <c r="C3" s="1"/>
    </row>
    <row r="4" spans="2:17" x14ac:dyDescent="0.25">
      <c r="B4" s="1" t="s">
        <v>5</v>
      </c>
      <c r="C4" s="2">
        <v>42735</v>
      </c>
    </row>
    <row r="6" spans="2:17" ht="15" customHeight="1" x14ac:dyDescent="0.25">
      <c r="B6" s="135" t="s">
        <v>2</v>
      </c>
      <c r="C6" s="135" t="s">
        <v>3</v>
      </c>
      <c r="D6" s="160" t="s">
        <v>4</v>
      </c>
      <c r="E6" s="161"/>
      <c r="F6" s="162"/>
      <c r="G6" s="153" t="s">
        <v>197</v>
      </c>
      <c r="H6" s="153" t="s">
        <v>22</v>
      </c>
      <c r="I6" s="167" t="s">
        <v>187</v>
      </c>
      <c r="J6" s="153" t="s">
        <v>188</v>
      </c>
      <c r="K6" s="135" t="s">
        <v>189</v>
      </c>
      <c r="L6" s="170" t="s">
        <v>190</v>
      </c>
      <c r="M6" s="171"/>
      <c r="N6" s="172" t="s">
        <v>198</v>
      </c>
      <c r="O6" s="173"/>
      <c r="P6" s="153" t="s">
        <v>191</v>
      </c>
      <c r="Q6" s="135" t="s">
        <v>192</v>
      </c>
    </row>
    <row r="7" spans="2:17" x14ac:dyDescent="0.25">
      <c r="B7" s="136"/>
      <c r="C7" s="136"/>
      <c r="D7" s="135" t="s">
        <v>5</v>
      </c>
      <c r="E7" s="135" t="s">
        <v>6</v>
      </c>
      <c r="F7" s="135" t="s">
        <v>7</v>
      </c>
      <c r="G7" s="154"/>
      <c r="H7" s="154"/>
      <c r="I7" s="168"/>
      <c r="J7" s="154"/>
      <c r="K7" s="136"/>
      <c r="L7" s="165" t="s">
        <v>15</v>
      </c>
      <c r="M7" s="166"/>
      <c r="N7" s="174"/>
      <c r="O7" s="175"/>
      <c r="P7" s="154"/>
      <c r="Q7" s="136"/>
    </row>
    <row r="8" spans="2:17" x14ac:dyDescent="0.25">
      <c r="B8" s="137"/>
      <c r="C8" s="137"/>
      <c r="D8" s="137"/>
      <c r="E8" s="137"/>
      <c r="F8" s="137"/>
      <c r="G8" s="155"/>
      <c r="H8" s="155"/>
      <c r="I8" s="169"/>
      <c r="J8" s="155"/>
      <c r="K8" s="78">
        <f>C4</f>
        <v>42735</v>
      </c>
      <c r="L8" s="79" t="s">
        <v>6</v>
      </c>
      <c r="M8" s="79" t="s">
        <v>11</v>
      </c>
      <c r="N8" s="79" t="s">
        <v>6</v>
      </c>
      <c r="O8" s="79" t="s">
        <v>11</v>
      </c>
      <c r="P8" s="155"/>
      <c r="Q8" s="137"/>
    </row>
    <row r="9" spans="2:17" x14ac:dyDescent="0.25">
      <c r="B9" s="4"/>
      <c r="C9" s="4"/>
      <c r="D9" s="4"/>
      <c r="E9" s="23"/>
      <c r="F9" s="4"/>
      <c r="G9" s="14"/>
      <c r="H9" s="3"/>
      <c r="I9" s="17"/>
      <c r="J9" s="14"/>
      <c r="K9" s="14"/>
      <c r="L9" s="20"/>
      <c r="M9" s="14"/>
      <c r="N9" s="20"/>
      <c r="O9" s="14"/>
      <c r="P9" s="14"/>
      <c r="Q9" s="14"/>
    </row>
    <row r="10" spans="2:17" x14ac:dyDescent="0.25">
      <c r="B10" s="4"/>
      <c r="C10" s="5" t="s">
        <v>193</v>
      </c>
      <c r="D10" s="3"/>
      <c r="E10" s="24"/>
      <c r="F10" s="3"/>
      <c r="G10" s="14"/>
      <c r="H10" s="3"/>
      <c r="I10" s="17"/>
      <c r="J10" s="14"/>
      <c r="K10" s="14"/>
      <c r="L10" s="20"/>
      <c r="M10" s="14"/>
      <c r="N10" s="20"/>
      <c r="O10" s="14"/>
      <c r="P10" s="14"/>
      <c r="Q10" s="14"/>
    </row>
    <row r="11" spans="2:17" x14ac:dyDescent="0.25">
      <c r="B11" s="3">
        <v>1</v>
      </c>
      <c r="C11" s="4" t="s">
        <v>194</v>
      </c>
      <c r="D11" s="3">
        <v>0</v>
      </c>
      <c r="E11" s="24" t="s">
        <v>26</v>
      </c>
      <c r="F11" s="3">
        <v>2016</v>
      </c>
      <c r="G11" s="68">
        <v>266666667</v>
      </c>
      <c r="H11" s="3">
        <v>3</v>
      </c>
      <c r="I11" s="17">
        <f>1/H11</f>
        <v>0.33333333333333331</v>
      </c>
      <c r="J11" s="14">
        <f>G11/(H11*12)</f>
        <v>7407407.416666667</v>
      </c>
      <c r="K11" s="14">
        <f>J11</f>
        <v>7407407.416666667</v>
      </c>
      <c r="L11" s="3">
        <v>5</v>
      </c>
      <c r="M11" s="14">
        <f>J11*L11</f>
        <v>37037037.083333336</v>
      </c>
      <c r="N11" s="20">
        <v>0</v>
      </c>
      <c r="O11" s="14">
        <v>0</v>
      </c>
      <c r="P11" s="14">
        <f>O11+M11</f>
        <v>37037037.083333336</v>
      </c>
      <c r="Q11" s="14">
        <f>G11-P11</f>
        <v>229629629.91666666</v>
      </c>
    </row>
    <row r="12" spans="2:17" x14ac:dyDescent="0.25">
      <c r="B12" s="3">
        <v>2</v>
      </c>
      <c r="C12" s="4" t="s">
        <v>195</v>
      </c>
      <c r="D12" s="3">
        <v>0</v>
      </c>
      <c r="E12" s="24" t="s">
        <v>26</v>
      </c>
      <c r="F12" s="3">
        <v>2016</v>
      </c>
      <c r="G12" s="68">
        <v>750000</v>
      </c>
      <c r="H12" s="3">
        <v>3</v>
      </c>
      <c r="I12" s="17">
        <f>1/H12</f>
        <v>0.33333333333333331</v>
      </c>
      <c r="J12" s="14">
        <f>G12/(H12*12)</f>
        <v>20833.333333333332</v>
      </c>
      <c r="K12" s="14">
        <f>J12</f>
        <v>20833.333333333332</v>
      </c>
      <c r="L12" s="3">
        <v>5</v>
      </c>
      <c r="M12" s="14">
        <f>J12*L12</f>
        <v>104166.66666666666</v>
      </c>
      <c r="N12" s="20">
        <v>0</v>
      </c>
      <c r="O12" s="14">
        <v>0</v>
      </c>
      <c r="P12" s="14">
        <f>O12+M12</f>
        <v>104166.66666666666</v>
      </c>
      <c r="Q12" s="14">
        <f>G12-P12</f>
        <v>645833.33333333337</v>
      </c>
    </row>
    <row r="13" spans="2:17" x14ac:dyDescent="0.25">
      <c r="B13" s="3">
        <v>3</v>
      </c>
      <c r="C13" s="54" t="s">
        <v>196</v>
      </c>
      <c r="D13" s="3">
        <v>0</v>
      </c>
      <c r="E13" s="24" t="s">
        <v>177</v>
      </c>
      <c r="F13" s="3">
        <v>2016</v>
      </c>
      <c r="G13" s="85">
        <v>27398885</v>
      </c>
      <c r="H13" s="3">
        <v>3</v>
      </c>
      <c r="I13" s="17">
        <f>1/H13</f>
        <v>0.33333333333333331</v>
      </c>
      <c r="J13" s="14">
        <f>G13/(H13*12)</f>
        <v>761080.13888888888</v>
      </c>
      <c r="K13" s="14">
        <f>J13</f>
        <v>761080.13888888888</v>
      </c>
      <c r="L13" s="3">
        <v>5</v>
      </c>
      <c r="M13" s="14">
        <f>J13*L13</f>
        <v>3805400.6944444445</v>
      </c>
      <c r="N13" s="20">
        <v>0</v>
      </c>
      <c r="O13" s="14">
        <v>0</v>
      </c>
      <c r="P13" s="14">
        <f>O13+M13</f>
        <v>3805400.6944444445</v>
      </c>
      <c r="Q13" s="14">
        <f>G13-P13</f>
        <v>23593484.305555556</v>
      </c>
    </row>
    <row r="14" spans="2:17" ht="15.75" thickBot="1" x14ac:dyDescent="0.3">
      <c r="B14" s="8"/>
      <c r="C14" s="7"/>
      <c r="D14" s="8"/>
      <c r="E14" s="25"/>
      <c r="F14" s="8"/>
      <c r="G14" s="15"/>
      <c r="H14" s="8"/>
      <c r="I14" s="18"/>
      <c r="J14" s="15"/>
      <c r="K14" s="15"/>
      <c r="L14" s="21"/>
      <c r="M14" s="15"/>
      <c r="N14" s="21"/>
      <c r="O14" s="15"/>
      <c r="P14" s="15"/>
      <c r="Q14" s="15"/>
    </row>
    <row r="15" spans="2:17" ht="16.5" thickTop="1" thickBot="1" x14ac:dyDescent="0.3">
      <c r="B15" s="176" t="s">
        <v>24</v>
      </c>
      <c r="C15" s="177"/>
      <c r="D15" s="73"/>
      <c r="E15" s="74"/>
      <c r="F15" s="73"/>
      <c r="G15" s="75">
        <f>SUM(G11:G14)</f>
        <v>294815552</v>
      </c>
      <c r="H15" s="73"/>
      <c r="I15" s="75">
        <f>SUM(I11:I14)</f>
        <v>1</v>
      </c>
      <c r="J15" s="75">
        <f>SUM(J11:J14)</f>
        <v>8189320.888888889</v>
      </c>
      <c r="K15" s="75">
        <f>SUM(K11:K14)</f>
        <v>8189320.888888889</v>
      </c>
      <c r="L15" s="77"/>
      <c r="M15" s="75">
        <f>SUM(M11:M14)</f>
        <v>40946604.444444448</v>
      </c>
      <c r="N15" s="77"/>
      <c r="O15" s="75">
        <f>SUM(O11:O14)</f>
        <v>0</v>
      </c>
      <c r="P15" s="75">
        <f>SUM(P11:P14)</f>
        <v>40946604.444444448</v>
      </c>
      <c r="Q15" s="75">
        <f>SUM(Q11:Q14)</f>
        <v>253868947.55555555</v>
      </c>
    </row>
    <row r="16" spans="2:17" ht="15.75" thickTop="1" x14ac:dyDescent="0.25">
      <c r="B16" s="9"/>
      <c r="C16" s="6"/>
      <c r="D16" s="9"/>
      <c r="E16" s="26"/>
      <c r="F16" s="9"/>
      <c r="G16" s="16"/>
      <c r="H16" s="9"/>
      <c r="I16" s="19"/>
      <c r="J16" s="16"/>
      <c r="K16" s="16"/>
      <c r="L16" s="22"/>
      <c r="M16" s="16"/>
      <c r="N16" s="22"/>
      <c r="O16" s="16"/>
      <c r="P16" s="16"/>
      <c r="Q16" s="16"/>
    </row>
    <row r="17" spans="2:17" x14ac:dyDescent="0.25">
      <c r="B17" s="3"/>
      <c r="C17" s="5" t="s">
        <v>201</v>
      </c>
      <c r="D17" s="3"/>
      <c r="E17" s="24"/>
      <c r="F17" s="3"/>
      <c r="G17" s="14"/>
      <c r="H17" s="3"/>
      <c r="I17" s="17"/>
      <c r="J17" s="14"/>
      <c r="K17" s="14"/>
      <c r="L17" s="20"/>
      <c r="M17" s="14"/>
      <c r="N17" s="20"/>
      <c r="O17" s="14"/>
      <c r="P17" s="14"/>
      <c r="Q17" s="14"/>
    </row>
    <row r="18" spans="2:17" x14ac:dyDescent="0.25">
      <c r="B18" s="3">
        <v>1</v>
      </c>
      <c r="C18" s="87" t="s">
        <v>202</v>
      </c>
      <c r="D18" s="3">
        <v>0</v>
      </c>
      <c r="E18" s="24"/>
      <c r="F18" s="3"/>
      <c r="G18" s="96">
        <v>6940000</v>
      </c>
      <c r="H18" s="3">
        <v>8</v>
      </c>
      <c r="I18" s="67">
        <f>1/H18</f>
        <v>0.125</v>
      </c>
      <c r="J18" s="14">
        <f t="shared" ref="J18:J49" si="0">G18/(H18*12)</f>
        <v>72291.666666666672</v>
      </c>
      <c r="K18" s="14">
        <f>J18</f>
        <v>72291.666666666672</v>
      </c>
      <c r="L18" s="3">
        <v>5</v>
      </c>
      <c r="M18" s="14">
        <f>J18*L18</f>
        <v>361458.33333333337</v>
      </c>
      <c r="N18" s="20">
        <v>0</v>
      </c>
      <c r="O18" s="14">
        <v>0</v>
      </c>
      <c r="P18" s="14">
        <f t="shared" ref="P18:P81" si="1">O18+M18</f>
        <v>361458.33333333337</v>
      </c>
      <c r="Q18" s="14">
        <f t="shared" ref="Q18:Q81" si="2">G18-P18</f>
        <v>6578541.666666667</v>
      </c>
    </row>
    <row r="19" spans="2:17" x14ac:dyDescent="0.25">
      <c r="B19" s="3">
        <v>2</v>
      </c>
      <c r="C19" s="87" t="s">
        <v>203</v>
      </c>
      <c r="D19" s="3">
        <v>0</v>
      </c>
      <c r="E19" s="24"/>
      <c r="F19" s="3"/>
      <c r="G19" s="96">
        <v>6540000</v>
      </c>
      <c r="H19" s="3">
        <v>8</v>
      </c>
      <c r="I19" s="67">
        <f t="shared" ref="I19:I82" si="3">1/H19</f>
        <v>0.125</v>
      </c>
      <c r="J19" s="14">
        <f t="shared" si="0"/>
        <v>68125</v>
      </c>
      <c r="K19" s="14">
        <f t="shared" ref="K19:K82" si="4">J19</f>
        <v>68125</v>
      </c>
      <c r="L19" s="3">
        <v>5</v>
      </c>
      <c r="M19" s="14">
        <f t="shared" ref="M19:M82" si="5">J19*L19</f>
        <v>340625</v>
      </c>
      <c r="N19" s="20">
        <v>0</v>
      </c>
      <c r="O19" s="14">
        <v>0</v>
      </c>
      <c r="P19" s="14">
        <f t="shared" si="1"/>
        <v>340625</v>
      </c>
      <c r="Q19" s="14">
        <f t="shared" si="2"/>
        <v>6199375</v>
      </c>
    </row>
    <row r="20" spans="2:17" x14ac:dyDescent="0.25">
      <c r="B20" s="3">
        <v>3</v>
      </c>
      <c r="C20" s="87" t="s">
        <v>204</v>
      </c>
      <c r="D20" s="3">
        <v>0</v>
      </c>
      <c r="E20" s="24"/>
      <c r="F20" s="3"/>
      <c r="G20" s="97">
        <v>3000000</v>
      </c>
      <c r="H20" s="3">
        <v>8</v>
      </c>
      <c r="I20" s="67">
        <f t="shared" si="3"/>
        <v>0.125</v>
      </c>
      <c r="J20" s="14">
        <f t="shared" si="0"/>
        <v>31250</v>
      </c>
      <c r="K20" s="14">
        <f t="shared" si="4"/>
        <v>31250</v>
      </c>
      <c r="L20" s="3">
        <v>5</v>
      </c>
      <c r="M20" s="14">
        <f t="shared" si="5"/>
        <v>156250</v>
      </c>
      <c r="N20" s="20">
        <v>0</v>
      </c>
      <c r="O20" s="14">
        <v>0</v>
      </c>
      <c r="P20" s="14">
        <f t="shared" si="1"/>
        <v>156250</v>
      </c>
      <c r="Q20" s="14">
        <f t="shared" si="2"/>
        <v>2843750</v>
      </c>
    </row>
    <row r="21" spans="2:17" x14ac:dyDescent="0.25">
      <c r="B21" s="3">
        <v>4</v>
      </c>
      <c r="C21" s="87" t="s">
        <v>205</v>
      </c>
      <c r="D21" s="3">
        <v>0</v>
      </c>
      <c r="E21" s="24"/>
      <c r="F21" s="3"/>
      <c r="G21" s="97">
        <v>7500000</v>
      </c>
      <c r="H21" s="3">
        <v>8</v>
      </c>
      <c r="I21" s="67">
        <f t="shared" si="3"/>
        <v>0.125</v>
      </c>
      <c r="J21" s="14">
        <f t="shared" si="0"/>
        <v>78125</v>
      </c>
      <c r="K21" s="14">
        <f t="shared" si="4"/>
        <v>78125</v>
      </c>
      <c r="L21" s="3">
        <v>5</v>
      </c>
      <c r="M21" s="14">
        <f t="shared" si="5"/>
        <v>390625</v>
      </c>
      <c r="N21" s="20">
        <v>0</v>
      </c>
      <c r="O21" s="14">
        <v>0</v>
      </c>
      <c r="P21" s="14">
        <f t="shared" si="1"/>
        <v>390625</v>
      </c>
      <c r="Q21" s="14">
        <f t="shared" si="2"/>
        <v>7109375</v>
      </c>
    </row>
    <row r="22" spans="2:17" x14ac:dyDescent="0.25">
      <c r="B22" s="3">
        <v>5</v>
      </c>
      <c r="C22" s="87" t="s">
        <v>206</v>
      </c>
      <c r="D22" s="3">
        <v>0</v>
      </c>
      <c r="E22" s="24"/>
      <c r="F22" s="3"/>
      <c r="G22" s="97">
        <v>1000000</v>
      </c>
      <c r="H22" s="3">
        <v>8</v>
      </c>
      <c r="I22" s="67">
        <f t="shared" si="3"/>
        <v>0.125</v>
      </c>
      <c r="J22" s="14">
        <f t="shared" si="0"/>
        <v>10416.666666666666</v>
      </c>
      <c r="K22" s="14">
        <f t="shared" si="4"/>
        <v>10416.666666666666</v>
      </c>
      <c r="L22" s="3">
        <v>5</v>
      </c>
      <c r="M22" s="14">
        <f t="shared" si="5"/>
        <v>52083.333333333328</v>
      </c>
      <c r="N22" s="20">
        <v>0</v>
      </c>
      <c r="O22" s="14">
        <v>0</v>
      </c>
      <c r="P22" s="14">
        <f t="shared" si="1"/>
        <v>52083.333333333328</v>
      </c>
      <c r="Q22" s="14">
        <f t="shared" si="2"/>
        <v>947916.66666666663</v>
      </c>
    </row>
    <row r="23" spans="2:17" x14ac:dyDescent="0.25">
      <c r="B23" s="3">
        <v>6</v>
      </c>
      <c r="C23" s="87" t="s">
        <v>207</v>
      </c>
      <c r="D23" s="3">
        <v>0</v>
      </c>
      <c r="E23" s="24"/>
      <c r="F23" s="3"/>
      <c r="G23" s="97">
        <v>5000000</v>
      </c>
      <c r="H23" s="3">
        <v>8</v>
      </c>
      <c r="I23" s="67">
        <f t="shared" si="3"/>
        <v>0.125</v>
      </c>
      <c r="J23" s="14">
        <f t="shared" si="0"/>
        <v>52083.333333333336</v>
      </c>
      <c r="K23" s="14">
        <f t="shared" si="4"/>
        <v>52083.333333333336</v>
      </c>
      <c r="L23" s="3">
        <v>5</v>
      </c>
      <c r="M23" s="14">
        <f t="shared" si="5"/>
        <v>260416.66666666669</v>
      </c>
      <c r="N23" s="20">
        <v>0</v>
      </c>
      <c r="O23" s="14">
        <v>0</v>
      </c>
      <c r="P23" s="14">
        <f t="shared" si="1"/>
        <v>260416.66666666669</v>
      </c>
      <c r="Q23" s="14">
        <f t="shared" si="2"/>
        <v>4739583.333333333</v>
      </c>
    </row>
    <row r="24" spans="2:17" x14ac:dyDescent="0.25">
      <c r="B24" s="3">
        <v>7</v>
      </c>
      <c r="C24" s="87" t="s">
        <v>208</v>
      </c>
      <c r="D24" s="3">
        <v>0</v>
      </c>
      <c r="E24" s="24"/>
      <c r="F24" s="3"/>
      <c r="G24" s="98">
        <v>19000000</v>
      </c>
      <c r="H24" s="3">
        <v>8</v>
      </c>
      <c r="I24" s="67">
        <f t="shared" si="3"/>
        <v>0.125</v>
      </c>
      <c r="J24" s="14">
        <f t="shared" si="0"/>
        <v>197916.66666666666</v>
      </c>
      <c r="K24" s="14">
        <f t="shared" si="4"/>
        <v>197916.66666666666</v>
      </c>
      <c r="L24" s="3">
        <v>5</v>
      </c>
      <c r="M24" s="14">
        <f t="shared" si="5"/>
        <v>989583.33333333326</v>
      </c>
      <c r="N24" s="20">
        <v>0</v>
      </c>
      <c r="O24" s="14">
        <v>0</v>
      </c>
      <c r="P24" s="14">
        <f t="shared" si="1"/>
        <v>989583.33333333326</v>
      </c>
      <c r="Q24" s="14">
        <f t="shared" si="2"/>
        <v>18010416.666666668</v>
      </c>
    </row>
    <row r="25" spans="2:17" x14ac:dyDescent="0.25">
      <c r="B25" s="3">
        <v>8</v>
      </c>
      <c r="C25" s="88" t="s">
        <v>209</v>
      </c>
      <c r="D25" s="3">
        <v>0</v>
      </c>
      <c r="E25" s="24"/>
      <c r="F25" s="3"/>
      <c r="G25" s="98">
        <v>50000</v>
      </c>
      <c r="H25" s="3">
        <v>8</v>
      </c>
      <c r="I25" s="67">
        <f t="shared" si="3"/>
        <v>0.125</v>
      </c>
      <c r="J25" s="14">
        <f t="shared" si="0"/>
        <v>520.83333333333337</v>
      </c>
      <c r="K25" s="14">
        <f t="shared" si="4"/>
        <v>520.83333333333337</v>
      </c>
      <c r="L25" s="3">
        <v>5</v>
      </c>
      <c r="M25" s="14">
        <f t="shared" si="5"/>
        <v>2604.166666666667</v>
      </c>
      <c r="N25" s="20">
        <v>0</v>
      </c>
      <c r="O25" s="14">
        <v>0</v>
      </c>
      <c r="P25" s="14">
        <f t="shared" si="1"/>
        <v>2604.166666666667</v>
      </c>
      <c r="Q25" s="14">
        <f t="shared" si="2"/>
        <v>47395.833333333336</v>
      </c>
    </row>
    <row r="26" spans="2:17" x14ac:dyDescent="0.25">
      <c r="B26" s="3">
        <v>9</v>
      </c>
      <c r="C26" s="87" t="s">
        <v>210</v>
      </c>
      <c r="D26" s="3">
        <v>0</v>
      </c>
      <c r="E26" s="24"/>
      <c r="F26" s="3"/>
      <c r="G26" s="98">
        <v>57000000</v>
      </c>
      <c r="H26" s="3">
        <v>8</v>
      </c>
      <c r="I26" s="67">
        <f t="shared" si="3"/>
        <v>0.125</v>
      </c>
      <c r="J26" s="14">
        <f t="shared" si="0"/>
        <v>593750</v>
      </c>
      <c r="K26" s="14">
        <f t="shared" si="4"/>
        <v>593750</v>
      </c>
      <c r="L26" s="3">
        <v>5</v>
      </c>
      <c r="M26" s="14">
        <f t="shared" si="5"/>
        <v>2968750</v>
      </c>
      <c r="N26" s="20">
        <v>0</v>
      </c>
      <c r="O26" s="14">
        <v>0</v>
      </c>
      <c r="P26" s="14">
        <f t="shared" si="1"/>
        <v>2968750</v>
      </c>
      <c r="Q26" s="14">
        <f t="shared" si="2"/>
        <v>54031250</v>
      </c>
    </row>
    <row r="27" spans="2:17" x14ac:dyDescent="0.25">
      <c r="B27" s="3">
        <v>10</v>
      </c>
      <c r="C27" s="87" t="s">
        <v>211</v>
      </c>
      <c r="D27" s="3">
        <v>0</v>
      </c>
      <c r="E27" s="24"/>
      <c r="F27" s="3"/>
      <c r="G27" s="97">
        <v>6000000</v>
      </c>
      <c r="H27" s="3">
        <v>8</v>
      </c>
      <c r="I27" s="67">
        <f t="shared" si="3"/>
        <v>0.125</v>
      </c>
      <c r="J27" s="14">
        <f t="shared" si="0"/>
        <v>62500</v>
      </c>
      <c r="K27" s="14">
        <f t="shared" si="4"/>
        <v>62500</v>
      </c>
      <c r="L27" s="3">
        <v>5</v>
      </c>
      <c r="M27" s="14">
        <f t="shared" si="5"/>
        <v>312500</v>
      </c>
      <c r="N27" s="20">
        <v>0</v>
      </c>
      <c r="O27" s="14">
        <v>0</v>
      </c>
      <c r="P27" s="14">
        <f t="shared" si="1"/>
        <v>312500</v>
      </c>
      <c r="Q27" s="14">
        <f t="shared" si="2"/>
        <v>5687500</v>
      </c>
    </row>
    <row r="28" spans="2:17" x14ac:dyDescent="0.25">
      <c r="B28" s="3">
        <v>11</v>
      </c>
      <c r="C28" s="87" t="s">
        <v>212</v>
      </c>
      <c r="D28" s="3">
        <v>0</v>
      </c>
      <c r="E28" s="24"/>
      <c r="F28" s="3"/>
      <c r="G28" s="97">
        <v>300000</v>
      </c>
      <c r="H28" s="3">
        <v>8</v>
      </c>
      <c r="I28" s="67">
        <f t="shared" si="3"/>
        <v>0.125</v>
      </c>
      <c r="J28" s="14">
        <f t="shared" si="0"/>
        <v>3125</v>
      </c>
      <c r="K28" s="14">
        <f t="shared" si="4"/>
        <v>3125</v>
      </c>
      <c r="L28" s="3">
        <v>5</v>
      </c>
      <c r="M28" s="14">
        <f t="shared" si="5"/>
        <v>15625</v>
      </c>
      <c r="N28" s="20">
        <v>0</v>
      </c>
      <c r="O28" s="14">
        <v>0</v>
      </c>
      <c r="P28" s="14">
        <f t="shared" si="1"/>
        <v>15625</v>
      </c>
      <c r="Q28" s="14">
        <f t="shared" si="2"/>
        <v>284375</v>
      </c>
    </row>
    <row r="29" spans="2:17" x14ac:dyDescent="0.25">
      <c r="B29" s="3">
        <v>12</v>
      </c>
      <c r="C29" s="87" t="s">
        <v>213</v>
      </c>
      <c r="D29" s="3">
        <v>0</v>
      </c>
      <c r="E29" s="24"/>
      <c r="F29" s="3"/>
      <c r="G29" s="97">
        <v>57000000</v>
      </c>
      <c r="H29" s="3">
        <v>8</v>
      </c>
      <c r="I29" s="67">
        <f t="shared" si="3"/>
        <v>0.125</v>
      </c>
      <c r="J29" s="14">
        <f t="shared" si="0"/>
        <v>593750</v>
      </c>
      <c r="K29" s="14">
        <f t="shared" si="4"/>
        <v>593750</v>
      </c>
      <c r="L29" s="3">
        <v>5</v>
      </c>
      <c r="M29" s="14">
        <f t="shared" si="5"/>
        <v>2968750</v>
      </c>
      <c r="N29" s="20">
        <v>0</v>
      </c>
      <c r="O29" s="14">
        <v>0</v>
      </c>
      <c r="P29" s="14">
        <f t="shared" si="1"/>
        <v>2968750</v>
      </c>
      <c r="Q29" s="14">
        <f t="shared" si="2"/>
        <v>54031250</v>
      </c>
    </row>
    <row r="30" spans="2:17" x14ac:dyDescent="0.25">
      <c r="B30" s="3">
        <v>13</v>
      </c>
      <c r="C30" s="87" t="s">
        <v>214</v>
      </c>
      <c r="D30" s="3">
        <v>0</v>
      </c>
      <c r="E30" s="24"/>
      <c r="F30" s="3"/>
      <c r="G30" s="97">
        <v>50000</v>
      </c>
      <c r="H30" s="3">
        <v>8</v>
      </c>
      <c r="I30" s="67">
        <f t="shared" si="3"/>
        <v>0.125</v>
      </c>
      <c r="J30" s="14">
        <f t="shared" si="0"/>
        <v>520.83333333333337</v>
      </c>
      <c r="K30" s="14">
        <f t="shared" si="4"/>
        <v>520.83333333333337</v>
      </c>
      <c r="L30" s="3">
        <v>5</v>
      </c>
      <c r="M30" s="14">
        <f t="shared" si="5"/>
        <v>2604.166666666667</v>
      </c>
      <c r="N30" s="20">
        <v>0</v>
      </c>
      <c r="O30" s="14">
        <v>0</v>
      </c>
      <c r="P30" s="14">
        <f t="shared" si="1"/>
        <v>2604.166666666667</v>
      </c>
      <c r="Q30" s="14">
        <f t="shared" si="2"/>
        <v>47395.833333333336</v>
      </c>
    </row>
    <row r="31" spans="2:17" x14ac:dyDescent="0.25">
      <c r="B31" s="3">
        <v>14</v>
      </c>
      <c r="C31" s="87" t="s">
        <v>211</v>
      </c>
      <c r="D31" s="3"/>
      <c r="E31" s="24"/>
      <c r="F31" s="3"/>
      <c r="G31" s="97">
        <v>6000000</v>
      </c>
      <c r="H31" s="3">
        <v>8</v>
      </c>
      <c r="I31" s="67">
        <f t="shared" si="3"/>
        <v>0.125</v>
      </c>
      <c r="J31" s="14">
        <f t="shared" si="0"/>
        <v>62500</v>
      </c>
      <c r="K31" s="14">
        <f t="shared" si="4"/>
        <v>62500</v>
      </c>
      <c r="L31" s="3">
        <v>5</v>
      </c>
      <c r="M31" s="14">
        <f t="shared" si="5"/>
        <v>312500</v>
      </c>
      <c r="N31" s="20">
        <v>0</v>
      </c>
      <c r="O31" s="14">
        <v>0</v>
      </c>
      <c r="P31" s="14">
        <f t="shared" si="1"/>
        <v>312500</v>
      </c>
      <c r="Q31" s="14">
        <f t="shared" si="2"/>
        <v>5687500</v>
      </c>
    </row>
    <row r="32" spans="2:17" x14ac:dyDescent="0.25">
      <c r="B32" s="3">
        <v>15</v>
      </c>
      <c r="C32" s="89" t="s">
        <v>215</v>
      </c>
      <c r="D32" s="3"/>
      <c r="E32" s="24" t="s">
        <v>67</v>
      </c>
      <c r="F32" s="3">
        <v>2016</v>
      </c>
      <c r="G32" s="98">
        <v>15000</v>
      </c>
      <c r="H32" s="3">
        <v>8</v>
      </c>
      <c r="I32" s="67">
        <f t="shared" si="3"/>
        <v>0.125</v>
      </c>
      <c r="J32" s="14">
        <f t="shared" si="0"/>
        <v>156.25</v>
      </c>
      <c r="K32" s="14">
        <f t="shared" si="4"/>
        <v>156.25</v>
      </c>
      <c r="L32" s="3">
        <v>5</v>
      </c>
      <c r="M32" s="14">
        <f t="shared" si="5"/>
        <v>781.25</v>
      </c>
      <c r="N32" s="20">
        <v>0</v>
      </c>
      <c r="O32" s="14">
        <v>0</v>
      </c>
      <c r="P32" s="14">
        <f t="shared" si="1"/>
        <v>781.25</v>
      </c>
      <c r="Q32" s="14">
        <f t="shared" si="2"/>
        <v>14218.75</v>
      </c>
    </row>
    <row r="33" spans="2:17" x14ac:dyDescent="0.25">
      <c r="B33" s="3">
        <v>16</v>
      </c>
      <c r="C33" s="87" t="s">
        <v>216</v>
      </c>
      <c r="D33" s="3"/>
      <c r="E33" s="24" t="s">
        <v>67</v>
      </c>
      <c r="F33" s="3">
        <v>2016</v>
      </c>
      <c r="G33" s="98">
        <v>55000</v>
      </c>
      <c r="H33" s="3">
        <v>8</v>
      </c>
      <c r="I33" s="67">
        <f t="shared" si="3"/>
        <v>0.125</v>
      </c>
      <c r="J33" s="14">
        <f t="shared" si="0"/>
        <v>572.91666666666663</v>
      </c>
      <c r="K33" s="14">
        <f t="shared" si="4"/>
        <v>572.91666666666663</v>
      </c>
      <c r="L33" s="3">
        <v>5</v>
      </c>
      <c r="M33" s="14">
        <f t="shared" si="5"/>
        <v>2864.583333333333</v>
      </c>
      <c r="N33" s="20">
        <v>0</v>
      </c>
      <c r="O33" s="14">
        <v>0</v>
      </c>
      <c r="P33" s="14">
        <f t="shared" si="1"/>
        <v>2864.583333333333</v>
      </c>
      <c r="Q33" s="14">
        <f t="shared" si="2"/>
        <v>52135.416666666664</v>
      </c>
    </row>
    <row r="34" spans="2:17" x14ac:dyDescent="0.25">
      <c r="B34" s="3">
        <v>17</v>
      </c>
      <c r="C34" s="87" t="s">
        <v>217</v>
      </c>
      <c r="D34" s="3"/>
      <c r="E34" s="24" t="s">
        <v>67</v>
      </c>
      <c r="F34" s="3">
        <v>2016</v>
      </c>
      <c r="G34" s="98">
        <v>42500</v>
      </c>
      <c r="H34" s="3">
        <v>8</v>
      </c>
      <c r="I34" s="67">
        <f t="shared" si="3"/>
        <v>0.125</v>
      </c>
      <c r="J34" s="14">
        <f t="shared" si="0"/>
        <v>442.70833333333331</v>
      </c>
      <c r="K34" s="14">
        <f t="shared" si="4"/>
        <v>442.70833333333331</v>
      </c>
      <c r="L34" s="3">
        <v>5</v>
      </c>
      <c r="M34" s="14">
        <f t="shared" si="5"/>
        <v>2213.5416666666665</v>
      </c>
      <c r="N34" s="20">
        <v>0</v>
      </c>
      <c r="O34" s="14">
        <v>0</v>
      </c>
      <c r="P34" s="14">
        <f t="shared" si="1"/>
        <v>2213.5416666666665</v>
      </c>
      <c r="Q34" s="14">
        <f t="shared" si="2"/>
        <v>40286.458333333336</v>
      </c>
    </row>
    <row r="35" spans="2:17" x14ac:dyDescent="0.25">
      <c r="B35" s="3">
        <v>18</v>
      </c>
      <c r="C35" s="89" t="s">
        <v>218</v>
      </c>
      <c r="D35" s="3"/>
      <c r="E35" s="24" t="s">
        <v>67</v>
      </c>
      <c r="F35" s="3">
        <v>2016</v>
      </c>
      <c r="G35" s="98">
        <v>139000</v>
      </c>
      <c r="H35" s="3">
        <v>8</v>
      </c>
      <c r="I35" s="67">
        <f t="shared" si="3"/>
        <v>0.125</v>
      </c>
      <c r="J35" s="14">
        <f t="shared" si="0"/>
        <v>1447.9166666666667</v>
      </c>
      <c r="K35" s="14">
        <f t="shared" si="4"/>
        <v>1447.9166666666667</v>
      </c>
      <c r="L35" s="3">
        <v>5</v>
      </c>
      <c r="M35" s="14">
        <f t="shared" si="5"/>
        <v>7239.5833333333339</v>
      </c>
      <c r="N35" s="20">
        <v>0</v>
      </c>
      <c r="O35" s="14">
        <v>0</v>
      </c>
      <c r="P35" s="14">
        <f t="shared" si="1"/>
        <v>7239.5833333333339</v>
      </c>
      <c r="Q35" s="14">
        <f t="shared" si="2"/>
        <v>131760.41666666666</v>
      </c>
    </row>
    <row r="36" spans="2:17" x14ac:dyDescent="0.25">
      <c r="B36" s="3">
        <v>19</v>
      </c>
      <c r="C36" s="87" t="s">
        <v>219</v>
      </c>
      <c r="D36" s="3"/>
      <c r="E36" s="24" t="s">
        <v>67</v>
      </c>
      <c r="F36" s="3">
        <v>2016</v>
      </c>
      <c r="G36" s="97">
        <v>1245000</v>
      </c>
      <c r="H36" s="3">
        <v>8</v>
      </c>
      <c r="I36" s="67">
        <f t="shared" si="3"/>
        <v>0.125</v>
      </c>
      <c r="J36" s="14">
        <f t="shared" si="0"/>
        <v>12968.75</v>
      </c>
      <c r="K36" s="14">
        <f t="shared" si="4"/>
        <v>12968.75</v>
      </c>
      <c r="L36" s="3">
        <v>5</v>
      </c>
      <c r="M36" s="14">
        <f t="shared" si="5"/>
        <v>64843.75</v>
      </c>
      <c r="N36" s="20">
        <v>0</v>
      </c>
      <c r="O36" s="14">
        <v>0</v>
      </c>
      <c r="P36" s="14">
        <f t="shared" si="1"/>
        <v>64843.75</v>
      </c>
      <c r="Q36" s="14">
        <f t="shared" si="2"/>
        <v>1180156.25</v>
      </c>
    </row>
    <row r="37" spans="2:17" x14ac:dyDescent="0.25">
      <c r="B37" s="3">
        <v>20</v>
      </c>
      <c r="C37" s="89" t="s">
        <v>211</v>
      </c>
      <c r="D37" s="3"/>
      <c r="E37" s="24" t="s">
        <v>67</v>
      </c>
      <c r="F37" s="3">
        <v>2016</v>
      </c>
      <c r="G37" s="97">
        <v>6000000</v>
      </c>
      <c r="H37" s="3">
        <v>8</v>
      </c>
      <c r="I37" s="67">
        <f t="shared" si="3"/>
        <v>0.125</v>
      </c>
      <c r="J37" s="14">
        <f t="shared" si="0"/>
        <v>62500</v>
      </c>
      <c r="K37" s="14">
        <f t="shared" si="4"/>
        <v>62500</v>
      </c>
      <c r="L37" s="3">
        <v>5</v>
      </c>
      <c r="M37" s="14">
        <f t="shared" si="5"/>
        <v>312500</v>
      </c>
      <c r="N37" s="20">
        <v>0</v>
      </c>
      <c r="O37" s="14">
        <v>0</v>
      </c>
      <c r="P37" s="14">
        <f t="shared" si="1"/>
        <v>312500</v>
      </c>
      <c r="Q37" s="14">
        <f t="shared" si="2"/>
        <v>5687500</v>
      </c>
    </row>
    <row r="38" spans="2:17" x14ac:dyDescent="0.25">
      <c r="B38" s="3">
        <v>21</v>
      </c>
      <c r="C38" s="89" t="s">
        <v>220</v>
      </c>
      <c r="D38" s="3"/>
      <c r="E38" s="24" t="s">
        <v>67</v>
      </c>
      <c r="F38" s="3">
        <v>2016</v>
      </c>
      <c r="G38" s="97">
        <v>600000</v>
      </c>
      <c r="H38" s="3">
        <v>8</v>
      </c>
      <c r="I38" s="67">
        <f t="shared" si="3"/>
        <v>0.125</v>
      </c>
      <c r="J38" s="14">
        <f t="shared" si="0"/>
        <v>6250</v>
      </c>
      <c r="K38" s="14">
        <f t="shared" si="4"/>
        <v>6250</v>
      </c>
      <c r="L38" s="3">
        <v>5</v>
      </c>
      <c r="M38" s="14">
        <f t="shared" si="5"/>
        <v>31250</v>
      </c>
      <c r="N38" s="20">
        <v>0</v>
      </c>
      <c r="O38" s="14">
        <v>0</v>
      </c>
      <c r="P38" s="14">
        <f t="shared" si="1"/>
        <v>31250</v>
      </c>
      <c r="Q38" s="14">
        <f t="shared" si="2"/>
        <v>568750</v>
      </c>
    </row>
    <row r="39" spans="2:17" x14ac:dyDescent="0.25">
      <c r="B39" s="3">
        <v>22</v>
      </c>
      <c r="C39" s="89" t="s">
        <v>221</v>
      </c>
      <c r="D39" s="3"/>
      <c r="E39" s="24" t="s">
        <v>67</v>
      </c>
      <c r="F39" s="3">
        <v>2016</v>
      </c>
      <c r="G39" s="98">
        <v>100000</v>
      </c>
      <c r="H39" s="3">
        <v>8</v>
      </c>
      <c r="I39" s="67">
        <f t="shared" si="3"/>
        <v>0.125</v>
      </c>
      <c r="J39" s="14">
        <f t="shared" si="0"/>
        <v>1041.6666666666667</v>
      </c>
      <c r="K39" s="14">
        <f t="shared" si="4"/>
        <v>1041.6666666666667</v>
      </c>
      <c r="L39" s="3">
        <v>5</v>
      </c>
      <c r="M39" s="14">
        <f t="shared" si="5"/>
        <v>5208.3333333333339</v>
      </c>
      <c r="N39" s="20">
        <v>0</v>
      </c>
      <c r="O39" s="14">
        <v>0</v>
      </c>
      <c r="P39" s="14">
        <f t="shared" si="1"/>
        <v>5208.3333333333339</v>
      </c>
      <c r="Q39" s="14">
        <f t="shared" si="2"/>
        <v>94791.666666666672</v>
      </c>
    </row>
    <row r="40" spans="2:17" x14ac:dyDescent="0.25">
      <c r="B40" s="3">
        <v>23</v>
      </c>
      <c r="C40" s="89" t="s">
        <v>222</v>
      </c>
      <c r="D40" s="3"/>
      <c r="E40" s="24" t="s">
        <v>67</v>
      </c>
      <c r="F40" s="3">
        <v>2016</v>
      </c>
      <c r="G40" s="99">
        <v>273350</v>
      </c>
      <c r="H40" s="3">
        <v>8</v>
      </c>
      <c r="I40" s="67">
        <f t="shared" si="3"/>
        <v>0.125</v>
      </c>
      <c r="J40" s="14">
        <f t="shared" si="0"/>
        <v>2847.3958333333335</v>
      </c>
      <c r="K40" s="14">
        <f t="shared" si="4"/>
        <v>2847.3958333333335</v>
      </c>
      <c r="L40" s="3">
        <v>5</v>
      </c>
      <c r="M40" s="14">
        <f t="shared" si="5"/>
        <v>14236.979166666668</v>
      </c>
      <c r="N40" s="20">
        <v>0</v>
      </c>
      <c r="O40" s="14">
        <v>0</v>
      </c>
      <c r="P40" s="14">
        <f t="shared" si="1"/>
        <v>14236.979166666668</v>
      </c>
      <c r="Q40" s="14">
        <f t="shared" si="2"/>
        <v>259113.02083333334</v>
      </c>
    </row>
    <row r="41" spans="2:17" x14ac:dyDescent="0.25">
      <c r="B41" s="3">
        <v>24</v>
      </c>
      <c r="C41" s="89" t="s">
        <v>223</v>
      </c>
      <c r="D41" s="3"/>
      <c r="E41" s="24" t="s">
        <v>67</v>
      </c>
      <c r="F41" s="3">
        <v>2016</v>
      </c>
      <c r="G41" s="98">
        <v>286000</v>
      </c>
      <c r="H41" s="3">
        <v>8</v>
      </c>
      <c r="I41" s="67">
        <f t="shared" si="3"/>
        <v>0.125</v>
      </c>
      <c r="J41" s="14">
        <f t="shared" si="0"/>
        <v>2979.1666666666665</v>
      </c>
      <c r="K41" s="14">
        <f t="shared" si="4"/>
        <v>2979.1666666666665</v>
      </c>
      <c r="L41" s="3">
        <v>5</v>
      </c>
      <c r="M41" s="14">
        <f t="shared" si="5"/>
        <v>14895.833333333332</v>
      </c>
      <c r="N41" s="20">
        <v>0</v>
      </c>
      <c r="O41" s="14">
        <v>0</v>
      </c>
      <c r="P41" s="14">
        <f t="shared" si="1"/>
        <v>14895.833333333332</v>
      </c>
      <c r="Q41" s="14">
        <f t="shared" si="2"/>
        <v>271104.16666666669</v>
      </c>
    </row>
    <row r="42" spans="2:17" x14ac:dyDescent="0.25">
      <c r="B42" s="3">
        <v>25</v>
      </c>
      <c r="C42" s="89" t="s">
        <v>224</v>
      </c>
      <c r="D42" s="3"/>
      <c r="E42" s="24" t="s">
        <v>67</v>
      </c>
      <c r="F42" s="3">
        <v>2016</v>
      </c>
      <c r="G42" s="98">
        <v>1000000</v>
      </c>
      <c r="H42" s="3">
        <v>8</v>
      </c>
      <c r="I42" s="67">
        <f t="shared" si="3"/>
        <v>0.125</v>
      </c>
      <c r="J42" s="14">
        <f t="shared" si="0"/>
        <v>10416.666666666666</v>
      </c>
      <c r="K42" s="14">
        <f t="shared" si="4"/>
        <v>10416.666666666666</v>
      </c>
      <c r="L42" s="3">
        <v>5</v>
      </c>
      <c r="M42" s="14">
        <f t="shared" si="5"/>
        <v>52083.333333333328</v>
      </c>
      <c r="N42" s="20">
        <v>0</v>
      </c>
      <c r="O42" s="14">
        <v>0</v>
      </c>
      <c r="P42" s="14">
        <f t="shared" si="1"/>
        <v>52083.333333333328</v>
      </c>
      <c r="Q42" s="14">
        <f t="shared" si="2"/>
        <v>947916.66666666663</v>
      </c>
    </row>
    <row r="43" spans="2:17" x14ac:dyDescent="0.25">
      <c r="B43" s="3">
        <v>26</v>
      </c>
      <c r="C43" s="89" t="s">
        <v>225</v>
      </c>
      <c r="D43" s="3"/>
      <c r="E43" s="24" t="s">
        <v>67</v>
      </c>
      <c r="F43" s="3">
        <v>2016</v>
      </c>
      <c r="G43" s="97">
        <v>17840000</v>
      </c>
      <c r="H43" s="3">
        <v>8</v>
      </c>
      <c r="I43" s="67">
        <f t="shared" si="3"/>
        <v>0.125</v>
      </c>
      <c r="J43" s="14">
        <f t="shared" si="0"/>
        <v>185833.33333333334</v>
      </c>
      <c r="K43" s="14">
        <f t="shared" si="4"/>
        <v>185833.33333333334</v>
      </c>
      <c r="L43" s="3">
        <v>5</v>
      </c>
      <c r="M43" s="14">
        <f t="shared" si="5"/>
        <v>929166.66666666674</v>
      </c>
      <c r="N43" s="20">
        <v>0</v>
      </c>
      <c r="O43" s="14">
        <v>0</v>
      </c>
      <c r="P43" s="14">
        <f t="shared" si="1"/>
        <v>929166.66666666674</v>
      </c>
      <c r="Q43" s="14">
        <f t="shared" si="2"/>
        <v>16910833.333333332</v>
      </c>
    </row>
    <row r="44" spans="2:17" x14ac:dyDescent="0.25">
      <c r="B44" s="3">
        <v>27</v>
      </c>
      <c r="C44" s="89" t="s">
        <v>226</v>
      </c>
      <c r="D44" s="3"/>
      <c r="E44" s="24" t="s">
        <v>67</v>
      </c>
      <c r="F44" s="3">
        <v>2016</v>
      </c>
      <c r="G44" s="97">
        <v>500000</v>
      </c>
      <c r="H44" s="3">
        <v>8</v>
      </c>
      <c r="I44" s="67">
        <f t="shared" si="3"/>
        <v>0.125</v>
      </c>
      <c r="J44" s="14">
        <f t="shared" si="0"/>
        <v>5208.333333333333</v>
      </c>
      <c r="K44" s="14">
        <f t="shared" si="4"/>
        <v>5208.333333333333</v>
      </c>
      <c r="L44" s="3">
        <v>5</v>
      </c>
      <c r="M44" s="14">
        <f t="shared" si="5"/>
        <v>26041.666666666664</v>
      </c>
      <c r="N44" s="20">
        <v>0</v>
      </c>
      <c r="O44" s="14">
        <v>0</v>
      </c>
      <c r="P44" s="14">
        <f t="shared" si="1"/>
        <v>26041.666666666664</v>
      </c>
      <c r="Q44" s="14">
        <f t="shared" si="2"/>
        <v>473958.33333333331</v>
      </c>
    </row>
    <row r="45" spans="2:17" x14ac:dyDescent="0.25">
      <c r="B45" s="3">
        <v>28</v>
      </c>
      <c r="C45" s="89" t="s">
        <v>227</v>
      </c>
      <c r="D45" s="3"/>
      <c r="E45" s="24" t="s">
        <v>67</v>
      </c>
      <c r="F45" s="3">
        <v>2016</v>
      </c>
      <c r="G45" s="99">
        <v>75000</v>
      </c>
      <c r="H45" s="3">
        <v>8</v>
      </c>
      <c r="I45" s="67">
        <f t="shared" si="3"/>
        <v>0.125</v>
      </c>
      <c r="J45" s="14">
        <f t="shared" si="0"/>
        <v>781.25</v>
      </c>
      <c r="K45" s="14">
        <f t="shared" si="4"/>
        <v>781.25</v>
      </c>
      <c r="L45" s="3">
        <v>5</v>
      </c>
      <c r="M45" s="14">
        <f t="shared" si="5"/>
        <v>3906.25</v>
      </c>
      <c r="N45" s="20">
        <v>0</v>
      </c>
      <c r="O45" s="14">
        <v>0</v>
      </c>
      <c r="P45" s="14">
        <f t="shared" si="1"/>
        <v>3906.25</v>
      </c>
      <c r="Q45" s="14">
        <f t="shared" si="2"/>
        <v>71093.75</v>
      </c>
    </row>
    <row r="46" spans="2:17" x14ac:dyDescent="0.25">
      <c r="B46" s="3">
        <v>29</v>
      </c>
      <c r="C46" s="89" t="s">
        <v>218</v>
      </c>
      <c r="D46" s="3"/>
      <c r="E46" s="24" t="s">
        <v>67</v>
      </c>
      <c r="F46" s="3">
        <v>2016</v>
      </c>
      <c r="G46" s="98">
        <v>196000</v>
      </c>
      <c r="H46" s="3">
        <v>8</v>
      </c>
      <c r="I46" s="67">
        <f t="shared" si="3"/>
        <v>0.125</v>
      </c>
      <c r="J46" s="14">
        <f t="shared" si="0"/>
        <v>2041.6666666666667</v>
      </c>
      <c r="K46" s="14">
        <f t="shared" si="4"/>
        <v>2041.6666666666667</v>
      </c>
      <c r="L46" s="3">
        <v>5</v>
      </c>
      <c r="M46" s="14">
        <f t="shared" si="5"/>
        <v>10208.333333333334</v>
      </c>
      <c r="N46" s="20">
        <v>0</v>
      </c>
      <c r="O46" s="14">
        <v>0</v>
      </c>
      <c r="P46" s="14">
        <f t="shared" si="1"/>
        <v>10208.333333333334</v>
      </c>
      <c r="Q46" s="14">
        <f t="shared" si="2"/>
        <v>185791.66666666666</v>
      </c>
    </row>
    <row r="47" spans="2:17" x14ac:dyDescent="0.25">
      <c r="B47" s="3">
        <v>30</v>
      </c>
      <c r="C47" s="89" t="s">
        <v>228</v>
      </c>
      <c r="D47" s="3"/>
      <c r="E47" s="24" t="s">
        <v>67</v>
      </c>
      <c r="F47" s="3">
        <v>2016</v>
      </c>
      <c r="G47" s="97">
        <v>8340000</v>
      </c>
      <c r="H47" s="3">
        <v>8</v>
      </c>
      <c r="I47" s="67">
        <f t="shared" si="3"/>
        <v>0.125</v>
      </c>
      <c r="J47" s="14">
        <f t="shared" si="0"/>
        <v>86875</v>
      </c>
      <c r="K47" s="14">
        <f t="shared" si="4"/>
        <v>86875</v>
      </c>
      <c r="L47" s="3">
        <v>5</v>
      </c>
      <c r="M47" s="14">
        <f t="shared" si="5"/>
        <v>434375</v>
      </c>
      <c r="N47" s="20">
        <v>0</v>
      </c>
      <c r="O47" s="14">
        <v>0</v>
      </c>
      <c r="P47" s="14">
        <f t="shared" si="1"/>
        <v>434375</v>
      </c>
      <c r="Q47" s="14">
        <f t="shared" si="2"/>
        <v>7905625</v>
      </c>
    </row>
    <row r="48" spans="2:17" x14ac:dyDescent="0.25">
      <c r="B48" s="3">
        <v>31</v>
      </c>
      <c r="C48" s="89" t="s">
        <v>229</v>
      </c>
      <c r="D48" s="3"/>
      <c r="E48" s="24" t="s">
        <v>67</v>
      </c>
      <c r="F48" s="3">
        <v>2016</v>
      </c>
      <c r="G48" s="97">
        <v>6940000</v>
      </c>
      <c r="H48" s="3">
        <v>8</v>
      </c>
      <c r="I48" s="67">
        <f t="shared" si="3"/>
        <v>0.125</v>
      </c>
      <c r="J48" s="14">
        <f t="shared" si="0"/>
        <v>72291.666666666672</v>
      </c>
      <c r="K48" s="14">
        <f t="shared" si="4"/>
        <v>72291.666666666672</v>
      </c>
      <c r="L48" s="3">
        <v>5</v>
      </c>
      <c r="M48" s="14">
        <f t="shared" si="5"/>
        <v>361458.33333333337</v>
      </c>
      <c r="N48" s="20">
        <v>0</v>
      </c>
      <c r="O48" s="14">
        <v>0</v>
      </c>
      <c r="P48" s="14">
        <f t="shared" si="1"/>
        <v>361458.33333333337</v>
      </c>
      <c r="Q48" s="14">
        <f t="shared" si="2"/>
        <v>6578541.666666667</v>
      </c>
    </row>
    <row r="49" spans="2:17" x14ac:dyDescent="0.25">
      <c r="B49" s="3">
        <v>32</v>
      </c>
      <c r="C49" s="89" t="s">
        <v>230</v>
      </c>
      <c r="D49" s="3"/>
      <c r="E49" s="24" t="s">
        <v>67</v>
      </c>
      <c r="F49" s="3">
        <v>2016</v>
      </c>
      <c r="G49" s="97">
        <v>1810000</v>
      </c>
      <c r="H49" s="3">
        <v>8</v>
      </c>
      <c r="I49" s="67">
        <f t="shared" si="3"/>
        <v>0.125</v>
      </c>
      <c r="J49" s="14">
        <f t="shared" si="0"/>
        <v>18854.166666666668</v>
      </c>
      <c r="K49" s="14">
        <f t="shared" si="4"/>
        <v>18854.166666666668</v>
      </c>
      <c r="L49" s="3">
        <v>5</v>
      </c>
      <c r="M49" s="14">
        <f t="shared" si="5"/>
        <v>94270.833333333343</v>
      </c>
      <c r="N49" s="20">
        <v>0</v>
      </c>
      <c r="O49" s="14">
        <v>0</v>
      </c>
      <c r="P49" s="14">
        <f t="shared" si="1"/>
        <v>94270.833333333343</v>
      </c>
      <c r="Q49" s="14">
        <f t="shared" si="2"/>
        <v>1715729.1666666667</v>
      </c>
    </row>
    <row r="50" spans="2:17" x14ac:dyDescent="0.25">
      <c r="B50" s="3">
        <v>33</v>
      </c>
      <c r="C50" s="89" t="s">
        <v>218</v>
      </c>
      <c r="D50" s="3"/>
      <c r="E50" s="24" t="s">
        <v>67</v>
      </c>
      <c r="F50" s="3">
        <v>2016</v>
      </c>
      <c r="G50" s="99">
        <v>105000</v>
      </c>
      <c r="H50" s="3">
        <v>8</v>
      </c>
      <c r="I50" s="67">
        <f t="shared" si="3"/>
        <v>0.125</v>
      </c>
      <c r="J50" s="14">
        <f t="shared" ref="J50:J81" si="6">G50/(H50*12)</f>
        <v>1093.75</v>
      </c>
      <c r="K50" s="14">
        <f t="shared" si="4"/>
        <v>1093.75</v>
      </c>
      <c r="L50" s="3">
        <v>5</v>
      </c>
      <c r="M50" s="14">
        <f t="shared" si="5"/>
        <v>5468.75</v>
      </c>
      <c r="N50" s="20">
        <v>0</v>
      </c>
      <c r="O50" s="14">
        <v>0</v>
      </c>
      <c r="P50" s="14">
        <f t="shared" si="1"/>
        <v>5468.75</v>
      </c>
      <c r="Q50" s="14">
        <f t="shared" si="2"/>
        <v>99531.25</v>
      </c>
    </row>
    <row r="51" spans="2:17" x14ac:dyDescent="0.25">
      <c r="B51" s="3">
        <v>34</v>
      </c>
      <c r="C51" s="89" t="s">
        <v>231</v>
      </c>
      <c r="D51" s="3"/>
      <c r="E51" s="24" t="s">
        <v>67</v>
      </c>
      <c r="F51" s="3">
        <v>2016</v>
      </c>
      <c r="G51" s="99">
        <v>241500</v>
      </c>
      <c r="H51" s="3">
        <v>8</v>
      </c>
      <c r="I51" s="67">
        <f t="shared" si="3"/>
        <v>0.125</v>
      </c>
      <c r="J51" s="14">
        <f t="shared" si="6"/>
        <v>2515.625</v>
      </c>
      <c r="K51" s="14">
        <f t="shared" si="4"/>
        <v>2515.625</v>
      </c>
      <c r="L51" s="3">
        <v>5</v>
      </c>
      <c r="M51" s="14">
        <f t="shared" si="5"/>
        <v>12578.125</v>
      </c>
      <c r="N51" s="20">
        <v>0</v>
      </c>
      <c r="O51" s="14">
        <v>0</v>
      </c>
      <c r="P51" s="14">
        <f t="shared" si="1"/>
        <v>12578.125</v>
      </c>
      <c r="Q51" s="14">
        <f t="shared" si="2"/>
        <v>228921.875</v>
      </c>
    </row>
    <row r="52" spans="2:17" x14ac:dyDescent="0.25">
      <c r="B52" s="3">
        <v>35</v>
      </c>
      <c r="C52" s="89" t="s">
        <v>232</v>
      </c>
      <c r="D52" s="3"/>
      <c r="E52" s="24" t="s">
        <v>67</v>
      </c>
      <c r="F52" s="3">
        <v>2016</v>
      </c>
      <c r="G52" s="99">
        <v>12600</v>
      </c>
      <c r="H52" s="3">
        <v>8</v>
      </c>
      <c r="I52" s="67">
        <f t="shared" si="3"/>
        <v>0.125</v>
      </c>
      <c r="J52" s="14">
        <f t="shared" si="6"/>
        <v>131.25</v>
      </c>
      <c r="K52" s="14">
        <f t="shared" si="4"/>
        <v>131.25</v>
      </c>
      <c r="L52" s="3">
        <v>5</v>
      </c>
      <c r="M52" s="14">
        <f t="shared" si="5"/>
        <v>656.25</v>
      </c>
      <c r="N52" s="20">
        <v>0</v>
      </c>
      <c r="O52" s="14">
        <v>0</v>
      </c>
      <c r="P52" s="14">
        <f t="shared" si="1"/>
        <v>656.25</v>
      </c>
      <c r="Q52" s="14">
        <f t="shared" si="2"/>
        <v>11943.75</v>
      </c>
    </row>
    <row r="53" spans="2:17" x14ac:dyDescent="0.25">
      <c r="B53" s="3">
        <v>36</v>
      </c>
      <c r="C53" s="89" t="s">
        <v>233</v>
      </c>
      <c r="D53" s="3"/>
      <c r="E53" s="24" t="s">
        <v>67</v>
      </c>
      <c r="F53" s="3">
        <v>2016</v>
      </c>
      <c r="G53" s="99">
        <v>147500</v>
      </c>
      <c r="H53" s="3">
        <v>8</v>
      </c>
      <c r="I53" s="67">
        <f t="shared" si="3"/>
        <v>0.125</v>
      </c>
      <c r="J53" s="14">
        <f t="shared" si="6"/>
        <v>1536.4583333333333</v>
      </c>
      <c r="K53" s="14">
        <f t="shared" si="4"/>
        <v>1536.4583333333333</v>
      </c>
      <c r="L53" s="3">
        <v>5</v>
      </c>
      <c r="M53" s="14">
        <f t="shared" si="5"/>
        <v>7682.2916666666661</v>
      </c>
      <c r="N53" s="20">
        <v>0</v>
      </c>
      <c r="O53" s="14">
        <v>0</v>
      </c>
      <c r="P53" s="14">
        <f t="shared" si="1"/>
        <v>7682.2916666666661</v>
      </c>
      <c r="Q53" s="14">
        <f t="shared" si="2"/>
        <v>139817.70833333334</v>
      </c>
    </row>
    <row r="54" spans="2:17" x14ac:dyDescent="0.25">
      <c r="B54" s="3">
        <v>37</v>
      </c>
      <c r="C54" s="89" t="s">
        <v>234</v>
      </c>
      <c r="D54" s="3"/>
      <c r="E54" s="24" t="s">
        <v>67</v>
      </c>
      <c r="F54" s="3">
        <v>2016</v>
      </c>
      <c r="G54" s="97">
        <v>2376600</v>
      </c>
      <c r="H54" s="3">
        <v>8</v>
      </c>
      <c r="I54" s="67">
        <f t="shared" si="3"/>
        <v>0.125</v>
      </c>
      <c r="J54" s="14">
        <f t="shared" si="6"/>
        <v>24756.25</v>
      </c>
      <c r="K54" s="14">
        <f t="shared" si="4"/>
        <v>24756.25</v>
      </c>
      <c r="L54" s="3">
        <v>5</v>
      </c>
      <c r="M54" s="14">
        <f t="shared" si="5"/>
        <v>123781.25</v>
      </c>
      <c r="N54" s="20">
        <v>0</v>
      </c>
      <c r="O54" s="14">
        <v>0</v>
      </c>
      <c r="P54" s="14">
        <f t="shared" si="1"/>
        <v>123781.25</v>
      </c>
      <c r="Q54" s="14">
        <f t="shared" si="2"/>
        <v>2252818.75</v>
      </c>
    </row>
    <row r="55" spans="2:17" x14ac:dyDescent="0.25">
      <c r="B55" s="3">
        <v>38</v>
      </c>
      <c r="C55" s="89" t="s">
        <v>233</v>
      </c>
      <c r="D55" s="3"/>
      <c r="E55" s="24" t="s">
        <v>67</v>
      </c>
      <c r="F55" s="3">
        <v>2016</v>
      </c>
      <c r="G55" s="99">
        <v>127100</v>
      </c>
      <c r="H55" s="3">
        <v>8</v>
      </c>
      <c r="I55" s="67">
        <f t="shared" si="3"/>
        <v>0.125</v>
      </c>
      <c r="J55" s="14">
        <f t="shared" si="6"/>
        <v>1323.9583333333333</v>
      </c>
      <c r="K55" s="14">
        <f t="shared" si="4"/>
        <v>1323.9583333333333</v>
      </c>
      <c r="L55" s="3">
        <v>5</v>
      </c>
      <c r="M55" s="14">
        <f t="shared" si="5"/>
        <v>6619.7916666666661</v>
      </c>
      <c r="N55" s="20">
        <v>0</v>
      </c>
      <c r="O55" s="14">
        <v>0</v>
      </c>
      <c r="P55" s="14">
        <f t="shared" si="1"/>
        <v>6619.7916666666661</v>
      </c>
      <c r="Q55" s="14">
        <f t="shared" si="2"/>
        <v>120480.20833333333</v>
      </c>
    </row>
    <row r="56" spans="2:17" x14ac:dyDescent="0.25">
      <c r="B56" s="3">
        <v>39</v>
      </c>
      <c r="C56" s="89" t="s">
        <v>235</v>
      </c>
      <c r="D56" s="3"/>
      <c r="E56" s="24" t="s">
        <v>67</v>
      </c>
      <c r="F56" s="3">
        <v>2016</v>
      </c>
      <c r="G56" s="99">
        <v>294250</v>
      </c>
      <c r="H56" s="3">
        <v>8</v>
      </c>
      <c r="I56" s="67">
        <f t="shared" si="3"/>
        <v>0.125</v>
      </c>
      <c r="J56" s="14">
        <f t="shared" si="6"/>
        <v>3065.1041666666665</v>
      </c>
      <c r="K56" s="14">
        <f t="shared" si="4"/>
        <v>3065.1041666666665</v>
      </c>
      <c r="L56" s="3">
        <v>5</v>
      </c>
      <c r="M56" s="14">
        <f t="shared" si="5"/>
        <v>15325.520833333332</v>
      </c>
      <c r="N56" s="20">
        <v>0</v>
      </c>
      <c r="O56" s="14">
        <v>0</v>
      </c>
      <c r="P56" s="14">
        <f t="shared" si="1"/>
        <v>15325.520833333332</v>
      </c>
      <c r="Q56" s="14">
        <f t="shared" si="2"/>
        <v>278924.47916666669</v>
      </c>
    </row>
    <row r="57" spans="2:17" x14ac:dyDescent="0.25">
      <c r="B57" s="3">
        <v>40</v>
      </c>
      <c r="C57" s="89" t="s">
        <v>227</v>
      </c>
      <c r="D57" s="3"/>
      <c r="E57" s="24" t="s">
        <v>67</v>
      </c>
      <c r="F57" s="3">
        <v>2016</v>
      </c>
      <c r="G57" s="99">
        <v>9000</v>
      </c>
      <c r="H57" s="3">
        <v>8</v>
      </c>
      <c r="I57" s="67">
        <f t="shared" si="3"/>
        <v>0.125</v>
      </c>
      <c r="J57" s="14">
        <f t="shared" si="6"/>
        <v>93.75</v>
      </c>
      <c r="K57" s="14">
        <f t="shared" si="4"/>
        <v>93.75</v>
      </c>
      <c r="L57" s="3">
        <v>5</v>
      </c>
      <c r="M57" s="14">
        <f t="shared" si="5"/>
        <v>468.75</v>
      </c>
      <c r="N57" s="20">
        <v>0</v>
      </c>
      <c r="O57" s="14">
        <v>0</v>
      </c>
      <c r="P57" s="14">
        <f t="shared" si="1"/>
        <v>468.75</v>
      </c>
      <c r="Q57" s="14">
        <f t="shared" si="2"/>
        <v>8531.25</v>
      </c>
    </row>
    <row r="58" spans="2:17" x14ac:dyDescent="0.25">
      <c r="B58" s="3">
        <v>41</v>
      </c>
      <c r="C58" s="89" t="s">
        <v>236</v>
      </c>
      <c r="D58" s="3"/>
      <c r="E58" s="24" t="s">
        <v>67</v>
      </c>
      <c r="F58" s="3">
        <v>2016</v>
      </c>
      <c r="G58" s="99">
        <v>37000</v>
      </c>
      <c r="H58" s="3">
        <v>8</v>
      </c>
      <c r="I58" s="67">
        <f t="shared" si="3"/>
        <v>0.125</v>
      </c>
      <c r="J58" s="14">
        <f t="shared" si="6"/>
        <v>385.41666666666669</v>
      </c>
      <c r="K58" s="14">
        <f t="shared" si="4"/>
        <v>385.41666666666669</v>
      </c>
      <c r="L58" s="3">
        <v>5</v>
      </c>
      <c r="M58" s="14">
        <f t="shared" si="5"/>
        <v>1927.0833333333335</v>
      </c>
      <c r="N58" s="20">
        <v>0</v>
      </c>
      <c r="O58" s="14">
        <v>0</v>
      </c>
      <c r="P58" s="14">
        <f t="shared" si="1"/>
        <v>1927.0833333333335</v>
      </c>
      <c r="Q58" s="14">
        <f t="shared" si="2"/>
        <v>35072.916666666664</v>
      </c>
    </row>
    <row r="59" spans="2:17" x14ac:dyDescent="0.25">
      <c r="B59" s="3">
        <v>42</v>
      </c>
      <c r="C59" s="89" t="s">
        <v>237</v>
      </c>
      <c r="D59" s="3"/>
      <c r="E59" s="24" t="s">
        <v>67</v>
      </c>
      <c r="F59" s="3">
        <v>2016</v>
      </c>
      <c r="G59" s="97">
        <v>16500000</v>
      </c>
      <c r="H59" s="3">
        <v>8</v>
      </c>
      <c r="I59" s="67">
        <f t="shared" si="3"/>
        <v>0.125</v>
      </c>
      <c r="J59" s="14">
        <f t="shared" si="6"/>
        <v>171875</v>
      </c>
      <c r="K59" s="14">
        <f t="shared" si="4"/>
        <v>171875</v>
      </c>
      <c r="L59" s="3">
        <v>5</v>
      </c>
      <c r="M59" s="14">
        <f t="shared" si="5"/>
        <v>859375</v>
      </c>
      <c r="N59" s="20">
        <v>0</v>
      </c>
      <c r="O59" s="14">
        <v>0</v>
      </c>
      <c r="P59" s="14">
        <f t="shared" si="1"/>
        <v>859375</v>
      </c>
      <c r="Q59" s="14">
        <f t="shared" si="2"/>
        <v>15640625</v>
      </c>
    </row>
    <row r="60" spans="2:17" x14ac:dyDescent="0.25">
      <c r="B60" s="3">
        <v>43</v>
      </c>
      <c r="C60" s="89" t="s">
        <v>215</v>
      </c>
      <c r="D60" s="3"/>
      <c r="E60" s="24" t="s">
        <v>67</v>
      </c>
      <c r="F60" s="3">
        <v>2016</v>
      </c>
      <c r="G60" s="99">
        <v>20000</v>
      </c>
      <c r="H60" s="3">
        <v>8</v>
      </c>
      <c r="I60" s="67">
        <f t="shared" si="3"/>
        <v>0.125</v>
      </c>
      <c r="J60" s="14">
        <f t="shared" si="6"/>
        <v>208.33333333333334</v>
      </c>
      <c r="K60" s="14">
        <f t="shared" si="4"/>
        <v>208.33333333333334</v>
      </c>
      <c r="L60" s="3">
        <v>5</v>
      </c>
      <c r="M60" s="14">
        <f t="shared" si="5"/>
        <v>1041.6666666666667</v>
      </c>
      <c r="N60" s="20">
        <v>0</v>
      </c>
      <c r="O60" s="14">
        <v>0</v>
      </c>
      <c r="P60" s="14">
        <f t="shared" si="1"/>
        <v>1041.6666666666667</v>
      </c>
      <c r="Q60" s="14">
        <f t="shared" si="2"/>
        <v>18958.333333333332</v>
      </c>
    </row>
    <row r="61" spans="2:17" x14ac:dyDescent="0.25">
      <c r="B61" s="3">
        <v>44</v>
      </c>
      <c r="C61" s="90" t="s">
        <v>236</v>
      </c>
      <c r="D61" s="3"/>
      <c r="E61" s="24" t="s">
        <v>67</v>
      </c>
      <c r="F61" s="3">
        <v>2016</v>
      </c>
      <c r="G61" s="99">
        <v>26000</v>
      </c>
      <c r="H61" s="3">
        <v>8</v>
      </c>
      <c r="I61" s="67">
        <f t="shared" si="3"/>
        <v>0.125</v>
      </c>
      <c r="J61" s="14">
        <f t="shared" si="6"/>
        <v>270.83333333333331</v>
      </c>
      <c r="K61" s="14">
        <f t="shared" si="4"/>
        <v>270.83333333333331</v>
      </c>
      <c r="L61" s="3">
        <v>5</v>
      </c>
      <c r="M61" s="14">
        <f t="shared" si="5"/>
        <v>1354.1666666666665</v>
      </c>
      <c r="N61" s="20">
        <v>0</v>
      </c>
      <c r="O61" s="14">
        <v>0</v>
      </c>
      <c r="P61" s="14">
        <f t="shared" si="1"/>
        <v>1354.1666666666665</v>
      </c>
      <c r="Q61" s="14">
        <f t="shared" si="2"/>
        <v>24645.833333333332</v>
      </c>
    </row>
    <row r="62" spans="2:17" x14ac:dyDescent="0.25">
      <c r="B62" s="3">
        <v>45</v>
      </c>
      <c r="C62" s="89" t="s">
        <v>221</v>
      </c>
      <c r="D62" s="3"/>
      <c r="E62" s="24" t="s">
        <v>26</v>
      </c>
      <c r="F62" s="3">
        <v>2016</v>
      </c>
      <c r="G62" s="97">
        <v>100000</v>
      </c>
      <c r="H62" s="3">
        <v>8</v>
      </c>
      <c r="I62" s="67">
        <f t="shared" si="3"/>
        <v>0.125</v>
      </c>
      <c r="J62" s="14">
        <f t="shared" si="6"/>
        <v>1041.6666666666667</v>
      </c>
      <c r="K62" s="14">
        <f t="shared" si="4"/>
        <v>1041.6666666666667</v>
      </c>
      <c r="L62" s="3">
        <v>5</v>
      </c>
      <c r="M62" s="14">
        <f t="shared" si="5"/>
        <v>5208.3333333333339</v>
      </c>
      <c r="N62" s="20">
        <v>0</v>
      </c>
      <c r="O62" s="14">
        <v>0</v>
      </c>
      <c r="P62" s="14">
        <f t="shared" si="1"/>
        <v>5208.3333333333339</v>
      </c>
      <c r="Q62" s="14">
        <f t="shared" si="2"/>
        <v>94791.666666666672</v>
      </c>
    </row>
    <row r="63" spans="2:17" x14ac:dyDescent="0.25">
      <c r="B63" s="3">
        <v>46</v>
      </c>
      <c r="C63" s="89" t="s">
        <v>227</v>
      </c>
      <c r="D63" s="3"/>
      <c r="E63" s="24" t="s">
        <v>26</v>
      </c>
      <c r="F63" s="3">
        <v>2016</v>
      </c>
      <c r="G63" s="98">
        <v>21750</v>
      </c>
      <c r="H63" s="3">
        <v>8</v>
      </c>
      <c r="I63" s="67">
        <f t="shared" si="3"/>
        <v>0.125</v>
      </c>
      <c r="J63" s="14">
        <f t="shared" si="6"/>
        <v>226.5625</v>
      </c>
      <c r="K63" s="14">
        <f t="shared" si="4"/>
        <v>226.5625</v>
      </c>
      <c r="L63" s="3">
        <v>5</v>
      </c>
      <c r="M63" s="14">
        <f t="shared" si="5"/>
        <v>1132.8125</v>
      </c>
      <c r="N63" s="20">
        <v>0</v>
      </c>
      <c r="O63" s="14">
        <v>0</v>
      </c>
      <c r="P63" s="14">
        <f t="shared" si="1"/>
        <v>1132.8125</v>
      </c>
      <c r="Q63" s="14">
        <f t="shared" si="2"/>
        <v>20617.1875</v>
      </c>
    </row>
    <row r="64" spans="2:17" x14ac:dyDescent="0.25">
      <c r="B64" s="3">
        <v>47</v>
      </c>
      <c r="C64" s="89" t="s">
        <v>227</v>
      </c>
      <c r="D64" s="3"/>
      <c r="E64" s="24" t="s">
        <v>26</v>
      </c>
      <c r="F64" s="3">
        <v>2016</v>
      </c>
      <c r="G64" s="98">
        <v>10000</v>
      </c>
      <c r="H64" s="3">
        <v>8</v>
      </c>
      <c r="I64" s="67">
        <f t="shared" si="3"/>
        <v>0.125</v>
      </c>
      <c r="J64" s="14">
        <f t="shared" si="6"/>
        <v>104.16666666666667</v>
      </c>
      <c r="K64" s="14">
        <f t="shared" si="4"/>
        <v>104.16666666666667</v>
      </c>
      <c r="L64" s="3">
        <v>5</v>
      </c>
      <c r="M64" s="14">
        <f t="shared" si="5"/>
        <v>520.83333333333337</v>
      </c>
      <c r="N64" s="20">
        <v>0</v>
      </c>
      <c r="O64" s="14">
        <v>0</v>
      </c>
      <c r="P64" s="14">
        <f t="shared" si="1"/>
        <v>520.83333333333337</v>
      </c>
      <c r="Q64" s="14">
        <f t="shared" si="2"/>
        <v>9479.1666666666661</v>
      </c>
    </row>
    <row r="65" spans="2:17" x14ac:dyDescent="0.25">
      <c r="B65" s="3">
        <v>48</v>
      </c>
      <c r="C65" s="89" t="s">
        <v>227</v>
      </c>
      <c r="D65" s="3"/>
      <c r="E65" s="24" t="s">
        <v>26</v>
      </c>
      <c r="F65" s="3">
        <v>2016</v>
      </c>
      <c r="G65" s="98">
        <v>10000</v>
      </c>
      <c r="H65" s="3">
        <v>8</v>
      </c>
      <c r="I65" s="67">
        <f t="shared" si="3"/>
        <v>0.125</v>
      </c>
      <c r="J65" s="14">
        <f t="shared" si="6"/>
        <v>104.16666666666667</v>
      </c>
      <c r="K65" s="14">
        <f t="shared" si="4"/>
        <v>104.16666666666667</v>
      </c>
      <c r="L65" s="3">
        <v>5</v>
      </c>
      <c r="M65" s="14">
        <f t="shared" si="5"/>
        <v>520.83333333333337</v>
      </c>
      <c r="N65" s="20">
        <v>0</v>
      </c>
      <c r="O65" s="14">
        <v>0</v>
      </c>
      <c r="P65" s="14">
        <f t="shared" si="1"/>
        <v>520.83333333333337</v>
      </c>
      <c r="Q65" s="14">
        <f t="shared" si="2"/>
        <v>9479.1666666666661</v>
      </c>
    </row>
    <row r="66" spans="2:17" x14ac:dyDescent="0.25">
      <c r="B66" s="3">
        <v>49</v>
      </c>
      <c r="C66" s="89" t="s">
        <v>215</v>
      </c>
      <c r="D66" s="3"/>
      <c r="E66" s="24" t="s">
        <v>26</v>
      </c>
      <c r="F66" s="3">
        <v>2016</v>
      </c>
      <c r="G66" s="97">
        <v>15000</v>
      </c>
      <c r="H66" s="3">
        <v>8</v>
      </c>
      <c r="I66" s="67">
        <f t="shared" si="3"/>
        <v>0.125</v>
      </c>
      <c r="J66" s="14">
        <f t="shared" si="6"/>
        <v>156.25</v>
      </c>
      <c r="K66" s="14">
        <f t="shared" si="4"/>
        <v>156.25</v>
      </c>
      <c r="L66" s="3">
        <v>5</v>
      </c>
      <c r="M66" s="14">
        <f t="shared" si="5"/>
        <v>781.25</v>
      </c>
      <c r="N66" s="20">
        <v>0</v>
      </c>
      <c r="O66" s="14">
        <v>0</v>
      </c>
      <c r="P66" s="14">
        <f t="shared" si="1"/>
        <v>781.25</v>
      </c>
      <c r="Q66" s="14">
        <f t="shared" si="2"/>
        <v>14218.75</v>
      </c>
    </row>
    <row r="67" spans="2:17" x14ac:dyDescent="0.25">
      <c r="B67" s="3">
        <v>50</v>
      </c>
      <c r="C67" s="89" t="s">
        <v>238</v>
      </c>
      <c r="D67" s="3"/>
      <c r="E67" s="24" t="s">
        <v>26</v>
      </c>
      <c r="F67" s="3">
        <v>2016</v>
      </c>
      <c r="G67" s="98">
        <v>600000</v>
      </c>
      <c r="H67" s="3">
        <v>8</v>
      </c>
      <c r="I67" s="67">
        <f t="shared" si="3"/>
        <v>0.125</v>
      </c>
      <c r="J67" s="14">
        <f t="shared" si="6"/>
        <v>6250</v>
      </c>
      <c r="K67" s="14">
        <f t="shared" si="4"/>
        <v>6250</v>
      </c>
      <c r="L67" s="3">
        <v>5</v>
      </c>
      <c r="M67" s="14">
        <f t="shared" si="5"/>
        <v>31250</v>
      </c>
      <c r="N67" s="20">
        <v>0</v>
      </c>
      <c r="O67" s="14">
        <v>0</v>
      </c>
      <c r="P67" s="14">
        <f t="shared" si="1"/>
        <v>31250</v>
      </c>
      <c r="Q67" s="14">
        <f t="shared" si="2"/>
        <v>568750</v>
      </c>
    </row>
    <row r="68" spans="2:17" x14ac:dyDescent="0.25">
      <c r="B68" s="3">
        <v>51</v>
      </c>
      <c r="C68" s="89" t="s">
        <v>239</v>
      </c>
      <c r="D68" s="3"/>
      <c r="E68" s="24" t="s">
        <v>26</v>
      </c>
      <c r="F68" s="3">
        <v>2016</v>
      </c>
      <c r="G68" s="98">
        <v>21800</v>
      </c>
      <c r="H68" s="3">
        <v>8</v>
      </c>
      <c r="I68" s="67">
        <f t="shared" si="3"/>
        <v>0.125</v>
      </c>
      <c r="J68" s="14">
        <f t="shared" si="6"/>
        <v>227.08333333333334</v>
      </c>
      <c r="K68" s="14">
        <f t="shared" si="4"/>
        <v>227.08333333333334</v>
      </c>
      <c r="L68" s="3">
        <v>5</v>
      </c>
      <c r="M68" s="14">
        <f t="shared" si="5"/>
        <v>1135.4166666666667</v>
      </c>
      <c r="N68" s="20">
        <v>0</v>
      </c>
      <c r="O68" s="14">
        <v>0</v>
      </c>
      <c r="P68" s="14">
        <f t="shared" si="1"/>
        <v>1135.4166666666667</v>
      </c>
      <c r="Q68" s="14">
        <f t="shared" si="2"/>
        <v>20664.583333333332</v>
      </c>
    </row>
    <row r="69" spans="2:17" x14ac:dyDescent="0.25">
      <c r="B69" s="3">
        <v>52</v>
      </c>
      <c r="C69" s="89" t="s">
        <v>240</v>
      </c>
      <c r="D69" s="3"/>
      <c r="E69" s="24" t="s">
        <v>26</v>
      </c>
      <c r="F69" s="3">
        <v>2016</v>
      </c>
      <c r="G69" s="98">
        <v>140000</v>
      </c>
      <c r="H69" s="3">
        <v>8</v>
      </c>
      <c r="I69" s="67">
        <f t="shared" si="3"/>
        <v>0.125</v>
      </c>
      <c r="J69" s="14">
        <f t="shared" si="6"/>
        <v>1458.3333333333333</v>
      </c>
      <c r="K69" s="14">
        <f t="shared" si="4"/>
        <v>1458.3333333333333</v>
      </c>
      <c r="L69" s="3">
        <v>5</v>
      </c>
      <c r="M69" s="14">
        <f t="shared" si="5"/>
        <v>7291.6666666666661</v>
      </c>
      <c r="N69" s="20">
        <v>0</v>
      </c>
      <c r="O69" s="14">
        <v>0</v>
      </c>
      <c r="P69" s="14">
        <f t="shared" si="1"/>
        <v>7291.6666666666661</v>
      </c>
      <c r="Q69" s="14">
        <f t="shared" si="2"/>
        <v>132708.33333333334</v>
      </c>
    </row>
    <row r="70" spans="2:17" x14ac:dyDescent="0.25">
      <c r="B70" s="3">
        <v>53</v>
      </c>
      <c r="C70" s="89" t="s">
        <v>218</v>
      </c>
      <c r="D70" s="3"/>
      <c r="E70" s="24" t="s">
        <v>26</v>
      </c>
      <c r="F70" s="3">
        <v>2016</v>
      </c>
      <c r="G70" s="97">
        <v>105000</v>
      </c>
      <c r="H70" s="3">
        <v>8</v>
      </c>
      <c r="I70" s="67">
        <f t="shared" si="3"/>
        <v>0.125</v>
      </c>
      <c r="J70" s="14">
        <f t="shared" si="6"/>
        <v>1093.75</v>
      </c>
      <c r="K70" s="14">
        <f t="shared" si="4"/>
        <v>1093.75</v>
      </c>
      <c r="L70" s="3">
        <v>5</v>
      </c>
      <c r="M70" s="14">
        <f t="shared" si="5"/>
        <v>5468.75</v>
      </c>
      <c r="N70" s="20">
        <v>0</v>
      </c>
      <c r="O70" s="14">
        <v>0</v>
      </c>
      <c r="P70" s="14">
        <f t="shared" si="1"/>
        <v>5468.75</v>
      </c>
      <c r="Q70" s="14">
        <f t="shared" si="2"/>
        <v>99531.25</v>
      </c>
    </row>
    <row r="71" spans="2:17" x14ac:dyDescent="0.25">
      <c r="B71" s="3">
        <v>54</v>
      </c>
      <c r="C71" s="89" t="s">
        <v>241</v>
      </c>
      <c r="D71" s="3"/>
      <c r="E71" s="24" t="s">
        <v>26</v>
      </c>
      <c r="F71" s="3">
        <v>2016</v>
      </c>
      <c r="G71" s="98">
        <v>51000</v>
      </c>
      <c r="H71" s="3">
        <v>8</v>
      </c>
      <c r="I71" s="67">
        <f t="shared" si="3"/>
        <v>0.125</v>
      </c>
      <c r="J71" s="14">
        <f t="shared" si="6"/>
        <v>531.25</v>
      </c>
      <c r="K71" s="14">
        <f t="shared" si="4"/>
        <v>531.25</v>
      </c>
      <c r="L71" s="3">
        <v>5</v>
      </c>
      <c r="M71" s="14">
        <f t="shared" si="5"/>
        <v>2656.25</v>
      </c>
      <c r="N71" s="20">
        <v>0</v>
      </c>
      <c r="O71" s="14">
        <v>0</v>
      </c>
      <c r="P71" s="14">
        <f t="shared" si="1"/>
        <v>2656.25</v>
      </c>
      <c r="Q71" s="14">
        <f t="shared" si="2"/>
        <v>48343.75</v>
      </c>
    </row>
    <row r="72" spans="2:17" x14ac:dyDescent="0.25">
      <c r="B72" s="3">
        <v>55</v>
      </c>
      <c r="C72" s="89" t="s">
        <v>242</v>
      </c>
      <c r="D72" s="3"/>
      <c r="E72" s="24" t="s">
        <v>26</v>
      </c>
      <c r="F72" s="3">
        <v>2016</v>
      </c>
      <c r="G72" s="98">
        <v>25000</v>
      </c>
      <c r="H72" s="3">
        <v>8</v>
      </c>
      <c r="I72" s="67">
        <f t="shared" si="3"/>
        <v>0.125</v>
      </c>
      <c r="J72" s="14">
        <f t="shared" si="6"/>
        <v>260.41666666666669</v>
      </c>
      <c r="K72" s="14">
        <f t="shared" si="4"/>
        <v>260.41666666666669</v>
      </c>
      <c r="L72" s="3">
        <v>5</v>
      </c>
      <c r="M72" s="14">
        <f t="shared" si="5"/>
        <v>1302.0833333333335</v>
      </c>
      <c r="N72" s="20">
        <v>0</v>
      </c>
      <c r="O72" s="14">
        <v>0</v>
      </c>
      <c r="P72" s="14">
        <f t="shared" si="1"/>
        <v>1302.0833333333335</v>
      </c>
      <c r="Q72" s="14">
        <f t="shared" si="2"/>
        <v>23697.916666666668</v>
      </c>
    </row>
    <row r="73" spans="2:17" x14ac:dyDescent="0.25">
      <c r="B73" s="3">
        <v>56</v>
      </c>
      <c r="C73" s="89" t="s">
        <v>221</v>
      </c>
      <c r="D73" s="3"/>
      <c r="E73" s="24" t="s">
        <v>26</v>
      </c>
      <c r="F73" s="3">
        <v>2016</v>
      </c>
      <c r="G73" s="97">
        <v>100000</v>
      </c>
      <c r="H73" s="3">
        <v>8</v>
      </c>
      <c r="I73" s="67">
        <f t="shared" si="3"/>
        <v>0.125</v>
      </c>
      <c r="J73" s="14">
        <f t="shared" si="6"/>
        <v>1041.6666666666667</v>
      </c>
      <c r="K73" s="14">
        <f t="shared" si="4"/>
        <v>1041.6666666666667</v>
      </c>
      <c r="L73" s="3">
        <v>5</v>
      </c>
      <c r="M73" s="14">
        <f t="shared" si="5"/>
        <v>5208.3333333333339</v>
      </c>
      <c r="N73" s="20">
        <v>0</v>
      </c>
      <c r="O73" s="14">
        <v>0</v>
      </c>
      <c r="P73" s="14">
        <f t="shared" si="1"/>
        <v>5208.3333333333339</v>
      </c>
      <c r="Q73" s="14">
        <f t="shared" si="2"/>
        <v>94791.666666666672</v>
      </c>
    </row>
    <row r="74" spans="2:17" x14ac:dyDescent="0.25">
      <c r="B74" s="3">
        <v>57</v>
      </c>
      <c r="C74" s="89" t="s">
        <v>243</v>
      </c>
      <c r="D74" s="3"/>
      <c r="E74" s="24" t="s">
        <v>26</v>
      </c>
      <c r="F74" s="3">
        <v>2016</v>
      </c>
      <c r="G74" s="98">
        <v>117700</v>
      </c>
      <c r="H74" s="3">
        <v>8</v>
      </c>
      <c r="I74" s="67">
        <f t="shared" si="3"/>
        <v>0.125</v>
      </c>
      <c r="J74" s="14">
        <f t="shared" si="6"/>
        <v>1226.0416666666667</v>
      </c>
      <c r="K74" s="14">
        <f t="shared" si="4"/>
        <v>1226.0416666666667</v>
      </c>
      <c r="L74" s="3">
        <v>5</v>
      </c>
      <c r="M74" s="14">
        <f t="shared" si="5"/>
        <v>6130.2083333333339</v>
      </c>
      <c r="N74" s="20">
        <v>0</v>
      </c>
      <c r="O74" s="14">
        <v>0</v>
      </c>
      <c r="P74" s="14">
        <f t="shared" si="1"/>
        <v>6130.2083333333339</v>
      </c>
      <c r="Q74" s="14">
        <f t="shared" si="2"/>
        <v>111569.79166666667</v>
      </c>
    </row>
    <row r="75" spans="2:17" x14ac:dyDescent="0.25">
      <c r="B75" s="3">
        <v>58</v>
      </c>
      <c r="C75" s="89" t="s">
        <v>243</v>
      </c>
      <c r="D75" s="3"/>
      <c r="E75" s="24" t="s">
        <v>26</v>
      </c>
      <c r="F75" s="3">
        <v>2016</v>
      </c>
      <c r="G75" s="98">
        <v>134000</v>
      </c>
      <c r="H75" s="3">
        <v>8</v>
      </c>
      <c r="I75" s="67">
        <f t="shared" si="3"/>
        <v>0.125</v>
      </c>
      <c r="J75" s="14">
        <f t="shared" si="6"/>
        <v>1395.8333333333333</v>
      </c>
      <c r="K75" s="14">
        <f t="shared" si="4"/>
        <v>1395.8333333333333</v>
      </c>
      <c r="L75" s="3">
        <v>5</v>
      </c>
      <c r="M75" s="14">
        <f t="shared" si="5"/>
        <v>6979.1666666666661</v>
      </c>
      <c r="N75" s="20">
        <v>0</v>
      </c>
      <c r="O75" s="14">
        <v>0</v>
      </c>
      <c r="P75" s="14">
        <f t="shared" si="1"/>
        <v>6979.1666666666661</v>
      </c>
      <c r="Q75" s="14">
        <f t="shared" si="2"/>
        <v>127020.83333333333</v>
      </c>
    </row>
    <row r="76" spans="2:17" x14ac:dyDescent="0.25">
      <c r="B76" s="3">
        <v>59</v>
      </c>
      <c r="C76" s="89" t="s">
        <v>221</v>
      </c>
      <c r="D76" s="3"/>
      <c r="E76" s="24" t="s">
        <v>26</v>
      </c>
      <c r="F76" s="3">
        <v>2016</v>
      </c>
      <c r="G76" s="97">
        <v>100000</v>
      </c>
      <c r="H76" s="3">
        <v>8</v>
      </c>
      <c r="I76" s="67">
        <f t="shared" si="3"/>
        <v>0.125</v>
      </c>
      <c r="J76" s="14">
        <f t="shared" si="6"/>
        <v>1041.6666666666667</v>
      </c>
      <c r="K76" s="14">
        <f t="shared" si="4"/>
        <v>1041.6666666666667</v>
      </c>
      <c r="L76" s="3">
        <v>5</v>
      </c>
      <c r="M76" s="14">
        <f t="shared" si="5"/>
        <v>5208.3333333333339</v>
      </c>
      <c r="N76" s="20">
        <v>0</v>
      </c>
      <c r="O76" s="14">
        <v>0</v>
      </c>
      <c r="P76" s="14">
        <f t="shared" si="1"/>
        <v>5208.3333333333339</v>
      </c>
      <c r="Q76" s="14">
        <f t="shared" si="2"/>
        <v>94791.666666666672</v>
      </c>
    </row>
    <row r="77" spans="2:17" x14ac:dyDescent="0.25">
      <c r="B77" s="3">
        <v>60</v>
      </c>
      <c r="C77" s="89" t="s">
        <v>244</v>
      </c>
      <c r="D77" s="3"/>
      <c r="E77" s="24" t="s">
        <v>26</v>
      </c>
      <c r="F77" s="3">
        <v>2016</v>
      </c>
      <c r="G77" s="98">
        <v>23000</v>
      </c>
      <c r="H77" s="3">
        <v>8</v>
      </c>
      <c r="I77" s="67">
        <f t="shared" si="3"/>
        <v>0.125</v>
      </c>
      <c r="J77" s="14">
        <f t="shared" si="6"/>
        <v>239.58333333333334</v>
      </c>
      <c r="K77" s="14">
        <f t="shared" si="4"/>
        <v>239.58333333333334</v>
      </c>
      <c r="L77" s="3">
        <v>5</v>
      </c>
      <c r="M77" s="14">
        <f t="shared" si="5"/>
        <v>1197.9166666666667</v>
      </c>
      <c r="N77" s="20">
        <v>0</v>
      </c>
      <c r="O77" s="14">
        <v>0</v>
      </c>
      <c r="P77" s="14">
        <f t="shared" si="1"/>
        <v>1197.9166666666667</v>
      </c>
      <c r="Q77" s="14">
        <f t="shared" si="2"/>
        <v>21802.083333333332</v>
      </c>
    </row>
    <row r="78" spans="2:17" x14ac:dyDescent="0.25">
      <c r="B78" s="3">
        <v>61</v>
      </c>
      <c r="C78" s="89" t="s">
        <v>245</v>
      </c>
      <c r="D78" s="3"/>
      <c r="E78" s="24" t="s">
        <v>26</v>
      </c>
      <c r="F78" s="3">
        <v>2016</v>
      </c>
      <c r="G78" s="98">
        <v>68900</v>
      </c>
      <c r="H78" s="3">
        <v>8</v>
      </c>
      <c r="I78" s="67">
        <f t="shared" si="3"/>
        <v>0.125</v>
      </c>
      <c r="J78" s="14">
        <f t="shared" si="6"/>
        <v>717.70833333333337</v>
      </c>
      <c r="K78" s="14">
        <f t="shared" si="4"/>
        <v>717.70833333333337</v>
      </c>
      <c r="L78" s="3">
        <v>5</v>
      </c>
      <c r="M78" s="14">
        <f t="shared" si="5"/>
        <v>3588.541666666667</v>
      </c>
      <c r="N78" s="20">
        <v>0</v>
      </c>
      <c r="O78" s="14">
        <v>0</v>
      </c>
      <c r="P78" s="14">
        <f t="shared" si="1"/>
        <v>3588.541666666667</v>
      </c>
      <c r="Q78" s="14">
        <f t="shared" si="2"/>
        <v>65311.458333333336</v>
      </c>
    </row>
    <row r="79" spans="2:17" x14ac:dyDescent="0.25">
      <c r="B79" s="3">
        <v>62</v>
      </c>
      <c r="C79" s="89" t="s">
        <v>246</v>
      </c>
      <c r="D79" s="3"/>
      <c r="E79" s="24" t="s">
        <v>26</v>
      </c>
      <c r="F79" s="3">
        <v>2016</v>
      </c>
      <c r="G79" s="98">
        <v>40400</v>
      </c>
      <c r="H79" s="3">
        <v>8</v>
      </c>
      <c r="I79" s="67">
        <f t="shared" si="3"/>
        <v>0.125</v>
      </c>
      <c r="J79" s="14">
        <f t="shared" si="6"/>
        <v>420.83333333333331</v>
      </c>
      <c r="K79" s="14">
        <f t="shared" si="4"/>
        <v>420.83333333333331</v>
      </c>
      <c r="L79" s="3">
        <v>5</v>
      </c>
      <c r="M79" s="14">
        <f t="shared" si="5"/>
        <v>2104.1666666666665</v>
      </c>
      <c r="N79" s="20">
        <v>0</v>
      </c>
      <c r="O79" s="14">
        <v>0</v>
      </c>
      <c r="P79" s="14">
        <f t="shared" si="1"/>
        <v>2104.1666666666665</v>
      </c>
      <c r="Q79" s="14">
        <f t="shared" si="2"/>
        <v>38295.833333333336</v>
      </c>
    </row>
    <row r="80" spans="2:17" x14ac:dyDescent="0.25">
      <c r="B80" s="3">
        <v>63</v>
      </c>
      <c r="C80" s="89" t="s">
        <v>247</v>
      </c>
      <c r="D80" s="3"/>
      <c r="E80" s="24" t="s">
        <v>26</v>
      </c>
      <c r="F80" s="3">
        <v>2016</v>
      </c>
      <c r="G80" s="98">
        <v>38500</v>
      </c>
      <c r="H80" s="3">
        <v>8</v>
      </c>
      <c r="I80" s="67">
        <f t="shared" si="3"/>
        <v>0.125</v>
      </c>
      <c r="J80" s="14">
        <f t="shared" si="6"/>
        <v>401.04166666666669</v>
      </c>
      <c r="K80" s="14">
        <f t="shared" si="4"/>
        <v>401.04166666666669</v>
      </c>
      <c r="L80" s="3">
        <v>5</v>
      </c>
      <c r="M80" s="14">
        <f t="shared" si="5"/>
        <v>2005.2083333333335</v>
      </c>
      <c r="N80" s="20">
        <v>0</v>
      </c>
      <c r="O80" s="14">
        <v>0</v>
      </c>
      <c r="P80" s="14">
        <f t="shared" si="1"/>
        <v>2005.2083333333335</v>
      </c>
      <c r="Q80" s="14">
        <f t="shared" si="2"/>
        <v>36494.791666666664</v>
      </c>
    </row>
    <row r="81" spans="2:17" x14ac:dyDescent="0.25">
      <c r="B81" s="3">
        <v>64</v>
      </c>
      <c r="C81" s="89" t="s">
        <v>248</v>
      </c>
      <c r="D81" s="3"/>
      <c r="E81" s="24" t="s">
        <v>26</v>
      </c>
      <c r="F81" s="3">
        <v>2016</v>
      </c>
      <c r="G81" s="98">
        <v>19700</v>
      </c>
      <c r="H81" s="3">
        <v>8</v>
      </c>
      <c r="I81" s="67">
        <f t="shared" si="3"/>
        <v>0.125</v>
      </c>
      <c r="J81" s="14">
        <f t="shared" si="6"/>
        <v>205.20833333333334</v>
      </c>
      <c r="K81" s="14">
        <f t="shared" si="4"/>
        <v>205.20833333333334</v>
      </c>
      <c r="L81" s="3">
        <v>5</v>
      </c>
      <c r="M81" s="14">
        <f t="shared" si="5"/>
        <v>1026.0416666666667</v>
      </c>
      <c r="N81" s="20">
        <v>0</v>
      </c>
      <c r="O81" s="14">
        <v>0</v>
      </c>
      <c r="P81" s="14">
        <f t="shared" si="1"/>
        <v>1026.0416666666667</v>
      </c>
      <c r="Q81" s="14">
        <f t="shared" si="2"/>
        <v>18673.958333333332</v>
      </c>
    </row>
    <row r="82" spans="2:17" x14ac:dyDescent="0.25">
      <c r="B82" s="3">
        <v>65</v>
      </c>
      <c r="C82" s="89" t="s">
        <v>218</v>
      </c>
      <c r="D82" s="3"/>
      <c r="E82" s="24" t="s">
        <v>26</v>
      </c>
      <c r="F82" s="3">
        <v>2016</v>
      </c>
      <c r="G82" s="97">
        <v>105000</v>
      </c>
      <c r="H82" s="3">
        <v>8</v>
      </c>
      <c r="I82" s="67">
        <f t="shared" si="3"/>
        <v>0.125</v>
      </c>
      <c r="J82" s="14">
        <f t="shared" ref="J82:J115" si="7">G82/(H82*12)</f>
        <v>1093.75</v>
      </c>
      <c r="K82" s="14">
        <f t="shared" si="4"/>
        <v>1093.75</v>
      </c>
      <c r="L82" s="3">
        <v>5</v>
      </c>
      <c r="M82" s="14">
        <f t="shared" si="5"/>
        <v>5468.75</v>
      </c>
      <c r="N82" s="20">
        <v>0</v>
      </c>
      <c r="O82" s="14">
        <v>0</v>
      </c>
      <c r="P82" s="14">
        <f t="shared" ref="P82:P115" si="8">O82+M82</f>
        <v>5468.75</v>
      </c>
      <c r="Q82" s="14">
        <f t="shared" ref="Q82:Q115" si="9">G82-P82</f>
        <v>99531.25</v>
      </c>
    </row>
    <row r="83" spans="2:17" x14ac:dyDescent="0.25">
      <c r="B83" s="3">
        <v>66</v>
      </c>
      <c r="C83" s="89" t="s">
        <v>249</v>
      </c>
      <c r="D83" s="3"/>
      <c r="E83" s="24" t="s">
        <v>26</v>
      </c>
      <c r="F83" s="3">
        <v>2016</v>
      </c>
      <c r="G83" s="98">
        <v>11000</v>
      </c>
      <c r="H83" s="3">
        <v>8</v>
      </c>
      <c r="I83" s="67">
        <f t="shared" ref="I83:I146" si="10">1/H83</f>
        <v>0.125</v>
      </c>
      <c r="J83" s="14">
        <f t="shared" si="7"/>
        <v>114.58333333333333</v>
      </c>
      <c r="K83" s="14">
        <f t="shared" ref="K83:K146" si="11">J83</f>
        <v>114.58333333333333</v>
      </c>
      <c r="L83" s="3">
        <v>5</v>
      </c>
      <c r="M83" s="14">
        <f t="shared" ref="M83:M115" si="12">J83*L83</f>
        <v>572.91666666666663</v>
      </c>
      <c r="N83" s="20">
        <v>0</v>
      </c>
      <c r="O83" s="14">
        <v>0</v>
      </c>
      <c r="P83" s="14">
        <f t="shared" si="8"/>
        <v>572.91666666666663</v>
      </c>
      <c r="Q83" s="14">
        <f t="shared" si="9"/>
        <v>10427.083333333334</v>
      </c>
    </row>
    <row r="84" spans="2:17" x14ac:dyDescent="0.25">
      <c r="B84" s="3">
        <v>67</v>
      </c>
      <c r="C84" s="89" t="s">
        <v>250</v>
      </c>
      <c r="D84" s="3"/>
      <c r="E84" s="24" t="s">
        <v>26</v>
      </c>
      <c r="F84" s="3">
        <v>2016</v>
      </c>
      <c r="G84" s="98">
        <v>134750</v>
      </c>
      <c r="H84" s="3">
        <v>8</v>
      </c>
      <c r="I84" s="67">
        <f t="shared" si="10"/>
        <v>0.125</v>
      </c>
      <c r="J84" s="14">
        <f t="shared" si="7"/>
        <v>1403.6458333333333</v>
      </c>
      <c r="K84" s="14">
        <f t="shared" si="11"/>
        <v>1403.6458333333333</v>
      </c>
      <c r="L84" s="3">
        <v>5</v>
      </c>
      <c r="M84" s="14">
        <f t="shared" si="12"/>
        <v>7018.2291666666661</v>
      </c>
      <c r="N84" s="20">
        <v>0</v>
      </c>
      <c r="O84" s="14">
        <v>0</v>
      </c>
      <c r="P84" s="14">
        <f t="shared" si="8"/>
        <v>7018.2291666666661</v>
      </c>
      <c r="Q84" s="14">
        <f t="shared" si="9"/>
        <v>127731.77083333333</v>
      </c>
    </row>
    <row r="85" spans="2:17" x14ac:dyDescent="0.25">
      <c r="B85" s="3">
        <v>68</v>
      </c>
      <c r="C85" s="89" t="s">
        <v>251</v>
      </c>
      <c r="D85" s="3"/>
      <c r="E85" s="24" t="s">
        <v>26</v>
      </c>
      <c r="F85" s="3">
        <v>2016</v>
      </c>
      <c r="G85" s="98">
        <v>21000</v>
      </c>
      <c r="H85" s="3">
        <v>8</v>
      </c>
      <c r="I85" s="67">
        <f t="shared" si="10"/>
        <v>0.125</v>
      </c>
      <c r="J85" s="14">
        <f t="shared" si="7"/>
        <v>218.75</v>
      </c>
      <c r="K85" s="14">
        <f t="shared" si="11"/>
        <v>218.75</v>
      </c>
      <c r="L85" s="3">
        <v>5</v>
      </c>
      <c r="M85" s="14">
        <f t="shared" si="12"/>
        <v>1093.75</v>
      </c>
      <c r="N85" s="20">
        <v>0</v>
      </c>
      <c r="O85" s="14">
        <v>0</v>
      </c>
      <c r="P85" s="14">
        <f t="shared" si="8"/>
        <v>1093.75</v>
      </c>
      <c r="Q85" s="14">
        <f t="shared" si="9"/>
        <v>19906.25</v>
      </c>
    </row>
    <row r="86" spans="2:17" x14ac:dyDescent="0.25">
      <c r="B86" s="3">
        <v>69</v>
      </c>
      <c r="C86" s="89" t="s">
        <v>252</v>
      </c>
      <c r="D86" s="3"/>
      <c r="E86" s="24" t="s">
        <v>26</v>
      </c>
      <c r="F86" s="3">
        <v>2016</v>
      </c>
      <c r="G86" s="98">
        <v>53000</v>
      </c>
      <c r="H86" s="3">
        <v>8</v>
      </c>
      <c r="I86" s="67">
        <f t="shared" si="10"/>
        <v>0.125</v>
      </c>
      <c r="J86" s="14">
        <f t="shared" si="7"/>
        <v>552.08333333333337</v>
      </c>
      <c r="K86" s="14">
        <f t="shared" si="11"/>
        <v>552.08333333333337</v>
      </c>
      <c r="L86" s="3">
        <v>5</v>
      </c>
      <c r="M86" s="14">
        <f t="shared" si="12"/>
        <v>2760.416666666667</v>
      </c>
      <c r="N86" s="20">
        <v>0</v>
      </c>
      <c r="O86" s="14">
        <v>0</v>
      </c>
      <c r="P86" s="14">
        <f t="shared" si="8"/>
        <v>2760.416666666667</v>
      </c>
      <c r="Q86" s="14">
        <f t="shared" si="9"/>
        <v>50239.583333333336</v>
      </c>
    </row>
    <row r="87" spans="2:17" x14ac:dyDescent="0.25">
      <c r="B87" s="3">
        <v>70</v>
      </c>
      <c r="C87" s="89" t="s">
        <v>211</v>
      </c>
      <c r="D87" s="3"/>
      <c r="E87" s="24" t="s">
        <v>26</v>
      </c>
      <c r="F87" s="3">
        <v>2016</v>
      </c>
      <c r="G87" s="97">
        <v>6000000</v>
      </c>
      <c r="H87" s="3">
        <v>8</v>
      </c>
      <c r="I87" s="67">
        <f t="shared" si="10"/>
        <v>0.125</v>
      </c>
      <c r="J87" s="14">
        <f t="shared" si="7"/>
        <v>62500</v>
      </c>
      <c r="K87" s="14">
        <f t="shared" si="11"/>
        <v>62500</v>
      </c>
      <c r="L87" s="3">
        <v>5</v>
      </c>
      <c r="M87" s="14">
        <f t="shared" si="12"/>
        <v>312500</v>
      </c>
      <c r="N87" s="20">
        <v>0</v>
      </c>
      <c r="O87" s="14">
        <v>0</v>
      </c>
      <c r="P87" s="14">
        <f t="shared" si="8"/>
        <v>312500</v>
      </c>
      <c r="Q87" s="14">
        <f t="shared" si="9"/>
        <v>5687500</v>
      </c>
    </row>
    <row r="88" spans="2:17" x14ac:dyDescent="0.25">
      <c r="B88" s="3">
        <v>71</v>
      </c>
      <c r="C88" s="89" t="s">
        <v>253</v>
      </c>
      <c r="D88" s="3"/>
      <c r="E88" s="24" t="s">
        <v>26</v>
      </c>
      <c r="F88" s="3">
        <v>2016</v>
      </c>
      <c r="G88" s="98">
        <v>36000</v>
      </c>
      <c r="H88" s="3">
        <v>8</v>
      </c>
      <c r="I88" s="67">
        <f t="shared" si="10"/>
        <v>0.125</v>
      </c>
      <c r="J88" s="14">
        <f t="shared" si="7"/>
        <v>375</v>
      </c>
      <c r="K88" s="14">
        <f t="shared" si="11"/>
        <v>375</v>
      </c>
      <c r="L88" s="3">
        <v>5</v>
      </c>
      <c r="M88" s="14">
        <f t="shared" si="12"/>
        <v>1875</v>
      </c>
      <c r="N88" s="20">
        <v>0</v>
      </c>
      <c r="O88" s="14">
        <v>0</v>
      </c>
      <c r="P88" s="14">
        <f t="shared" si="8"/>
        <v>1875</v>
      </c>
      <c r="Q88" s="14">
        <f t="shared" si="9"/>
        <v>34125</v>
      </c>
    </row>
    <row r="89" spans="2:17" x14ac:dyDescent="0.25">
      <c r="B89" s="3">
        <v>72</v>
      </c>
      <c r="C89" s="89" t="s">
        <v>215</v>
      </c>
      <c r="D89" s="3"/>
      <c r="E89" s="24" t="s">
        <v>26</v>
      </c>
      <c r="F89" s="3">
        <v>2016</v>
      </c>
      <c r="G89" s="97">
        <v>15000</v>
      </c>
      <c r="H89" s="3">
        <v>8</v>
      </c>
      <c r="I89" s="67">
        <f t="shared" si="10"/>
        <v>0.125</v>
      </c>
      <c r="J89" s="14">
        <f t="shared" si="7"/>
        <v>156.25</v>
      </c>
      <c r="K89" s="14">
        <f t="shared" si="11"/>
        <v>156.25</v>
      </c>
      <c r="L89" s="3">
        <v>5</v>
      </c>
      <c r="M89" s="14">
        <f t="shared" si="12"/>
        <v>781.25</v>
      </c>
      <c r="N89" s="20">
        <v>0</v>
      </c>
      <c r="O89" s="14">
        <v>0</v>
      </c>
      <c r="P89" s="14">
        <f t="shared" si="8"/>
        <v>781.25</v>
      </c>
      <c r="Q89" s="14">
        <f t="shared" si="9"/>
        <v>14218.75</v>
      </c>
    </row>
    <row r="90" spans="2:17" x14ac:dyDescent="0.25">
      <c r="B90" s="3">
        <v>73</v>
      </c>
      <c r="C90" s="89" t="s">
        <v>239</v>
      </c>
      <c r="D90" s="3"/>
      <c r="E90" s="24" t="s">
        <v>26</v>
      </c>
      <c r="F90" s="3">
        <v>2016</v>
      </c>
      <c r="G90" s="98">
        <v>38500</v>
      </c>
      <c r="H90" s="3">
        <v>8</v>
      </c>
      <c r="I90" s="67">
        <f t="shared" si="10"/>
        <v>0.125</v>
      </c>
      <c r="J90" s="14">
        <f t="shared" si="7"/>
        <v>401.04166666666669</v>
      </c>
      <c r="K90" s="14">
        <f t="shared" si="11"/>
        <v>401.04166666666669</v>
      </c>
      <c r="L90" s="3">
        <v>5</v>
      </c>
      <c r="M90" s="14">
        <f t="shared" si="12"/>
        <v>2005.2083333333335</v>
      </c>
      <c r="N90" s="20">
        <v>0</v>
      </c>
      <c r="O90" s="14">
        <v>0</v>
      </c>
      <c r="P90" s="14">
        <f t="shared" si="8"/>
        <v>2005.2083333333335</v>
      </c>
      <c r="Q90" s="14">
        <f t="shared" si="9"/>
        <v>36494.791666666664</v>
      </c>
    </row>
    <row r="91" spans="2:17" x14ac:dyDescent="0.25">
      <c r="B91" s="3">
        <v>74</v>
      </c>
      <c r="C91" s="94" t="s">
        <v>218</v>
      </c>
      <c r="D91" s="3"/>
      <c r="E91" s="24" t="s">
        <v>26</v>
      </c>
      <c r="F91" s="3">
        <v>2016</v>
      </c>
      <c r="G91" s="97">
        <v>50000</v>
      </c>
      <c r="H91" s="3">
        <v>8</v>
      </c>
      <c r="I91" s="67">
        <f t="shared" si="10"/>
        <v>0.125</v>
      </c>
      <c r="J91" s="14">
        <f t="shared" si="7"/>
        <v>520.83333333333337</v>
      </c>
      <c r="K91" s="14">
        <f t="shared" si="11"/>
        <v>520.83333333333337</v>
      </c>
      <c r="L91" s="3">
        <v>5</v>
      </c>
      <c r="M91" s="14">
        <f t="shared" si="12"/>
        <v>2604.166666666667</v>
      </c>
      <c r="N91" s="20">
        <v>0</v>
      </c>
      <c r="O91" s="14">
        <v>0</v>
      </c>
      <c r="P91" s="14">
        <f t="shared" si="8"/>
        <v>2604.166666666667</v>
      </c>
      <c r="Q91" s="14">
        <f t="shared" si="9"/>
        <v>47395.833333333336</v>
      </c>
    </row>
    <row r="92" spans="2:17" x14ac:dyDescent="0.25">
      <c r="B92" s="3">
        <v>75</v>
      </c>
      <c r="C92" s="87" t="s">
        <v>254</v>
      </c>
      <c r="D92" s="3"/>
      <c r="E92" s="24" t="s">
        <v>26</v>
      </c>
      <c r="F92" s="3">
        <v>2016</v>
      </c>
      <c r="G92" s="98">
        <v>202000</v>
      </c>
      <c r="H92" s="3">
        <v>8</v>
      </c>
      <c r="I92" s="67">
        <f t="shared" si="10"/>
        <v>0.125</v>
      </c>
      <c r="J92" s="14">
        <f t="shared" si="7"/>
        <v>2104.1666666666665</v>
      </c>
      <c r="K92" s="14">
        <f t="shared" si="11"/>
        <v>2104.1666666666665</v>
      </c>
      <c r="L92" s="3">
        <v>5</v>
      </c>
      <c r="M92" s="14">
        <f t="shared" si="12"/>
        <v>10520.833333333332</v>
      </c>
      <c r="N92" s="20">
        <v>0</v>
      </c>
      <c r="O92" s="14">
        <v>0</v>
      </c>
      <c r="P92" s="14">
        <f t="shared" si="8"/>
        <v>10520.833333333332</v>
      </c>
      <c r="Q92" s="14">
        <f t="shared" si="9"/>
        <v>191479.16666666666</v>
      </c>
    </row>
    <row r="93" spans="2:17" x14ac:dyDescent="0.25">
      <c r="B93" s="3">
        <v>76</v>
      </c>
      <c r="C93" s="89" t="s">
        <v>218</v>
      </c>
      <c r="D93" s="3"/>
      <c r="E93" s="24" t="s">
        <v>26</v>
      </c>
      <c r="F93" s="3">
        <v>2016</v>
      </c>
      <c r="G93" s="97">
        <v>105000</v>
      </c>
      <c r="H93" s="3">
        <v>8</v>
      </c>
      <c r="I93" s="67">
        <f t="shared" si="10"/>
        <v>0.125</v>
      </c>
      <c r="J93" s="14">
        <f t="shared" si="7"/>
        <v>1093.75</v>
      </c>
      <c r="K93" s="14">
        <f t="shared" si="11"/>
        <v>1093.75</v>
      </c>
      <c r="L93" s="3">
        <v>5</v>
      </c>
      <c r="M93" s="14">
        <f t="shared" si="12"/>
        <v>5468.75</v>
      </c>
      <c r="N93" s="20">
        <v>0</v>
      </c>
      <c r="O93" s="14">
        <v>0</v>
      </c>
      <c r="P93" s="14">
        <f t="shared" si="8"/>
        <v>5468.75</v>
      </c>
      <c r="Q93" s="14">
        <f t="shared" si="9"/>
        <v>99531.25</v>
      </c>
    </row>
    <row r="94" spans="2:17" x14ac:dyDescent="0.25">
      <c r="B94" s="3">
        <v>77</v>
      </c>
      <c r="C94" s="89" t="s">
        <v>255</v>
      </c>
      <c r="D94" s="3"/>
      <c r="E94" s="24" t="s">
        <v>26</v>
      </c>
      <c r="F94" s="3">
        <v>2016</v>
      </c>
      <c r="G94" s="98">
        <v>38500</v>
      </c>
      <c r="H94" s="3">
        <v>8</v>
      </c>
      <c r="I94" s="67">
        <f t="shared" si="10"/>
        <v>0.125</v>
      </c>
      <c r="J94" s="14">
        <f t="shared" si="7"/>
        <v>401.04166666666669</v>
      </c>
      <c r="K94" s="14">
        <f t="shared" si="11"/>
        <v>401.04166666666669</v>
      </c>
      <c r="L94" s="3">
        <v>5</v>
      </c>
      <c r="M94" s="14">
        <f t="shared" si="12"/>
        <v>2005.2083333333335</v>
      </c>
      <c r="N94" s="20">
        <v>0</v>
      </c>
      <c r="O94" s="14">
        <v>0</v>
      </c>
      <c r="P94" s="14">
        <f t="shared" si="8"/>
        <v>2005.2083333333335</v>
      </c>
      <c r="Q94" s="14">
        <f t="shared" si="9"/>
        <v>36494.791666666664</v>
      </c>
    </row>
    <row r="95" spans="2:17" x14ac:dyDescent="0.25">
      <c r="B95" s="3">
        <v>78</v>
      </c>
      <c r="C95" s="89" t="s">
        <v>256</v>
      </c>
      <c r="D95" s="3"/>
      <c r="E95" s="24" t="s">
        <v>26</v>
      </c>
      <c r="F95" s="3">
        <v>2016</v>
      </c>
      <c r="G95" s="98">
        <v>8000</v>
      </c>
      <c r="H95" s="3">
        <v>8</v>
      </c>
      <c r="I95" s="67">
        <f t="shared" si="10"/>
        <v>0.125</v>
      </c>
      <c r="J95" s="14">
        <f t="shared" si="7"/>
        <v>83.333333333333329</v>
      </c>
      <c r="K95" s="14">
        <f t="shared" si="11"/>
        <v>83.333333333333329</v>
      </c>
      <c r="L95" s="3">
        <v>5</v>
      </c>
      <c r="M95" s="14">
        <f t="shared" si="12"/>
        <v>416.66666666666663</v>
      </c>
      <c r="N95" s="20">
        <v>0</v>
      </c>
      <c r="O95" s="14">
        <v>0</v>
      </c>
      <c r="P95" s="14">
        <f t="shared" si="8"/>
        <v>416.66666666666663</v>
      </c>
      <c r="Q95" s="14">
        <f t="shared" si="9"/>
        <v>7583.333333333333</v>
      </c>
    </row>
    <row r="96" spans="2:17" x14ac:dyDescent="0.25">
      <c r="B96" s="3">
        <v>79</v>
      </c>
      <c r="C96" s="89" t="s">
        <v>257</v>
      </c>
      <c r="D96" s="3"/>
      <c r="E96" s="24" t="s">
        <v>26</v>
      </c>
      <c r="F96" s="3">
        <v>2016</v>
      </c>
      <c r="G96" s="98">
        <v>480000</v>
      </c>
      <c r="H96" s="3">
        <v>8</v>
      </c>
      <c r="I96" s="67">
        <f t="shared" si="10"/>
        <v>0.125</v>
      </c>
      <c r="J96" s="14">
        <f t="shared" si="7"/>
        <v>5000</v>
      </c>
      <c r="K96" s="14">
        <f t="shared" si="11"/>
        <v>5000</v>
      </c>
      <c r="L96" s="3">
        <v>5</v>
      </c>
      <c r="M96" s="14">
        <f t="shared" si="12"/>
        <v>25000</v>
      </c>
      <c r="N96" s="20">
        <v>0</v>
      </c>
      <c r="O96" s="14">
        <v>0</v>
      </c>
      <c r="P96" s="14">
        <f t="shared" si="8"/>
        <v>25000</v>
      </c>
      <c r="Q96" s="14">
        <f t="shared" si="9"/>
        <v>455000</v>
      </c>
    </row>
    <row r="97" spans="2:17" x14ac:dyDescent="0.25">
      <c r="B97" s="3">
        <v>80</v>
      </c>
      <c r="C97" s="89" t="s">
        <v>258</v>
      </c>
      <c r="D97" s="3"/>
      <c r="E97" s="24" t="s">
        <v>26</v>
      </c>
      <c r="F97" s="3">
        <v>2016</v>
      </c>
      <c r="G97" s="98">
        <v>14000</v>
      </c>
      <c r="H97" s="3">
        <v>8</v>
      </c>
      <c r="I97" s="67">
        <f t="shared" si="10"/>
        <v>0.125</v>
      </c>
      <c r="J97" s="14">
        <f t="shared" si="7"/>
        <v>145.83333333333334</v>
      </c>
      <c r="K97" s="14">
        <f t="shared" si="11"/>
        <v>145.83333333333334</v>
      </c>
      <c r="L97" s="3">
        <v>5</v>
      </c>
      <c r="M97" s="14">
        <f t="shared" si="12"/>
        <v>729.16666666666674</v>
      </c>
      <c r="N97" s="20">
        <v>0</v>
      </c>
      <c r="O97" s="14">
        <v>0</v>
      </c>
      <c r="P97" s="14">
        <f t="shared" si="8"/>
        <v>729.16666666666674</v>
      </c>
      <c r="Q97" s="14">
        <f t="shared" si="9"/>
        <v>13270.833333333334</v>
      </c>
    </row>
    <row r="98" spans="2:17" x14ac:dyDescent="0.25">
      <c r="B98" s="3">
        <v>81</v>
      </c>
      <c r="C98" s="89" t="s">
        <v>259</v>
      </c>
      <c r="D98" s="3"/>
      <c r="E98" s="24" t="s">
        <v>26</v>
      </c>
      <c r="F98" s="3">
        <v>2016</v>
      </c>
      <c r="G98" s="98">
        <v>71800</v>
      </c>
      <c r="H98" s="3">
        <v>8</v>
      </c>
      <c r="I98" s="67">
        <f t="shared" si="10"/>
        <v>0.125</v>
      </c>
      <c r="J98" s="14">
        <f t="shared" si="7"/>
        <v>747.91666666666663</v>
      </c>
      <c r="K98" s="14">
        <f t="shared" si="11"/>
        <v>747.91666666666663</v>
      </c>
      <c r="L98" s="3">
        <v>5</v>
      </c>
      <c r="M98" s="14">
        <f t="shared" si="12"/>
        <v>3739.583333333333</v>
      </c>
      <c r="N98" s="20">
        <v>0</v>
      </c>
      <c r="O98" s="14">
        <v>0</v>
      </c>
      <c r="P98" s="14">
        <f t="shared" si="8"/>
        <v>3739.583333333333</v>
      </c>
      <c r="Q98" s="14">
        <f t="shared" si="9"/>
        <v>68060.416666666672</v>
      </c>
    </row>
    <row r="99" spans="2:17" x14ac:dyDescent="0.25">
      <c r="B99" s="3">
        <v>82</v>
      </c>
      <c r="C99" s="89" t="s">
        <v>260</v>
      </c>
      <c r="D99" s="3"/>
      <c r="E99" s="24" t="s">
        <v>26</v>
      </c>
      <c r="F99" s="3">
        <v>2016</v>
      </c>
      <c r="G99" s="98">
        <v>598100</v>
      </c>
      <c r="H99" s="3">
        <v>8</v>
      </c>
      <c r="I99" s="67">
        <f t="shared" si="10"/>
        <v>0.125</v>
      </c>
      <c r="J99" s="14">
        <f t="shared" si="7"/>
        <v>6230.208333333333</v>
      </c>
      <c r="K99" s="14">
        <f t="shared" si="11"/>
        <v>6230.208333333333</v>
      </c>
      <c r="L99" s="3">
        <v>5</v>
      </c>
      <c r="M99" s="14">
        <f t="shared" si="12"/>
        <v>31151.041666666664</v>
      </c>
      <c r="N99" s="20">
        <v>0</v>
      </c>
      <c r="O99" s="14">
        <v>0</v>
      </c>
      <c r="P99" s="14">
        <f t="shared" si="8"/>
        <v>31151.041666666664</v>
      </c>
      <c r="Q99" s="14">
        <f t="shared" si="9"/>
        <v>566948.95833333337</v>
      </c>
    </row>
    <row r="100" spans="2:17" x14ac:dyDescent="0.25">
      <c r="B100" s="3">
        <v>83</v>
      </c>
      <c r="C100" s="89" t="s">
        <v>261</v>
      </c>
      <c r="D100" s="3"/>
      <c r="E100" s="24" t="s">
        <v>26</v>
      </c>
      <c r="F100" s="3">
        <v>2016</v>
      </c>
      <c r="G100" s="98">
        <v>246400</v>
      </c>
      <c r="H100" s="3">
        <v>8</v>
      </c>
      <c r="I100" s="67">
        <f t="shared" si="10"/>
        <v>0.125</v>
      </c>
      <c r="J100" s="14">
        <f t="shared" si="7"/>
        <v>2566.6666666666665</v>
      </c>
      <c r="K100" s="14">
        <f t="shared" si="11"/>
        <v>2566.6666666666665</v>
      </c>
      <c r="L100" s="3">
        <v>5</v>
      </c>
      <c r="M100" s="14">
        <f t="shared" si="12"/>
        <v>12833.333333333332</v>
      </c>
      <c r="N100" s="20">
        <v>0</v>
      </c>
      <c r="O100" s="14">
        <v>0</v>
      </c>
      <c r="P100" s="14">
        <f t="shared" si="8"/>
        <v>12833.333333333332</v>
      </c>
      <c r="Q100" s="14">
        <f t="shared" si="9"/>
        <v>233566.66666666666</v>
      </c>
    </row>
    <row r="101" spans="2:17" x14ac:dyDescent="0.25">
      <c r="B101" s="3">
        <v>84</v>
      </c>
      <c r="C101" s="89" t="s">
        <v>262</v>
      </c>
      <c r="D101" s="3"/>
      <c r="E101" s="24" t="s">
        <v>26</v>
      </c>
      <c r="F101" s="3">
        <v>2016</v>
      </c>
      <c r="G101" s="98">
        <v>135960</v>
      </c>
      <c r="H101" s="3">
        <v>8</v>
      </c>
      <c r="I101" s="67">
        <f t="shared" si="10"/>
        <v>0.125</v>
      </c>
      <c r="J101" s="14">
        <f t="shared" si="7"/>
        <v>1416.25</v>
      </c>
      <c r="K101" s="14">
        <f t="shared" si="11"/>
        <v>1416.25</v>
      </c>
      <c r="L101" s="3">
        <v>5</v>
      </c>
      <c r="M101" s="14">
        <f t="shared" si="12"/>
        <v>7081.25</v>
      </c>
      <c r="N101" s="20">
        <v>0</v>
      </c>
      <c r="O101" s="14">
        <v>0</v>
      </c>
      <c r="P101" s="14">
        <f t="shared" si="8"/>
        <v>7081.25</v>
      </c>
      <c r="Q101" s="14">
        <f t="shared" si="9"/>
        <v>128878.75</v>
      </c>
    </row>
    <row r="102" spans="2:17" x14ac:dyDescent="0.25">
      <c r="B102" s="3">
        <v>85</v>
      </c>
      <c r="C102" s="89" t="s">
        <v>221</v>
      </c>
      <c r="D102" s="3"/>
      <c r="E102" s="24" t="s">
        <v>26</v>
      </c>
      <c r="F102" s="3">
        <v>2016</v>
      </c>
      <c r="G102" s="97">
        <v>150000</v>
      </c>
      <c r="H102" s="3">
        <v>8</v>
      </c>
      <c r="I102" s="67">
        <f t="shared" si="10"/>
        <v>0.125</v>
      </c>
      <c r="J102" s="14">
        <f t="shared" si="7"/>
        <v>1562.5</v>
      </c>
      <c r="K102" s="14">
        <f t="shared" si="11"/>
        <v>1562.5</v>
      </c>
      <c r="L102" s="3">
        <v>5</v>
      </c>
      <c r="M102" s="14">
        <f t="shared" si="12"/>
        <v>7812.5</v>
      </c>
      <c r="N102" s="20">
        <v>0</v>
      </c>
      <c r="O102" s="14">
        <v>0</v>
      </c>
      <c r="P102" s="14">
        <f t="shared" si="8"/>
        <v>7812.5</v>
      </c>
      <c r="Q102" s="14">
        <f t="shared" si="9"/>
        <v>142187.5</v>
      </c>
    </row>
    <row r="103" spans="2:17" x14ac:dyDescent="0.25">
      <c r="B103" s="3">
        <v>86</v>
      </c>
      <c r="C103" s="89" t="s">
        <v>218</v>
      </c>
      <c r="D103" s="3"/>
      <c r="E103" s="24" t="s">
        <v>26</v>
      </c>
      <c r="F103" s="3">
        <v>2016</v>
      </c>
      <c r="G103" s="97">
        <v>105000</v>
      </c>
      <c r="H103" s="3">
        <v>8</v>
      </c>
      <c r="I103" s="67">
        <f t="shared" si="10"/>
        <v>0.125</v>
      </c>
      <c r="J103" s="14">
        <f t="shared" si="7"/>
        <v>1093.75</v>
      </c>
      <c r="K103" s="14">
        <f t="shared" si="11"/>
        <v>1093.75</v>
      </c>
      <c r="L103" s="3">
        <v>5</v>
      </c>
      <c r="M103" s="14">
        <f t="shared" si="12"/>
        <v>5468.75</v>
      </c>
      <c r="N103" s="20">
        <v>0</v>
      </c>
      <c r="O103" s="14">
        <v>0</v>
      </c>
      <c r="P103" s="14">
        <f t="shared" si="8"/>
        <v>5468.75</v>
      </c>
      <c r="Q103" s="14">
        <f t="shared" si="9"/>
        <v>99531.25</v>
      </c>
    </row>
    <row r="104" spans="2:17" x14ac:dyDescent="0.25">
      <c r="B104" s="3">
        <v>87</v>
      </c>
      <c r="C104" s="89" t="s">
        <v>263</v>
      </c>
      <c r="D104" s="3"/>
      <c r="E104" s="24" t="s">
        <v>26</v>
      </c>
      <c r="F104" s="3">
        <v>2016</v>
      </c>
      <c r="G104" s="98">
        <v>31100</v>
      </c>
      <c r="H104" s="3">
        <v>8</v>
      </c>
      <c r="I104" s="67">
        <f t="shared" si="10"/>
        <v>0.125</v>
      </c>
      <c r="J104" s="14">
        <f t="shared" si="7"/>
        <v>323.95833333333331</v>
      </c>
      <c r="K104" s="14">
        <f t="shared" si="11"/>
        <v>323.95833333333331</v>
      </c>
      <c r="L104" s="3">
        <v>5</v>
      </c>
      <c r="M104" s="14">
        <f t="shared" si="12"/>
        <v>1619.7916666666665</v>
      </c>
      <c r="N104" s="20">
        <v>0</v>
      </c>
      <c r="O104" s="14">
        <v>0</v>
      </c>
      <c r="P104" s="14">
        <f t="shared" si="8"/>
        <v>1619.7916666666665</v>
      </c>
      <c r="Q104" s="14">
        <f t="shared" si="9"/>
        <v>29480.208333333332</v>
      </c>
    </row>
    <row r="105" spans="2:17" x14ac:dyDescent="0.25">
      <c r="B105" s="3">
        <v>88</v>
      </c>
      <c r="C105" s="89" t="s">
        <v>215</v>
      </c>
      <c r="D105" s="3"/>
      <c r="E105" s="24" t="s">
        <v>26</v>
      </c>
      <c r="F105" s="3">
        <v>2016</v>
      </c>
      <c r="G105" s="97">
        <v>15000</v>
      </c>
      <c r="H105" s="3">
        <v>8</v>
      </c>
      <c r="I105" s="67">
        <f t="shared" si="10"/>
        <v>0.125</v>
      </c>
      <c r="J105" s="14">
        <f t="shared" si="7"/>
        <v>156.25</v>
      </c>
      <c r="K105" s="14">
        <f t="shared" si="11"/>
        <v>156.25</v>
      </c>
      <c r="L105" s="3">
        <v>5</v>
      </c>
      <c r="M105" s="14">
        <f t="shared" si="12"/>
        <v>781.25</v>
      </c>
      <c r="N105" s="20">
        <v>0</v>
      </c>
      <c r="O105" s="14">
        <v>0</v>
      </c>
      <c r="P105" s="14">
        <f t="shared" si="8"/>
        <v>781.25</v>
      </c>
      <c r="Q105" s="14">
        <f t="shared" si="9"/>
        <v>14218.75</v>
      </c>
    </row>
    <row r="106" spans="2:17" x14ac:dyDescent="0.25">
      <c r="B106" s="3">
        <v>89</v>
      </c>
      <c r="C106" s="89" t="s">
        <v>264</v>
      </c>
      <c r="D106" s="3"/>
      <c r="E106" s="24" t="s">
        <v>26</v>
      </c>
      <c r="F106" s="3">
        <v>2016</v>
      </c>
      <c r="G106" s="98">
        <v>38500</v>
      </c>
      <c r="H106" s="3">
        <v>8</v>
      </c>
      <c r="I106" s="67">
        <f t="shared" si="10"/>
        <v>0.125</v>
      </c>
      <c r="J106" s="14">
        <f t="shared" si="7"/>
        <v>401.04166666666669</v>
      </c>
      <c r="K106" s="14">
        <f t="shared" si="11"/>
        <v>401.04166666666669</v>
      </c>
      <c r="L106" s="3">
        <v>5</v>
      </c>
      <c r="M106" s="14">
        <f t="shared" si="12"/>
        <v>2005.2083333333335</v>
      </c>
      <c r="N106" s="20">
        <v>0</v>
      </c>
      <c r="O106" s="14">
        <v>0</v>
      </c>
      <c r="P106" s="14">
        <f t="shared" si="8"/>
        <v>2005.2083333333335</v>
      </c>
      <c r="Q106" s="14">
        <f t="shared" si="9"/>
        <v>36494.791666666664</v>
      </c>
    </row>
    <row r="107" spans="2:17" x14ac:dyDescent="0.25">
      <c r="B107" s="3">
        <v>90</v>
      </c>
      <c r="C107" s="89" t="s">
        <v>265</v>
      </c>
      <c r="D107" s="3"/>
      <c r="E107" s="24" t="s">
        <v>26</v>
      </c>
      <c r="F107" s="3">
        <v>2016</v>
      </c>
      <c r="G107" s="98">
        <v>74000</v>
      </c>
      <c r="H107" s="3">
        <v>8</v>
      </c>
      <c r="I107" s="67">
        <f t="shared" si="10"/>
        <v>0.125</v>
      </c>
      <c r="J107" s="14">
        <f t="shared" si="7"/>
        <v>770.83333333333337</v>
      </c>
      <c r="K107" s="14">
        <f t="shared" si="11"/>
        <v>770.83333333333337</v>
      </c>
      <c r="L107" s="3">
        <v>5</v>
      </c>
      <c r="M107" s="14">
        <f t="shared" si="12"/>
        <v>3854.166666666667</v>
      </c>
      <c r="N107" s="20">
        <v>0</v>
      </c>
      <c r="O107" s="14">
        <v>0</v>
      </c>
      <c r="P107" s="14">
        <f t="shared" si="8"/>
        <v>3854.166666666667</v>
      </c>
      <c r="Q107" s="14">
        <f t="shared" si="9"/>
        <v>70145.833333333328</v>
      </c>
    </row>
    <row r="108" spans="2:17" x14ac:dyDescent="0.25">
      <c r="B108" s="3">
        <v>91</v>
      </c>
      <c r="C108" s="87" t="s">
        <v>266</v>
      </c>
      <c r="D108" s="3"/>
      <c r="E108" s="24" t="s">
        <v>26</v>
      </c>
      <c r="F108" s="3">
        <v>2016</v>
      </c>
      <c r="G108" s="98">
        <v>25000</v>
      </c>
      <c r="H108" s="3">
        <v>8</v>
      </c>
      <c r="I108" s="67">
        <f t="shared" si="10"/>
        <v>0.125</v>
      </c>
      <c r="J108" s="14">
        <f t="shared" si="7"/>
        <v>260.41666666666669</v>
      </c>
      <c r="K108" s="14">
        <f t="shared" si="11"/>
        <v>260.41666666666669</v>
      </c>
      <c r="L108" s="3">
        <v>5</v>
      </c>
      <c r="M108" s="14">
        <f t="shared" si="12"/>
        <v>1302.0833333333335</v>
      </c>
      <c r="N108" s="20">
        <v>0</v>
      </c>
      <c r="O108" s="14">
        <v>0</v>
      </c>
      <c r="P108" s="14">
        <f t="shared" si="8"/>
        <v>1302.0833333333335</v>
      </c>
      <c r="Q108" s="14">
        <f t="shared" si="9"/>
        <v>23697.916666666668</v>
      </c>
    </row>
    <row r="109" spans="2:17" x14ac:dyDescent="0.25">
      <c r="B109" s="3">
        <v>92</v>
      </c>
      <c r="C109" s="89" t="s">
        <v>267</v>
      </c>
      <c r="D109" s="3"/>
      <c r="E109" s="24" t="s">
        <v>26</v>
      </c>
      <c r="F109" s="3">
        <v>2016</v>
      </c>
      <c r="G109" s="98">
        <v>458700</v>
      </c>
      <c r="H109" s="3">
        <v>8</v>
      </c>
      <c r="I109" s="67">
        <f t="shared" si="10"/>
        <v>0.125</v>
      </c>
      <c r="J109" s="14">
        <f t="shared" si="7"/>
        <v>4778.125</v>
      </c>
      <c r="K109" s="14">
        <f t="shared" si="11"/>
        <v>4778.125</v>
      </c>
      <c r="L109" s="3">
        <v>5</v>
      </c>
      <c r="M109" s="14">
        <f t="shared" si="12"/>
        <v>23890.625</v>
      </c>
      <c r="N109" s="20">
        <v>0</v>
      </c>
      <c r="O109" s="14">
        <v>0</v>
      </c>
      <c r="P109" s="14">
        <f t="shared" si="8"/>
        <v>23890.625</v>
      </c>
      <c r="Q109" s="14">
        <f t="shared" si="9"/>
        <v>434809.375</v>
      </c>
    </row>
    <row r="110" spans="2:17" x14ac:dyDescent="0.25">
      <c r="B110" s="3">
        <v>93</v>
      </c>
      <c r="C110" s="87" t="s">
        <v>268</v>
      </c>
      <c r="D110" s="3"/>
      <c r="E110" s="24" t="s">
        <v>26</v>
      </c>
      <c r="F110" s="3">
        <v>2016</v>
      </c>
      <c r="G110" s="98">
        <v>16500000</v>
      </c>
      <c r="H110" s="3">
        <v>8</v>
      </c>
      <c r="I110" s="67">
        <f t="shared" si="10"/>
        <v>0.125</v>
      </c>
      <c r="J110" s="14">
        <f t="shared" si="7"/>
        <v>171875</v>
      </c>
      <c r="K110" s="14">
        <f t="shared" si="11"/>
        <v>171875</v>
      </c>
      <c r="L110" s="3">
        <v>5</v>
      </c>
      <c r="M110" s="14">
        <f t="shared" si="12"/>
        <v>859375</v>
      </c>
      <c r="N110" s="20">
        <v>0</v>
      </c>
      <c r="O110" s="14">
        <v>0</v>
      </c>
      <c r="P110" s="14">
        <f t="shared" si="8"/>
        <v>859375</v>
      </c>
      <c r="Q110" s="14">
        <f t="shared" si="9"/>
        <v>15640625</v>
      </c>
    </row>
    <row r="111" spans="2:17" x14ac:dyDescent="0.25">
      <c r="B111" s="3">
        <v>94</v>
      </c>
      <c r="C111" s="89" t="s">
        <v>250</v>
      </c>
      <c r="D111" s="3"/>
      <c r="E111" s="24" t="s">
        <v>26</v>
      </c>
      <c r="F111" s="3">
        <v>2016</v>
      </c>
      <c r="G111" s="98">
        <v>142000</v>
      </c>
      <c r="H111" s="3">
        <v>8</v>
      </c>
      <c r="I111" s="67">
        <f t="shared" si="10"/>
        <v>0.125</v>
      </c>
      <c r="J111" s="14">
        <f t="shared" si="7"/>
        <v>1479.1666666666667</v>
      </c>
      <c r="K111" s="14">
        <f t="shared" si="11"/>
        <v>1479.1666666666667</v>
      </c>
      <c r="L111" s="3">
        <v>5</v>
      </c>
      <c r="M111" s="14">
        <f t="shared" si="12"/>
        <v>7395.8333333333339</v>
      </c>
      <c r="N111" s="20">
        <v>0</v>
      </c>
      <c r="O111" s="14">
        <v>0</v>
      </c>
      <c r="P111" s="14">
        <f t="shared" si="8"/>
        <v>7395.8333333333339</v>
      </c>
      <c r="Q111" s="14">
        <f t="shared" si="9"/>
        <v>134604.16666666666</v>
      </c>
    </row>
    <row r="112" spans="2:17" x14ac:dyDescent="0.25">
      <c r="B112" s="3">
        <v>95</v>
      </c>
      <c r="C112" s="89" t="s">
        <v>215</v>
      </c>
      <c r="D112" s="3"/>
      <c r="E112" s="24" t="s">
        <v>26</v>
      </c>
      <c r="F112" s="3">
        <v>2016</v>
      </c>
      <c r="G112" s="97">
        <v>15000</v>
      </c>
      <c r="H112" s="3">
        <v>8</v>
      </c>
      <c r="I112" s="67">
        <f t="shared" si="10"/>
        <v>0.125</v>
      </c>
      <c r="J112" s="14">
        <f t="shared" si="7"/>
        <v>156.25</v>
      </c>
      <c r="K112" s="14">
        <f t="shared" si="11"/>
        <v>156.25</v>
      </c>
      <c r="L112" s="3">
        <v>5</v>
      </c>
      <c r="M112" s="14">
        <f t="shared" si="12"/>
        <v>781.25</v>
      </c>
      <c r="N112" s="20">
        <v>0</v>
      </c>
      <c r="O112" s="14">
        <v>0</v>
      </c>
      <c r="P112" s="14">
        <f t="shared" si="8"/>
        <v>781.25</v>
      </c>
      <c r="Q112" s="14">
        <f t="shared" si="9"/>
        <v>14218.75</v>
      </c>
    </row>
    <row r="113" spans="2:17" x14ac:dyDescent="0.25">
      <c r="B113" s="3">
        <v>96</v>
      </c>
      <c r="C113" s="89" t="s">
        <v>218</v>
      </c>
      <c r="D113" s="3"/>
      <c r="E113" s="24" t="s">
        <v>26</v>
      </c>
      <c r="F113" s="3">
        <v>2016</v>
      </c>
      <c r="G113" s="97">
        <v>69500</v>
      </c>
      <c r="H113" s="3">
        <v>8</v>
      </c>
      <c r="I113" s="67">
        <f t="shared" si="10"/>
        <v>0.125</v>
      </c>
      <c r="J113" s="14">
        <f t="shared" si="7"/>
        <v>723.95833333333337</v>
      </c>
      <c r="K113" s="14">
        <f t="shared" si="11"/>
        <v>723.95833333333337</v>
      </c>
      <c r="L113" s="3">
        <v>5</v>
      </c>
      <c r="M113" s="14">
        <f t="shared" si="12"/>
        <v>3619.791666666667</v>
      </c>
      <c r="N113" s="20">
        <v>0</v>
      </c>
      <c r="O113" s="14">
        <v>0</v>
      </c>
      <c r="P113" s="14">
        <f t="shared" si="8"/>
        <v>3619.791666666667</v>
      </c>
      <c r="Q113" s="14">
        <f t="shared" si="9"/>
        <v>65880.208333333328</v>
      </c>
    </row>
    <row r="114" spans="2:17" x14ac:dyDescent="0.25">
      <c r="B114" s="3">
        <v>97</v>
      </c>
      <c r="C114" s="89" t="s">
        <v>269</v>
      </c>
      <c r="D114" s="3"/>
      <c r="E114" s="24" t="s">
        <v>26</v>
      </c>
      <c r="F114" s="3">
        <v>2016</v>
      </c>
      <c r="G114" s="98">
        <v>38500</v>
      </c>
      <c r="H114" s="3">
        <v>8</v>
      </c>
      <c r="I114" s="67">
        <f t="shared" si="10"/>
        <v>0.125</v>
      </c>
      <c r="J114" s="14">
        <f t="shared" si="7"/>
        <v>401.04166666666669</v>
      </c>
      <c r="K114" s="14">
        <f t="shared" si="11"/>
        <v>401.04166666666669</v>
      </c>
      <c r="L114" s="3">
        <v>5</v>
      </c>
      <c r="M114" s="14">
        <f t="shared" si="12"/>
        <v>2005.2083333333335</v>
      </c>
      <c r="N114" s="20">
        <v>0</v>
      </c>
      <c r="O114" s="14">
        <v>0</v>
      </c>
      <c r="P114" s="14">
        <f t="shared" si="8"/>
        <v>2005.2083333333335</v>
      </c>
      <c r="Q114" s="14">
        <f t="shared" si="9"/>
        <v>36494.791666666664</v>
      </c>
    </row>
    <row r="115" spans="2:17" x14ac:dyDescent="0.25">
      <c r="B115" s="3">
        <v>98</v>
      </c>
      <c r="C115" s="87" t="s">
        <v>254</v>
      </c>
      <c r="D115" s="3"/>
      <c r="E115" s="24" t="s">
        <v>26</v>
      </c>
      <c r="F115" s="3">
        <v>2016</v>
      </c>
      <c r="G115" s="98">
        <v>502000</v>
      </c>
      <c r="H115" s="3">
        <v>8</v>
      </c>
      <c r="I115" s="67">
        <f t="shared" si="10"/>
        <v>0.125</v>
      </c>
      <c r="J115" s="14">
        <f t="shared" si="7"/>
        <v>5229.166666666667</v>
      </c>
      <c r="K115" s="14">
        <f t="shared" si="11"/>
        <v>5229.166666666667</v>
      </c>
      <c r="L115" s="3">
        <v>5</v>
      </c>
      <c r="M115" s="14">
        <f t="shared" si="12"/>
        <v>26145.833333333336</v>
      </c>
      <c r="N115" s="20">
        <v>0</v>
      </c>
      <c r="O115" s="14">
        <v>0</v>
      </c>
      <c r="P115" s="14">
        <f t="shared" si="8"/>
        <v>26145.833333333336</v>
      </c>
      <c r="Q115" s="14">
        <f t="shared" si="9"/>
        <v>475854.16666666669</v>
      </c>
    </row>
    <row r="116" spans="2:17" x14ac:dyDescent="0.25">
      <c r="B116" s="3">
        <v>99</v>
      </c>
      <c r="C116" s="89" t="s">
        <v>218</v>
      </c>
      <c r="D116" s="3"/>
      <c r="E116" s="24" t="s">
        <v>26</v>
      </c>
      <c r="F116" s="3"/>
      <c r="G116" s="97">
        <v>50000</v>
      </c>
      <c r="H116" s="3">
        <v>8</v>
      </c>
      <c r="I116" s="67">
        <f t="shared" si="10"/>
        <v>0.125</v>
      </c>
      <c r="J116" s="14">
        <f t="shared" ref="J116:J179" si="13">G116/(H116*12)</f>
        <v>520.83333333333337</v>
      </c>
      <c r="K116" s="14">
        <f t="shared" si="11"/>
        <v>520.83333333333337</v>
      </c>
      <c r="L116" s="3">
        <v>5</v>
      </c>
      <c r="M116" s="14">
        <f t="shared" ref="M116:M179" si="14">J116*L116</f>
        <v>2604.166666666667</v>
      </c>
      <c r="N116" s="20">
        <v>0</v>
      </c>
      <c r="O116" s="14">
        <v>0</v>
      </c>
      <c r="P116" s="14">
        <f t="shared" ref="P116:P179" si="15">O116+M116</f>
        <v>2604.166666666667</v>
      </c>
      <c r="Q116" s="14">
        <f t="shared" ref="Q116:Q179" si="16">G116-P116</f>
        <v>47395.833333333336</v>
      </c>
    </row>
    <row r="117" spans="2:17" x14ac:dyDescent="0.25">
      <c r="B117" s="3">
        <v>100</v>
      </c>
      <c r="C117" s="87" t="s">
        <v>270</v>
      </c>
      <c r="D117" s="3"/>
      <c r="E117" s="24" t="s">
        <v>26</v>
      </c>
      <c r="F117" s="3"/>
      <c r="G117" s="98">
        <v>2000000</v>
      </c>
      <c r="H117" s="3">
        <v>8</v>
      </c>
      <c r="I117" s="67">
        <f t="shared" si="10"/>
        <v>0.125</v>
      </c>
      <c r="J117" s="14">
        <f t="shared" si="13"/>
        <v>20833.333333333332</v>
      </c>
      <c r="K117" s="14">
        <f t="shared" si="11"/>
        <v>20833.333333333332</v>
      </c>
      <c r="L117" s="3">
        <v>5</v>
      </c>
      <c r="M117" s="14">
        <f t="shared" si="14"/>
        <v>104166.66666666666</v>
      </c>
      <c r="N117" s="20">
        <v>0</v>
      </c>
      <c r="O117" s="14">
        <v>0</v>
      </c>
      <c r="P117" s="14">
        <f t="shared" si="15"/>
        <v>104166.66666666666</v>
      </c>
      <c r="Q117" s="14">
        <f t="shared" si="16"/>
        <v>1895833.3333333333</v>
      </c>
    </row>
    <row r="118" spans="2:17" x14ac:dyDescent="0.25">
      <c r="B118" s="3">
        <v>101</v>
      </c>
      <c r="C118" s="89" t="s">
        <v>249</v>
      </c>
      <c r="D118" s="3"/>
      <c r="E118" s="24" t="s">
        <v>26</v>
      </c>
      <c r="F118" s="3"/>
      <c r="G118" s="98">
        <v>10700</v>
      </c>
      <c r="H118" s="3">
        <v>8</v>
      </c>
      <c r="I118" s="67">
        <f t="shared" si="10"/>
        <v>0.125</v>
      </c>
      <c r="J118" s="14">
        <f t="shared" si="13"/>
        <v>111.45833333333333</v>
      </c>
      <c r="K118" s="14">
        <f t="shared" si="11"/>
        <v>111.45833333333333</v>
      </c>
      <c r="L118" s="3">
        <v>5</v>
      </c>
      <c r="M118" s="14">
        <f t="shared" si="14"/>
        <v>557.29166666666663</v>
      </c>
      <c r="N118" s="20">
        <v>0</v>
      </c>
      <c r="O118" s="14">
        <v>0</v>
      </c>
      <c r="P118" s="14">
        <f t="shared" si="15"/>
        <v>557.29166666666663</v>
      </c>
      <c r="Q118" s="14">
        <f t="shared" si="16"/>
        <v>10142.708333333334</v>
      </c>
    </row>
    <row r="119" spans="2:17" x14ac:dyDescent="0.25">
      <c r="B119" s="3">
        <v>102</v>
      </c>
      <c r="C119" s="87" t="s">
        <v>271</v>
      </c>
      <c r="D119" s="3"/>
      <c r="E119" s="24" t="s">
        <v>26</v>
      </c>
      <c r="F119" s="3"/>
      <c r="G119" s="98">
        <v>200000</v>
      </c>
      <c r="H119" s="3">
        <v>8</v>
      </c>
      <c r="I119" s="67">
        <f t="shared" si="10"/>
        <v>0.125</v>
      </c>
      <c r="J119" s="14">
        <f t="shared" si="13"/>
        <v>2083.3333333333335</v>
      </c>
      <c r="K119" s="14">
        <f t="shared" si="11"/>
        <v>2083.3333333333335</v>
      </c>
      <c r="L119" s="3">
        <v>5</v>
      </c>
      <c r="M119" s="14">
        <f t="shared" si="14"/>
        <v>10416.666666666668</v>
      </c>
      <c r="N119" s="20">
        <v>0</v>
      </c>
      <c r="O119" s="14">
        <v>0</v>
      </c>
      <c r="P119" s="14">
        <f t="shared" si="15"/>
        <v>10416.666666666668</v>
      </c>
      <c r="Q119" s="14">
        <f t="shared" si="16"/>
        <v>189583.33333333334</v>
      </c>
    </row>
    <row r="120" spans="2:17" x14ac:dyDescent="0.25">
      <c r="B120" s="3">
        <v>103</v>
      </c>
      <c r="C120" s="89" t="s">
        <v>272</v>
      </c>
      <c r="D120" s="3"/>
      <c r="E120" s="24" t="s">
        <v>26</v>
      </c>
      <c r="F120" s="3"/>
      <c r="G120" s="98">
        <v>74600</v>
      </c>
      <c r="H120" s="3">
        <v>8</v>
      </c>
      <c r="I120" s="67">
        <f t="shared" si="10"/>
        <v>0.125</v>
      </c>
      <c r="J120" s="14">
        <f t="shared" si="13"/>
        <v>777.08333333333337</v>
      </c>
      <c r="K120" s="14">
        <f t="shared" si="11"/>
        <v>777.08333333333337</v>
      </c>
      <c r="L120" s="3">
        <v>5</v>
      </c>
      <c r="M120" s="14">
        <f t="shared" si="14"/>
        <v>3885.416666666667</v>
      </c>
      <c r="N120" s="20">
        <v>0</v>
      </c>
      <c r="O120" s="14">
        <v>0</v>
      </c>
      <c r="P120" s="14">
        <f t="shared" si="15"/>
        <v>3885.416666666667</v>
      </c>
      <c r="Q120" s="14">
        <f t="shared" si="16"/>
        <v>70714.583333333328</v>
      </c>
    </row>
    <row r="121" spans="2:17" x14ac:dyDescent="0.25">
      <c r="B121" s="3">
        <v>104</v>
      </c>
      <c r="C121" s="89" t="s">
        <v>273</v>
      </c>
      <c r="D121" s="3"/>
      <c r="E121" s="24" t="s">
        <v>26</v>
      </c>
      <c r="F121" s="3"/>
      <c r="G121" s="98">
        <v>38500</v>
      </c>
      <c r="H121" s="3">
        <v>8</v>
      </c>
      <c r="I121" s="67">
        <f t="shared" si="10"/>
        <v>0.125</v>
      </c>
      <c r="J121" s="14">
        <f t="shared" si="13"/>
        <v>401.04166666666669</v>
      </c>
      <c r="K121" s="14">
        <f t="shared" si="11"/>
        <v>401.04166666666669</v>
      </c>
      <c r="L121" s="3">
        <v>5</v>
      </c>
      <c r="M121" s="14">
        <f t="shared" si="14"/>
        <v>2005.2083333333335</v>
      </c>
      <c r="N121" s="20">
        <v>0</v>
      </c>
      <c r="O121" s="14">
        <v>0</v>
      </c>
      <c r="P121" s="14">
        <f t="shared" si="15"/>
        <v>2005.2083333333335</v>
      </c>
      <c r="Q121" s="14">
        <f t="shared" si="16"/>
        <v>36494.791666666664</v>
      </c>
    </row>
    <row r="122" spans="2:17" x14ac:dyDescent="0.25">
      <c r="B122" s="3">
        <v>105</v>
      </c>
      <c r="C122" s="89" t="s">
        <v>274</v>
      </c>
      <c r="D122" s="3"/>
      <c r="E122" s="24" t="s">
        <v>26</v>
      </c>
      <c r="F122" s="3"/>
      <c r="G122" s="98">
        <v>25700</v>
      </c>
      <c r="H122" s="3">
        <v>8</v>
      </c>
      <c r="I122" s="67">
        <f t="shared" si="10"/>
        <v>0.125</v>
      </c>
      <c r="J122" s="14">
        <f t="shared" si="13"/>
        <v>267.70833333333331</v>
      </c>
      <c r="K122" s="14">
        <f t="shared" si="11"/>
        <v>267.70833333333331</v>
      </c>
      <c r="L122" s="3">
        <v>5</v>
      </c>
      <c r="M122" s="14">
        <f t="shared" si="14"/>
        <v>1338.5416666666665</v>
      </c>
      <c r="N122" s="20">
        <v>0</v>
      </c>
      <c r="O122" s="14">
        <v>0</v>
      </c>
      <c r="P122" s="14">
        <f t="shared" si="15"/>
        <v>1338.5416666666665</v>
      </c>
      <c r="Q122" s="14">
        <f t="shared" si="16"/>
        <v>24361.458333333332</v>
      </c>
    </row>
    <row r="123" spans="2:17" x14ac:dyDescent="0.25">
      <c r="B123" s="3">
        <v>106</v>
      </c>
      <c r="C123" s="89" t="s">
        <v>218</v>
      </c>
      <c r="D123" s="3"/>
      <c r="E123" s="24" t="s">
        <v>26</v>
      </c>
      <c r="F123" s="3"/>
      <c r="G123" s="97">
        <v>105000</v>
      </c>
      <c r="H123" s="3">
        <v>8</v>
      </c>
      <c r="I123" s="67">
        <f t="shared" si="10"/>
        <v>0.125</v>
      </c>
      <c r="J123" s="14">
        <f t="shared" si="13"/>
        <v>1093.75</v>
      </c>
      <c r="K123" s="14">
        <f t="shared" si="11"/>
        <v>1093.75</v>
      </c>
      <c r="L123" s="3">
        <v>5</v>
      </c>
      <c r="M123" s="14">
        <f t="shared" si="14"/>
        <v>5468.75</v>
      </c>
      <c r="N123" s="20">
        <v>0</v>
      </c>
      <c r="O123" s="14">
        <v>0</v>
      </c>
      <c r="P123" s="14">
        <f t="shared" si="15"/>
        <v>5468.75</v>
      </c>
      <c r="Q123" s="14">
        <f t="shared" si="16"/>
        <v>99531.25</v>
      </c>
    </row>
    <row r="124" spans="2:17" x14ac:dyDescent="0.25">
      <c r="B124" s="3">
        <v>107</v>
      </c>
      <c r="C124" s="89" t="s">
        <v>221</v>
      </c>
      <c r="D124" s="3"/>
      <c r="E124" s="24" t="s">
        <v>26</v>
      </c>
      <c r="F124" s="3"/>
      <c r="G124" s="97">
        <v>200000</v>
      </c>
      <c r="H124" s="3">
        <v>8</v>
      </c>
      <c r="I124" s="67">
        <f t="shared" si="10"/>
        <v>0.125</v>
      </c>
      <c r="J124" s="14">
        <f t="shared" si="13"/>
        <v>2083.3333333333335</v>
      </c>
      <c r="K124" s="14">
        <f t="shared" si="11"/>
        <v>2083.3333333333335</v>
      </c>
      <c r="L124" s="3">
        <v>5</v>
      </c>
      <c r="M124" s="14">
        <f t="shared" si="14"/>
        <v>10416.666666666668</v>
      </c>
      <c r="N124" s="20">
        <v>0</v>
      </c>
      <c r="O124" s="14">
        <v>0</v>
      </c>
      <c r="P124" s="14">
        <f t="shared" si="15"/>
        <v>10416.666666666668</v>
      </c>
      <c r="Q124" s="14">
        <f t="shared" si="16"/>
        <v>189583.33333333334</v>
      </c>
    </row>
    <row r="125" spans="2:17" x14ac:dyDescent="0.25">
      <c r="B125" s="3">
        <v>108</v>
      </c>
      <c r="C125" s="89" t="s">
        <v>275</v>
      </c>
      <c r="D125" s="3"/>
      <c r="E125" s="24" t="s">
        <v>26</v>
      </c>
      <c r="F125" s="3"/>
      <c r="G125" s="98">
        <v>14000</v>
      </c>
      <c r="H125" s="3">
        <v>8</v>
      </c>
      <c r="I125" s="67">
        <f t="shared" si="10"/>
        <v>0.125</v>
      </c>
      <c r="J125" s="14">
        <f t="shared" si="13"/>
        <v>145.83333333333334</v>
      </c>
      <c r="K125" s="14">
        <f t="shared" si="11"/>
        <v>145.83333333333334</v>
      </c>
      <c r="L125" s="3">
        <v>5</v>
      </c>
      <c r="M125" s="14">
        <f t="shared" si="14"/>
        <v>729.16666666666674</v>
      </c>
      <c r="N125" s="20">
        <v>0</v>
      </c>
      <c r="O125" s="14">
        <v>0</v>
      </c>
      <c r="P125" s="14">
        <f t="shared" si="15"/>
        <v>729.16666666666674</v>
      </c>
      <c r="Q125" s="14">
        <f t="shared" si="16"/>
        <v>13270.833333333334</v>
      </c>
    </row>
    <row r="126" spans="2:17" x14ac:dyDescent="0.25">
      <c r="B126" s="3">
        <v>109</v>
      </c>
      <c r="C126" s="89" t="s">
        <v>218</v>
      </c>
      <c r="D126" s="3"/>
      <c r="E126" s="24" t="s">
        <v>26</v>
      </c>
      <c r="F126" s="3"/>
      <c r="G126" s="97">
        <v>105000</v>
      </c>
      <c r="H126" s="3">
        <v>8</v>
      </c>
      <c r="I126" s="67">
        <f t="shared" si="10"/>
        <v>0.125</v>
      </c>
      <c r="J126" s="14">
        <f t="shared" si="13"/>
        <v>1093.75</v>
      </c>
      <c r="K126" s="14">
        <f t="shared" si="11"/>
        <v>1093.75</v>
      </c>
      <c r="L126" s="3">
        <v>5</v>
      </c>
      <c r="M126" s="14">
        <f t="shared" si="14"/>
        <v>5468.75</v>
      </c>
      <c r="N126" s="20">
        <v>0</v>
      </c>
      <c r="O126" s="14">
        <v>0</v>
      </c>
      <c r="P126" s="14">
        <f t="shared" si="15"/>
        <v>5468.75</v>
      </c>
      <c r="Q126" s="14">
        <f t="shared" si="16"/>
        <v>99531.25</v>
      </c>
    </row>
    <row r="127" spans="2:17" x14ac:dyDescent="0.25">
      <c r="B127" s="3">
        <v>110</v>
      </c>
      <c r="C127" s="89" t="s">
        <v>276</v>
      </c>
      <c r="D127" s="3"/>
      <c r="E127" s="24" t="s">
        <v>26</v>
      </c>
      <c r="F127" s="3"/>
      <c r="G127" s="98">
        <v>49000</v>
      </c>
      <c r="H127" s="3">
        <v>8</v>
      </c>
      <c r="I127" s="67">
        <f t="shared" si="10"/>
        <v>0.125</v>
      </c>
      <c r="J127" s="14">
        <f t="shared" si="13"/>
        <v>510.41666666666669</v>
      </c>
      <c r="K127" s="14">
        <f t="shared" si="11"/>
        <v>510.41666666666669</v>
      </c>
      <c r="L127" s="3">
        <v>5</v>
      </c>
      <c r="M127" s="14">
        <f t="shared" si="14"/>
        <v>2552.0833333333335</v>
      </c>
      <c r="N127" s="20">
        <v>0</v>
      </c>
      <c r="O127" s="14">
        <v>0</v>
      </c>
      <c r="P127" s="14">
        <f t="shared" si="15"/>
        <v>2552.0833333333335</v>
      </c>
      <c r="Q127" s="14">
        <f t="shared" si="16"/>
        <v>46447.916666666664</v>
      </c>
    </row>
    <row r="128" spans="2:17" x14ac:dyDescent="0.25">
      <c r="B128" s="3">
        <v>111</v>
      </c>
      <c r="C128" s="89" t="s">
        <v>275</v>
      </c>
      <c r="D128" s="3"/>
      <c r="E128" s="24" t="s">
        <v>26</v>
      </c>
      <c r="F128" s="3"/>
      <c r="G128" s="98">
        <v>35000</v>
      </c>
      <c r="H128" s="3">
        <v>8</v>
      </c>
      <c r="I128" s="67">
        <f t="shared" si="10"/>
        <v>0.125</v>
      </c>
      <c r="J128" s="14">
        <f t="shared" si="13"/>
        <v>364.58333333333331</v>
      </c>
      <c r="K128" s="14">
        <f t="shared" si="11"/>
        <v>364.58333333333331</v>
      </c>
      <c r="L128" s="3">
        <v>5</v>
      </c>
      <c r="M128" s="14">
        <f t="shared" si="14"/>
        <v>1822.9166666666665</v>
      </c>
      <c r="N128" s="20">
        <v>0</v>
      </c>
      <c r="O128" s="14">
        <v>0</v>
      </c>
      <c r="P128" s="14">
        <f t="shared" si="15"/>
        <v>1822.9166666666665</v>
      </c>
      <c r="Q128" s="14">
        <f t="shared" si="16"/>
        <v>33177.083333333336</v>
      </c>
    </row>
    <row r="129" spans="2:17" x14ac:dyDescent="0.25">
      <c r="B129" s="3">
        <v>112</v>
      </c>
      <c r="C129" s="89" t="s">
        <v>250</v>
      </c>
      <c r="D129" s="3"/>
      <c r="E129" s="24" t="s">
        <v>26</v>
      </c>
      <c r="F129" s="3"/>
      <c r="G129" s="98">
        <v>210650</v>
      </c>
      <c r="H129" s="3">
        <v>8</v>
      </c>
      <c r="I129" s="67">
        <f t="shared" si="10"/>
        <v>0.125</v>
      </c>
      <c r="J129" s="14">
        <f t="shared" si="13"/>
        <v>2194.2708333333335</v>
      </c>
      <c r="K129" s="14">
        <f t="shared" si="11"/>
        <v>2194.2708333333335</v>
      </c>
      <c r="L129" s="3">
        <v>5</v>
      </c>
      <c r="M129" s="14">
        <f t="shared" si="14"/>
        <v>10971.354166666668</v>
      </c>
      <c r="N129" s="20">
        <v>0</v>
      </c>
      <c r="O129" s="14">
        <v>0</v>
      </c>
      <c r="P129" s="14">
        <f t="shared" si="15"/>
        <v>10971.354166666668</v>
      </c>
      <c r="Q129" s="14">
        <f t="shared" si="16"/>
        <v>199678.64583333334</v>
      </c>
    </row>
    <row r="130" spans="2:17" x14ac:dyDescent="0.25">
      <c r="B130" s="3">
        <v>113</v>
      </c>
      <c r="C130" s="89" t="s">
        <v>277</v>
      </c>
      <c r="D130" s="3"/>
      <c r="E130" s="24" t="s">
        <v>26</v>
      </c>
      <c r="F130" s="3"/>
      <c r="G130" s="97">
        <v>100000</v>
      </c>
      <c r="H130" s="3">
        <v>8</v>
      </c>
      <c r="I130" s="67">
        <f t="shared" si="10"/>
        <v>0.125</v>
      </c>
      <c r="J130" s="14">
        <f t="shared" si="13"/>
        <v>1041.6666666666667</v>
      </c>
      <c r="K130" s="14">
        <f t="shared" si="11"/>
        <v>1041.6666666666667</v>
      </c>
      <c r="L130" s="3">
        <v>5</v>
      </c>
      <c r="M130" s="14">
        <f t="shared" si="14"/>
        <v>5208.3333333333339</v>
      </c>
      <c r="N130" s="20">
        <v>0</v>
      </c>
      <c r="O130" s="14">
        <v>0</v>
      </c>
      <c r="P130" s="14">
        <f t="shared" si="15"/>
        <v>5208.3333333333339</v>
      </c>
      <c r="Q130" s="14">
        <f t="shared" si="16"/>
        <v>94791.666666666672</v>
      </c>
    </row>
    <row r="131" spans="2:17" x14ac:dyDescent="0.25">
      <c r="B131" s="3">
        <v>114</v>
      </c>
      <c r="C131" s="89" t="s">
        <v>278</v>
      </c>
      <c r="D131" s="3"/>
      <c r="E131" s="24" t="s">
        <v>26</v>
      </c>
      <c r="F131" s="3"/>
      <c r="G131" s="97">
        <v>9500000</v>
      </c>
      <c r="H131" s="3">
        <v>8</v>
      </c>
      <c r="I131" s="67">
        <f t="shared" si="10"/>
        <v>0.125</v>
      </c>
      <c r="J131" s="14">
        <f t="shared" si="13"/>
        <v>98958.333333333328</v>
      </c>
      <c r="K131" s="14">
        <f t="shared" si="11"/>
        <v>98958.333333333328</v>
      </c>
      <c r="L131" s="3">
        <v>5</v>
      </c>
      <c r="M131" s="14">
        <f t="shared" si="14"/>
        <v>494791.66666666663</v>
      </c>
      <c r="N131" s="20">
        <v>0</v>
      </c>
      <c r="O131" s="14">
        <v>0</v>
      </c>
      <c r="P131" s="14">
        <f t="shared" si="15"/>
        <v>494791.66666666663</v>
      </c>
      <c r="Q131" s="14">
        <f t="shared" si="16"/>
        <v>9005208.333333334</v>
      </c>
    </row>
    <row r="132" spans="2:17" x14ac:dyDescent="0.25">
      <c r="B132" s="3">
        <v>115</v>
      </c>
      <c r="C132" s="89" t="s">
        <v>215</v>
      </c>
      <c r="D132" s="3"/>
      <c r="E132" s="24" t="s">
        <v>26</v>
      </c>
      <c r="F132" s="3"/>
      <c r="G132" s="97">
        <v>20000</v>
      </c>
      <c r="H132" s="3">
        <v>8</v>
      </c>
      <c r="I132" s="67">
        <f t="shared" si="10"/>
        <v>0.125</v>
      </c>
      <c r="J132" s="14">
        <f t="shared" si="13"/>
        <v>208.33333333333334</v>
      </c>
      <c r="K132" s="14">
        <f t="shared" si="11"/>
        <v>208.33333333333334</v>
      </c>
      <c r="L132" s="3">
        <v>5</v>
      </c>
      <c r="M132" s="14">
        <f t="shared" si="14"/>
        <v>1041.6666666666667</v>
      </c>
      <c r="N132" s="20">
        <v>0</v>
      </c>
      <c r="O132" s="14">
        <v>0</v>
      </c>
      <c r="P132" s="14">
        <f t="shared" si="15"/>
        <v>1041.6666666666667</v>
      </c>
      <c r="Q132" s="14">
        <f t="shared" si="16"/>
        <v>18958.333333333332</v>
      </c>
    </row>
    <row r="133" spans="2:17" x14ac:dyDescent="0.25">
      <c r="B133" s="3">
        <v>116</v>
      </c>
      <c r="C133" s="89" t="s">
        <v>273</v>
      </c>
      <c r="D133" s="3"/>
      <c r="E133" s="24" t="s">
        <v>26</v>
      </c>
      <c r="F133" s="3"/>
      <c r="G133" s="98">
        <v>38500</v>
      </c>
      <c r="H133" s="3">
        <v>8</v>
      </c>
      <c r="I133" s="67">
        <f t="shared" si="10"/>
        <v>0.125</v>
      </c>
      <c r="J133" s="14">
        <f t="shared" si="13"/>
        <v>401.04166666666669</v>
      </c>
      <c r="K133" s="14">
        <f t="shared" si="11"/>
        <v>401.04166666666669</v>
      </c>
      <c r="L133" s="3">
        <v>5</v>
      </c>
      <c r="M133" s="14">
        <f t="shared" si="14"/>
        <v>2005.2083333333335</v>
      </c>
      <c r="N133" s="20">
        <v>0</v>
      </c>
      <c r="O133" s="14">
        <v>0</v>
      </c>
      <c r="P133" s="14">
        <f t="shared" si="15"/>
        <v>2005.2083333333335</v>
      </c>
      <c r="Q133" s="14">
        <f t="shared" si="16"/>
        <v>36494.791666666664</v>
      </c>
    </row>
    <row r="134" spans="2:17" x14ac:dyDescent="0.25">
      <c r="B134" s="3">
        <v>117</v>
      </c>
      <c r="C134" s="89" t="s">
        <v>279</v>
      </c>
      <c r="D134" s="3"/>
      <c r="E134" s="24" t="s">
        <v>26</v>
      </c>
      <c r="F134" s="3"/>
      <c r="G134" s="98">
        <v>29000</v>
      </c>
      <c r="H134" s="3">
        <v>8</v>
      </c>
      <c r="I134" s="67">
        <f t="shared" si="10"/>
        <v>0.125</v>
      </c>
      <c r="J134" s="14">
        <f t="shared" si="13"/>
        <v>302.08333333333331</v>
      </c>
      <c r="K134" s="14">
        <f t="shared" si="11"/>
        <v>302.08333333333331</v>
      </c>
      <c r="L134" s="3">
        <v>5</v>
      </c>
      <c r="M134" s="14">
        <f t="shared" si="14"/>
        <v>1510.4166666666665</v>
      </c>
      <c r="N134" s="20">
        <v>0</v>
      </c>
      <c r="O134" s="14">
        <v>0</v>
      </c>
      <c r="P134" s="14">
        <f t="shared" si="15"/>
        <v>1510.4166666666665</v>
      </c>
      <c r="Q134" s="14">
        <f t="shared" si="16"/>
        <v>27489.583333333332</v>
      </c>
    </row>
    <row r="135" spans="2:17" x14ac:dyDescent="0.25">
      <c r="B135" s="3">
        <v>118</v>
      </c>
      <c r="C135" s="89" t="s">
        <v>280</v>
      </c>
      <c r="D135" s="3"/>
      <c r="E135" s="24" t="s">
        <v>26</v>
      </c>
      <c r="F135" s="3"/>
      <c r="G135" s="98">
        <v>101200</v>
      </c>
      <c r="H135" s="3">
        <v>8</v>
      </c>
      <c r="I135" s="67">
        <f t="shared" si="10"/>
        <v>0.125</v>
      </c>
      <c r="J135" s="14">
        <f t="shared" si="13"/>
        <v>1054.1666666666667</v>
      </c>
      <c r="K135" s="14">
        <f t="shared" si="11"/>
        <v>1054.1666666666667</v>
      </c>
      <c r="L135" s="3">
        <v>5</v>
      </c>
      <c r="M135" s="14">
        <f t="shared" si="14"/>
        <v>5270.8333333333339</v>
      </c>
      <c r="N135" s="20">
        <v>0</v>
      </c>
      <c r="O135" s="14">
        <v>0</v>
      </c>
      <c r="P135" s="14">
        <f t="shared" si="15"/>
        <v>5270.8333333333339</v>
      </c>
      <c r="Q135" s="14">
        <f t="shared" si="16"/>
        <v>95929.166666666672</v>
      </c>
    </row>
    <row r="136" spans="2:17" x14ac:dyDescent="0.25">
      <c r="B136" s="3">
        <v>119</v>
      </c>
      <c r="C136" s="89" t="s">
        <v>218</v>
      </c>
      <c r="D136" s="3"/>
      <c r="E136" s="24" t="s">
        <v>26</v>
      </c>
      <c r="F136" s="3"/>
      <c r="G136" s="97">
        <v>50000</v>
      </c>
      <c r="H136" s="3">
        <v>8</v>
      </c>
      <c r="I136" s="67">
        <f t="shared" si="10"/>
        <v>0.125</v>
      </c>
      <c r="J136" s="14">
        <f t="shared" si="13"/>
        <v>520.83333333333337</v>
      </c>
      <c r="K136" s="14">
        <f t="shared" si="11"/>
        <v>520.83333333333337</v>
      </c>
      <c r="L136" s="3">
        <v>5</v>
      </c>
      <c r="M136" s="14">
        <f t="shared" si="14"/>
        <v>2604.166666666667</v>
      </c>
      <c r="N136" s="20">
        <v>0</v>
      </c>
      <c r="O136" s="14">
        <v>0</v>
      </c>
      <c r="P136" s="14">
        <f t="shared" si="15"/>
        <v>2604.166666666667</v>
      </c>
      <c r="Q136" s="14">
        <f t="shared" si="16"/>
        <v>47395.833333333336</v>
      </c>
    </row>
    <row r="137" spans="2:17" x14ac:dyDescent="0.25">
      <c r="B137" s="3">
        <v>120</v>
      </c>
      <c r="C137" s="89" t="s">
        <v>218</v>
      </c>
      <c r="D137" s="3"/>
      <c r="E137" s="24" t="s">
        <v>26</v>
      </c>
      <c r="F137" s="3"/>
      <c r="G137" s="97">
        <v>50000</v>
      </c>
      <c r="H137" s="3">
        <v>8</v>
      </c>
      <c r="I137" s="67">
        <f t="shared" si="10"/>
        <v>0.125</v>
      </c>
      <c r="J137" s="14">
        <f t="shared" si="13"/>
        <v>520.83333333333337</v>
      </c>
      <c r="K137" s="14">
        <f t="shared" si="11"/>
        <v>520.83333333333337</v>
      </c>
      <c r="L137" s="3">
        <v>5</v>
      </c>
      <c r="M137" s="14">
        <f t="shared" si="14"/>
        <v>2604.166666666667</v>
      </c>
      <c r="N137" s="20">
        <v>0</v>
      </c>
      <c r="O137" s="14">
        <v>0</v>
      </c>
      <c r="P137" s="14">
        <f t="shared" si="15"/>
        <v>2604.166666666667</v>
      </c>
      <c r="Q137" s="14">
        <f t="shared" si="16"/>
        <v>47395.833333333336</v>
      </c>
    </row>
    <row r="138" spans="2:17" x14ac:dyDescent="0.25">
      <c r="B138" s="3">
        <v>121</v>
      </c>
      <c r="C138" s="89" t="s">
        <v>281</v>
      </c>
      <c r="D138" s="3"/>
      <c r="E138" s="24" t="s">
        <v>26</v>
      </c>
      <c r="F138" s="3"/>
      <c r="G138" s="97">
        <v>1000000</v>
      </c>
      <c r="H138" s="3">
        <v>8</v>
      </c>
      <c r="I138" s="67">
        <f t="shared" si="10"/>
        <v>0.125</v>
      </c>
      <c r="J138" s="14">
        <f t="shared" si="13"/>
        <v>10416.666666666666</v>
      </c>
      <c r="K138" s="14">
        <f t="shared" si="11"/>
        <v>10416.666666666666</v>
      </c>
      <c r="L138" s="3">
        <v>5</v>
      </c>
      <c r="M138" s="14">
        <f t="shared" si="14"/>
        <v>52083.333333333328</v>
      </c>
      <c r="N138" s="20">
        <v>0</v>
      </c>
      <c r="O138" s="14">
        <v>0</v>
      </c>
      <c r="P138" s="14">
        <f t="shared" si="15"/>
        <v>52083.333333333328</v>
      </c>
      <c r="Q138" s="14">
        <f t="shared" si="16"/>
        <v>947916.66666666663</v>
      </c>
    </row>
    <row r="139" spans="2:17" x14ac:dyDescent="0.25">
      <c r="B139" s="3">
        <v>122</v>
      </c>
      <c r="C139" s="89" t="s">
        <v>275</v>
      </c>
      <c r="D139" s="3"/>
      <c r="E139" s="24" t="s">
        <v>26</v>
      </c>
      <c r="F139" s="3"/>
      <c r="G139" s="98">
        <v>35000</v>
      </c>
      <c r="H139" s="3">
        <v>8</v>
      </c>
      <c r="I139" s="67">
        <f t="shared" si="10"/>
        <v>0.125</v>
      </c>
      <c r="J139" s="14">
        <f t="shared" si="13"/>
        <v>364.58333333333331</v>
      </c>
      <c r="K139" s="14">
        <f t="shared" si="11"/>
        <v>364.58333333333331</v>
      </c>
      <c r="L139" s="3">
        <v>5</v>
      </c>
      <c r="M139" s="14">
        <f t="shared" si="14"/>
        <v>1822.9166666666665</v>
      </c>
      <c r="N139" s="20">
        <v>0</v>
      </c>
      <c r="O139" s="14">
        <v>0</v>
      </c>
      <c r="P139" s="14">
        <f t="shared" si="15"/>
        <v>1822.9166666666665</v>
      </c>
      <c r="Q139" s="14">
        <f t="shared" si="16"/>
        <v>33177.083333333336</v>
      </c>
    </row>
    <row r="140" spans="2:17" x14ac:dyDescent="0.25">
      <c r="B140" s="3">
        <v>123</v>
      </c>
      <c r="C140" s="87" t="s">
        <v>282</v>
      </c>
      <c r="D140" s="3"/>
      <c r="E140" s="24" t="s">
        <v>26</v>
      </c>
      <c r="F140" s="3"/>
      <c r="G140" s="98">
        <v>22000000</v>
      </c>
      <c r="H140" s="3">
        <v>8</v>
      </c>
      <c r="I140" s="67">
        <f t="shared" si="10"/>
        <v>0.125</v>
      </c>
      <c r="J140" s="14">
        <f t="shared" si="13"/>
        <v>229166.66666666666</v>
      </c>
      <c r="K140" s="14">
        <f t="shared" si="11"/>
        <v>229166.66666666666</v>
      </c>
      <c r="L140" s="3">
        <v>5</v>
      </c>
      <c r="M140" s="14">
        <f t="shared" si="14"/>
        <v>1145833.3333333333</v>
      </c>
      <c r="N140" s="20">
        <v>0</v>
      </c>
      <c r="O140" s="14">
        <v>0</v>
      </c>
      <c r="P140" s="14">
        <f t="shared" si="15"/>
        <v>1145833.3333333333</v>
      </c>
      <c r="Q140" s="14">
        <f t="shared" si="16"/>
        <v>20854166.666666668</v>
      </c>
    </row>
    <row r="141" spans="2:17" x14ac:dyDescent="0.25">
      <c r="B141" s="3">
        <v>124</v>
      </c>
      <c r="C141" s="89" t="s">
        <v>221</v>
      </c>
      <c r="D141" s="3"/>
      <c r="E141" s="24" t="s">
        <v>26</v>
      </c>
      <c r="F141" s="3"/>
      <c r="G141" s="97">
        <v>100000</v>
      </c>
      <c r="H141" s="3">
        <v>8</v>
      </c>
      <c r="I141" s="67">
        <f t="shared" si="10"/>
        <v>0.125</v>
      </c>
      <c r="J141" s="14">
        <f t="shared" si="13"/>
        <v>1041.6666666666667</v>
      </c>
      <c r="K141" s="14">
        <f t="shared" si="11"/>
        <v>1041.6666666666667</v>
      </c>
      <c r="L141" s="3">
        <v>5</v>
      </c>
      <c r="M141" s="14">
        <f t="shared" si="14"/>
        <v>5208.3333333333339</v>
      </c>
      <c r="N141" s="20">
        <v>0</v>
      </c>
      <c r="O141" s="14">
        <v>0</v>
      </c>
      <c r="P141" s="14">
        <f t="shared" si="15"/>
        <v>5208.3333333333339</v>
      </c>
      <c r="Q141" s="14">
        <f t="shared" si="16"/>
        <v>94791.666666666672</v>
      </c>
    </row>
    <row r="142" spans="2:17" x14ac:dyDescent="0.25">
      <c r="B142" s="3">
        <v>125</v>
      </c>
      <c r="C142" s="91" t="s">
        <v>283</v>
      </c>
      <c r="D142" s="3"/>
      <c r="E142" s="24" t="s">
        <v>68</v>
      </c>
      <c r="F142" s="3"/>
      <c r="G142" s="100">
        <v>15000</v>
      </c>
      <c r="H142" s="3">
        <v>8</v>
      </c>
      <c r="I142" s="67">
        <f t="shared" si="10"/>
        <v>0.125</v>
      </c>
      <c r="J142" s="14">
        <f t="shared" si="13"/>
        <v>156.25</v>
      </c>
      <c r="K142" s="14">
        <f t="shared" si="11"/>
        <v>156.25</v>
      </c>
      <c r="L142" s="3">
        <v>5</v>
      </c>
      <c r="M142" s="14">
        <f t="shared" si="14"/>
        <v>781.25</v>
      </c>
      <c r="N142" s="20">
        <v>0</v>
      </c>
      <c r="O142" s="14">
        <v>0</v>
      </c>
      <c r="P142" s="14">
        <f t="shared" si="15"/>
        <v>781.25</v>
      </c>
      <c r="Q142" s="14">
        <f t="shared" si="16"/>
        <v>14218.75</v>
      </c>
    </row>
    <row r="143" spans="2:17" x14ac:dyDescent="0.25">
      <c r="B143" s="3">
        <v>126</v>
      </c>
      <c r="C143" s="87" t="s">
        <v>284</v>
      </c>
      <c r="D143" s="3"/>
      <c r="E143" s="24" t="s">
        <v>68</v>
      </c>
      <c r="F143" s="3"/>
      <c r="G143" s="100">
        <v>28900</v>
      </c>
      <c r="H143" s="3">
        <v>8</v>
      </c>
      <c r="I143" s="67">
        <f t="shared" si="10"/>
        <v>0.125</v>
      </c>
      <c r="J143" s="14">
        <f t="shared" si="13"/>
        <v>301.04166666666669</v>
      </c>
      <c r="K143" s="14">
        <f t="shared" si="11"/>
        <v>301.04166666666669</v>
      </c>
      <c r="L143" s="3">
        <v>5</v>
      </c>
      <c r="M143" s="14">
        <f t="shared" si="14"/>
        <v>1505.2083333333335</v>
      </c>
      <c r="N143" s="20">
        <v>0</v>
      </c>
      <c r="O143" s="14">
        <v>0</v>
      </c>
      <c r="P143" s="14">
        <f t="shared" si="15"/>
        <v>1505.2083333333335</v>
      </c>
      <c r="Q143" s="14">
        <f t="shared" si="16"/>
        <v>27394.791666666668</v>
      </c>
    </row>
    <row r="144" spans="2:17" x14ac:dyDescent="0.25">
      <c r="B144" s="3">
        <v>127</v>
      </c>
      <c r="C144" s="87" t="s">
        <v>285</v>
      </c>
      <c r="D144" s="3"/>
      <c r="E144" s="24" t="s">
        <v>68</v>
      </c>
      <c r="F144" s="3"/>
      <c r="G144" s="100">
        <v>17900</v>
      </c>
      <c r="H144" s="3">
        <v>8</v>
      </c>
      <c r="I144" s="67">
        <f t="shared" si="10"/>
        <v>0.125</v>
      </c>
      <c r="J144" s="14">
        <f t="shared" si="13"/>
        <v>186.45833333333334</v>
      </c>
      <c r="K144" s="14">
        <f t="shared" si="11"/>
        <v>186.45833333333334</v>
      </c>
      <c r="L144" s="3">
        <v>5</v>
      </c>
      <c r="M144" s="14">
        <f t="shared" si="14"/>
        <v>932.29166666666674</v>
      </c>
      <c r="N144" s="20">
        <v>0</v>
      </c>
      <c r="O144" s="14">
        <v>0</v>
      </c>
      <c r="P144" s="14">
        <f t="shared" si="15"/>
        <v>932.29166666666674</v>
      </c>
      <c r="Q144" s="14">
        <f t="shared" si="16"/>
        <v>16967.708333333332</v>
      </c>
    </row>
    <row r="145" spans="2:17" x14ac:dyDescent="0.25">
      <c r="B145" s="3">
        <v>128</v>
      </c>
      <c r="C145" s="87" t="s">
        <v>286</v>
      </c>
      <c r="D145" s="3"/>
      <c r="E145" s="24" t="s">
        <v>68</v>
      </c>
      <c r="F145" s="3"/>
      <c r="G145" s="100">
        <v>26700</v>
      </c>
      <c r="H145" s="3">
        <v>8</v>
      </c>
      <c r="I145" s="67">
        <f t="shared" si="10"/>
        <v>0.125</v>
      </c>
      <c r="J145" s="14">
        <f t="shared" si="13"/>
        <v>278.125</v>
      </c>
      <c r="K145" s="14">
        <f t="shared" si="11"/>
        <v>278.125</v>
      </c>
      <c r="L145" s="3">
        <v>5</v>
      </c>
      <c r="M145" s="14">
        <f t="shared" si="14"/>
        <v>1390.625</v>
      </c>
      <c r="N145" s="20">
        <v>0</v>
      </c>
      <c r="O145" s="14">
        <v>0</v>
      </c>
      <c r="P145" s="14">
        <f t="shared" si="15"/>
        <v>1390.625</v>
      </c>
      <c r="Q145" s="14">
        <f t="shared" si="16"/>
        <v>25309.375</v>
      </c>
    </row>
    <row r="146" spans="2:17" x14ac:dyDescent="0.25">
      <c r="B146" s="3">
        <v>129</v>
      </c>
      <c r="C146" s="87" t="s">
        <v>287</v>
      </c>
      <c r="D146" s="3"/>
      <c r="E146" s="24" t="s">
        <v>68</v>
      </c>
      <c r="F146" s="3"/>
      <c r="G146" s="100">
        <v>38500</v>
      </c>
      <c r="H146" s="3">
        <v>8</v>
      </c>
      <c r="I146" s="67">
        <f t="shared" si="10"/>
        <v>0.125</v>
      </c>
      <c r="J146" s="14">
        <f t="shared" si="13"/>
        <v>401.04166666666669</v>
      </c>
      <c r="K146" s="14">
        <f t="shared" si="11"/>
        <v>401.04166666666669</v>
      </c>
      <c r="L146" s="3">
        <v>5</v>
      </c>
      <c r="M146" s="14">
        <f t="shared" si="14"/>
        <v>2005.2083333333335</v>
      </c>
      <c r="N146" s="20">
        <v>0</v>
      </c>
      <c r="O146" s="14">
        <v>0</v>
      </c>
      <c r="P146" s="14">
        <f t="shared" si="15"/>
        <v>2005.2083333333335</v>
      </c>
      <c r="Q146" s="14">
        <f t="shared" si="16"/>
        <v>36494.791666666664</v>
      </c>
    </row>
    <row r="147" spans="2:17" x14ac:dyDescent="0.25">
      <c r="B147" s="3">
        <v>130</v>
      </c>
      <c r="C147" s="87" t="s">
        <v>288</v>
      </c>
      <c r="D147" s="3"/>
      <c r="E147" s="24" t="s">
        <v>68</v>
      </c>
      <c r="F147" s="3"/>
      <c r="G147" s="100">
        <v>20000</v>
      </c>
      <c r="H147" s="3">
        <v>8</v>
      </c>
      <c r="I147" s="67">
        <f t="shared" ref="I147:I210" si="17">1/H147</f>
        <v>0.125</v>
      </c>
      <c r="J147" s="14">
        <f t="shared" si="13"/>
        <v>208.33333333333334</v>
      </c>
      <c r="K147" s="14">
        <f t="shared" ref="K147:K210" si="18">J147</f>
        <v>208.33333333333334</v>
      </c>
      <c r="L147" s="3">
        <v>5</v>
      </c>
      <c r="M147" s="14">
        <f t="shared" si="14"/>
        <v>1041.6666666666667</v>
      </c>
      <c r="N147" s="20">
        <v>0</v>
      </c>
      <c r="O147" s="14">
        <v>0</v>
      </c>
      <c r="P147" s="14">
        <f t="shared" si="15"/>
        <v>1041.6666666666667</v>
      </c>
      <c r="Q147" s="14">
        <f t="shared" si="16"/>
        <v>18958.333333333332</v>
      </c>
    </row>
    <row r="148" spans="2:17" x14ac:dyDescent="0.25">
      <c r="B148" s="3">
        <v>131</v>
      </c>
      <c r="C148" s="87" t="s">
        <v>277</v>
      </c>
      <c r="D148" s="3"/>
      <c r="E148" s="24" t="s">
        <v>68</v>
      </c>
      <c r="F148" s="3"/>
      <c r="G148" s="100">
        <v>100000</v>
      </c>
      <c r="H148" s="3">
        <v>8</v>
      </c>
      <c r="I148" s="67">
        <f t="shared" si="17"/>
        <v>0.125</v>
      </c>
      <c r="J148" s="14">
        <f t="shared" si="13"/>
        <v>1041.6666666666667</v>
      </c>
      <c r="K148" s="14">
        <f t="shared" si="18"/>
        <v>1041.6666666666667</v>
      </c>
      <c r="L148" s="3">
        <v>5</v>
      </c>
      <c r="M148" s="14">
        <f t="shared" si="14"/>
        <v>5208.3333333333339</v>
      </c>
      <c r="N148" s="20">
        <v>0</v>
      </c>
      <c r="O148" s="14">
        <v>0</v>
      </c>
      <c r="P148" s="14">
        <f t="shared" si="15"/>
        <v>5208.3333333333339</v>
      </c>
      <c r="Q148" s="14">
        <f t="shared" si="16"/>
        <v>94791.666666666672</v>
      </c>
    </row>
    <row r="149" spans="2:17" x14ac:dyDescent="0.25">
      <c r="B149" s="3">
        <v>132</v>
      </c>
      <c r="C149" s="87" t="s">
        <v>275</v>
      </c>
      <c r="D149" s="3"/>
      <c r="E149" s="24" t="s">
        <v>68</v>
      </c>
      <c r="F149" s="3"/>
      <c r="G149" s="100">
        <v>35000</v>
      </c>
      <c r="H149" s="3">
        <v>8</v>
      </c>
      <c r="I149" s="67">
        <f t="shared" si="17"/>
        <v>0.125</v>
      </c>
      <c r="J149" s="14">
        <f t="shared" si="13"/>
        <v>364.58333333333331</v>
      </c>
      <c r="K149" s="14">
        <f t="shared" si="18"/>
        <v>364.58333333333331</v>
      </c>
      <c r="L149" s="3">
        <v>5</v>
      </c>
      <c r="M149" s="14">
        <f t="shared" si="14"/>
        <v>1822.9166666666665</v>
      </c>
      <c r="N149" s="20">
        <v>0</v>
      </c>
      <c r="O149" s="14">
        <v>0</v>
      </c>
      <c r="P149" s="14">
        <f t="shared" si="15"/>
        <v>1822.9166666666665</v>
      </c>
      <c r="Q149" s="14">
        <f t="shared" si="16"/>
        <v>33177.083333333336</v>
      </c>
    </row>
    <row r="150" spans="2:17" x14ac:dyDescent="0.25">
      <c r="B150" s="3">
        <v>133</v>
      </c>
      <c r="C150" s="87" t="s">
        <v>289</v>
      </c>
      <c r="D150" s="3"/>
      <c r="E150" s="24" t="s">
        <v>68</v>
      </c>
      <c r="F150" s="3"/>
      <c r="G150" s="97">
        <v>11340000</v>
      </c>
      <c r="H150" s="3">
        <v>8</v>
      </c>
      <c r="I150" s="67">
        <f t="shared" si="17"/>
        <v>0.125</v>
      </c>
      <c r="J150" s="14">
        <f t="shared" si="13"/>
        <v>118125</v>
      </c>
      <c r="K150" s="14">
        <f t="shared" si="18"/>
        <v>118125</v>
      </c>
      <c r="L150" s="3">
        <v>5</v>
      </c>
      <c r="M150" s="14">
        <f t="shared" si="14"/>
        <v>590625</v>
      </c>
      <c r="N150" s="20">
        <v>0</v>
      </c>
      <c r="O150" s="14">
        <v>0</v>
      </c>
      <c r="P150" s="14">
        <f t="shared" si="15"/>
        <v>590625</v>
      </c>
      <c r="Q150" s="14">
        <f t="shared" si="16"/>
        <v>10749375</v>
      </c>
    </row>
    <row r="151" spans="2:17" x14ac:dyDescent="0.25">
      <c r="B151" s="3">
        <v>134</v>
      </c>
      <c r="C151" s="87" t="s">
        <v>277</v>
      </c>
      <c r="D151" s="3"/>
      <c r="E151" s="24" t="s">
        <v>68</v>
      </c>
      <c r="F151" s="3"/>
      <c r="G151" s="100">
        <v>200000</v>
      </c>
      <c r="H151" s="3">
        <v>8</v>
      </c>
      <c r="I151" s="67">
        <f t="shared" si="17"/>
        <v>0.125</v>
      </c>
      <c r="J151" s="14">
        <f t="shared" si="13"/>
        <v>2083.3333333333335</v>
      </c>
      <c r="K151" s="14">
        <f t="shared" si="18"/>
        <v>2083.3333333333335</v>
      </c>
      <c r="L151" s="3">
        <v>5</v>
      </c>
      <c r="M151" s="14">
        <f t="shared" si="14"/>
        <v>10416.666666666668</v>
      </c>
      <c r="N151" s="20">
        <v>0</v>
      </c>
      <c r="O151" s="14">
        <v>0</v>
      </c>
      <c r="P151" s="14">
        <f t="shared" si="15"/>
        <v>10416.666666666668</v>
      </c>
      <c r="Q151" s="14">
        <f t="shared" si="16"/>
        <v>189583.33333333334</v>
      </c>
    </row>
    <row r="152" spans="2:17" x14ac:dyDescent="0.25">
      <c r="B152" s="3">
        <v>135</v>
      </c>
      <c r="C152" s="87" t="s">
        <v>284</v>
      </c>
      <c r="D152" s="3"/>
      <c r="E152" s="24" t="s">
        <v>68</v>
      </c>
      <c r="F152" s="3"/>
      <c r="G152" s="100">
        <v>22600</v>
      </c>
      <c r="H152" s="3">
        <v>8</v>
      </c>
      <c r="I152" s="67">
        <f t="shared" si="17"/>
        <v>0.125</v>
      </c>
      <c r="J152" s="14">
        <f t="shared" si="13"/>
        <v>235.41666666666666</v>
      </c>
      <c r="K152" s="14">
        <f t="shared" si="18"/>
        <v>235.41666666666666</v>
      </c>
      <c r="L152" s="3">
        <v>5</v>
      </c>
      <c r="M152" s="14">
        <f t="shared" si="14"/>
        <v>1177.0833333333333</v>
      </c>
      <c r="N152" s="20">
        <v>0</v>
      </c>
      <c r="O152" s="14">
        <v>0</v>
      </c>
      <c r="P152" s="14">
        <f t="shared" si="15"/>
        <v>1177.0833333333333</v>
      </c>
      <c r="Q152" s="14">
        <f t="shared" si="16"/>
        <v>21422.916666666668</v>
      </c>
    </row>
    <row r="153" spans="2:17" x14ac:dyDescent="0.25">
      <c r="B153" s="3">
        <v>136</v>
      </c>
      <c r="C153" s="87" t="s">
        <v>290</v>
      </c>
      <c r="D153" s="3"/>
      <c r="E153" s="24" t="s">
        <v>68</v>
      </c>
      <c r="F153" s="3"/>
      <c r="G153" s="97">
        <v>100000</v>
      </c>
      <c r="H153" s="3">
        <v>8</v>
      </c>
      <c r="I153" s="67">
        <f t="shared" si="17"/>
        <v>0.125</v>
      </c>
      <c r="J153" s="14">
        <f t="shared" si="13"/>
        <v>1041.6666666666667</v>
      </c>
      <c r="K153" s="14">
        <f t="shared" si="18"/>
        <v>1041.6666666666667</v>
      </c>
      <c r="L153" s="3">
        <v>5</v>
      </c>
      <c r="M153" s="14">
        <f t="shared" si="14"/>
        <v>5208.3333333333339</v>
      </c>
      <c r="N153" s="20">
        <v>0</v>
      </c>
      <c r="O153" s="14">
        <v>0</v>
      </c>
      <c r="P153" s="14">
        <f t="shared" si="15"/>
        <v>5208.3333333333339</v>
      </c>
      <c r="Q153" s="14">
        <f t="shared" si="16"/>
        <v>94791.666666666672</v>
      </c>
    </row>
    <row r="154" spans="2:17" x14ac:dyDescent="0.25">
      <c r="B154" s="3">
        <v>137</v>
      </c>
      <c r="C154" s="87" t="s">
        <v>287</v>
      </c>
      <c r="D154" s="3"/>
      <c r="E154" s="24" t="s">
        <v>68</v>
      </c>
      <c r="F154" s="3"/>
      <c r="G154" s="100">
        <v>38500</v>
      </c>
      <c r="H154" s="3">
        <v>8</v>
      </c>
      <c r="I154" s="67">
        <f t="shared" si="17"/>
        <v>0.125</v>
      </c>
      <c r="J154" s="14">
        <f t="shared" si="13"/>
        <v>401.04166666666669</v>
      </c>
      <c r="K154" s="14">
        <f t="shared" si="18"/>
        <v>401.04166666666669</v>
      </c>
      <c r="L154" s="3">
        <v>5</v>
      </c>
      <c r="M154" s="14">
        <f t="shared" si="14"/>
        <v>2005.2083333333335</v>
      </c>
      <c r="N154" s="20">
        <v>0</v>
      </c>
      <c r="O154" s="14">
        <v>0</v>
      </c>
      <c r="P154" s="14">
        <f t="shared" si="15"/>
        <v>2005.2083333333335</v>
      </c>
      <c r="Q154" s="14">
        <f t="shared" si="16"/>
        <v>36494.791666666664</v>
      </c>
    </row>
    <row r="155" spans="2:17" x14ac:dyDescent="0.25">
      <c r="B155" s="3">
        <v>138</v>
      </c>
      <c r="C155" s="87" t="s">
        <v>291</v>
      </c>
      <c r="D155" s="3"/>
      <c r="E155" s="24" t="s">
        <v>68</v>
      </c>
      <c r="F155" s="3"/>
      <c r="G155" s="100">
        <v>10000</v>
      </c>
      <c r="H155" s="3">
        <v>8</v>
      </c>
      <c r="I155" s="67">
        <f t="shared" si="17"/>
        <v>0.125</v>
      </c>
      <c r="J155" s="14">
        <f t="shared" si="13"/>
        <v>104.16666666666667</v>
      </c>
      <c r="K155" s="14">
        <f t="shared" si="18"/>
        <v>104.16666666666667</v>
      </c>
      <c r="L155" s="3">
        <v>5</v>
      </c>
      <c r="M155" s="14">
        <f t="shared" si="14"/>
        <v>520.83333333333337</v>
      </c>
      <c r="N155" s="20">
        <v>0</v>
      </c>
      <c r="O155" s="14">
        <v>0</v>
      </c>
      <c r="P155" s="14">
        <f t="shared" si="15"/>
        <v>520.83333333333337</v>
      </c>
      <c r="Q155" s="14">
        <f t="shared" si="16"/>
        <v>9479.1666666666661</v>
      </c>
    </row>
    <row r="156" spans="2:17" x14ac:dyDescent="0.25">
      <c r="B156" s="3">
        <v>139</v>
      </c>
      <c r="C156" s="87" t="s">
        <v>288</v>
      </c>
      <c r="D156" s="3"/>
      <c r="E156" s="24" t="s">
        <v>68</v>
      </c>
      <c r="F156" s="3"/>
      <c r="G156" s="100">
        <v>20000</v>
      </c>
      <c r="H156" s="3">
        <v>8</v>
      </c>
      <c r="I156" s="67">
        <f t="shared" si="17"/>
        <v>0.125</v>
      </c>
      <c r="J156" s="14">
        <f t="shared" si="13"/>
        <v>208.33333333333334</v>
      </c>
      <c r="K156" s="14">
        <f t="shared" si="18"/>
        <v>208.33333333333334</v>
      </c>
      <c r="L156" s="3">
        <v>5</v>
      </c>
      <c r="M156" s="14">
        <f t="shared" si="14"/>
        <v>1041.6666666666667</v>
      </c>
      <c r="N156" s="20">
        <v>0</v>
      </c>
      <c r="O156" s="14">
        <v>0</v>
      </c>
      <c r="P156" s="14">
        <f t="shared" si="15"/>
        <v>1041.6666666666667</v>
      </c>
      <c r="Q156" s="14">
        <f t="shared" si="16"/>
        <v>18958.333333333332</v>
      </c>
    </row>
    <row r="157" spans="2:17" x14ac:dyDescent="0.25">
      <c r="B157" s="3">
        <v>140</v>
      </c>
      <c r="C157" s="87" t="s">
        <v>284</v>
      </c>
      <c r="D157" s="3"/>
      <c r="E157" s="24" t="s">
        <v>68</v>
      </c>
      <c r="F157" s="3"/>
      <c r="G157" s="100">
        <v>33050</v>
      </c>
      <c r="H157" s="3">
        <v>8</v>
      </c>
      <c r="I157" s="67">
        <f t="shared" si="17"/>
        <v>0.125</v>
      </c>
      <c r="J157" s="14">
        <f t="shared" si="13"/>
        <v>344.27083333333331</v>
      </c>
      <c r="K157" s="14">
        <f t="shared" si="18"/>
        <v>344.27083333333331</v>
      </c>
      <c r="L157" s="3">
        <v>5</v>
      </c>
      <c r="M157" s="14">
        <f t="shared" si="14"/>
        <v>1721.3541666666665</v>
      </c>
      <c r="N157" s="20">
        <v>0</v>
      </c>
      <c r="O157" s="14">
        <v>0</v>
      </c>
      <c r="P157" s="14">
        <f t="shared" si="15"/>
        <v>1721.3541666666665</v>
      </c>
      <c r="Q157" s="14">
        <f t="shared" si="16"/>
        <v>31328.645833333332</v>
      </c>
    </row>
    <row r="158" spans="2:17" x14ac:dyDescent="0.25">
      <c r="B158" s="3">
        <v>141</v>
      </c>
      <c r="C158" s="87" t="s">
        <v>292</v>
      </c>
      <c r="D158" s="3"/>
      <c r="E158" s="24" t="s">
        <v>68</v>
      </c>
      <c r="F158" s="3"/>
      <c r="G158" s="100">
        <v>150000</v>
      </c>
      <c r="H158" s="3">
        <v>8</v>
      </c>
      <c r="I158" s="67">
        <f t="shared" si="17"/>
        <v>0.125</v>
      </c>
      <c r="J158" s="14">
        <f t="shared" si="13"/>
        <v>1562.5</v>
      </c>
      <c r="K158" s="14">
        <f t="shared" si="18"/>
        <v>1562.5</v>
      </c>
      <c r="L158" s="3">
        <v>5</v>
      </c>
      <c r="M158" s="14">
        <f t="shared" si="14"/>
        <v>7812.5</v>
      </c>
      <c r="N158" s="20">
        <v>0</v>
      </c>
      <c r="O158" s="14">
        <v>0</v>
      </c>
      <c r="P158" s="14">
        <f t="shared" si="15"/>
        <v>7812.5</v>
      </c>
      <c r="Q158" s="14">
        <f t="shared" si="16"/>
        <v>142187.5</v>
      </c>
    </row>
    <row r="159" spans="2:17" x14ac:dyDescent="0.25">
      <c r="B159" s="3">
        <v>142</v>
      </c>
      <c r="C159" s="87" t="s">
        <v>287</v>
      </c>
      <c r="D159" s="3"/>
      <c r="E159" s="24" t="s">
        <v>68</v>
      </c>
      <c r="F159" s="3"/>
      <c r="G159" s="100">
        <v>38500</v>
      </c>
      <c r="H159" s="3">
        <v>8</v>
      </c>
      <c r="I159" s="67">
        <f t="shared" si="17"/>
        <v>0.125</v>
      </c>
      <c r="J159" s="14">
        <f t="shared" si="13"/>
        <v>401.04166666666669</v>
      </c>
      <c r="K159" s="14">
        <f t="shared" si="18"/>
        <v>401.04166666666669</v>
      </c>
      <c r="L159" s="3">
        <v>5</v>
      </c>
      <c r="M159" s="14">
        <f t="shared" si="14"/>
        <v>2005.2083333333335</v>
      </c>
      <c r="N159" s="20">
        <v>0</v>
      </c>
      <c r="O159" s="14">
        <v>0</v>
      </c>
      <c r="P159" s="14">
        <f t="shared" si="15"/>
        <v>2005.2083333333335</v>
      </c>
      <c r="Q159" s="14">
        <f t="shared" si="16"/>
        <v>36494.791666666664</v>
      </c>
    </row>
    <row r="160" spans="2:17" x14ac:dyDescent="0.25">
      <c r="B160" s="3">
        <v>143</v>
      </c>
      <c r="C160" s="87" t="s">
        <v>293</v>
      </c>
      <c r="D160" s="3"/>
      <c r="E160" s="24" t="s">
        <v>68</v>
      </c>
      <c r="F160" s="3"/>
      <c r="G160" s="100">
        <v>330000</v>
      </c>
      <c r="H160" s="3">
        <v>8</v>
      </c>
      <c r="I160" s="67">
        <f t="shared" si="17"/>
        <v>0.125</v>
      </c>
      <c r="J160" s="14">
        <f t="shared" si="13"/>
        <v>3437.5</v>
      </c>
      <c r="K160" s="14">
        <f t="shared" si="18"/>
        <v>3437.5</v>
      </c>
      <c r="L160" s="3">
        <v>5</v>
      </c>
      <c r="M160" s="14">
        <f t="shared" si="14"/>
        <v>17187.5</v>
      </c>
      <c r="N160" s="20">
        <v>0</v>
      </c>
      <c r="O160" s="14">
        <v>0</v>
      </c>
      <c r="P160" s="14">
        <f t="shared" si="15"/>
        <v>17187.5</v>
      </c>
      <c r="Q160" s="14">
        <f t="shared" si="16"/>
        <v>312812.5</v>
      </c>
    </row>
    <row r="161" spans="2:17" x14ac:dyDescent="0.25">
      <c r="B161" s="3">
        <v>144</v>
      </c>
      <c r="C161" s="87" t="s">
        <v>294</v>
      </c>
      <c r="D161" s="3"/>
      <c r="E161" s="24" t="s">
        <v>68</v>
      </c>
      <c r="F161" s="3"/>
      <c r="G161" s="100">
        <v>328345</v>
      </c>
      <c r="H161" s="3">
        <v>8</v>
      </c>
      <c r="I161" s="67">
        <f t="shared" si="17"/>
        <v>0.125</v>
      </c>
      <c r="J161" s="14">
        <f t="shared" si="13"/>
        <v>3420.2604166666665</v>
      </c>
      <c r="K161" s="14">
        <f t="shared" si="18"/>
        <v>3420.2604166666665</v>
      </c>
      <c r="L161" s="3">
        <v>5</v>
      </c>
      <c r="M161" s="14">
        <f t="shared" si="14"/>
        <v>17101.302083333332</v>
      </c>
      <c r="N161" s="20">
        <v>0</v>
      </c>
      <c r="O161" s="14">
        <v>0</v>
      </c>
      <c r="P161" s="14">
        <f t="shared" si="15"/>
        <v>17101.302083333332</v>
      </c>
      <c r="Q161" s="14">
        <f t="shared" si="16"/>
        <v>311243.69791666669</v>
      </c>
    </row>
    <row r="162" spans="2:17" x14ac:dyDescent="0.25">
      <c r="B162" s="3">
        <v>145</v>
      </c>
      <c r="C162" s="87" t="s">
        <v>295</v>
      </c>
      <c r="D162" s="3"/>
      <c r="E162" s="24" t="s">
        <v>68</v>
      </c>
      <c r="F162" s="3"/>
      <c r="G162" s="100">
        <v>4700</v>
      </c>
      <c r="H162" s="3">
        <v>8</v>
      </c>
      <c r="I162" s="67">
        <f t="shared" si="17"/>
        <v>0.125</v>
      </c>
      <c r="J162" s="14">
        <f t="shared" si="13"/>
        <v>48.958333333333336</v>
      </c>
      <c r="K162" s="14">
        <f t="shared" si="18"/>
        <v>48.958333333333336</v>
      </c>
      <c r="L162" s="3">
        <v>5</v>
      </c>
      <c r="M162" s="14">
        <f t="shared" si="14"/>
        <v>244.79166666666669</v>
      </c>
      <c r="N162" s="20">
        <v>0</v>
      </c>
      <c r="O162" s="14">
        <v>0</v>
      </c>
      <c r="P162" s="14">
        <f t="shared" si="15"/>
        <v>244.79166666666669</v>
      </c>
      <c r="Q162" s="14">
        <f t="shared" si="16"/>
        <v>4455.208333333333</v>
      </c>
    </row>
    <row r="163" spans="2:17" x14ac:dyDescent="0.25">
      <c r="B163" s="3">
        <v>146</v>
      </c>
      <c r="C163" s="87" t="s">
        <v>296</v>
      </c>
      <c r="D163" s="3"/>
      <c r="E163" s="24" t="s">
        <v>68</v>
      </c>
      <c r="F163" s="3"/>
      <c r="G163" s="101">
        <v>500000</v>
      </c>
      <c r="H163" s="3">
        <v>8</v>
      </c>
      <c r="I163" s="67">
        <f t="shared" si="17"/>
        <v>0.125</v>
      </c>
      <c r="J163" s="14">
        <f t="shared" si="13"/>
        <v>5208.333333333333</v>
      </c>
      <c r="K163" s="14">
        <f t="shared" si="18"/>
        <v>5208.333333333333</v>
      </c>
      <c r="L163" s="3">
        <v>5</v>
      </c>
      <c r="M163" s="14">
        <f t="shared" si="14"/>
        <v>26041.666666666664</v>
      </c>
      <c r="N163" s="20">
        <v>0</v>
      </c>
      <c r="O163" s="14">
        <v>0</v>
      </c>
      <c r="P163" s="14">
        <f t="shared" si="15"/>
        <v>26041.666666666664</v>
      </c>
      <c r="Q163" s="14">
        <f t="shared" si="16"/>
        <v>473958.33333333331</v>
      </c>
    </row>
    <row r="164" spans="2:17" x14ac:dyDescent="0.25">
      <c r="B164" s="3">
        <v>147</v>
      </c>
      <c r="C164" s="87" t="s">
        <v>297</v>
      </c>
      <c r="D164" s="3"/>
      <c r="E164" s="24" t="s">
        <v>68</v>
      </c>
      <c r="F164" s="3"/>
      <c r="G164" s="101">
        <v>1000000</v>
      </c>
      <c r="H164" s="3">
        <v>8</v>
      </c>
      <c r="I164" s="67">
        <f t="shared" si="17"/>
        <v>0.125</v>
      </c>
      <c r="J164" s="14">
        <f t="shared" si="13"/>
        <v>10416.666666666666</v>
      </c>
      <c r="K164" s="14">
        <f t="shared" si="18"/>
        <v>10416.666666666666</v>
      </c>
      <c r="L164" s="3">
        <v>5</v>
      </c>
      <c r="M164" s="14">
        <f t="shared" si="14"/>
        <v>52083.333333333328</v>
      </c>
      <c r="N164" s="20">
        <v>0</v>
      </c>
      <c r="O164" s="14">
        <v>0</v>
      </c>
      <c r="P164" s="14">
        <f t="shared" si="15"/>
        <v>52083.333333333328</v>
      </c>
      <c r="Q164" s="14">
        <f t="shared" si="16"/>
        <v>947916.66666666663</v>
      </c>
    </row>
    <row r="165" spans="2:17" x14ac:dyDescent="0.25">
      <c r="B165" s="3">
        <v>148</v>
      </c>
      <c r="C165" s="87" t="s">
        <v>280</v>
      </c>
      <c r="D165" s="3"/>
      <c r="E165" s="24" t="s">
        <v>68</v>
      </c>
      <c r="F165" s="3"/>
      <c r="G165" s="100">
        <v>146000</v>
      </c>
      <c r="H165" s="3">
        <v>8</v>
      </c>
      <c r="I165" s="67">
        <f t="shared" si="17"/>
        <v>0.125</v>
      </c>
      <c r="J165" s="14">
        <f t="shared" si="13"/>
        <v>1520.8333333333333</v>
      </c>
      <c r="K165" s="14">
        <f t="shared" si="18"/>
        <v>1520.8333333333333</v>
      </c>
      <c r="L165" s="3">
        <v>5</v>
      </c>
      <c r="M165" s="14">
        <f t="shared" si="14"/>
        <v>7604.1666666666661</v>
      </c>
      <c r="N165" s="20">
        <v>0</v>
      </c>
      <c r="O165" s="14">
        <v>0</v>
      </c>
      <c r="P165" s="14">
        <f t="shared" si="15"/>
        <v>7604.1666666666661</v>
      </c>
      <c r="Q165" s="14">
        <f t="shared" si="16"/>
        <v>138395.83333333334</v>
      </c>
    </row>
    <row r="166" spans="2:17" x14ac:dyDescent="0.25">
      <c r="B166" s="3">
        <v>149</v>
      </c>
      <c r="C166" s="87" t="s">
        <v>288</v>
      </c>
      <c r="D166" s="3"/>
      <c r="E166" s="24" t="s">
        <v>68</v>
      </c>
      <c r="F166" s="3"/>
      <c r="G166" s="100">
        <v>19669</v>
      </c>
      <c r="H166" s="3">
        <v>8</v>
      </c>
      <c r="I166" s="67">
        <f t="shared" si="17"/>
        <v>0.125</v>
      </c>
      <c r="J166" s="14">
        <f t="shared" si="13"/>
        <v>204.88541666666666</v>
      </c>
      <c r="K166" s="14">
        <f t="shared" si="18"/>
        <v>204.88541666666666</v>
      </c>
      <c r="L166" s="3">
        <v>5</v>
      </c>
      <c r="M166" s="14">
        <f t="shared" si="14"/>
        <v>1024.4270833333333</v>
      </c>
      <c r="N166" s="20">
        <v>0</v>
      </c>
      <c r="O166" s="14">
        <v>0</v>
      </c>
      <c r="P166" s="14">
        <f t="shared" si="15"/>
        <v>1024.4270833333333</v>
      </c>
      <c r="Q166" s="14">
        <f t="shared" si="16"/>
        <v>18644.572916666668</v>
      </c>
    </row>
    <row r="167" spans="2:17" x14ac:dyDescent="0.25">
      <c r="B167" s="3">
        <v>150</v>
      </c>
      <c r="C167" s="87" t="s">
        <v>211</v>
      </c>
      <c r="D167" s="3"/>
      <c r="E167" s="24" t="s">
        <v>68</v>
      </c>
      <c r="F167" s="3"/>
      <c r="G167" s="97">
        <v>6000000</v>
      </c>
      <c r="H167" s="3">
        <v>8</v>
      </c>
      <c r="I167" s="67">
        <f t="shared" si="17"/>
        <v>0.125</v>
      </c>
      <c r="J167" s="14">
        <f t="shared" si="13"/>
        <v>62500</v>
      </c>
      <c r="K167" s="14">
        <f t="shared" si="18"/>
        <v>62500</v>
      </c>
      <c r="L167" s="3">
        <v>5</v>
      </c>
      <c r="M167" s="14">
        <f t="shared" si="14"/>
        <v>312500</v>
      </c>
      <c r="N167" s="20">
        <v>0</v>
      </c>
      <c r="O167" s="14">
        <v>0</v>
      </c>
      <c r="P167" s="14">
        <f t="shared" si="15"/>
        <v>312500</v>
      </c>
      <c r="Q167" s="14">
        <f t="shared" si="16"/>
        <v>5687500</v>
      </c>
    </row>
    <row r="168" spans="2:17" x14ac:dyDescent="0.25">
      <c r="B168" s="3">
        <v>151</v>
      </c>
      <c r="C168" s="87" t="s">
        <v>298</v>
      </c>
      <c r="D168" s="3"/>
      <c r="E168" s="24" t="s">
        <v>68</v>
      </c>
      <c r="F168" s="3"/>
      <c r="G168" s="100">
        <v>244000</v>
      </c>
      <c r="H168" s="3">
        <v>8</v>
      </c>
      <c r="I168" s="67">
        <f t="shared" si="17"/>
        <v>0.125</v>
      </c>
      <c r="J168" s="14">
        <f t="shared" si="13"/>
        <v>2541.6666666666665</v>
      </c>
      <c r="K168" s="14">
        <f t="shared" si="18"/>
        <v>2541.6666666666665</v>
      </c>
      <c r="L168" s="3">
        <v>5</v>
      </c>
      <c r="M168" s="14">
        <f t="shared" si="14"/>
        <v>12708.333333333332</v>
      </c>
      <c r="N168" s="20">
        <v>0</v>
      </c>
      <c r="O168" s="14">
        <v>0</v>
      </c>
      <c r="P168" s="14">
        <f t="shared" si="15"/>
        <v>12708.333333333332</v>
      </c>
      <c r="Q168" s="14">
        <f t="shared" si="16"/>
        <v>231291.66666666666</v>
      </c>
    </row>
    <row r="169" spans="2:17" x14ac:dyDescent="0.25">
      <c r="B169" s="3">
        <v>152</v>
      </c>
      <c r="C169" s="87" t="s">
        <v>221</v>
      </c>
      <c r="D169" s="3"/>
      <c r="E169" s="24" t="s">
        <v>68</v>
      </c>
      <c r="F169" s="3"/>
      <c r="G169" s="100">
        <v>200000</v>
      </c>
      <c r="H169" s="3">
        <v>8</v>
      </c>
      <c r="I169" s="67">
        <f t="shared" si="17"/>
        <v>0.125</v>
      </c>
      <c r="J169" s="14">
        <f t="shared" si="13"/>
        <v>2083.3333333333335</v>
      </c>
      <c r="K169" s="14">
        <f t="shared" si="18"/>
        <v>2083.3333333333335</v>
      </c>
      <c r="L169" s="3">
        <v>5</v>
      </c>
      <c r="M169" s="14">
        <f t="shared" si="14"/>
        <v>10416.666666666668</v>
      </c>
      <c r="N169" s="20">
        <v>0</v>
      </c>
      <c r="O169" s="14">
        <v>0</v>
      </c>
      <c r="P169" s="14">
        <f t="shared" si="15"/>
        <v>10416.666666666668</v>
      </c>
      <c r="Q169" s="14">
        <f t="shared" si="16"/>
        <v>189583.33333333334</v>
      </c>
    </row>
    <row r="170" spans="2:17" x14ac:dyDescent="0.25">
      <c r="B170" s="3">
        <v>153</v>
      </c>
      <c r="C170" s="87" t="s">
        <v>288</v>
      </c>
      <c r="D170" s="3"/>
      <c r="E170" s="24" t="s">
        <v>68</v>
      </c>
      <c r="F170" s="3"/>
      <c r="G170" s="100">
        <v>19113</v>
      </c>
      <c r="H170" s="3">
        <v>8</v>
      </c>
      <c r="I170" s="67">
        <f t="shared" si="17"/>
        <v>0.125</v>
      </c>
      <c r="J170" s="14">
        <f t="shared" si="13"/>
        <v>199.09375</v>
      </c>
      <c r="K170" s="14">
        <f t="shared" si="18"/>
        <v>199.09375</v>
      </c>
      <c r="L170" s="3">
        <v>5</v>
      </c>
      <c r="M170" s="14">
        <f t="shared" si="14"/>
        <v>995.46875</v>
      </c>
      <c r="N170" s="20">
        <v>0</v>
      </c>
      <c r="O170" s="14">
        <v>0</v>
      </c>
      <c r="P170" s="14">
        <f t="shared" si="15"/>
        <v>995.46875</v>
      </c>
      <c r="Q170" s="14">
        <f t="shared" si="16"/>
        <v>18117.53125</v>
      </c>
    </row>
    <row r="171" spans="2:17" x14ac:dyDescent="0.25">
      <c r="B171" s="3">
        <v>154</v>
      </c>
      <c r="C171" s="87" t="s">
        <v>273</v>
      </c>
      <c r="D171" s="3"/>
      <c r="E171" s="24" t="s">
        <v>68</v>
      </c>
      <c r="F171" s="3"/>
      <c r="G171" s="100">
        <v>38500</v>
      </c>
      <c r="H171" s="3">
        <v>8</v>
      </c>
      <c r="I171" s="67">
        <f t="shared" si="17"/>
        <v>0.125</v>
      </c>
      <c r="J171" s="14">
        <f t="shared" si="13"/>
        <v>401.04166666666669</v>
      </c>
      <c r="K171" s="14">
        <f t="shared" si="18"/>
        <v>401.04166666666669</v>
      </c>
      <c r="L171" s="3">
        <v>5</v>
      </c>
      <c r="M171" s="14">
        <f t="shared" si="14"/>
        <v>2005.2083333333335</v>
      </c>
      <c r="N171" s="20">
        <v>0</v>
      </c>
      <c r="O171" s="14">
        <v>0</v>
      </c>
      <c r="P171" s="14">
        <f t="shared" si="15"/>
        <v>2005.2083333333335</v>
      </c>
      <c r="Q171" s="14">
        <f t="shared" si="16"/>
        <v>36494.791666666664</v>
      </c>
    </row>
    <row r="172" spans="2:17" x14ac:dyDescent="0.25">
      <c r="B172" s="3">
        <v>155</v>
      </c>
      <c r="C172" s="87" t="s">
        <v>299</v>
      </c>
      <c r="D172" s="3"/>
      <c r="E172" s="24" t="s">
        <v>68</v>
      </c>
      <c r="F172" s="3"/>
      <c r="G172" s="97">
        <v>502000</v>
      </c>
      <c r="H172" s="3">
        <v>8</v>
      </c>
      <c r="I172" s="67">
        <f t="shared" si="17"/>
        <v>0.125</v>
      </c>
      <c r="J172" s="14">
        <f t="shared" si="13"/>
        <v>5229.166666666667</v>
      </c>
      <c r="K172" s="14">
        <f t="shared" si="18"/>
        <v>5229.166666666667</v>
      </c>
      <c r="L172" s="3">
        <v>5</v>
      </c>
      <c r="M172" s="14">
        <f t="shared" si="14"/>
        <v>26145.833333333336</v>
      </c>
      <c r="N172" s="20">
        <v>0</v>
      </c>
      <c r="O172" s="14">
        <v>0</v>
      </c>
      <c r="P172" s="14">
        <f t="shared" si="15"/>
        <v>26145.833333333336</v>
      </c>
      <c r="Q172" s="14">
        <f t="shared" si="16"/>
        <v>475854.16666666669</v>
      </c>
    </row>
    <row r="173" spans="2:17" x14ac:dyDescent="0.25">
      <c r="B173" s="3">
        <v>156</v>
      </c>
      <c r="C173" s="87" t="s">
        <v>300</v>
      </c>
      <c r="D173" s="3"/>
      <c r="E173" s="24" t="s">
        <v>68</v>
      </c>
      <c r="F173" s="3"/>
      <c r="G173" s="97">
        <v>839222</v>
      </c>
      <c r="H173" s="3">
        <v>8</v>
      </c>
      <c r="I173" s="67">
        <f t="shared" si="17"/>
        <v>0.125</v>
      </c>
      <c r="J173" s="14">
        <f t="shared" si="13"/>
        <v>8741.8958333333339</v>
      </c>
      <c r="K173" s="14">
        <f t="shared" si="18"/>
        <v>8741.8958333333339</v>
      </c>
      <c r="L173" s="3">
        <v>5</v>
      </c>
      <c r="M173" s="14">
        <f t="shared" si="14"/>
        <v>43709.479166666672</v>
      </c>
      <c r="N173" s="20">
        <v>0</v>
      </c>
      <c r="O173" s="14">
        <v>0</v>
      </c>
      <c r="P173" s="14">
        <f t="shared" si="15"/>
        <v>43709.479166666672</v>
      </c>
      <c r="Q173" s="14">
        <f t="shared" si="16"/>
        <v>795512.52083333337</v>
      </c>
    </row>
    <row r="174" spans="2:17" x14ac:dyDescent="0.25">
      <c r="B174" s="3">
        <v>157</v>
      </c>
      <c r="C174" s="87" t="s">
        <v>273</v>
      </c>
      <c r="D174" s="3"/>
      <c r="E174" s="24" t="s">
        <v>68</v>
      </c>
      <c r="F174" s="3"/>
      <c r="G174" s="100">
        <v>69300</v>
      </c>
      <c r="H174" s="3">
        <v>8</v>
      </c>
      <c r="I174" s="67">
        <f t="shared" si="17"/>
        <v>0.125</v>
      </c>
      <c r="J174" s="14">
        <f t="shared" si="13"/>
        <v>721.875</v>
      </c>
      <c r="K174" s="14">
        <f t="shared" si="18"/>
        <v>721.875</v>
      </c>
      <c r="L174" s="3">
        <v>5</v>
      </c>
      <c r="M174" s="14">
        <f t="shared" si="14"/>
        <v>3609.375</v>
      </c>
      <c r="N174" s="20">
        <v>0</v>
      </c>
      <c r="O174" s="14">
        <v>0</v>
      </c>
      <c r="P174" s="14">
        <f t="shared" si="15"/>
        <v>3609.375</v>
      </c>
      <c r="Q174" s="14">
        <f t="shared" si="16"/>
        <v>65690.625</v>
      </c>
    </row>
    <row r="175" spans="2:17" x14ac:dyDescent="0.25">
      <c r="B175" s="3">
        <v>158</v>
      </c>
      <c r="C175" s="92" t="s">
        <v>292</v>
      </c>
      <c r="D175" s="3"/>
      <c r="E175" s="24" t="s">
        <v>68</v>
      </c>
      <c r="F175" s="3"/>
      <c r="G175" s="100">
        <v>100000</v>
      </c>
      <c r="H175" s="3">
        <v>8</v>
      </c>
      <c r="I175" s="67">
        <f t="shared" si="17"/>
        <v>0.125</v>
      </c>
      <c r="J175" s="14">
        <f t="shared" si="13"/>
        <v>1041.6666666666667</v>
      </c>
      <c r="K175" s="14">
        <f t="shared" si="18"/>
        <v>1041.6666666666667</v>
      </c>
      <c r="L175" s="3">
        <v>5</v>
      </c>
      <c r="M175" s="14">
        <f t="shared" si="14"/>
        <v>5208.3333333333339</v>
      </c>
      <c r="N175" s="20">
        <v>0</v>
      </c>
      <c r="O175" s="14">
        <v>0</v>
      </c>
      <c r="P175" s="14">
        <f t="shared" si="15"/>
        <v>5208.3333333333339</v>
      </c>
      <c r="Q175" s="14">
        <f t="shared" si="16"/>
        <v>94791.666666666672</v>
      </c>
    </row>
    <row r="176" spans="2:17" x14ac:dyDescent="0.25">
      <c r="B176" s="3">
        <v>159</v>
      </c>
      <c r="C176" s="92" t="s">
        <v>301</v>
      </c>
      <c r="D176" s="3"/>
      <c r="E176" s="24" t="s">
        <v>68</v>
      </c>
      <c r="F176" s="3"/>
      <c r="G176" s="97">
        <v>1000000</v>
      </c>
      <c r="H176" s="3">
        <v>8</v>
      </c>
      <c r="I176" s="67">
        <f t="shared" si="17"/>
        <v>0.125</v>
      </c>
      <c r="J176" s="14">
        <f t="shared" si="13"/>
        <v>10416.666666666666</v>
      </c>
      <c r="K176" s="14">
        <f t="shared" si="18"/>
        <v>10416.666666666666</v>
      </c>
      <c r="L176" s="3">
        <v>5</v>
      </c>
      <c r="M176" s="14">
        <f t="shared" si="14"/>
        <v>52083.333333333328</v>
      </c>
      <c r="N176" s="20">
        <v>0</v>
      </c>
      <c r="O176" s="14">
        <v>0</v>
      </c>
      <c r="P176" s="14">
        <f t="shared" si="15"/>
        <v>52083.333333333328</v>
      </c>
      <c r="Q176" s="14">
        <f t="shared" si="16"/>
        <v>947916.66666666663</v>
      </c>
    </row>
    <row r="177" spans="2:17" x14ac:dyDescent="0.25">
      <c r="B177" s="3">
        <v>160</v>
      </c>
      <c r="C177" s="87" t="s">
        <v>275</v>
      </c>
      <c r="D177" s="3"/>
      <c r="E177" s="24" t="s">
        <v>68</v>
      </c>
      <c r="F177" s="3"/>
      <c r="G177" s="100">
        <v>60000</v>
      </c>
      <c r="H177" s="3">
        <v>8</v>
      </c>
      <c r="I177" s="67">
        <f t="shared" si="17"/>
        <v>0.125</v>
      </c>
      <c r="J177" s="14">
        <f t="shared" si="13"/>
        <v>625</v>
      </c>
      <c r="K177" s="14">
        <f t="shared" si="18"/>
        <v>625</v>
      </c>
      <c r="L177" s="3">
        <v>5</v>
      </c>
      <c r="M177" s="14">
        <f t="shared" si="14"/>
        <v>3125</v>
      </c>
      <c r="N177" s="20">
        <v>0</v>
      </c>
      <c r="O177" s="14">
        <v>0</v>
      </c>
      <c r="P177" s="14">
        <f t="shared" si="15"/>
        <v>3125</v>
      </c>
      <c r="Q177" s="14">
        <f t="shared" si="16"/>
        <v>56875</v>
      </c>
    </row>
    <row r="178" spans="2:17" x14ac:dyDescent="0.25">
      <c r="B178" s="3">
        <v>161</v>
      </c>
      <c r="C178" s="87" t="s">
        <v>302</v>
      </c>
      <c r="D178" s="3"/>
      <c r="E178" s="24" t="s">
        <v>68</v>
      </c>
      <c r="F178" s="3"/>
      <c r="G178" s="100">
        <v>30000</v>
      </c>
      <c r="H178" s="3">
        <v>8</v>
      </c>
      <c r="I178" s="67">
        <f t="shared" si="17"/>
        <v>0.125</v>
      </c>
      <c r="J178" s="14">
        <f t="shared" si="13"/>
        <v>312.5</v>
      </c>
      <c r="K178" s="14">
        <f t="shared" si="18"/>
        <v>312.5</v>
      </c>
      <c r="L178" s="3">
        <v>5</v>
      </c>
      <c r="M178" s="14">
        <f t="shared" si="14"/>
        <v>1562.5</v>
      </c>
      <c r="N178" s="20">
        <v>0</v>
      </c>
      <c r="O178" s="14">
        <v>0</v>
      </c>
      <c r="P178" s="14">
        <f t="shared" si="15"/>
        <v>1562.5</v>
      </c>
      <c r="Q178" s="14">
        <f t="shared" si="16"/>
        <v>28437.5</v>
      </c>
    </row>
    <row r="179" spans="2:17" x14ac:dyDescent="0.25">
      <c r="B179" s="3">
        <v>162</v>
      </c>
      <c r="C179" s="87" t="s">
        <v>303</v>
      </c>
      <c r="D179" s="3"/>
      <c r="E179" s="24" t="s">
        <v>68</v>
      </c>
      <c r="F179" s="3"/>
      <c r="G179" s="100">
        <v>39000</v>
      </c>
      <c r="H179" s="3">
        <v>8</v>
      </c>
      <c r="I179" s="67">
        <f t="shared" si="17"/>
        <v>0.125</v>
      </c>
      <c r="J179" s="14">
        <f t="shared" si="13"/>
        <v>406.25</v>
      </c>
      <c r="K179" s="14">
        <f t="shared" si="18"/>
        <v>406.25</v>
      </c>
      <c r="L179" s="3">
        <v>5</v>
      </c>
      <c r="M179" s="14">
        <f t="shared" si="14"/>
        <v>2031.25</v>
      </c>
      <c r="N179" s="20">
        <v>0</v>
      </c>
      <c r="O179" s="14">
        <v>0</v>
      </c>
      <c r="P179" s="14">
        <f t="shared" si="15"/>
        <v>2031.25</v>
      </c>
      <c r="Q179" s="14">
        <f t="shared" si="16"/>
        <v>36968.75</v>
      </c>
    </row>
    <row r="180" spans="2:17" x14ac:dyDescent="0.25">
      <c r="B180" s="3">
        <v>163</v>
      </c>
      <c r="C180" s="87" t="s">
        <v>304</v>
      </c>
      <c r="D180" s="3"/>
      <c r="E180" s="24" t="s">
        <v>68</v>
      </c>
      <c r="F180" s="3"/>
      <c r="G180" s="100">
        <v>109600</v>
      </c>
      <c r="H180" s="3">
        <v>8</v>
      </c>
      <c r="I180" s="67">
        <f t="shared" si="17"/>
        <v>0.125</v>
      </c>
      <c r="J180" s="14">
        <f t="shared" ref="J180:J243" si="19">G180/(H180*12)</f>
        <v>1141.6666666666667</v>
      </c>
      <c r="K180" s="14">
        <f t="shared" si="18"/>
        <v>1141.6666666666667</v>
      </c>
      <c r="L180" s="3">
        <v>5</v>
      </c>
      <c r="M180" s="14">
        <f t="shared" ref="M180:M243" si="20">J180*L180</f>
        <v>5708.3333333333339</v>
      </c>
      <c r="N180" s="20">
        <v>0</v>
      </c>
      <c r="O180" s="14">
        <v>0</v>
      </c>
      <c r="P180" s="14">
        <f t="shared" ref="P180:P243" si="21">O180+M180</f>
        <v>5708.3333333333339</v>
      </c>
      <c r="Q180" s="14">
        <f t="shared" ref="Q180:Q243" si="22">G180-P180</f>
        <v>103891.66666666667</v>
      </c>
    </row>
    <row r="181" spans="2:17" x14ac:dyDescent="0.25">
      <c r="B181" s="3">
        <v>164</v>
      </c>
      <c r="C181" s="87" t="s">
        <v>221</v>
      </c>
      <c r="D181" s="3"/>
      <c r="E181" s="24" t="s">
        <v>68</v>
      </c>
      <c r="F181" s="3"/>
      <c r="G181" s="100">
        <v>200000</v>
      </c>
      <c r="H181" s="3">
        <v>8</v>
      </c>
      <c r="I181" s="67">
        <f t="shared" si="17"/>
        <v>0.125</v>
      </c>
      <c r="J181" s="14">
        <f t="shared" si="19"/>
        <v>2083.3333333333335</v>
      </c>
      <c r="K181" s="14">
        <f t="shared" si="18"/>
        <v>2083.3333333333335</v>
      </c>
      <c r="L181" s="3">
        <v>5</v>
      </c>
      <c r="M181" s="14">
        <f t="shared" si="20"/>
        <v>10416.666666666668</v>
      </c>
      <c r="N181" s="20">
        <v>0</v>
      </c>
      <c r="O181" s="14">
        <v>0</v>
      </c>
      <c r="P181" s="14">
        <f t="shared" si="21"/>
        <v>10416.666666666668</v>
      </c>
      <c r="Q181" s="14">
        <f t="shared" si="22"/>
        <v>189583.33333333334</v>
      </c>
    </row>
    <row r="182" spans="2:17" x14ac:dyDescent="0.25">
      <c r="B182" s="3">
        <v>165</v>
      </c>
      <c r="C182" s="87" t="s">
        <v>288</v>
      </c>
      <c r="D182" s="3"/>
      <c r="E182" s="24" t="s">
        <v>68</v>
      </c>
      <c r="F182" s="3"/>
      <c r="G182" s="100">
        <v>15000</v>
      </c>
      <c r="H182" s="3">
        <v>8</v>
      </c>
      <c r="I182" s="67">
        <f t="shared" si="17"/>
        <v>0.125</v>
      </c>
      <c r="J182" s="14">
        <f t="shared" si="19"/>
        <v>156.25</v>
      </c>
      <c r="K182" s="14">
        <f t="shared" si="18"/>
        <v>156.25</v>
      </c>
      <c r="L182" s="3">
        <v>5</v>
      </c>
      <c r="M182" s="14">
        <f t="shared" si="20"/>
        <v>781.25</v>
      </c>
      <c r="N182" s="20">
        <v>0</v>
      </c>
      <c r="O182" s="14">
        <v>0</v>
      </c>
      <c r="P182" s="14">
        <f t="shared" si="21"/>
        <v>781.25</v>
      </c>
      <c r="Q182" s="14">
        <f t="shared" si="22"/>
        <v>14218.75</v>
      </c>
    </row>
    <row r="183" spans="2:17" x14ac:dyDescent="0.25">
      <c r="B183" s="3">
        <v>166</v>
      </c>
      <c r="C183" s="87" t="s">
        <v>273</v>
      </c>
      <c r="D183" s="3"/>
      <c r="E183" s="24" t="s">
        <v>68</v>
      </c>
      <c r="F183" s="3"/>
      <c r="G183" s="100">
        <v>38500</v>
      </c>
      <c r="H183" s="3">
        <v>8</v>
      </c>
      <c r="I183" s="67">
        <f t="shared" si="17"/>
        <v>0.125</v>
      </c>
      <c r="J183" s="14">
        <f t="shared" si="19"/>
        <v>401.04166666666669</v>
      </c>
      <c r="K183" s="14">
        <f t="shared" si="18"/>
        <v>401.04166666666669</v>
      </c>
      <c r="L183" s="3">
        <v>5</v>
      </c>
      <c r="M183" s="14">
        <f t="shared" si="20"/>
        <v>2005.2083333333335</v>
      </c>
      <c r="N183" s="20">
        <v>0</v>
      </c>
      <c r="O183" s="14">
        <v>0</v>
      </c>
      <c r="P183" s="14">
        <f t="shared" si="21"/>
        <v>2005.2083333333335</v>
      </c>
      <c r="Q183" s="14">
        <f t="shared" si="22"/>
        <v>36494.791666666664</v>
      </c>
    </row>
    <row r="184" spans="2:17" x14ac:dyDescent="0.25">
      <c r="B184" s="3">
        <v>167</v>
      </c>
      <c r="C184" s="87" t="s">
        <v>305</v>
      </c>
      <c r="D184" s="3"/>
      <c r="E184" s="24" t="s">
        <v>68</v>
      </c>
      <c r="F184" s="3"/>
      <c r="G184" s="100">
        <v>120000</v>
      </c>
      <c r="H184" s="3">
        <v>8</v>
      </c>
      <c r="I184" s="67">
        <f t="shared" si="17"/>
        <v>0.125</v>
      </c>
      <c r="J184" s="14">
        <f t="shared" si="19"/>
        <v>1250</v>
      </c>
      <c r="K184" s="14">
        <f t="shared" si="18"/>
        <v>1250</v>
      </c>
      <c r="L184" s="3">
        <v>5</v>
      </c>
      <c r="M184" s="14">
        <f t="shared" si="20"/>
        <v>6250</v>
      </c>
      <c r="N184" s="20">
        <v>0</v>
      </c>
      <c r="O184" s="14">
        <v>0</v>
      </c>
      <c r="P184" s="14">
        <f t="shared" si="21"/>
        <v>6250</v>
      </c>
      <c r="Q184" s="14">
        <f t="shared" si="22"/>
        <v>113750</v>
      </c>
    </row>
    <row r="185" spans="2:17" x14ac:dyDescent="0.25">
      <c r="B185" s="3">
        <v>168</v>
      </c>
      <c r="C185" s="87" t="s">
        <v>306</v>
      </c>
      <c r="D185" s="3"/>
      <c r="E185" s="24" t="s">
        <v>68</v>
      </c>
      <c r="F185" s="3"/>
      <c r="G185" s="100">
        <v>26000</v>
      </c>
      <c r="H185" s="3">
        <v>8</v>
      </c>
      <c r="I185" s="67">
        <f t="shared" si="17"/>
        <v>0.125</v>
      </c>
      <c r="J185" s="14">
        <f t="shared" si="19"/>
        <v>270.83333333333331</v>
      </c>
      <c r="K185" s="14">
        <f t="shared" si="18"/>
        <v>270.83333333333331</v>
      </c>
      <c r="L185" s="3">
        <v>5</v>
      </c>
      <c r="M185" s="14">
        <f t="shared" si="20"/>
        <v>1354.1666666666665</v>
      </c>
      <c r="N185" s="20">
        <v>0</v>
      </c>
      <c r="O185" s="14">
        <v>0</v>
      </c>
      <c r="P185" s="14">
        <f t="shared" si="21"/>
        <v>1354.1666666666665</v>
      </c>
      <c r="Q185" s="14">
        <f t="shared" si="22"/>
        <v>24645.833333333332</v>
      </c>
    </row>
    <row r="186" spans="2:17" x14ac:dyDescent="0.25">
      <c r="B186" s="3">
        <v>169</v>
      </c>
      <c r="C186" s="87" t="s">
        <v>307</v>
      </c>
      <c r="D186" s="3"/>
      <c r="E186" s="24" t="s">
        <v>68</v>
      </c>
      <c r="F186" s="3"/>
      <c r="G186" s="100">
        <v>45000</v>
      </c>
      <c r="H186" s="3">
        <v>8</v>
      </c>
      <c r="I186" s="67">
        <f t="shared" si="17"/>
        <v>0.125</v>
      </c>
      <c r="J186" s="14">
        <f t="shared" si="19"/>
        <v>468.75</v>
      </c>
      <c r="K186" s="14">
        <f t="shared" si="18"/>
        <v>468.75</v>
      </c>
      <c r="L186" s="3">
        <v>5</v>
      </c>
      <c r="M186" s="14">
        <f t="shared" si="20"/>
        <v>2343.75</v>
      </c>
      <c r="N186" s="20">
        <v>0</v>
      </c>
      <c r="O186" s="14">
        <v>0</v>
      </c>
      <c r="P186" s="14">
        <f t="shared" si="21"/>
        <v>2343.75</v>
      </c>
      <c r="Q186" s="14">
        <f t="shared" si="22"/>
        <v>42656.25</v>
      </c>
    </row>
    <row r="187" spans="2:17" x14ac:dyDescent="0.25">
      <c r="B187" s="3">
        <v>170</v>
      </c>
      <c r="C187" s="87" t="s">
        <v>308</v>
      </c>
      <c r="D187" s="3"/>
      <c r="E187" s="24" t="s">
        <v>68</v>
      </c>
      <c r="F187" s="3"/>
      <c r="G187" s="100">
        <v>100000</v>
      </c>
      <c r="H187" s="3">
        <v>8</v>
      </c>
      <c r="I187" s="67">
        <f t="shared" si="17"/>
        <v>0.125</v>
      </c>
      <c r="J187" s="14">
        <f t="shared" si="19"/>
        <v>1041.6666666666667</v>
      </c>
      <c r="K187" s="14">
        <f t="shared" si="18"/>
        <v>1041.6666666666667</v>
      </c>
      <c r="L187" s="3">
        <v>5</v>
      </c>
      <c r="M187" s="14">
        <f t="shared" si="20"/>
        <v>5208.3333333333339</v>
      </c>
      <c r="N187" s="20">
        <v>0</v>
      </c>
      <c r="O187" s="14">
        <v>0</v>
      </c>
      <c r="P187" s="14">
        <f t="shared" si="21"/>
        <v>5208.3333333333339</v>
      </c>
      <c r="Q187" s="14">
        <f t="shared" si="22"/>
        <v>94791.666666666672</v>
      </c>
    </row>
    <row r="188" spans="2:17" x14ac:dyDescent="0.25">
      <c r="B188" s="3">
        <v>171</v>
      </c>
      <c r="C188" s="87" t="s">
        <v>221</v>
      </c>
      <c r="D188" s="3"/>
      <c r="E188" s="24" t="s">
        <v>68</v>
      </c>
      <c r="F188" s="3"/>
      <c r="G188" s="100">
        <v>150000</v>
      </c>
      <c r="H188" s="3">
        <v>8</v>
      </c>
      <c r="I188" s="67">
        <f t="shared" si="17"/>
        <v>0.125</v>
      </c>
      <c r="J188" s="14">
        <f t="shared" si="19"/>
        <v>1562.5</v>
      </c>
      <c r="K188" s="14">
        <f t="shared" si="18"/>
        <v>1562.5</v>
      </c>
      <c r="L188" s="3">
        <v>5</v>
      </c>
      <c r="M188" s="14">
        <f t="shared" si="20"/>
        <v>7812.5</v>
      </c>
      <c r="N188" s="20">
        <v>0</v>
      </c>
      <c r="O188" s="14">
        <v>0</v>
      </c>
      <c r="P188" s="14">
        <f t="shared" si="21"/>
        <v>7812.5</v>
      </c>
      <c r="Q188" s="14">
        <f t="shared" si="22"/>
        <v>142187.5</v>
      </c>
    </row>
    <row r="189" spans="2:17" x14ac:dyDescent="0.25">
      <c r="B189" s="3">
        <v>172</v>
      </c>
      <c r="C189" s="87" t="s">
        <v>275</v>
      </c>
      <c r="D189" s="3"/>
      <c r="E189" s="24" t="s">
        <v>68</v>
      </c>
      <c r="F189" s="3"/>
      <c r="G189" s="100">
        <v>49000</v>
      </c>
      <c r="H189" s="3">
        <v>8</v>
      </c>
      <c r="I189" s="67">
        <f t="shared" si="17"/>
        <v>0.125</v>
      </c>
      <c r="J189" s="14">
        <f t="shared" si="19"/>
        <v>510.41666666666669</v>
      </c>
      <c r="K189" s="14">
        <f t="shared" si="18"/>
        <v>510.41666666666669</v>
      </c>
      <c r="L189" s="3">
        <v>5</v>
      </c>
      <c r="M189" s="14">
        <f t="shared" si="20"/>
        <v>2552.0833333333335</v>
      </c>
      <c r="N189" s="20">
        <v>0</v>
      </c>
      <c r="O189" s="14">
        <v>0</v>
      </c>
      <c r="P189" s="14">
        <f t="shared" si="21"/>
        <v>2552.0833333333335</v>
      </c>
      <c r="Q189" s="14">
        <f t="shared" si="22"/>
        <v>46447.916666666664</v>
      </c>
    </row>
    <row r="190" spans="2:17" x14ac:dyDescent="0.25">
      <c r="B190" s="3">
        <v>173</v>
      </c>
      <c r="C190" s="87" t="s">
        <v>309</v>
      </c>
      <c r="D190" s="3"/>
      <c r="E190" s="24" t="s">
        <v>68</v>
      </c>
      <c r="F190" s="3"/>
      <c r="G190" s="100">
        <v>7000</v>
      </c>
      <c r="H190" s="3">
        <v>8</v>
      </c>
      <c r="I190" s="67">
        <f t="shared" si="17"/>
        <v>0.125</v>
      </c>
      <c r="J190" s="14">
        <f t="shared" si="19"/>
        <v>72.916666666666671</v>
      </c>
      <c r="K190" s="14">
        <f t="shared" si="18"/>
        <v>72.916666666666671</v>
      </c>
      <c r="L190" s="3">
        <v>5</v>
      </c>
      <c r="M190" s="14">
        <f t="shared" si="20"/>
        <v>364.58333333333337</v>
      </c>
      <c r="N190" s="20">
        <v>0</v>
      </c>
      <c r="O190" s="14">
        <v>0</v>
      </c>
      <c r="P190" s="14">
        <f t="shared" si="21"/>
        <v>364.58333333333337</v>
      </c>
      <c r="Q190" s="14">
        <f t="shared" si="22"/>
        <v>6635.416666666667</v>
      </c>
    </row>
    <row r="191" spans="2:17" x14ac:dyDescent="0.25">
      <c r="B191" s="3">
        <v>174</v>
      </c>
      <c r="C191" s="87" t="s">
        <v>310</v>
      </c>
      <c r="D191" s="3"/>
      <c r="E191" s="24" t="s">
        <v>68</v>
      </c>
      <c r="F191" s="3"/>
      <c r="G191" s="100">
        <v>7500</v>
      </c>
      <c r="H191" s="3">
        <v>8</v>
      </c>
      <c r="I191" s="67">
        <f t="shared" si="17"/>
        <v>0.125</v>
      </c>
      <c r="J191" s="14">
        <f t="shared" si="19"/>
        <v>78.125</v>
      </c>
      <c r="K191" s="14">
        <f t="shared" si="18"/>
        <v>78.125</v>
      </c>
      <c r="L191" s="3">
        <v>5</v>
      </c>
      <c r="M191" s="14">
        <f t="shared" si="20"/>
        <v>390.625</v>
      </c>
      <c r="N191" s="20">
        <v>0</v>
      </c>
      <c r="O191" s="14">
        <v>0</v>
      </c>
      <c r="P191" s="14">
        <f t="shared" si="21"/>
        <v>390.625</v>
      </c>
      <c r="Q191" s="14">
        <f t="shared" si="22"/>
        <v>7109.375</v>
      </c>
    </row>
    <row r="192" spans="2:17" x14ac:dyDescent="0.25">
      <c r="B192" s="3">
        <v>175</v>
      </c>
      <c r="C192" s="87" t="s">
        <v>311</v>
      </c>
      <c r="D192" s="3"/>
      <c r="E192" s="24" t="s">
        <v>68</v>
      </c>
      <c r="F192" s="3"/>
      <c r="G192" s="100">
        <v>300000</v>
      </c>
      <c r="H192" s="3">
        <v>8</v>
      </c>
      <c r="I192" s="67">
        <f t="shared" si="17"/>
        <v>0.125</v>
      </c>
      <c r="J192" s="14">
        <f t="shared" si="19"/>
        <v>3125</v>
      </c>
      <c r="K192" s="14">
        <f t="shared" si="18"/>
        <v>3125</v>
      </c>
      <c r="L192" s="3">
        <v>5</v>
      </c>
      <c r="M192" s="14">
        <f t="shared" si="20"/>
        <v>15625</v>
      </c>
      <c r="N192" s="20">
        <v>0</v>
      </c>
      <c r="O192" s="14">
        <v>0</v>
      </c>
      <c r="P192" s="14">
        <f t="shared" si="21"/>
        <v>15625</v>
      </c>
      <c r="Q192" s="14">
        <f t="shared" si="22"/>
        <v>284375</v>
      </c>
    </row>
    <row r="193" spans="2:17" x14ac:dyDescent="0.25">
      <c r="B193" s="3">
        <v>176</v>
      </c>
      <c r="C193" s="87" t="s">
        <v>312</v>
      </c>
      <c r="D193" s="3"/>
      <c r="E193" s="24" t="s">
        <v>68</v>
      </c>
      <c r="F193" s="3"/>
      <c r="G193" s="97">
        <v>8920000</v>
      </c>
      <c r="H193" s="3">
        <v>8</v>
      </c>
      <c r="I193" s="67">
        <f t="shared" si="17"/>
        <v>0.125</v>
      </c>
      <c r="J193" s="14">
        <f t="shared" si="19"/>
        <v>92916.666666666672</v>
      </c>
      <c r="K193" s="14">
        <f t="shared" si="18"/>
        <v>92916.666666666672</v>
      </c>
      <c r="L193" s="3">
        <v>5</v>
      </c>
      <c r="M193" s="14">
        <f t="shared" si="20"/>
        <v>464583.33333333337</v>
      </c>
      <c r="N193" s="20">
        <v>0</v>
      </c>
      <c r="O193" s="14">
        <v>0</v>
      </c>
      <c r="P193" s="14">
        <f t="shared" si="21"/>
        <v>464583.33333333337</v>
      </c>
      <c r="Q193" s="14">
        <f t="shared" si="22"/>
        <v>8455416.666666666</v>
      </c>
    </row>
    <row r="194" spans="2:17" x14ac:dyDescent="0.25">
      <c r="B194" s="3">
        <v>177</v>
      </c>
      <c r="C194" s="87" t="s">
        <v>313</v>
      </c>
      <c r="D194" s="3"/>
      <c r="E194" s="24" t="s">
        <v>68</v>
      </c>
      <c r="F194" s="3"/>
      <c r="G194" s="100">
        <v>87250</v>
      </c>
      <c r="H194" s="3">
        <v>8</v>
      </c>
      <c r="I194" s="67">
        <f t="shared" si="17"/>
        <v>0.125</v>
      </c>
      <c r="J194" s="14">
        <f t="shared" si="19"/>
        <v>908.85416666666663</v>
      </c>
      <c r="K194" s="14">
        <f t="shared" si="18"/>
        <v>908.85416666666663</v>
      </c>
      <c r="L194" s="3">
        <v>5</v>
      </c>
      <c r="M194" s="14">
        <f t="shared" si="20"/>
        <v>4544.270833333333</v>
      </c>
      <c r="N194" s="20">
        <v>0</v>
      </c>
      <c r="O194" s="14">
        <v>0</v>
      </c>
      <c r="P194" s="14">
        <f t="shared" si="21"/>
        <v>4544.270833333333</v>
      </c>
      <c r="Q194" s="14">
        <f t="shared" si="22"/>
        <v>82705.729166666672</v>
      </c>
    </row>
    <row r="195" spans="2:17" x14ac:dyDescent="0.25">
      <c r="B195" s="3">
        <v>178</v>
      </c>
      <c r="C195" s="87" t="s">
        <v>280</v>
      </c>
      <c r="D195" s="3"/>
      <c r="E195" s="24" t="s">
        <v>68</v>
      </c>
      <c r="F195" s="3"/>
      <c r="G195" s="100">
        <v>190900</v>
      </c>
      <c r="H195" s="3">
        <v>8</v>
      </c>
      <c r="I195" s="67">
        <f t="shared" si="17"/>
        <v>0.125</v>
      </c>
      <c r="J195" s="14">
        <f t="shared" si="19"/>
        <v>1988.5416666666667</v>
      </c>
      <c r="K195" s="14">
        <f t="shared" si="18"/>
        <v>1988.5416666666667</v>
      </c>
      <c r="L195" s="3">
        <v>5</v>
      </c>
      <c r="M195" s="14">
        <f t="shared" si="20"/>
        <v>9942.7083333333339</v>
      </c>
      <c r="N195" s="20">
        <v>0</v>
      </c>
      <c r="O195" s="14">
        <v>0</v>
      </c>
      <c r="P195" s="14">
        <f t="shared" si="21"/>
        <v>9942.7083333333339</v>
      </c>
      <c r="Q195" s="14">
        <f t="shared" si="22"/>
        <v>180957.29166666666</v>
      </c>
    </row>
    <row r="196" spans="2:17" x14ac:dyDescent="0.25">
      <c r="B196" s="3">
        <v>179</v>
      </c>
      <c r="C196" s="87" t="s">
        <v>277</v>
      </c>
      <c r="D196" s="3"/>
      <c r="E196" s="24" t="s">
        <v>68</v>
      </c>
      <c r="F196" s="3"/>
      <c r="G196" s="100">
        <v>200000</v>
      </c>
      <c r="H196" s="3">
        <v>8</v>
      </c>
      <c r="I196" s="67">
        <f t="shared" si="17"/>
        <v>0.125</v>
      </c>
      <c r="J196" s="14">
        <f t="shared" si="19"/>
        <v>2083.3333333333335</v>
      </c>
      <c r="K196" s="14">
        <f t="shared" si="18"/>
        <v>2083.3333333333335</v>
      </c>
      <c r="L196" s="3">
        <v>5</v>
      </c>
      <c r="M196" s="14">
        <f t="shared" si="20"/>
        <v>10416.666666666668</v>
      </c>
      <c r="N196" s="20">
        <v>0</v>
      </c>
      <c r="O196" s="14">
        <v>0</v>
      </c>
      <c r="P196" s="14">
        <f t="shared" si="21"/>
        <v>10416.666666666668</v>
      </c>
      <c r="Q196" s="14">
        <f t="shared" si="22"/>
        <v>189583.33333333334</v>
      </c>
    </row>
    <row r="197" spans="2:17" x14ac:dyDescent="0.25">
      <c r="B197" s="3">
        <v>180</v>
      </c>
      <c r="C197" s="87" t="s">
        <v>314</v>
      </c>
      <c r="D197" s="3"/>
      <c r="E197" s="24" t="s">
        <v>68</v>
      </c>
      <c r="F197" s="3"/>
      <c r="G197" s="100">
        <v>195000</v>
      </c>
      <c r="H197" s="3">
        <v>8</v>
      </c>
      <c r="I197" s="67">
        <f t="shared" si="17"/>
        <v>0.125</v>
      </c>
      <c r="J197" s="14">
        <f t="shared" si="19"/>
        <v>2031.25</v>
      </c>
      <c r="K197" s="14">
        <f t="shared" si="18"/>
        <v>2031.25</v>
      </c>
      <c r="L197" s="3">
        <v>5</v>
      </c>
      <c r="M197" s="14">
        <f t="shared" si="20"/>
        <v>10156.25</v>
      </c>
      <c r="N197" s="20">
        <v>0</v>
      </c>
      <c r="O197" s="14">
        <v>0</v>
      </c>
      <c r="P197" s="14">
        <f t="shared" si="21"/>
        <v>10156.25</v>
      </c>
      <c r="Q197" s="14">
        <f t="shared" si="22"/>
        <v>184843.75</v>
      </c>
    </row>
    <row r="198" spans="2:17" x14ac:dyDescent="0.25">
      <c r="B198" s="3">
        <v>181</v>
      </c>
      <c r="C198" s="87" t="s">
        <v>315</v>
      </c>
      <c r="D198" s="3"/>
      <c r="E198" s="24" t="s">
        <v>68</v>
      </c>
      <c r="F198" s="3"/>
      <c r="G198" s="100">
        <v>174500</v>
      </c>
      <c r="H198" s="3">
        <v>8</v>
      </c>
      <c r="I198" s="67">
        <f t="shared" si="17"/>
        <v>0.125</v>
      </c>
      <c r="J198" s="14">
        <f t="shared" si="19"/>
        <v>1817.7083333333333</v>
      </c>
      <c r="K198" s="14">
        <f t="shared" si="18"/>
        <v>1817.7083333333333</v>
      </c>
      <c r="L198" s="3">
        <v>5</v>
      </c>
      <c r="M198" s="14">
        <f t="shared" si="20"/>
        <v>9088.5416666666661</v>
      </c>
      <c r="N198" s="20">
        <v>0</v>
      </c>
      <c r="O198" s="14">
        <v>0</v>
      </c>
      <c r="P198" s="14">
        <f t="shared" si="21"/>
        <v>9088.5416666666661</v>
      </c>
      <c r="Q198" s="14">
        <f t="shared" si="22"/>
        <v>165411.45833333334</v>
      </c>
    </row>
    <row r="199" spans="2:17" x14ac:dyDescent="0.25">
      <c r="B199" s="3">
        <v>182</v>
      </c>
      <c r="C199" s="87" t="s">
        <v>316</v>
      </c>
      <c r="D199" s="3"/>
      <c r="E199" s="24" t="s">
        <v>68</v>
      </c>
      <c r="F199" s="3"/>
      <c r="G199" s="100">
        <v>162250</v>
      </c>
      <c r="H199" s="3">
        <v>8</v>
      </c>
      <c r="I199" s="67">
        <f t="shared" si="17"/>
        <v>0.125</v>
      </c>
      <c r="J199" s="14">
        <f t="shared" si="19"/>
        <v>1690.1041666666667</v>
      </c>
      <c r="K199" s="14">
        <f t="shared" si="18"/>
        <v>1690.1041666666667</v>
      </c>
      <c r="L199" s="3">
        <v>5</v>
      </c>
      <c r="M199" s="14">
        <f t="shared" si="20"/>
        <v>8450.5208333333339</v>
      </c>
      <c r="N199" s="20">
        <v>0</v>
      </c>
      <c r="O199" s="14">
        <v>0</v>
      </c>
      <c r="P199" s="14">
        <f t="shared" si="21"/>
        <v>8450.5208333333339</v>
      </c>
      <c r="Q199" s="14">
        <f t="shared" si="22"/>
        <v>153799.47916666666</v>
      </c>
    </row>
    <row r="200" spans="2:17" x14ac:dyDescent="0.25">
      <c r="B200" s="3">
        <v>183</v>
      </c>
      <c r="C200" s="87" t="s">
        <v>277</v>
      </c>
      <c r="D200" s="3"/>
      <c r="E200" s="24" t="s">
        <v>68</v>
      </c>
      <c r="F200" s="3"/>
      <c r="G200" s="100">
        <v>200000</v>
      </c>
      <c r="H200" s="3">
        <v>8</v>
      </c>
      <c r="I200" s="67">
        <f t="shared" si="17"/>
        <v>0.125</v>
      </c>
      <c r="J200" s="14">
        <f t="shared" si="19"/>
        <v>2083.3333333333335</v>
      </c>
      <c r="K200" s="14">
        <f t="shared" si="18"/>
        <v>2083.3333333333335</v>
      </c>
      <c r="L200" s="3">
        <v>5</v>
      </c>
      <c r="M200" s="14">
        <f t="shared" si="20"/>
        <v>10416.666666666668</v>
      </c>
      <c r="N200" s="20">
        <v>0</v>
      </c>
      <c r="O200" s="14">
        <v>0</v>
      </c>
      <c r="P200" s="14">
        <f t="shared" si="21"/>
        <v>10416.666666666668</v>
      </c>
      <c r="Q200" s="14">
        <f t="shared" si="22"/>
        <v>189583.33333333334</v>
      </c>
    </row>
    <row r="201" spans="2:17" x14ac:dyDescent="0.25">
      <c r="B201" s="3">
        <v>184</v>
      </c>
      <c r="C201" s="87" t="s">
        <v>317</v>
      </c>
      <c r="D201" s="3"/>
      <c r="E201" s="24" t="s">
        <v>68</v>
      </c>
      <c r="F201" s="3"/>
      <c r="G201" s="100">
        <v>45000</v>
      </c>
      <c r="H201" s="3">
        <v>8</v>
      </c>
      <c r="I201" s="67">
        <f t="shared" si="17"/>
        <v>0.125</v>
      </c>
      <c r="J201" s="14">
        <f t="shared" si="19"/>
        <v>468.75</v>
      </c>
      <c r="K201" s="14">
        <f t="shared" si="18"/>
        <v>468.75</v>
      </c>
      <c r="L201" s="3">
        <v>5</v>
      </c>
      <c r="M201" s="14">
        <f t="shared" si="20"/>
        <v>2343.75</v>
      </c>
      <c r="N201" s="20">
        <v>0</v>
      </c>
      <c r="O201" s="14">
        <v>0</v>
      </c>
      <c r="P201" s="14">
        <f t="shared" si="21"/>
        <v>2343.75</v>
      </c>
      <c r="Q201" s="14">
        <f t="shared" si="22"/>
        <v>42656.25</v>
      </c>
    </row>
    <row r="202" spans="2:17" x14ac:dyDescent="0.25">
      <c r="B202" s="3">
        <v>185</v>
      </c>
      <c r="C202" s="87" t="s">
        <v>318</v>
      </c>
      <c r="D202" s="3"/>
      <c r="E202" s="24" t="s">
        <v>68</v>
      </c>
      <c r="F202" s="3"/>
      <c r="G202" s="101">
        <v>5500000</v>
      </c>
      <c r="H202" s="3">
        <v>8</v>
      </c>
      <c r="I202" s="67">
        <f t="shared" si="17"/>
        <v>0.125</v>
      </c>
      <c r="J202" s="14">
        <f t="shared" si="19"/>
        <v>57291.666666666664</v>
      </c>
      <c r="K202" s="14">
        <f t="shared" si="18"/>
        <v>57291.666666666664</v>
      </c>
      <c r="L202" s="3">
        <v>5</v>
      </c>
      <c r="M202" s="14">
        <f t="shared" si="20"/>
        <v>286458.33333333331</v>
      </c>
      <c r="N202" s="20">
        <v>0</v>
      </c>
      <c r="O202" s="14">
        <v>0</v>
      </c>
      <c r="P202" s="14">
        <f t="shared" si="21"/>
        <v>286458.33333333331</v>
      </c>
      <c r="Q202" s="14">
        <f t="shared" si="22"/>
        <v>5213541.666666667</v>
      </c>
    </row>
    <row r="203" spans="2:17" x14ac:dyDescent="0.25">
      <c r="B203" s="3">
        <v>186</v>
      </c>
      <c r="C203" s="87" t="s">
        <v>319</v>
      </c>
      <c r="D203" s="3"/>
      <c r="E203" s="24" t="s">
        <v>68</v>
      </c>
      <c r="F203" s="3"/>
      <c r="G203" s="101">
        <v>2524200</v>
      </c>
      <c r="H203" s="3">
        <v>8</v>
      </c>
      <c r="I203" s="67">
        <f t="shared" si="17"/>
        <v>0.125</v>
      </c>
      <c r="J203" s="14">
        <f t="shared" si="19"/>
        <v>26293.75</v>
      </c>
      <c r="K203" s="14">
        <f t="shared" si="18"/>
        <v>26293.75</v>
      </c>
      <c r="L203" s="3">
        <v>5</v>
      </c>
      <c r="M203" s="14">
        <f t="shared" si="20"/>
        <v>131468.75</v>
      </c>
      <c r="N203" s="20">
        <v>0</v>
      </c>
      <c r="O203" s="14">
        <v>0</v>
      </c>
      <c r="P203" s="14">
        <f t="shared" si="21"/>
        <v>131468.75</v>
      </c>
      <c r="Q203" s="14">
        <f t="shared" si="22"/>
        <v>2392731.25</v>
      </c>
    </row>
    <row r="204" spans="2:17" x14ac:dyDescent="0.25">
      <c r="B204" s="3">
        <v>187</v>
      </c>
      <c r="C204" s="87" t="s">
        <v>288</v>
      </c>
      <c r="D204" s="3"/>
      <c r="E204" s="24" t="s">
        <v>68</v>
      </c>
      <c r="F204" s="3"/>
      <c r="G204" s="100">
        <v>20000</v>
      </c>
      <c r="H204" s="3">
        <v>8</v>
      </c>
      <c r="I204" s="67">
        <f t="shared" si="17"/>
        <v>0.125</v>
      </c>
      <c r="J204" s="14">
        <f t="shared" si="19"/>
        <v>208.33333333333334</v>
      </c>
      <c r="K204" s="14">
        <f t="shared" si="18"/>
        <v>208.33333333333334</v>
      </c>
      <c r="L204" s="3">
        <v>5</v>
      </c>
      <c r="M204" s="14">
        <f t="shared" si="20"/>
        <v>1041.6666666666667</v>
      </c>
      <c r="N204" s="20">
        <v>0</v>
      </c>
      <c r="O204" s="14">
        <v>0</v>
      </c>
      <c r="P204" s="14">
        <f t="shared" si="21"/>
        <v>1041.6666666666667</v>
      </c>
      <c r="Q204" s="14">
        <f t="shared" si="22"/>
        <v>18958.333333333332</v>
      </c>
    </row>
    <row r="205" spans="2:17" x14ac:dyDescent="0.25">
      <c r="B205" s="3">
        <v>188</v>
      </c>
      <c r="C205" s="87" t="s">
        <v>320</v>
      </c>
      <c r="D205" s="3"/>
      <c r="E205" s="24" t="s">
        <v>68</v>
      </c>
      <c r="F205" s="3"/>
      <c r="G205" s="100">
        <v>92000</v>
      </c>
      <c r="H205" s="3">
        <v>8</v>
      </c>
      <c r="I205" s="67">
        <f t="shared" si="17"/>
        <v>0.125</v>
      </c>
      <c r="J205" s="14">
        <f t="shared" si="19"/>
        <v>958.33333333333337</v>
      </c>
      <c r="K205" s="14">
        <f t="shared" si="18"/>
        <v>958.33333333333337</v>
      </c>
      <c r="L205" s="3">
        <v>5</v>
      </c>
      <c r="M205" s="14">
        <f t="shared" si="20"/>
        <v>4791.666666666667</v>
      </c>
      <c r="N205" s="20">
        <v>0</v>
      </c>
      <c r="O205" s="14">
        <v>0</v>
      </c>
      <c r="P205" s="14">
        <f t="shared" si="21"/>
        <v>4791.666666666667</v>
      </c>
      <c r="Q205" s="14">
        <f t="shared" si="22"/>
        <v>87208.333333333328</v>
      </c>
    </row>
    <row r="206" spans="2:17" x14ac:dyDescent="0.25">
      <c r="B206" s="3">
        <v>189</v>
      </c>
      <c r="C206" s="87" t="s">
        <v>273</v>
      </c>
      <c r="D206" s="3"/>
      <c r="E206" s="24" t="s">
        <v>68</v>
      </c>
      <c r="F206" s="3"/>
      <c r="G206" s="100">
        <v>38500</v>
      </c>
      <c r="H206" s="3">
        <v>8</v>
      </c>
      <c r="I206" s="67">
        <f t="shared" si="17"/>
        <v>0.125</v>
      </c>
      <c r="J206" s="14">
        <f t="shared" si="19"/>
        <v>401.04166666666669</v>
      </c>
      <c r="K206" s="14">
        <f t="shared" si="18"/>
        <v>401.04166666666669</v>
      </c>
      <c r="L206" s="3">
        <v>5</v>
      </c>
      <c r="M206" s="14">
        <f t="shared" si="20"/>
        <v>2005.2083333333335</v>
      </c>
      <c r="N206" s="20">
        <v>0</v>
      </c>
      <c r="O206" s="14">
        <v>0</v>
      </c>
      <c r="P206" s="14">
        <f t="shared" si="21"/>
        <v>2005.2083333333335</v>
      </c>
      <c r="Q206" s="14">
        <f t="shared" si="22"/>
        <v>36494.791666666664</v>
      </c>
    </row>
    <row r="207" spans="2:17" x14ac:dyDescent="0.25">
      <c r="B207" s="3">
        <v>190</v>
      </c>
      <c r="C207" s="87" t="s">
        <v>321</v>
      </c>
      <c r="D207" s="3"/>
      <c r="E207" s="24" t="s">
        <v>68</v>
      </c>
      <c r="F207" s="3"/>
      <c r="G207" s="100">
        <v>73000</v>
      </c>
      <c r="H207" s="3">
        <v>8</v>
      </c>
      <c r="I207" s="67">
        <f t="shared" si="17"/>
        <v>0.125</v>
      </c>
      <c r="J207" s="14">
        <f t="shared" si="19"/>
        <v>760.41666666666663</v>
      </c>
      <c r="K207" s="14">
        <f t="shared" si="18"/>
        <v>760.41666666666663</v>
      </c>
      <c r="L207" s="3">
        <v>5</v>
      </c>
      <c r="M207" s="14">
        <f t="shared" si="20"/>
        <v>3802.083333333333</v>
      </c>
      <c r="N207" s="20">
        <v>0</v>
      </c>
      <c r="O207" s="14">
        <v>0</v>
      </c>
      <c r="P207" s="14">
        <f t="shared" si="21"/>
        <v>3802.083333333333</v>
      </c>
      <c r="Q207" s="14">
        <f t="shared" si="22"/>
        <v>69197.916666666672</v>
      </c>
    </row>
    <row r="208" spans="2:17" x14ac:dyDescent="0.25">
      <c r="B208" s="3">
        <v>191</v>
      </c>
      <c r="C208" s="87" t="s">
        <v>273</v>
      </c>
      <c r="D208" s="3"/>
      <c r="E208" s="24" t="s">
        <v>68</v>
      </c>
      <c r="F208" s="3"/>
      <c r="G208" s="100">
        <v>38500</v>
      </c>
      <c r="H208" s="3">
        <v>8</v>
      </c>
      <c r="I208" s="67">
        <f t="shared" si="17"/>
        <v>0.125</v>
      </c>
      <c r="J208" s="14">
        <f t="shared" si="19"/>
        <v>401.04166666666669</v>
      </c>
      <c r="K208" s="14">
        <f t="shared" si="18"/>
        <v>401.04166666666669</v>
      </c>
      <c r="L208" s="3">
        <v>5</v>
      </c>
      <c r="M208" s="14">
        <f t="shared" si="20"/>
        <v>2005.2083333333335</v>
      </c>
      <c r="N208" s="20">
        <v>0</v>
      </c>
      <c r="O208" s="14">
        <v>0</v>
      </c>
      <c r="P208" s="14">
        <f t="shared" si="21"/>
        <v>2005.2083333333335</v>
      </c>
      <c r="Q208" s="14">
        <f t="shared" si="22"/>
        <v>36494.791666666664</v>
      </c>
    </row>
    <row r="209" spans="2:17" x14ac:dyDescent="0.25">
      <c r="B209" s="3">
        <v>192</v>
      </c>
      <c r="C209" s="87" t="s">
        <v>322</v>
      </c>
      <c r="D209" s="3"/>
      <c r="E209" s="24" t="s">
        <v>68</v>
      </c>
      <c r="F209" s="3"/>
      <c r="G209" s="100">
        <v>11500</v>
      </c>
      <c r="H209" s="3">
        <v>8</v>
      </c>
      <c r="I209" s="67">
        <f t="shared" si="17"/>
        <v>0.125</v>
      </c>
      <c r="J209" s="14">
        <f t="shared" si="19"/>
        <v>119.79166666666667</v>
      </c>
      <c r="K209" s="14">
        <f t="shared" si="18"/>
        <v>119.79166666666667</v>
      </c>
      <c r="L209" s="3">
        <v>5</v>
      </c>
      <c r="M209" s="14">
        <f t="shared" si="20"/>
        <v>598.95833333333337</v>
      </c>
      <c r="N209" s="20">
        <v>0</v>
      </c>
      <c r="O209" s="14">
        <v>0</v>
      </c>
      <c r="P209" s="14">
        <f t="shared" si="21"/>
        <v>598.95833333333337</v>
      </c>
      <c r="Q209" s="14">
        <f t="shared" si="22"/>
        <v>10901.041666666666</v>
      </c>
    </row>
    <row r="210" spans="2:17" x14ac:dyDescent="0.25">
      <c r="B210" s="3">
        <v>193</v>
      </c>
      <c r="C210" s="87" t="s">
        <v>323</v>
      </c>
      <c r="D210" s="3"/>
      <c r="E210" s="24" t="s">
        <v>68</v>
      </c>
      <c r="F210" s="3"/>
      <c r="G210" s="100">
        <v>107800</v>
      </c>
      <c r="H210" s="3">
        <v>8</v>
      </c>
      <c r="I210" s="67">
        <f t="shared" si="17"/>
        <v>0.125</v>
      </c>
      <c r="J210" s="14">
        <f t="shared" si="19"/>
        <v>1122.9166666666667</v>
      </c>
      <c r="K210" s="14">
        <f t="shared" si="18"/>
        <v>1122.9166666666667</v>
      </c>
      <c r="L210" s="3">
        <v>5</v>
      </c>
      <c r="M210" s="14">
        <f t="shared" si="20"/>
        <v>5614.5833333333339</v>
      </c>
      <c r="N210" s="20">
        <v>0</v>
      </c>
      <c r="O210" s="14">
        <v>0</v>
      </c>
      <c r="P210" s="14">
        <f t="shared" si="21"/>
        <v>5614.5833333333339</v>
      </c>
      <c r="Q210" s="14">
        <f t="shared" si="22"/>
        <v>102185.41666666667</v>
      </c>
    </row>
    <row r="211" spans="2:17" x14ac:dyDescent="0.25">
      <c r="B211" s="3">
        <v>194</v>
      </c>
      <c r="C211" s="87" t="s">
        <v>292</v>
      </c>
      <c r="D211" s="3"/>
      <c r="E211" s="24" t="s">
        <v>68</v>
      </c>
      <c r="F211" s="3"/>
      <c r="G211" s="100">
        <v>200000</v>
      </c>
      <c r="H211" s="3">
        <v>8</v>
      </c>
      <c r="I211" s="67">
        <f t="shared" ref="I211:I274" si="23">1/H211</f>
        <v>0.125</v>
      </c>
      <c r="J211" s="14">
        <f t="shared" si="19"/>
        <v>2083.3333333333335</v>
      </c>
      <c r="K211" s="14">
        <f t="shared" ref="K211:K274" si="24">J211</f>
        <v>2083.3333333333335</v>
      </c>
      <c r="L211" s="3">
        <v>5</v>
      </c>
      <c r="M211" s="14">
        <f t="shared" si="20"/>
        <v>10416.666666666668</v>
      </c>
      <c r="N211" s="20">
        <v>0</v>
      </c>
      <c r="O211" s="14">
        <v>0</v>
      </c>
      <c r="P211" s="14">
        <f t="shared" si="21"/>
        <v>10416.666666666668</v>
      </c>
      <c r="Q211" s="14">
        <f t="shared" si="22"/>
        <v>189583.33333333334</v>
      </c>
    </row>
    <row r="212" spans="2:17" x14ac:dyDescent="0.25">
      <c r="B212" s="3">
        <v>195</v>
      </c>
      <c r="C212" s="87" t="s">
        <v>324</v>
      </c>
      <c r="D212" s="3"/>
      <c r="E212" s="24" t="s">
        <v>68</v>
      </c>
      <c r="F212" s="3"/>
      <c r="G212" s="100">
        <v>621600</v>
      </c>
      <c r="H212" s="3">
        <v>8</v>
      </c>
      <c r="I212" s="67">
        <f t="shared" si="23"/>
        <v>0.125</v>
      </c>
      <c r="J212" s="14">
        <f t="shared" si="19"/>
        <v>6475</v>
      </c>
      <c r="K212" s="14">
        <f t="shared" si="24"/>
        <v>6475</v>
      </c>
      <c r="L212" s="3">
        <v>5</v>
      </c>
      <c r="M212" s="14">
        <f t="shared" si="20"/>
        <v>32375</v>
      </c>
      <c r="N212" s="20">
        <v>0</v>
      </c>
      <c r="O212" s="14">
        <v>0</v>
      </c>
      <c r="P212" s="14">
        <f t="shared" si="21"/>
        <v>32375</v>
      </c>
      <c r="Q212" s="14">
        <f t="shared" si="22"/>
        <v>589225</v>
      </c>
    </row>
    <row r="213" spans="2:17" x14ac:dyDescent="0.25">
      <c r="B213" s="3">
        <v>196</v>
      </c>
      <c r="C213" s="87" t="s">
        <v>325</v>
      </c>
      <c r="D213" s="3"/>
      <c r="E213" s="24" t="s">
        <v>68</v>
      </c>
      <c r="F213" s="3"/>
      <c r="G213" s="100">
        <v>20000</v>
      </c>
      <c r="H213" s="3">
        <v>8</v>
      </c>
      <c r="I213" s="67">
        <f t="shared" si="23"/>
        <v>0.125</v>
      </c>
      <c r="J213" s="14">
        <f t="shared" si="19"/>
        <v>208.33333333333334</v>
      </c>
      <c r="K213" s="14">
        <f t="shared" si="24"/>
        <v>208.33333333333334</v>
      </c>
      <c r="L213" s="3">
        <v>5</v>
      </c>
      <c r="M213" s="14">
        <f t="shared" si="20"/>
        <v>1041.6666666666667</v>
      </c>
      <c r="N213" s="20">
        <v>0</v>
      </c>
      <c r="O213" s="14">
        <v>0</v>
      </c>
      <c r="P213" s="14">
        <f t="shared" si="21"/>
        <v>1041.6666666666667</v>
      </c>
      <c r="Q213" s="14">
        <f t="shared" si="22"/>
        <v>18958.333333333332</v>
      </c>
    </row>
    <row r="214" spans="2:17" x14ac:dyDescent="0.25">
      <c r="B214" s="3">
        <v>197</v>
      </c>
      <c r="C214" s="87" t="s">
        <v>326</v>
      </c>
      <c r="D214" s="3"/>
      <c r="E214" s="24" t="s">
        <v>68</v>
      </c>
      <c r="F214" s="3"/>
      <c r="G214" s="97">
        <v>2500000</v>
      </c>
      <c r="H214" s="3">
        <v>8</v>
      </c>
      <c r="I214" s="67">
        <f t="shared" si="23"/>
        <v>0.125</v>
      </c>
      <c r="J214" s="14">
        <f t="shared" si="19"/>
        <v>26041.666666666668</v>
      </c>
      <c r="K214" s="14">
        <f t="shared" si="24"/>
        <v>26041.666666666668</v>
      </c>
      <c r="L214" s="3">
        <v>5</v>
      </c>
      <c r="M214" s="14">
        <f t="shared" si="20"/>
        <v>130208.33333333334</v>
      </c>
      <c r="N214" s="20">
        <v>0</v>
      </c>
      <c r="O214" s="14">
        <v>0</v>
      </c>
      <c r="P214" s="14">
        <f t="shared" si="21"/>
        <v>130208.33333333334</v>
      </c>
      <c r="Q214" s="14">
        <f t="shared" si="22"/>
        <v>2369791.6666666665</v>
      </c>
    </row>
    <row r="215" spans="2:17" x14ac:dyDescent="0.25">
      <c r="B215" s="3">
        <v>198</v>
      </c>
      <c r="C215" s="93" t="s">
        <v>327</v>
      </c>
      <c r="D215" s="3"/>
      <c r="E215" s="24" t="s">
        <v>68</v>
      </c>
      <c r="F215" s="3"/>
      <c r="G215" s="102">
        <v>3000</v>
      </c>
      <c r="H215" s="3">
        <v>8</v>
      </c>
      <c r="I215" s="67">
        <f t="shared" si="23"/>
        <v>0.125</v>
      </c>
      <c r="J215" s="14">
        <f t="shared" si="19"/>
        <v>31.25</v>
      </c>
      <c r="K215" s="14">
        <f t="shared" si="24"/>
        <v>31.25</v>
      </c>
      <c r="L215" s="3">
        <v>5</v>
      </c>
      <c r="M215" s="14">
        <f t="shared" si="20"/>
        <v>156.25</v>
      </c>
      <c r="N215" s="20">
        <v>0</v>
      </c>
      <c r="O215" s="14">
        <v>0</v>
      </c>
      <c r="P215" s="14">
        <f t="shared" si="21"/>
        <v>156.25</v>
      </c>
      <c r="Q215" s="14">
        <f t="shared" si="22"/>
        <v>2843.75</v>
      </c>
    </row>
    <row r="216" spans="2:17" x14ac:dyDescent="0.25">
      <c r="B216" s="3">
        <v>199</v>
      </c>
      <c r="C216" s="87" t="s">
        <v>328</v>
      </c>
      <c r="D216" s="3"/>
      <c r="E216" s="24" t="s">
        <v>68</v>
      </c>
      <c r="F216" s="3"/>
      <c r="G216" s="100">
        <v>18348</v>
      </c>
      <c r="H216" s="3">
        <v>8</v>
      </c>
      <c r="I216" s="67">
        <f t="shared" si="23"/>
        <v>0.125</v>
      </c>
      <c r="J216" s="14">
        <f t="shared" si="19"/>
        <v>191.125</v>
      </c>
      <c r="K216" s="14">
        <f t="shared" si="24"/>
        <v>191.125</v>
      </c>
      <c r="L216" s="3">
        <v>5</v>
      </c>
      <c r="M216" s="14">
        <f t="shared" si="20"/>
        <v>955.625</v>
      </c>
      <c r="N216" s="20">
        <v>0</v>
      </c>
      <c r="O216" s="14">
        <v>0</v>
      </c>
      <c r="P216" s="14">
        <f t="shared" si="21"/>
        <v>955.625</v>
      </c>
      <c r="Q216" s="14">
        <f t="shared" si="22"/>
        <v>17392.375</v>
      </c>
    </row>
    <row r="217" spans="2:17" x14ac:dyDescent="0.25">
      <c r="B217" s="3">
        <v>200</v>
      </c>
      <c r="C217" s="87" t="s">
        <v>273</v>
      </c>
      <c r="D217" s="3"/>
      <c r="E217" s="24" t="s">
        <v>68</v>
      </c>
      <c r="F217" s="3"/>
      <c r="G217" s="100">
        <v>38500</v>
      </c>
      <c r="H217" s="3">
        <v>8</v>
      </c>
      <c r="I217" s="67">
        <f t="shared" si="23"/>
        <v>0.125</v>
      </c>
      <c r="J217" s="14">
        <f t="shared" si="19"/>
        <v>401.04166666666669</v>
      </c>
      <c r="K217" s="14">
        <f t="shared" si="24"/>
        <v>401.04166666666669</v>
      </c>
      <c r="L217" s="3">
        <v>5</v>
      </c>
      <c r="M217" s="14">
        <f t="shared" si="20"/>
        <v>2005.2083333333335</v>
      </c>
      <c r="N217" s="20">
        <v>0</v>
      </c>
      <c r="O217" s="14">
        <v>0</v>
      </c>
      <c r="P217" s="14">
        <f t="shared" si="21"/>
        <v>2005.2083333333335</v>
      </c>
      <c r="Q217" s="14">
        <f t="shared" si="22"/>
        <v>36494.791666666664</v>
      </c>
    </row>
    <row r="218" spans="2:17" x14ac:dyDescent="0.25">
      <c r="B218" s="3">
        <v>201</v>
      </c>
      <c r="C218" s="87" t="s">
        <v>329</v>
      </c>
      <c r="D218" s="3"/>
      <c r="E218" s="24" t="s">
        <v>68</v>
      </c>
      <c r="F218" s="3"/>
      <c r="G218" s="100">
        <v>50000</v>
      </c>
      <c r="H218" s="3">
        <v>8</v>
      </c>
      <c r="I218" s="67">
        <f t="shared" si="23"/>
        <v>0.125</v>
      </c>
      <c r="J218" s="14">
        <f t="shared" si="19"/>
        <v>520.83333333333337</v>
      </c>
      <c r="K218" s="14">
        <f t="shared" si="24"/>
        <v>520.83333333333337</v>
      </c>
      <c r="L218" s="3">
        <v>5</v>
      </c>
      <c r="M218" s="14">
        <f t="shared" si="20"/>
        <v>2604.166666666667</v>
      </c>
      <c r="N218" s="20">
        <v>0</v>
      </c>
      <c r="O218" s="14">
        <v>0</v>
      </c>
      <c r="P218" s="14">
        <f t="shared" si="21"/>
        <v>2604.166666666667</v>
      </c>
      <c r="Q218" s="14">
        <f t="shared" si="22"/>
        <v>47395.833333333336</v>
      </c>
    </row>
    <row r="219" spans="2:17" x14ac:dyDescent="0.25">
      <c r="B219" s="3">
        <v>202</v>
      </c>
      <c r="C219" s="87" t="s">
        <v>330</v>
      </c>
      <c r="D219" s="3"/>
      <c r="E219" s="24" t="s">
        <v>68</v>
      </c>
      <c r="F219" s="3"/>
      <c r="G219" s="100">
        <v>890000</v>
      </c>
      <c r="H219" s="3">
        <v>8</v>
      </c>
      <c r="I219" s="67">
        <f t="shared" si="23"/>
        <v>0.125</v>
      </c>
      <c r="J219" s="14">
        <f t="shared" si="19"/>
        <v>9270.8333333333339</v>
      </c>
      <c r="K219" s="14">
        <f t="shared" si="24"/>
        <v>9270.8333333333339</v>
      </c>
      <c r="L219" s="3">
        <v>5</v>
      </c>
      <c r="M219" s="14">
        <f t="shared" si="20"/>
        <v>46354.166666666672</v>
      </c>
      <c r="N219" s="20">
        <v>0</v>
      </c>
      <c r="O219" s="14">
        <v>0</v>
      </c>
      <c r="P219" s="14">
        <f t="shared" si="21"/>
        <v>46354.166666666672</v>
      </c>
      <c r="Q219" s="14">
        <f t="shared" si="22"/>
        <v>843645.83333333337</v>
      </c>
    </row>
    <row r="220" spans="2:17" x14ac:dyDescent="0.25">
      <c r="B220" s="3">
        <v>203</v>
      </c>
      <c r="C220" s="87" t="s">
        <v>331</v>
      </c>
      <c r="D220" s="3"/>
      <c r="E220" s="24" t="s">
        <v>68</v>
      </c>
      <c r="F220" s="3"/>
      <c r="G220" s="100">
        <v>37500</v>
      </c>
      <c r="H220" s="3">
        <v>8</v>
      </c>
      <c r="I220" s="67">
        <f t="shared" si="23"/>
        <v>0.125</v>
      </c>
      <c r="J220" s="14">
        <f t="shared" si="19"/>
        <v>390.625</v>
      </c>
      <c r="K220" s="14">
        <f t="shared" si="24"/>
        <v>390.625</v>
      </c>
      <c r="L220" s="3">
        <v>5</v>
      </c>
      <c r="M220" s="14">
        <f t="shared" si="20"/>
        <v>1953.125</v>
      </c>
      <c r="N220" s="20">
        <v>0</v>
      </c>
      <c r="O220" s="14">
        <v>0</v>
      </c>
      <c r="P220" s="14">
        <f t="shared" si="21"/>
        <v>1953.125</v>
      </c>
      <c r="Q220" s="14">
        <f t="shared" si="22"/>
        <v>35546.875</v>
      </c>
    </row>
    <row r="221" spans="2:17" x14ac:dyDescent="0.25">
      <c r="B221" s="3">
        <v>204</v>
      </c>
      <c r="C221" s="87" t="s">
        <v>332</v>
      </c>
      <c r="D221" s="3"/>
      <c r="E221" s="24" t="s">
        <v>68</v>
      </c>
      <c r="F221" s="3"/>
      <c r="G221" s="100">
        <v>8000</v>
      </c>
      <c r="H221" s="3">
        <v>8</v>
      </c>
      <c r="I221" s="67">
        <f t="shared" si="23"/>
        <v>0.125</v>
      </c>
      <c r="J221" s="14">
        <f t="shared" si="19"/>
        <v>83.333333333333329</v>
      </c>
      <c r="K221" s="14">
        <f t="shared" si="24"/>
        <v>83.333333333333329</v>
      </c>
      <c r="L221" s="3">
        <v>5</v>
      </c>
      <c r="M221" s="14">
        <f t="shared" si="20"/>
        <v>416.66666666666663</v>
      </c>
      <c r="N221" s="20">
        <v>0</v>
      </c>
      <c r="O221" s="14">
        <v>0</v>
      </c>
      <c r="P221" s="14">
        <f t="shared" si="21"/>
        <v>416.66666666666663</v>
      </c>
      <c r="Q221" s="14">
        <f t="shared" si="22"/>
        <v>7583.333333333333</v>
      </c>
    </row>
    <row r="222" spans="2:17" x14ac:dyDescent="0.25">
      <c r="B222" s="3">
        <v>205</v>
      </c>
      <c r="C222" s="87" t="s">
        <v>333</v>
      </c>
      <c r="D222" s="3"/>
      <c r="E222" s="24" t="s">
        <v>68</v>
      </c>
      <c r="F222" s="3"/>
      <c r="G222" s="100">
        <v>17500</v>
      </c>
      <c r="H222" s="3">
        <v>8</v>
      </c>
      <c r="I222" s="67">
        <f t="shared" si="23"/>
        <v>0.125</v>
      </c>
      <c r="J222" s="14">
        <f t="shared" si="19"/>
        <v>182.29166666666666</v>
      </c>
      <c r="K222" s="14">
        <f t="shared" si="24"/>
        <v>182.29166666666666</v>
      </c>
      <c r="L222" s="3">
        <v>5</v>
      </c>
      <c r="M222" s="14">
        <f t="shared" si="20"/>
        <v>911.45833333333326</v>
      </c>
      <c r="N222" s="20">
        <v>0</v>
      </c>
      <c r="O222" s="14">
        <v>0</v>
      </c>
      <c r="P222" s="14">
        <f t="shared" si="21"/>
        <v>911.45833333333326</v>
      </c>
      <c r="Q222" s="14">
        <f t="shared" si="22"/>
        <v>16588.541666666668</v>
      </c>
    </row>
    <row r="223" spans="2:17" x14ac:dyDescent="0.25">
      <c r="B223" s="3">
        <v>206</v>
      </c>
      <c r="C223" s="87" t="s">
        <v>334</v>
      </c>
      <c r="D223" s="3"/>
      <c r="E223" s="24" t="s">
        <v>68</v>
      </c>
      <c r="F223" s="3"/>
      <c r="G223" s="100">
        <v>51600</v>
      </c>
      <c r="H223" s="3">
        <v>8</v>
      </c>
      <c r="I223" s="67">
        <f t="shared" si="23"/>
        <v>0.125</v>
      </c>
      <c r="J223" s="14">
        <f t="shared" si="19"/>
        <v>537.5</v>
      </c>
      <c r="K223" s="14">
        <f t="shared" si="24"/>
        <v>537.5</v>
      </c>
      <c r="L223" s="3">
        <v>5</v>
      </c>
      <c r="M223" s="14">
        <f t="shared" si="20"/>
        <v>2687.5</v>
      </c>
      <c r="N223" s="20">
        <v>0</v>
      </c>
      <c r="O223" s="14">
        <v>0</v>
      </c>
      <c r="P223" s="14">
        <f t="shared" si="21"/>
        <v>2687.5</v>
      </c>
      <c r="Q223" s="14">
        <f t="shared" si="22"/>
        <v>48912.5</v>
      </c>
    </row>
    <row r="224" spans="2:17" x14ac:dyDescent="0.25">
      <c r="B224" s="3">
        <v>207</v>
      </c>
      <c r="C224" s="87" t="s">
        <v>277</v>
      </c>
      <c r="D224" s="3"/>
      <c r="E224" s="24" t="s">
        <v>68</v>
      </c>
      <c r="F224" s="3"/>
      <c r="G224" s="100">
        <v>100000</v>
      </c>
      <c r="H224" s="3">
        <v>8</v>
      </c>
      <c r="I224" s="67">
        <f t="shared" si="23"/>
        <v>0.125</v>
      </c>
      <c r="J224" s="14">
        <f t="shared" si="19"/>
        <v>1041.6666666666667</v>
      </c>
      <c r="K224" s="14">
        <f t="shared" si="24"/>
        <v>1041.6666666666667</v>
      </c>
      <c r="L224" s="3">
        <v>5</v>
      </c>
      <c r="M224" s="14">
        <f t="shared" si="20"/>
        <v>5208.3333333333339</v>
      </c>
      <c r="N224" s="20">
        <v>0</v>
      </c>
      <c r="O224" s="14">
        <v>0</v>
      </c>
      <c r="P224" s="14">
        <f t="shared" si="21"/>
        <v>5208.3333333333339</v>
      </c>
      <c r="Q224" s="14">
        <f t="shared" si="22"/>
        <v>94791.666666666672</v>
      </c>
    </row>
    <row r="225" spans="2:17" x14ac:dyDescent="0.25">
      <c r="B225" s="3">
        <v>208</v>
      </c>
      <c r="C225" s="87" t="s">
        <v>335</v>
      </c>
      <c r="D225" s="3"/>
      <c r="E225" s="24" t="s">
        <v>68</v>
      </c>
      <c r="F225" s="3"/>
      <c r="G225" s="97">
        <v>31500000</v>
      </c>
      <c r="H225" s="3">
        <v>8</v>
      </c>
      <c r="I225" s="67">
        <f t="shared" si="23"/>
        <v>0.125</v>
      </c>
      <c r="J225" s="14">
        <f t="shared" si="19"/>
        <v>328125</v>
      </c>
      <c r="K225" s="14">
        <f t="shared" si="24"/>
        <v>328125</v>
      </c>
      <c r="L225" s="3">
        <v>5</v>
      </c>
      <c r="M225" s="14">
        <f t="shared" si="20"/>
        <v>1640625</v>
      </c>
      <c r="N225" s="20">
        <v>0</v>
      </c>
      <c r="O225" s="14">
        <v>0</v>
      </c>
      <c r="P225" s="14">
        <f t="shared" si="21"/>
        <v>1640625</v>
      </c>
      <c r="Q225" s="14">
        <f t="shared" si="22"/>
        <v>29859375</v>
      </c>
    </row>
    <row r="226" spans="2:17" x14ac:dyDescent="0.25">
      <c r="B226" s="3">
        <v>209</v>
      </c>
      <c r="C226" s="87" t="s">
        <v>336</v>
      </c>
      <c r="D226" s="3"/>
      <c r="E226" s="24" t="s">
        <v>68</v>
      </c>
      <c r="F226" s="3"/>
      <c r="G226" s="97">
        <v>20705743</v>
      </c>
      <c r="H226" s="3">
        <v>8</v>
      </c>
      <c r="I226" s="67">
        <f t="shared" si="23"/>
        <v>0.125</v>
      </c>
      <c r="J226" s="14">
        <f t="shared" si="19"/>
        <v>215684.82291666666</v>
      </c>
      <c r="K226" s="14">
        <f t="shared" si="24"/>
        <v>215684.82291666666</v>
      </c>
      <c r="L226" s="3">
        <v>5</v>
      </c>
      <c r="M226" s="14">
        <f t="shared" si="20"/>
        <v>1078424.1145833333</v>
      </c>
      <c r="N226" s="20">
        <v>0</v>
      </c>
      <c r="O226" s="14">
        <v>0</v>
      </c>
      <c r="P226" s="14">
        <f t="shared" si="21"/>
        <v>1078424.1145833333</v>
      </c>
      <c r="Q226" s="14">
        <f t="shared" si="22"/>
        <v>19627318.885416668</v>
      </c>
    </row>
    <row r="227" spans="2:17" x14ac:dyDescent="0.25">
      <c r="B227" s="3">
        <v>210</v>
      </c>
      <c r="C227" s="87" t="s">
        <v>337</v>
      </c>
      <c r="D227" s="3"/>
      <c r="E227" s="24" t="s">
        <v>68</v>
      </c>
      <c r="F227" s="3"/>
      <c r="G227" s="100">
        <v>33400</v>
      </c>
      <c r="H227" s="3">
        <v>8</v>
      </c>
      <c r="I227" s="67">
        <f t="shared" si="23"/>
        <v>0.125</v>
      </c>
      <c r="J227" s="14">
        <f t="shared" si="19"/>
        <v>347.91666666666669</v>
      </c>
      <c r="K227" s="14">
        <f t="shared" si="24"/>
        <v>347.91666666666669</v>
      </c>
      <c r="L227" s="3">
        <v>5</v>
      </c>
      <c r="M227" s="14">
        <f t="shared" si="20"/>
        <v>1739.5833333333335</v>
      </c>
      <c r="N227" s="20">
        <v>0</v>
      </c>
      <c r="O227" s="14">
        <v>0</v>
      </c>
      <c r="P227" s="14">
        <f t="shared" si="21"/>
        <v>1739.5833333333335</v>
      </c>
      <c r="Q227" s="14">
        <f t="shared" si="22"/>
        <v>31660.416666666668</v>
      </c>
    </row>
    <row r="228" spans="2:17" x14ac:dyDescent="0.25">
      <c r="B228" s="3">
        <v>211</v>
      </c>
      <c r="C228" s="87" t="s">
        <v>273</v>
      </c>
      <c r="D228" s="3"/>
      <c r="E228" s="24" t="s">
        <v>175</v>
      </c>
      <c r="F228" s="3"/>
      <c r="G228" s="98">
        <v>38500</v>
      </c>
      <c r="H228" s="3">
        <v>8</v>
      </c>
      <c r="I228" s="67">
        <f t="shared" si="23"/>
        <v>0.125</v>
      </c>
      <c r="J228" s="14">
        <f t="shared" si="19"/>
        <v>401.04166666666669</v>
      </c>
      <c r="K228" s="14">
        <f t="shared" si="24"/>
        <v>401.04166666666669</v>
      </c>
      <c r="L228" s="3">
        <v>5</v>
      </c>
      <c r="M228" s="14">
        <f t="shared" si="20"/>
        <v>2005.2083333333335</v>
      </c>
      <c r="N228" s="20">
        <v>0</v>
      </c>
      <c r="O228" s="14">
        <v>0</v>
      </c>
      <c r="P228" s="14">
        <f t="shared" si="21"/>
        <v>2005.2083333333335</v>
      </c>
      <c r="Q228" s="14">
        <f t="shared" si="22"/>
        <v>36494.791666666664</v>
      </c>
    </row>
    <row r="229" spans="2:17" x14ac:dyDescent="0.25">
      <c r="B229" s="3">
        <v>212</v>
      </c>
      <c r="C229" s="87" t="s">
        <v>322</v>
      </c>
      <c r="D229" s="3"/>
      <c r="E229" s="24" t="s">
        <v>175</v>
      </c>
      <c r="F229" s="3"/>
      <c r="G229" s="98">
        <v>19000</v>
      </c>
      <c r="H229" s="3">
        <v>8</v>
      </c>
      <c r="I229" s="67">
        <f t="shared" si="23"/>
        <v>0.125</v>
      </c>
      <c r="J229" s="14">
        <f t="shared" si="19"/>
        <v>197.91666666666666</v>
      </c>
      <c r="K229" s="14">
        <f t="shared" si="24"/>
        <v>197.91666666666666</v>
      </c>
      <c r="L229" s="3">
        <v>5</v>
      </c>
      <c r="M229" s="14">
        <f t="shared" si="20"/>
        <v>989.58333333333326</v>
      </c>
      <c r="N229" s="20">
        <v>0</v>
      </c>
      <c r="O229" s="14">
        <v>0</v>
      </c>
      <c r="P229" s="14">
        <f t="shared" si="21"/>
        <v>989.58333333333326</v>
      </c>
      <c r="Q229" s="14">
        <f t="shared" si="22"/>
        <v>18010.416666666668</v>
      </c>
    </row>
    <row r="230" spans="2:17" x14ac:dyDescent="0.25">
      <c r="B230" s="3">
        <v>213</v>
      </c>
      <c r="C230" s="87" t="s">
        <v>338</v>
      </c>
      <c r="D230" s="3"/>
      <c r="E230" s="24" t="s">
        <v>175</v>
      </c>
      <c r="F230" s="3"/>
      <c r="G230" s="98">
        <v>50000</v>
      </c>
      <c r="H230" s="3">
        <v>8</v>
      </c>
      <c r="I230" s="67">
        <f t="shared" si="23"/>
        <v>0.125</v>
      </c>
      <c r="J230" s="14">
        <f t="shared" si="19"/>
        <v>520.83333333333337</v>
      </c>
      <c r="K230" s="14">
        <f t="shared" si="24"/>
        <v>520.83333333333337</v>
      </c>
      <c r="L230" s="3">
        <v>5</v>
      </c>
      <c r="M230" s="14">
        <f t="shared" si="20"/>
        <v>2604.166666666667</v>
      </c>
      <c r="N230" s="20">
        <v>0</v>
      </c>
      <c r="O230" s="14">
        <v>0</v>
      </c>
      <c r="P230" s="14">
        <f t="shared" si="21"/>
        <v>2604.166666666667</v>
      </c>
      <c r="Q230" s="14">
        <f t="shared" si="22"/>
        <v>47395.833333333336</v>
      </c>
    </row>
    <row r="231" spans="2:17" x14ac:dyDescent="0.25">
      <c r="B231" s="3">
        <v>214</v>
      </c>
      <c r="C231" s="87" t="s">
        <v>328</v>
      </c>
      <c r="D231" s="3"/>
      <c r="E231" s="24" t="s">
        <v>175</v>
      </c>
      <c r="F231" s="3"/>
      <c r="G231" s="98">
        <v>18576</v>
      </c>
      <c r="H231" s="3">
        <v>8</v>
      </c>
      <c r="I231" s="67">
        <f t="shared" si="23"/>
        <v>0.125</v>
      </c>
      <c r="J231" s="14">
        <f t="shared" si="19"/>
        <v>193.5</v>
      </c>
      <c r="K231" s="14">
        <f t="shared" si="24"/>
        <v>193.5</v>
      </c>
      <c r="L231" s="3">
        <v>5</v>
      </c>
      <c r="M231" s="14">
        <f t="shared" si="20"/>
        <v>967.5</v>
      </c>
      <c r="N231" s="20">
        <v>0</v>
      </c>
      <c r="O231" s="14">
        <v>0</v>
      </c>
      <c r="P231" s="14">
        <f t="shared" si="21"/>
        <v>967.5</v>
      </c>
      <c r="Q231" s="14">
        <f t="shared" si="22"/>
        <v>17608.5</v>
      </c>
    </row>
    <row r="232" spans="2:17" x14ac:dyDescent="0.25">
      <c r="B232" s="3">
        <v>215</v>
      </c>
      <c r="C232" s="87" t="s">
        <v>339</v>
      </c>
      <c r="D232" s="3"/>
      <c r="E232" s="24" t="s">
        <v>175</v>
      </c>
      <c r="F232" s="3"/>
      <c r="G232" s="98">
        <v>120000</v>
      </c>
      <c r="H232" s="3">
        <v>8</v>
      </c>
      <c r="I232" s="67">
        <f t="shared" si="23"/>
        <v>0.125</v>
      </c>
      <c r="J232" s="14">
        <f t="shared" si="19"/>
        <v>1250</v>
      </c>
      <c r="K232" s="14">
        <f t="shared" si="24"/>
        <v>1250</v>
      </c>
      <c r="L232" s="3">
        <v>5</v>
      </c>
      <c r="M232" s="14">
        <f t="shared" si="20"/>
        <v>6250</v>
      </c>
      <c r="N232" s="20">
        <v>0</v>
      </c>
      <c r="O232" s="14">
        <v>0</v>
      </c>
      <c r="P232" s="14">
        <f t="shared" si="21"/>
        <v>6250</v>
      </c>
      <c r="Q232" s="14">
        <f t="shared" si="22"/>
        <v>113750</v>
      </c>
    </row>
    <row r="233" spans="2:17" x14ac:dyDescent="0.25">
      <c r="B233" s="3">
        <v>216</v>
      </c>
      <c r="C233" s="87" t="s">
        <v>288</v>
      </c>
      <c r="D233" s="3"/>
      <c r="E233" s="24" t="s">
        <v>175</v>
      </c>
      <c r="F233" s="3"/>
      <c r="G233" s="98">
        <v>15000</v>
      </c>
      <c r="H233" s="3">
        <v>8</v>
      </c>
      <c r="I233" s="67">
        <f t="shared" si="23"/>
        <v>0.125</v>
      </c>
      <c r="J233" s="14">
        <f t="shared" si="19"/>
        <v>156.25</v>
      </c>
      <c r="K233" s="14">
        <f t="shared" si="24"/>
        <v>156.25</v>
      </c>
      <c r="L233" s="3">
        <v>5</v>
      </c>
      <c r="M233" s="14">
        <f t="shared" si="20"/>
        <v>781.25</v>
      </c>
      <c r="N233" s="20">
        <v>0</v>
      </c>
      <c r="O233" s="14">
        <v>0</v>
      </c>
      <c r="P233" s="14">
        <f t="shared" si="21"/>
        <v>781.25</v>
      </c>
      <c r="Q233" s="14">
        <f t="shared" si="22"/>
        <v>14218.75</v>
      </c>
    </row>
    <row r="234" spans="2:17" x14ac:dyDescent="0.25">
      <c r="B234" s="3">
        <v>217</v>
      </c>
      <c r="C234" s="87" t="s">
        <v>275</v>
      </c>
      <c r="D234" s="3"/>
      <c r="E234" s="24" t="s">
        <v>175</v>
      </c>
      <c r="F234" s="3"/>
      <c r="G234" s="98">
        <v>84000</v>
      </c>
      <c r="H234" s="3">
        <v>8</v>
      </c>
      <c r="I234" s="67">
        <f t="shared" si="23"/>
        <v>0.125</v>
      </c>
      <c r="J234" s="14">
        <f t="shared" si="19"/>
        <v>875</v>
      </c>
      <c r="K234" s="14">
        <f t="shared" si="24"/>
        <v>875</v>
      </c>
      <c r="L234" s="3">
        <v>5</v>
      </c>
      <c r="M234" s="14">
        <f t="shared" si="20"/>
        <v>4375</v>
      </c>
      <c r="N234" s="20">
        <v>0</v>
      </c>
      <c r="O234" s="14">
        <v>0</v>
      </c>
      <c r="P234" s="14">
        <f t="shared" si="21"/>
        <v>4375</v>
      </c>
      <c r="Q234" s="14">
        <f t="shared" si="22"/>
        <v>79625</v>
      </c>
    </row>
    <row r="235" spans="2:17" x14ac:dyDescent="0.25">
      <c r="B235" s="3">
        <v>218</v>
      </c>
      <c r="C235" s="87" t="s">
        <v>299</v>
      </c>
      <c r="D235" s="3"/>
      <c r="E235" s="24" t="s">
        <v>175</v>
      </c>
      <c r="F235" s="3"/>
      <c r="G235" s="98">
        <v>502000</v>
      </c>
      <c r="H235" s="3">
        <v>8</v>
      </c>
      <c r="I235" s="67">
        <f t="shared" si="23"/>
        <v>0.125</v>
      </c>
      <c r="J235" s="14">
        <f t="shared" si="19"/>
        <v>5229.166666666667</v>
      </c>
      <c r="K235" s="14">
        <f t="shared" si="24"/>
        <v>5229.166666666667</v>
      </c>
      <c r="L235" s="3">
        <v>5</v>
      </c>
      <c r="M235" s="14">
        <f t="shared" si="20"/>
        <v>26145.833333333336</v>
      </c>
      <c r="N235" s="20">
        <v>0</v>
      </c>
      <c r="O235" s="14">
        <v>0</v>
      </c>
      <c r="P235" s="14">
        <f t="shared" si="21"/>
        <v>26145.833333333336</v>
      </c>
      <c r="Q235" s="14">
        <f t="shared" si="22"/>
        <v>475854.16666666669</v>
      </c>
    </row>
    <row r="236" spans="2:17" x14ac:dyDescent="0.25">
      <c r="B236" s="3">
        <v>219</v>
      </c>
      <c r="C236" s="87" t="s">
        <v>273</v>
      </c>
      <c r="D236" s="3"/>
      <c r="E236" s="24" t="s">
        <v>175</v>
      </c>
      <c r="F236" s="3"/>
      <c r="G236" s="98">
        <v>38500</v>
      </c>
      <c r="H236" s="3">
        <v>8</v>
      </c>
      <c r="I236" s="67">
        <f t="shared" si="23"/>
        <v>0.125</v>
      </c>
      <c r="J236" s="14">
        <f t="shared" si="19"/>
        <v>401.04166666666669</v>
      </c>
      <c r="K236" s="14">
        <f t="shared" si="24"/>
        <v>401.04166666666669</v>
      </c>
      <c r="L236" s="3">
        <v>5</v>
      </c>
      <c r="M236" s="14">
        <f t="shared" si="20"/>
        <v>2005.2083333333335</v>
      </c>
      <c r="N236" s="20">
        <v>0</v>
      </c>
      <c r="O236" s="14">
        <v>0</v>
      </c>
      <c r="P236" s="14">
        <f t="shared" si="21"/>
        <v>2005.2083333333335</v>
      </c>
      <c r="Q236" s="14">
        <f t="shared" si="22"/>
        <v>36494.791666666664</v>
      </c>
    </row>
    <row r="237" spans="2:17" x14ac:dyDescent="0.25">
      <c r="B237" s="3">
        <v>220</v>
      </c>
      <c r="C237" s="87" t="s">
        <v>340</v>
      </c>
      <c r="D237" s="3"/>
      <c r="E237" s="24" t="s">
        <v>175</v>
      </c>
      <c r="F237" s="3"/>
      <c r="G237" s="98">
        <v>10000000</v>
      </c>
      <c r="H237" s="3">
        <v>8</v>
      </c>
      <c r="I237" s="67">
        <f t="shared" si="23"/>
        <v>0.125</v>
      </c>
      <c r="J237" s="14">
        <f t="shared" si="19"/>
        <v>104166.66666666667</v>
      </c>
      <c r="K237" s="14">
        <f t="shared" si="24"/>
        <v>104166.66666666667</v>
      </c>
      <c r="L237" s="3">
        <v>5</v>
      </c>
      <c r="M237" s="14">
        <f t="shared" si="20"/>
        <v>520833.33333333337</v>
      </c>
      <c r="N237" s="20">
        <v>0</v>
      </c>
      <c r="O237" s="14">
        <v>0</v>
      </c>
      <c r="P237" s="14">
        <f t="shared" si="21"/>
        <v>520833.33333333337</v>
      </c>
      <c r="Q237" s="14">
        <f t="shared" si="22"/>
        <v>9479166.666666666</v>
      </c>
    </row>
    <row r="238" spans="2:17" x14ac:dyDescent="0.25">
      <c r="B238" s="3">
        <v>221</v>
      </c>
      <c r="C238" s="87" t="s">
        <v>341</v>
      </c>
      <c r="D238" s="3"/>
      <c r="E238" s="24" t="s">
        <v>175</v>
      </c>
      <c r="F238" s="3"/>
      <c r="G238" s="98">
        <v>15000000</v>
      </c>
      <c r="H238" s="3">
        <v>8</v>
      </c>
      <c r="I238" s="67">
        <f t="shared" si="23"/>
        <v>0.125</v>
      </c>
      <c r="J238" s="14">
        <f t="shared" si="19"/>
        <v>156250</v>
      </c>
      <c r="K238" s="14">
        <f t="shared" si="24"/>
        <v>156250</v>
      </c>
      <c r="L238" s="3">
        <v>5</v>
      </c>
      <c r="M238" s="14">
        <f t="shared" si="20"/>
        <v>781250</v>
      </c>
      <c r="N238" s="20">
        <v>0</v>
      </c>
      <c r="O238" s="14">
        <v>0</v>
      </c>
      <c r="P238" s="14">
        <f t="shared" si="21"/>
        <v>781250</v>
      </c>
      <c r="Q238" s="14">
        <f t="shared" si="22"/>
        <v>14218750</v>
      </c>
    </row>
    <row r="239" spans="2:17" x14ac:dyDescent="0.25">
      <c r="B239" s="3">
        <v>222</v>
      </c>
      <c r="C239" s="87" t="s">
        <v>342</v>
      </c>
      <c r="D239" s="3"/>
      <c r="E239" s="24" t="s">
        <v>175</v>
      </c>
      <c r="F239" s="3"/>
      <c r="G239" s="98">
        <v>169400</v>
      </c>
      <c r="H239" s="3">
        <v>8</v>
      </c>
      <c r="I239" s="67">
        <f t="shared" si="23"/>
        <v>0.125</v>
      </c>
      <c r="J239" s="14">
        <f t="shared" si="19"/>
        <v>1764.5833333333333</v>
      </c>
      <c r="K239" s="14">
        <f t="shared" si="24"/>
        <v>1764.5833333333333</v>
      </c>
      <c r="L239" s="3">
        <v>5</v>
      </c>
      <c r="M239" s="14">
        <f t="shared" si="20"/>
        <v>8822.9166666666661</v>
      </c>
      <c r="N239" s="20">
        <v>0</v>
      </c>
      <c r="O239" s="14">
        <v>0</v>
      </c>
      <c r="P239" s="14">
        <f t="shared" si="21"/>
        <v>8822.9166666666661</v>
      </c>
      <c r="Q239" s="14">
        <f t="shared" si="22"/>
        <v>160577.08333333334</v>
      </c>
    </row>
    <row r="240" spans="2:17" x14ac:dyDescent="0.25">
      <c r="B240" s="3">
        <v>223</v>
      </c>
      <c r="C240" s="87" t="s">
        <v>343</v>
      </c>
      <c r="D240" s="3"/>
      <c r="E240" s="24" t="s">
        <v>175</v>
      </c>
      <c r="F240" s="3"/>
      <c r="G240" s="98">
        <v>835800</v>
      </c>
      <c r="H240" s="3">
        <v>8</v>
      </c>
      <c r="I240" s="67">
        <f t="shared" si="23"/>
        <v>0.125</v>
      </c>
      <c r="J240" s="14">
        <f t="shared" si="19"/>
        <v>8706.25</v>
      </c>
      <c r="K240" s="14">
        <f t="shared" si="24"/>
        <v>8706.25</v>
      </c>
      <c r="L240" s="3">
        <v>5</v>
      </c>
      <c r="M240" s="14">
        <f t="shared" si="20"/>
        <v>43531.25</v>
      </c>
      <c r="N240" s="20">
        <v>0</v>
      </c>
      <c r="O240" s="14">
        <v>0</v>
      </c>
      <c r="P240" s="14">
        <f t="shared" si="21"/>
        <v>43531.25</v>
      </c>
      <c r="Q240" s="14">
        <f t="shared" si="22"/>
        <v>792268.75</v>
      </c>
    </row>
    <row r="241" spans="2:17" x14ac:dyDescent="0.25">
      <c r="B241" s="3">
        <v>224</v>
      </c>
      <c r="C241" s="87" t="s">
        <v>344</v>
      </c>
      <c r="D241" s="3"/>
      <c r="E241" s="24" t="s">
        <v>175</v>
      </c>
      <c r="F241" s="3"/>
      <c r="G241" s="98">
        <v>300000</v>
      </c>
      <c r="H241" s="3">
        <v>8</v>
      </c>
      <c r="I241" s="67">
        <f t="shared" si="23"/>
        <v>0.125</v>
      </c>
      <c r="J241" s="14">
        <f t="shared" si="19"/>
        <v>3125</v>
      </c>
      <c r="K241" s="14">
        <f t="shared" si="24"/>
        <v>3125</v>
      </c>
      <c r="L241" s="3">
        <v>5</v>
      </c>
      <c r="M241" s="14">
        <f t="shared" si="20"/>
        <v>15625</v>
      </c>
      <c r="N241" s="20">
        <v>0</v>
      </c>
      <c r="O241" s="14">
        <v>0</v>
      </c>
      <c r="P241" s="14">
        <f t="shared" si="21"/>
        <v>15625</v>
      </c>
      <c r="Q241" s="14">
        <f t="shared" si="22"/>
        <v>284375</v>
      </c>
    </row>
    <row r="242" spans="2:17" x14ac:dyDescent="0.25">
      <c r="B242" s="3">
        <v>225</v>
      </c>
      <c r="C242" s="87" t="s">
        <v>277</v>
      </c>
      <c r="D242" s="3"/>
      <c r="E242" s="24" t="s">
        <v>175</v>
      </c>
      <c r="F242" s="3"/>
      <c r="G242" s="98">
        <v>200000</v>
      </c>
      <c r="H242" s="3">
        <v>8</v>
      </c>
      <c r="I242" s="67">
        <f t="shared" si="23"/>
        <v>0.125</v>
      </c>
      <c r="J242" s="14">
        <f t="shared" si="19"/>
        <v>2083.3333333333335</v>
      </c>
      <c r="K242" s="14">
        <f t="shared" si="24"/>
        <v>2083.3333333333335</v>
      </c>
      <c r="L242" s="3">
        <v>5</v>
      </c>
      <c r="M242" s="14">
        <f t="shared" si="20"/>
        <v>10416.666666666668</v>
      </c>
      <c r="N242" s="20">
        <v>0</v>
      </c>
      <c r="O242" s="14">
        <v>0</v>
      </c>
      <c r="P242" s="14">
        <f t="shared" si="21"/>
        <v>10416.666666666668</v>
      </c>
      <c r="Q242" s="14">
        <f t="shared" si="22"/>
        <v>189583.33333333334</v>
      </c>
    </row>
    <row r="243" spans="2:17" x14ac:dyDescent="0.25">
      <c r="B243" s="3">
        <v>226</v>
      </c>
      <c r="C243" s="87" t="s">
        <v>345</v>
      </c>
      <c r="D243" s="3"/>
      <c r="E243" s="24" t="s">
        <v>175</v>
      </c>
      <c r="F243" s="3"/>
      <c r="G243" s="98">
        <v>288000</v>
      </c>
      <c r="H243" s="3">
        <v>8</v>
      </c>
      <c r="I243" s="67">
        <f t="shared" si="23"/>
        <v>0.125</v>
      </c>
      <c r="J243" s="14">
        <f t="shared" si="19"/>
        <v>3000</v>
      </c>
      <c r="K243" s="14">
        <f t="shared" si="24"/>
        <v>3000</v>
      </c>
      <c r="L243" s="3">
        <v>5</v>
      </c>
      <c r="M243" s="14">
        <f t="shared" si="20"/>
        <v>15000</v>
      </c>
      <c r="N243" s="20">
        <v>0</v>
      </c>
      <c r="O243" s="14">
        <v>0</v>
      </c>
      <c r="P243" s="14">
        <f t="shared" si="21"/>
        <v>15000</v>
      </c>
      <c r="Q243" s="14">
        <f t="shared" si="22"/>
        <v>273000</v>
      </c>
    </row>
    <row r="244" spans="2:17" x14ac:dyDescent="0.25">
      <c r="B244" s="3">
        <v>227</v>
      </c>
      <c r="C244" s="87" t="s">
        <v>280</v>
      </c>
      <c r="D244" s="3"/>
      <c r="E244" s="24" t="s">
        <v>175</v>
      </c>
      <c r="F244" s="3"/>
      <c r="G244" s="98">
        <v>68300</v>
      </c>
      <c r="H244" s="3">
        <v>8</v>
      </c>
      <c r="I244" s="67">
        <f t="shared" si="23"/>
        <v>0.125</v>
      </c>
      <c r="J244" s="14">
        <f t="shared" ref="J244:J307" si="25">G244/(H244*12)</f>
        <v>711.45833333333337</v>
      </c>
      <c r="K244" s="14">
        <f t="shared" si="24"/>
        <v>711.45833333333337</v>
      </c>
      <c r="L244" s="3">
        <v>5</v>
      </c>
      <c r="M244" s="14">
        <f t="shared" ref="M244:M307" si="26">J244*L244</f>
        <v>3557.291666666667</v>
      </c>
      <c r="N244" s="20">
        <v>0</v>
      </c>
      <c r="O244" s="14">
        <v>0</v>
      </c>
      <c r="P244" s="14">
        <f t="shared" ref="P244:P307" si="27">O244+M244</f>
        <v>3557.291666666667</v>
      </c>
      <c r="Q244" s="14">
        <f t="shared" ref="Q244:Q307" si="28">G244-P244</f>
        <v>64742.708333333336</v>
      </c>
    </row>
    <row r="245" spans="2:17" x14ac:dyDescent="0.25">
      <c r="B245" s="3">
        <v>228</v>
      </c>
      <c r="C245" s="87" t="s">
        <v>273</v>
      </c>
      <c r="D245" s="3"/>
      <c r="E245" s="24" t="s">
        <v>175</v>
      </c>
      <c r="F245" s="3"/>
      <c r="G245" s="98">
        <v>38500</v>
      </c>
      <c r="H245" s="3">
        <v>8</v>
      </c>
      <c r="I245" s="67">
        <f t="shared" si="23"/>
        <v>0.125</v>
      </c>
      <c r="J245" s="14">
        <f t="shared" si="25"/>
        <v>401.04166666666669</v>
      </c>
      <c r="K245" s="14">
        <f t="shared" si="24"/>
        <v>401.04166666666669</v>
      </c>
      <c r="L245" s="3">
        <v>5</v>
      </c>
      <c r="M245" s="14">
        <f t="shared" si="26"/>
        <v>2005.2083333333335</v>
      </c>
      <c r="N245" s="20">
        <v>0</v>
      </c>
      <c r="O245" s="14">
        <v>0</v>
      </c>
      <c r="P245" s="14">
        <f t="shared" si="27"/>
        <v>2005.2083333333335</v>
      </c>
      <c r="Q245" s="14">
        <f t="shared" si="28"/>
        <v>36494.791666666664</v>
      </c>
    </row>
    <row r="246" spans="2:17" x14ac:dyDescent="0.25">
      <c r="B246" s="3">
        <v>229</v>
      </c>
      <c r="C246" s="87" t="s">
        <v>288</v>
      </c>
      <c r="D246" s="3"/>
      <c r="E246" s="24" t="s">
        <v>175</v>
      </c>
      <c r="F246" s="3"/>
      <c r="G246" s="98">
        <v>18415</v>
      </c>
      <c r="H246" s="3">
        <v>8</v>
      </c>
      <c r="I246" s="67">
        <f t="shared" si="23"/>
        <v>0.125</v>
      </c>
      <c r="J246" s="14">
        <f t="shared" si="25"/>
        <v>191.82291666666666</v>
      </c>
      <c r="K246" s="14">
        <f t="shared" si="24"/>
        <v>191.82291666666666</v>
      </c>
      <c r="L246" s="3">
        <v>5</v>
      </c>
      <c r="M246" s="14">
        <f t="shared" si="26"/>
        <v>959.11458333333326</v>
      </c>
      <c r="N246" s="20">
        <v>0</v>
      </c>
      <c r="O246" s="14">
        <v>0</v>
      </c>
      <c r="P246" s="14">
        <f t="shared" si="27"/>
        <v>959.11458333333326</v>
      </c>
      <c r="Q246" s="14">
        <f t="shared" si="28"/>
        <v>17455.885416666668</v>
      </c>
    </row>
    <row r="247" spans="2:17" x14ac:dyDescent="0.25">
      <c r="B247" s="3">
        <v>230</v>
      </c>
      <c r="C247" s="87" t="s">
        <v>275</v>
      </c>
      <c r="D247" s="3"/>
      <c r="E247" s="24" t="s">
        <v>175</v>
      </c>
      <c r="F247" s="3"/>
      <c r="G247" s="98">
        <v>70000</v>
      </c>
      <c r="H247" s="3">
        <v>8</v>
      </c>
      <c r="I247" s="67">
        <f t="shared" si="23"/>
        <v>0.125</v>
      </c>
      <c r="J247" s="14">
        <f t="shared" si="25"/>
        <v>729.16666666666663</v>
      </c>
      <c r="K247" s="14">
        <f t="shared" si="24"/>
        <v>729.16666666666663</v>
      </c>
      <c r="L247" s="3">
        <v>5</v>
      </c>
      <c r="M247" s="14">
        <f t="shared" si="26"/>
        <v>3645.833333333333</v>
      </c>
      <c r="N247" s="20">
        <v>0</v>
      </c>
      <c r="O247" s="14">
        <v>0</v>
      </c>
      <c r="P247" s="14">
        <f t="shared" si="27"/>
        <v>3645.833333333333</v>
      </c>
      <c r="Q247" s="14">
        <f t="shared" si="28"/>
        <v>66354.166666666672</v>
      </c>
    </row>
    <row r="248" spans="2:17" x14ac:dyDescent="0.25">
      <c r="B248" s="3">
        <v>231</v>
      </c>
      <c r="C248" s="87" t="s">
        <v>211</v>
      </c>
      <c r="D248" s="3"/>
      <c r="E248" s="24" t="s">
        <v>175</v>
      </c>
      <c r="F248" s="3"/>
      <c r="G248" s="98">
        <v>6000000</v>
      </c>
      <c r="H248" s="3">
        <v>8</v>
      </c>
      <c r="I248" s="67">
        <f t="shared" si="23"/>
        <v>0.125</v>
      </c>
      <c r="J248" s="14">
        <f t="shared" si="25"/>
        <v>62500</v>
      </c>
      <c r="K248" s="14">
        <f t="shared" si="24"/>
        <v>62500</v>
      </c>
      <c r="L248" s="3">
        <v>5</v>
      </c>
      <c r="M248" s="14">
        <f t="shared" si="26"/>
        <v>312500</v>
      </c>
      <c r="N248" s="20">
        <v>0</v>
      </c>
      <c r="O248" s="14">
        <v>0</v>
      </c>
      <c r="P248" s="14">
        <f t="shared" si="27"/>
        <v>312500</v>
      </c>
      <c r="Q248" s="14">
        <f t="shared" si="28"/>
        <v>5687500</v>
      </c>
    </row>
    <row r="249" spans="2:17" x14ac:dyDescent="0.25">
      <c r="B249" s="3">
        <v>232</v>
      </c>
      <c r="C249" s="87" t="s">
        <v>346</v>
      </c>
      <c r="D249" s="3"/>
      <c r="E249" s="24" t="s">
        <v>175</v>
      </c>
      <c r="F249" s="3"/>
      <c r="G249" s="98">
        <v>846374</v>
      </c>
      <c r="H249" s="3">
        <v>8</v>
      </c>
      <c r="I249" s="67">
        <f t="shared" si="23"/>
        <v>0.125</v>
      </c>
      <c r="J249" s="14">
        <f t="shared" si="25"/>
        <v>8816.3958333333339</v>
      </c>
      <c r="K249" s="14">
        <f t="shared" si="24"/>
        <v>8816.3958333333339</v>
      </c>
      <c r="L249" s="3">
        <v>5</v>
      </c>
      <c r="M249" s="14">
        <f t="shared" si="26"/>
        <v>44081.979166666672</v>
      </c>
      <c r="N249" s="20">
        <v>0</v>
      </c>
      <c r="O249" s="14">
        <v>0</v>
      </c>
      <c r="P249" s="14">
        <f t="shared" si="27"/>
        <v>44081.979166666672</v>
      </c>
      <c r="Q249" s="14">
        <f t="shared" si="28"/>
        <v>802292.02083333337</v>
      </c>
    </row>
    <row r="250" spans="2:17" x14ac:dyDescent="0.25">
      <c r="B250" s="3">
        <v>233</v>
      </c>
      <c r="C250" s="87" t="s">
        <v>288</v>
      </c>
      <c r="D250" s="3"/>
      <c r="E250" s="24" t="s">
        <v>175</v>
      </c>
      <c r="F250" s="3"/>
      <c r="G250" s="98">
        <v>15000</v>
      </c>
      <c r="H250" s="3">
        <v>8</v>
      </c>
      <c r="I250" s="67">
        <f t="shared" si="23"/>
        <v>0.125</v>
      </c>
      <c r="J250" s="14">
        <f t="shared" si="25"/>
        <v>156.25</v>
      </c>
      <c r="K250" s="14">
        <f t="shared" si="24"/>
        <v>156.25</v>
      </c>
      <c r="L250" s="3">
        <v>5</v>
      </c>
      <c r="M250" s="14">
        <f t="shared" si="26"/>
        <v>781.25</v>
      </c>
      <c r="N250" s="20">
        <v>0</v>
      </c>
      <c r="O250" s="14">
        <v>0</v>
      </c>
      <c r="P250" s="14">
        <f t="shared" si="27"/>
        <v>781.25</v>
      </c>
      <c r="Q250" s="14">
        <f t="shared" si="28"/>
        <v>14218.75</v>
      </c>
    </row>
    <row r="251" spans="2:17" x14ac:dyDescent="0.25">
      <c r="B251" s="3">
        <v>234</v>
      </c>
      <c r="C251" s="87" t="s">
        <v>347</v>
      </c>
      <c r="D251" s="3"/>
      <c r="E251" s="24" t="s">
        <v>175</v>
      </c>
      <c r="F251" s="3"/>
      <c r="G251" s="98">
        <v>33000</v>
      </c>
      <c r="H251" s="3">
        <v>8</v>
      </c>
      <c r="I251" s="67">
        <f t="shared" si="23"/>
        <v>0.125</v>
      </c>
      <c r="J251" s="14">
        <f t="shared" si="25"/>
        <v>343.75</v>
      </c>
      <c r="K251" s="14">
        <f t="shared" si="24"/>
        <v>343.75</v>
      </c>
      <c r="L251" s="3">
        <v>5</v>
      </c>
      <c r="M251" s="14">
        <f t="shared" si="26"/>
        <v>1718.75</v>
      </c>
      <c r="N251" s="20">
        <v>0</v>
      </c>
      <c r="O251" s="14">
        <v>0</v>
      </c>
      <c r="P251" s="14">
        <f t="shared" si="27"/>
        <v>1718.75</v>
      </c>
      <c r="Q251" s="14">
        <f t="shared" si="28"/>
        <v>31281.25</v>
      </c>
    </row>
    <row r="252" spans="2:17" x14ac:dyDescent="0.25">
      <c r="B252" s="3">
        <v>235</v>
      </c>
      <c r="C252" s="87" t="s">
        <v>348</v>
      </c>
      <c r="D252" s="3"/>
      <c r="E252" s="24" t="s">
        <v>175</v>
      </c>
      <c r="F252" s="3"/>
      <c r="G252" s="98">
        <v>140000</v>
      </c>
      <c r="H252" s="3">
        <v>8</v>
      </c>
      <c r="I252" s="67">
        <f t="shared" si="23"/>
        <v>0.125</v>
      </c>
      <c r="J252" s="14">
        <f t="shared" si="25"/>
        <v>1458.3333333333333</v>
      </c>
      <c r="K252" s="14">
        <f t="shared" si="24"/>
        <v>1458.3333333333333</v>
      </c>
      <c r="L252" s="3">
        <v>5</v>
      </c>
      <c r="M252" s="14">
        <f t="shared" si="26"/>
        <v>7291.6666666666661</v>
      </c>
      <c r="N252" s="20">
        <v>0</v>
      </c>
      <c r="O252" s="14">
        <v>0</v>
      </c>
      <c r="P252" s="14">
        <f t="shared" si="27"/>
        <v>7291.6666666666661</v>
      </c>
      <c r="Q252" s="14">
        <f t="shared" si="28"/>
        <v>132708.33333333334</v>
      </c>
    </row>
    <row r="253" spans="2:17" x14ac:dyDescent="0.25">
      <c r="B253" s="3">
        <v>236</v>
      </c>
      <c r="C253" s="87" t="s">
        <v>349</v>
      </c>
      <c r="D253" s="3"/>
      <c r="E253" s="24" t="s">
        <v>175</v>
      </c>
      <c r="F253" s="3"/>
      <c r="G253" s="98">
        <v>126500</v>
      </c>
      <c r="H253" s="3">
        <v>8</v>
      </c>
      <c r="I253" s="67">
        <f t="shared" si="23"/>
        <v>0.125</v>
      </c>
      <c r="J253" s="14">
        <f t="shared" si="25"/>
        <v>1317.7083333333333</v>
      </c>
      <c r="K253" s="14">
        <f t="shared" si="24"/>
        <v>1317.7083333333333</v>
      </c>
      <c r="L253" s="3">
        <v>5</v>
      </c>
      <c r="M253" s="14">
        <f t="shared" si="26"/>
        <v>6588.5416666666661</v>
      </c>
      <c r="N253" s="20">
        <v>0</v>
      </c>
      <c r="O253" s="14">
        <v>0</v>
      </c>
      <c r="P253" s="14">
        <f t="shared" si="27"/>
        <v>6588.5416666666661</v>
      </c>
      <c r="Q253" s="14">
        <f t="shared" si="28"/>
        <v>119911.45833333333</v>
      </c>
    </row>
    <row r="254" spans="2:17" x14ac:dyDescent="0.25">
      <c r="B254" s="3">
        <v>237</v>
      </c>
      <c r="C254" s="87" t="s">
        <v>350</v>
      </c>
      <c r="D254" s="3"/>
      <c r="E254" s="24" t="s">
        <v>175</v>
      </c>
      <c r="F254" s="3"/>
      <c r="G254" s="98">
        <v>449250</v>
      </c>
      <c r="H254" s="3">
        <v>8</v>
      </c>
      <c r="I254" s="67">
        <f t="shared" si="23"/>
        <v>0.125</v>
      </c>
      <c r="J254" s="14">
        <f t="shared" si="25"/>
        <v>4679.6875</v>
      </c>
      <c r="K254" s="14">
        <f t="shared" si="24"/>
        <v>4679.6875</v>
      </c>
      <c r="L254" s="3">
        <v>5</v>
      </c>
      <c r="M254" s="14">
        <f t="shared" si="26"/>
        <v>23398.4375</v>
      </c>
      <c r="N254" s="20">
        <v>0</v>
      </c>
      <c r="O254" s="14">
        <v>0</v>
      </c>
      <c r="P254" s="14">
        <f t="shared" si="27"/>
        <v>23398.4375</v>
      </c>
      <c r="Q254" s="14">
        <f t="shared" si="28"/>
        <v>425851.5625</v>
      </c>
    </row>
    <row r="255" spans="2:17" x14ac:dyDescent="0.25">
      <c r="B255" s="3">
        <v>238</v>
      </c>
      <c r="C255" s="87" t="s">
        <v>351</v>
      </c>
      <c r="D255" s="3"/>
      <c r="E255" s="24" t="s">
        <v>175</v>
      </c>
      <c r="F255" s="3"/>
      <c r="G255" s="98">
        <v>51200</v>
      </c>
      <c r="H255" s="3">
        <v>8</v>
      </c>
      <c r="I255" s="67">
        <f t="shared" si="23"/>
        <v>0.125</v>
      </c>
      <c r="J255" s="14">
        <f t="shared" si="25"/>
        <v>533.33333333333337</v>
      </c>
      <c r="K255" s="14">
        <f t="shared" si="24"/>
        <v>533.33333333333337</v>
      </c>
      <c r="L255" s="3">
        <v>5</v>
      </c>
      <c r="M255" s="14">
        <f t="shared" si="26"/>
        <v>2666.666666666667</v>
      </c>
      <c r="N255" s="20">
        <v>0</v>
      </c>
      <c r="O255" s="14">
        <v>0</v>
      </c>
      <c r="P255" s="14">
        <f t="shared" si="27"/>
        <v>2666.666666666667</v>
      </c>
      <c r="Q255" s="14">
        <f t="shared" si="28"/>
        <v>48533.333333333336</v>
      </c>
    </row>
    <row r="256" spans="2:17" x14ac:dyDescent="0.25">
      <c r="B256" s="3">
        <v>239</v>
      </c>
      <c r="C256" s="87" t="s">
        <v>277</v>
      </c>
      <c r="D256" s="3"/>
      <c r="E256" s="24" t="s">
        <v>175</v>
      </c>
      <c r="F256" s="3"/>
      <c r="G256" s="98">
        <v>100000</v>
      </c>
      <c r="H256" s="3">
        <v>8</v>
      </c>
      <c r="I256" s="67">
        <f t="shared" si="23"/>
        <v>0.125</v>
      </c>
      <c r="J256" s="14">
        <f t="shared" si="25"/>
        <v>1041.6666666666667</v>
      </c>
      <c r="K256" s="14">
        <f t="shared" si="24"/>
        <v>1041.6666666666667</v>
      </c>
      <c r="L256" s="3">
        <v>5</v>
      </c>
      <c r="M256" s="14">
        <f t="shared" si="26"/>
        <v>5208.3333333333339</v>
      </c>
      <c r="N256" s="20">
        <v>0</v>
      </c>
      <c r="O256" s="14">
        <v>0</v>
      </c>
      <c r="P256" s="14">
        <f t="shared" si="27"/>
        <v>5208.3333333333339</v>
      </c>
      <c r="Q256" s="14">
        <f t="shared" si="28"/>
        <v>94791.666666666672</v>
      </c>
    </row>
    <row r="257" spans="2:17" x14ac:dyDescent="0.25">
      <c r="B257" s="3">
        <v>240</v>
      </c>
      <c r="C257" s="87" t="s">
        <v>352</v>
      </c>
      <c r="D257" s="3"/>
      <c r="E257" s="24" t="s">
        <v>175</v>
      </c>
      <c r="F257" s="3"/>
      <c r="G257" s="98">
        <v>25500</v>
      </c>
      <c r="H257" s="3">
        <v>8</v>
      </c>
      <c r="I257" s="67">
        <f t="shared" si="23"/>
        <v>0.125</v>
      </c>
      <c r="J257" s="14">
        <f t="shared" si="25"/>
        <v>265.625</v>
      </c>
      <c r="K257" s="14">
        <f t="shared" si="24"/>
        <v>265.625</v>
      </c>
      <c r="L257" s="3">
        <v>5</v>
      </c>
      <c r="M257" s="14">
        <f t="shared" si="26"/>
        <v>1328.125</v>
      </c>
      <c r="N257" s="20">
        <v>0</v>
      </c>
      <c r="O257" s="14">
        <v>0</v>
      </c>
      <c r="P257" s="14">
        <f t="shared" si="27"/>
        <v>1328.125</v>
      </c>
      <c r="Q257" s="14">
        <f t="shared" si="28"/>
        <v>24171.875</v>
      </c>
    </row>
    <row r="258" spans="2:17" x14ac:dyDescent="0.25">
      <c r="B258" s="3">
        <v>241</v>
      </c>
      <c r="C258" s="87" t="s">
        <v>353</v>
      </c>
      <c r="D258" s="3"/>
      <c r="E258" s="24" t="s">
        <v>175</v>
      </c>
      <c r="F258" s="3"/>
      <c r="G258" s="98">
        <v>15000</v>
      </c>
      <c r="H258" s="3">
        <v>8</v>
      </c>
      <c r="I258" s="67">
        <f t="shared" si="23"/>
        <v>0.125</v>
      </c>
      <c r="J258" s="14">
        <f t="shared" si="25"/>
        <v>156.25</v>
      </c>
      <c r="K258" s="14">
        <f t="shared" si="24"/>
        <v>156.25</v>
      </c>
      <c r="L258" s="3">
        <v>5</v>
      </c>
      <c r="M258" s="14">
        <f t="shared" si="26"/>
        <v>781.25</v>
      </c>
      <c r="N258" s="20">
        <v>0</v>
      </c>
      <c r="O258" s="14">
        <v>0</v>
      </c>
      <c r="P258" s="14">
        <f t="shared" si="27"/>
        <v>781.25</v>
      </c>
      <c r="Q258" s="14">
        <f t="shared" si="28"/>
        <v>14218.75</v>
      </c>
    </row>
    <row r="259" spans="2:17" x14ac:dyDescent="0.25">
      <c r="B259" s="3">
        <v>242</v>
      </c>
      <c r="C259" s="87" t="s">
        <v>354</v>
      </c>
      <c r="D259" s="3"/>
      <c r="E259" s="24" t="s">
        <v>175</v>
      </c>
      <c r="F259" s="3"/>
      <c r="G259" s="98">
        <v>10000</v>
      </c>
      <c r="H259" s="3">
        <v>8</v>
      </c>
      <c r="I259" s="67">
        <f t="shared" si="23"/>
        <v>0.125</v>
      </c>
      <c r="J259" s="14">
        <f t="shared" si="25"/>
        <v>104.16666666666667</v>
      </c>
      <c r="K259" s="14">
        <f t="shared" si="24"/>
        <v>104.16666666666667</v>
      </c>
      <c r="L259" s="3">
        <v>5</v>
      </c>
      <c r="M259" s="14">
        <f t="shared" si="26"/>
        <v>520.83333333333337</v>
      </c>
      <c r="N259" s="20">
        <v>0</v>
      </c>
      <c r="O259" s="14">
        <v>0</v>
      </c>
      <c r="P259" s="14">
        <f t="shared" si="27"/>
        <v>520.83333333333337</v>
      </c>
      <c r="Q259" s="14">
        <f t="shared" si="28"/>
        <v>9479.1666666666661</v>
      </c>
    </row>
    <row r="260" spans="2:17" x14ac:dyDescent="0.25">
      <c r="B260" s="3">
        <v>243</v>
      </c>
      <c r="C260" s="87" t="s">
        <v>328</v>
      </c>
      <c r="D260" s="3"/>
      <c r="E260" s="24" t="s">
        <v>175</v>
      </c>
      <c r="F260" s="3"/>
      <c r="G260" s="98">
        <v>10000</v>
      </c>
      <c r="H260" s="3">
        <v>8</v>
      </c>
      <c r="I260" s="67">
        <f t="shared" si="23"/>
        <v>0.125</v>
      </c>
      <c r="J260" s="14">
        <f t="shared" si="25"/>
        <v>104.16666666666667</v>
      </c>
      <c r="K260" s="14">
        <f t="shared" si="24"/>
        <v>104.16666666666667</v>
      </c>
      <c r="L260" s="3">
        <v>5</v>
      </c>
      <c r="M260" s="14">
        <f t="shared" si="26"/>
        <v>520.83333333333337</v>
      </c>
      <c r="N260" s="20">
        <v>0</v>
      </c>
      <c r="O260" s="14">
        <v>0</v>
      </c>
      <c r="P260" s="14">
        <f t="shared" si="27"/>
        <v>520.83333333333337</v>
      </c>
      <c r="Q260" s="14">
        <f t="shared" si="28"/>
        <v>9479.1666666666661</v>
      </c>
    </row>
    <row r="261" spans="2:17" x14ac:dyDescent="0.25">
      <c r="B261" s="3">
        <v>244</v>
      </c>
      <c r="C261" s="87" t="s">
        <v>331</v>
      </c>
      <c r="D261" s="3"/>
      <c r="E261" s="24" t="s">
        <v>175</v>
      </c>
      <c r="F261" s="3"/>
      <c r="G261" s="98">
        <v>37800</v>
      </c>
      <c r="H261" s="3">
        <v>8</v>
      </c>
      <c r="I261" s="67">
        <f t="shared" si="23"/>
        <v>0.125</v>
      </c>
      <c r="J261" s="14">
        <f t="shared" si="25"/>
        <v>393.75</v>
      </c>
      <c r="K261" s="14">
        <f t="shared" si="24"/>
        <v>393.75</v>
      </c>
      <c r="L261" s="3">
        <v>5</v>
      </c>
      <c r="M261" s="14">
        <f t="shared" si="26"/>
        <v>1968.75</v>
      </c>
      <c r="N261" s="20">
        <v>0</v>
      </c>
      <c r="O261" s="14">
        <v>0</v>
      </c>
      <c r="P261" s="14">
        <f t="shared" si="27"/>
        <v>1968.75</v>
      </c>
      <c r="Q261" s="14">
        <f t="shared" si="28"/>
        <v>35831.25</v>
      </c>
    </row>
    <row r="262" spans="2:17" x14ac:dyDescent="0.25">
      <c r="B262" s="3">
        <v>245</v>
      </c>
      <c r="C262" s="87" t="s">
        <v>218</v>
      </c>
      <c r="D262" s="3"/>
      <c r="E262" s="24" t="s">
        <v>175</v>
      </c>
      <c r="F262" s="3"/>
      <c r="G262" s="98">
        <v>50000</v>
      </c>
      <c r="H262" s="3">
        <v>8</v>
      </c>
      <c r="I262" s="67">
        <f t="shared" si="23"/>
        <v>0.125</v>
      </c>
      <c r="J262" s="14">
        <f t="shared" si="25"/>
        <v>520.83333333333337</v>
      </c>
      <c r="K262" s="14">
        <f t="shared" si="24"/>
        <v>520.83333333333337</v>
      </c>
      <c r="L262" s="3">
        <v>5</v>
      </c>
      <c r="M262" s="14">
        <f t="shared" si="26"/>
        <v>2604.166666666667</v>
      </c>
      <c r="N262" s="20">
        <v>0</v>
      </c>
      <c r="O262" s="14">
        <v>0</v>
      </c>
      <c r="P262" s="14">
        <f t="shared" si="27"/>
        <v>2604.166666666667</v>
      </c>
      <c r="Q262" s="14">
        <f t="shared" si="28"/>
        <v>47395.833333333336</v>
      </c>
    </row>
    <row r="263" spans="2:17" x14ac:dyDescent="0.25">
      <c r="B263" s="3">
        <v>246</v>
      </c>
      <c r="C263" s="87" t="s">
        <v>292</v>
      </c>
      <c r="D263" s="3"/>
      <c r="E263" s="24" t="s">
        <v>175</v>
      </c>
      <c r="F263" s="3"/>
      <c r="G263" s="98">
        <v>100000</v>
      </c>
      <c r="H263" s="3">
        <v>8</v>
      </c>
      <c r="I263" s="67">
        <f t="shared" si="23"/>
        <v>0.125</v>
      </c>
      <c r="J263" s="14">
        <f t="shared" si="25"/>
        <v>1041.6666666666667</v>
      </c>
      <c r="K263" s="14">
        <f t="shared" si="24"/>
        <v>1041.6666666666667</v>
      </c>
      <c r="L263" s="3">
        <v>5</v>
      </c>
      <c r="M263" s="14">
        <f t="shared" si="26"/>
        <v>5208.3333333333339</v>
      </c>
      <c r="N263" s="20">
        <v>0</v>
      </c>
      <c r="O263" s="14">
        <v>0</v>
      </c>
      <c r="P263" s="14">
        <f t="shared" si="27"/>
        <v>5208.3333333333339</v>
      </c>
      <c r="Q263" s="14">
        <f t="shared" si="28"/>
        <v>94791.666666666672</v>
      </c>
    </row>
    <row r="264" spans="2:17" x14ac:dyDescent="0.25">
      <c r="B264" s="3">
        <v>247</v>
      </c>
      <c r="C264" s="87" t="s">
        <v>218</v>
      </c>
      <c r="D264" s="3"/>
      <c r="E264" s="24" t="s">
        <v>175</v>
      </c>
      <c r="F264" s="3"/>
      <c r="G264" s="98">
        <v>50000</v>
      </c>
      <c r="H264" s="3">
        <v>8</v>
      </c>
      <c r="I264" s="67">
        <f t="shared" si="23"/>
        <v>0.125</v>
      </c>
      <c r="J264" s="14">
        <f t="shared" si="25"/>
        <v>520.83333333333337</v>
      </c>
      <c r="K264" s="14">
        <f t="shared" si="24"/>
        <v>520.83333333333337</v>
      </c>
      <c r="L264" s="3">
        <v>5</v>
      </c>
      <c r="M264" s="14">
        <f t="shared" si="26"/>
        <v>2604.166666666667</v>
      </c>
      <c r="N264" s="20">
        <v>0</v>
      </c>
      <c r="O264" s="14">
        <v>0</v>
      </c>
      <c r="P264" s="14">
        <f t="shared" si="27"/>
        <v>2604.166666666667</v>
      </c>
      <c r="Q264" s="14">
        <f t="shared" si="28"/>
        <v>47395.833333333336</v>
      </c>
    </row>
    <row r="265" spans="2:17" x14ac:dyDescent="0.25">
      <c r="B265" s="3">
        <v>248</v>
      </c>
      <c r="C265" s="87" t="s">
        <v>292</v>
      </c>
      <c r="D265" s="3"/>
      <c r="E265" s="24" t="s">
        <v>175</v>
      </c>
      <c r="F265" s="3"/>
      <c r="G265" s="98">
        <v>100000</v>
      </c>
      <c r="H265" s="3">
        <v>8</v>
      </c>
      <c r="I265" s="67">
        <f t="shared" si="23"/>
        <v>0.125</v>
      </c>
      <c r="J265" s="14">
        <f t="shared" si="25"/>
        <v>1041.6666666666667</v>
      </c>
      <c r="K265" s="14">
        <f t="shared" si="24"/>
        <v>1041.6666666666667</v>
      </c>
      <c r="L265" s="3">
        <v>5</v>
      </c>
      <c r="M265" s="14">
        <f t="shared" si="26"/>
        <v>5208.3333333333339</v>
      </c>
      <c r="N265" s="20">
        <v>0</v>
      </c>
      <c r="O265" s="14">
        <v>0</v>
      </c>
      <c r="P265" s="14">
        <f t="shared" si="27"/>
        <v>5208.3333333333339</v>
      </c>
      <c r="Q265" s="14">
        <f t="shared" si="28"/>
        <v>94791.666666666672</v>
      </c>
    </row>
    <row r="266" spans="2:17" x14ac:dyDescent="0.25">
      <c r="B266" s="3">
        <v>249</v>
      </c>
      <c r="C266" s="87" t="s">
        <v>218</v>
      </c>
      <c r="D266" s="3"/>
      <c r="E266" s="24" t="s">
        <v>175</v>
      </c>
      <c r="F266" s="3"/>
      <c r="G266" s="98">
        <v>50000</v>
      </c>
      <c r="H266" s="3">
        <v>8</v>
      </c>
      <c r="I266" s="67">
        <f t="shared" si="23"/>
        <v>0.125</v>
      </c>
      <c r="J266" s="14">
        <f t="shared" si="25"/>
        <v>520.83333333333337</v>
      </c>
      <c r="K266" s="14">
        <f t="shared" si="24"/>
        <v>520.83333333333337</v>
      </c>
      <c r="L266" s="3">
        <v>5</v>
      </c>
      <c r="M266" s="14">
        <f t="shared" si="26"/>
        <v>2604.166666666667</v>
      </c>
      <c r="N266" s="20">
        <v>0</v>
      </c>
      <c r="O266" s="14">
        <v>0</v>
      </c>
      <c r="P266" s="14">
        <f t="shared" si="27"/>
        <v>2604.166666666667</v>
      </c>
      <c r="Q266" s="14">
        <f t="shared" si="28"/>
        <v>47395.833333333336</v>
      </c>
    </row>
    <row r="267" spans="2:17" x14ac:dyDescent="0.25">
      <c r="B267" s="3">
        <v>250</v>
      </c>
      <c r="C267" s="87" t="s">
        <v>218</v>
      </c>
      <c r="D267" s="3"/>
      <c r="E267" s="24" t="s">
        <v>175</v>
      </c>
      <c r="F267" s="3"/>
      <c r="G267" s="98">
        <v>50000</v>
      </c>
      <c r="H267" s="3">
        <v>8</v>
      </c>
      <c r="I267" s="67">
        <f t="shared" si="23"/>
        <v>0.125</v>
      </c>
      <c r="J267" s="14">
        <f t="shared" si="25"/>
        <v>520.83333333333337</v>
      </c>
      <c r="K267" s="14">
        <f t="shared" si="24"/>
        <v>520.83333333333337</v>
      </c>
      <c r="L267" s="3">
        <v>5</v>
      </c>
      <c r="M267" s="14">
        <f t="shared" si="26"/>
        <v>2604.166666666667</v>
      </c>
      <c r="N267" s="20">
        <v>0</v>
      </c>
      <c r="O267" s="14">
        <v>0</v>
      </c>
      <c r="P267" s="14">
        <f t="shared" si="27"/>
        <v>2604.166666666667</v>
      </c>
      <c r="Q267" s="14">
        <f t="shared" si="28"/>
        <v>47395.833333333336</v>
      </c>
    </row>
    <row r="268" spans="2:17" x14ac:dyDescent="0.25">
      <c r="B268" s="3">
        <v>251</v>
      </c>
      <c r="C268" s="87" t="s">
        <v>218</v>
      </c>
      <c r="D268" s="3"/>
      <c r="E268" s="24" t="s">
        <v>175</v>
      </c>
      <c r="F268" s="3"/>
      <c r="G268" s="98">
        <v>100000</v>
      </c>
      <c r="H268" s="3">
        <v>8</v>
      </c>
      <c r="I268" s="67">
        <f t="shared" si="23"/>
        <v>0.125</v>
      </c>
      <c r="J268" s="14">
        <f t="shared" si="25"/>
        <v>1041.6666666666667</v>
      </c>
      <c r="K268" s="14">
        <f t="shared" si="24"/>
        <v>1041.6666666666667</v>
      </c>
      <c r="L268" s="3">
        <v>5</v>
      </c>
      <c r="M268" s="14">
        <f t="shared" si="26"/>
        <v>5208.3333333333339</v>
      </c>
      <c r="N268" s="20">
        <v>0</v>
      </c>
      <c r="O268" s="14">
        <v>0</v>
      </c>
      <c r="P268" s="14">
        <f t="shared" si="27"/>
        <v>5208.3333333333339</v>
      </c>
      <c r="Q268" s="14">
        <f t="shared" si="28"/>
        <v>94791.666666666672</v>
      </c>
    </row>
    <row r="269" spans="2:17" x14ac:dyDescent="0.25">
      <c r="B269" s="3">
        <v>252</v>
      </c>
      <c r="C269" s="87" t="s">
        <v>292</v>
      </c>
      <c r="D269" s="3"/>
      <c r="E269" s="24" t="s">
        <v>175</v>
      </c>
      <c r="F269" s="3"/>
      <c r="G269" s="98">
        <v>200000</v>
      </c>
      <c r="H269" s="3">
        <v>8</v>
      </c>
      <c r="I269" s="67">
        <f t="shared" si="23"/>
        <v>0.125</v>
      </c>
      <c r="J269" s="14">
        <f t="shared" si="25"/>
        <v>2083.3333333333335</v>
      </c>
      <c r="K269" s="14">
        <f t="shared" si="24"/>
        <v>2083.3333333333335</v>
      </c>
      <c r="L269" s="3">
        <v>5</v>
      </c>
      <c r="M269" s="14">
        <f t="shared" si="26"/>
        <v>10416.666666666668</v>
      </c>
      <c r="N269" s="20">
        <v>0</v>
      </c>
      <c r="O269" s="14">
        <v>0</v>
      </c>
      <c r="P269" s="14">
        <f t="shared" si="27"/>
        <v>10416.666666666668</v>
      </c>
      <c r="Q269" s="14">
        <f t="shared" si="28"/>
        <v>189583.33333333334</v>
      </c>
    </row>
    <row r="270" spans="2:17" x14ac:dyDescent="0.25">
      <c r="B270" s="3">
        <v>253</v>
      </c>
      <c r="C270" s="87" t="s">
        <v>355</v>
      </c>
      <c r="D270" s="3"/>
      <c r="E270" s="24" t="s">
        <v>175</v>
      </c>
      <c r="F270" s="3"/>
      <c r="G270" s="98">
        <v>21320</v>
      </c>
      <c r="H270" s="3">
        <v>8</v>
      </c>
      <c r="I270" s="67">
        <f t="shared" si="23"/>
        <v>0.125</v>
      </c>
      <c r="J270" s="14">
        <f t="shared" si="25"/>
        <v>222.08333333333334</v>
      </c>
      <c r="K270" s="14">
        <f t="shared" si="24"/>
        <v>222.08333333333334</v>
      </c>
      <c r="L270" s="3">
        <v>5</v>
      </c>
      <c r="M270" s="14">
        <f t="shared" si="26"/>
        <v>1110.4166666666667</v>
      </c>
      <c r="N270" s="20">
        <v>0</v>
      </c>
      <c r="O270" s="14">
        <v>0</v>
      </c>
      <c r="P270" s="14">
        <f t="shared" si="27"/>
        <v>1110.4166666666667</v>
      </c>
      <c r="Q270" s="14">
        <f t="shared" si="28"/>
        <v>20209.583333333332</v>
      </c>
    </row>
    <row r="271" spans="2:17" x14ac:dyDescent="0.25">
      <c r="B271" s="3">
        <v>254</v>
      </c>
      <c r="C271" s="87" t="s">
        <v>218</v>
      </c>
      <c r="D271" s="3"/>
      <c r="E271" s="24" t="s">
        <v>175</v>
      </c>
      <c r="F271" s="3"/>
      <c r="G271" s="98">
        <v>50000</v>
      </c>
      <c r="H271" s="3">
        <v>8</v>
      </c>
      <c r="I271" s="67">
        <f t="shared" si="23"/>
        <v>0.125</v>
      </c>
      <c r="J271" s="14">
        <f t="shared" si="25"/>
        <v>520.83333333333337</v>
      </c>
      <c r="K271" s="14">
        <f t="shared" si="24"/>
        <v>520.83333333333337</v>
      </c>
      <c r="L271" s="3">
        <v>5</v>
      </c>
      <c r="M271" s="14">
        <f t="shared" si="26"/>
        <v>2604.166666666667</v>
      </c>
      <c r="N271" s="20">
        <v>0</v>
      </c>
      <c r="O271" s="14">
        <v>0</v>
      </c>
      <c r="P271" s="14">
        <f t="shared" si="27"/>
        <v>2604.166666666667</v>
      </c>
      <c r="Q271" s="14">
        <f t="shared" si="28"/>
        <v>47395.833333333336</v>
      </c>
    </row>
    <row r="272" spans="2:17" x14ac:dyDescent="0.25">
      <c r="B272" s="3">
        <v>255</v>
      </c>
      <c r="C272" s="87" t="s">
        <v>356</v>
      </c>
      <c r="D272" s="3"/>
      <c r="E272" s="24" t="s">
        <v>175</v>
      </c>
      <c r="F272" s="3"/>
      <c r="G272" s="98">
        <v>200000</v>
      </c>
      <c r="H272" s="3">
        <v>8</v>
      </c>
      <c r="I272" s="67">
        <f t="shared" si="23"/>
        <v>0.125</v>
      </c>
      <c r="J272" s="14">
        <f t="shared" si="25"/>
        <v>2083.3333333333335</v>
      </c>
      <c r="K272" s="14">
        <f t="shared" si="24"/>
        <v>2083.3333333333335</v>
      </c>
      <c r="L272" s="3">
        <v>5</v>
      </c>
      <c r="M272" s="14">
        <f t="shared" si="26"/>
        <v>10416.666666666668</v>
      </c>
      <c r="N272" s="20">
        <v>0</v>
      </c>
      <c r="O272" s="14">
        <v>0</v>
      </c>
      <c r="P272" s="14">
        <f t="shared" si="27"/>
        <v>10416.666666666668</v>
      </c>
      <c r="Q272" s="14">
        <f t="shared" si="28"/>
        <v>189583.33333333334</v>
      </c>
    </row>
    <row r="273" spans="2:17" x14ac:dyDescent="0.25">
      <c r="B273" s="3">
        <v>256</v>
      </c>
      <c r="C273" s="87" t="s">
        <v>218</v>
      </c>
      <c r="D273" s="3"/>
      <c r="E273" s="24" t="s">
        <v>175</v>
      </c>
      <c r="F273" s="3"/>
      <c r="G273" s="98">
        <v>100000</v>
      </c>
      <c r="H273" s="3">
        <v>8</v>
      </c>
      <c r="I273" s="67">
        <f t="shared" si="23"/>
        <v>0.125</v>
      </c>
      <c r="J273" s="14">
        <f t="shared" si="25"/>
        <v>1041.6666666666667</v>
      </c>
      <c r="K273" s="14">
        <f t="shared" si="24"/>
        <v>1041.6666666666667</v>
      </c>
      <c r="L273" s="3">
        <v>5</v>
      </c>
      <c r="M273" s="14">
        <f t="shared" si="26"/>
        <v>5208.3333333333339</v>
      </c>
      <c r="N273" s="20">
        <v>0</v>
      </c>
      <c r="O273" s="14">
        <v>0</v>
      </c>
      <c r="P273" s="14">
        <f t="shared" si="27"/>
        <v>5208.3333333333339</v>
      </c>
      <c r="Q273" s="14">
        <f t="shared" si="28"/>
        <v>94791.666666666672</v>
      </c>
    </row>
    <row r="274" spans="2:17" x14ac:dyDescent="0.25">
      <c r="B274" s="3">
        <v>257</v>
      </c>
      <c r="C274" s="87" t="s">
        <v>288</v>
      </c>
      <c r="D274" s="3"/>
      <c r="E274" s="24" t="s">
        <v>175</v>
      </c>
      <c r="F274" s="3"/>
      <c r="G274" s="98">
        <v>15000</v>
      </c>
      <c r="H274" s="3">
        <v>8</v>
      </c>
      <c r="I274" s="67">
        <f t="shared" si="23"/>
        <v>0.125</v>
      </c>
      <c r="J274" s="14">
        <f t="shared" si="25"/>
        <v>156.25</v>
      </c>
      <c r="K274" s="14">
        <f t="shared" si="24"/>
        <v>156.25</v>
      </c>
      <c r="L274" s="3">
        <v>5</v>
      </c>
      <c r="M274" s="14">
        <f t="shared" si="26"/>
        <v>781.25</v>
      </c>
      <c r="N274" s="20">
        <v>0</v>
      </c>
      <c r="O274" s="14">
        <v>0</v>
      </c>
      <c r="P274" s="14">
        <f t="shared" si="27"/>
        <v>781.25</v>
      </c>
      <c r="Q274" s="14">
        <f t="shared" si="28"/>
        <v>14218.75</v>
      </c>
    </row>
    <row r="275" spans="2:17" x14ac:dyDescent="0.25">
      <c r="B275" s="3">
        <v>258</v>
      </c>
      <c r="C275" s="87" t="s">
        <v>218</v>
      </c>
      <c r="D275" s="3"/>
      <c r="E275" s="24" t="s">
        <v>175</v>
      </c>
      <c r="F275" s="3"/>
      <c r="G275" s="98">
        <v>100000</v>
      </c>
      <c r="H275" s="3">
        <v>8</v>
      </c>
      <c r="I275" s="67">
        <f t="shared" ref="I275:I338" si="29">1/H275</f>
        <v>0.125</v>
      </c>
      <c r="J275" s="14">
        <f t="shared" si="25"/>
        <v>1041.6666666666667</v>
      </c>
      <c r="K275" s="14">
        <f t="shared" ref="K275:K338" si="30">J275</f>
        <v>1041.6666666666667</v>
      </c>
      <c r="L275" s="3">
        <v>5</v>
      </c>
      <c r="M275" s="14">
        <f t="shared" si="26"/>
        <v>5208.3333333333339</v>
      </c>
      <c r="N275" s="20">
        <v>0</v>
      </c>
      <c r="O275" s="14">
        <v>0</v>
      </c>
      <c r="P275" s="14">
        <f t="shared" si="27"/>
        <v>5208.3333333333339</v>
      </c>
      <c r="Q275" s="14">
        <f t="shared" si="28"/>
        <v>94791.666666666672</v>
      </c>
    </row>
    <row r="276" spans="2:17" x14ac:dyDescent="0.25">
      <c r="B276" s="3">
        <v>259</v>
      </c>
      <c r="C276" s="87" t="s">
        <v>292</v>
      </c>
      <c r="D276" s="3"/>
      <c r="E276" s="24" t="s">
        <v>175</v>
      </c>
      <c r="F276" s="3"/>
      <c r="G276" s="98">
        <v>200000</v>
      </c>
      <c r="H276" s="3">
        <v>8</v>
      </c>
      <c r="I276" s="67">
        <f t="shared" si="29"/>
        <v>0.125</v>
      </c>
      <c r="J276" s="14">
        <f t="shared" si="25"/>
        <v>2083.3333333333335</v>
      </c>
      <c r="K276" s="14">
        <f t="shared" si="30"/>
        <v>2083.3333333333335</v>
      </c>
      <c r="L276" s="3">
        <v>5</v>
      </c>
      <c r="M276" s="14">
        <f t="shared" si="26"/>
        <v>10416.666666666668</v>
      </c>
      <c r="N276" s="20">
        <v>0</v>
      </c>
      <c r="O276" s="14">
        <v>0</v>
      </c>
      <c r="P276" s="14">
        <f t="shared" si="27"/>
        <v>10416.666666666668</v>
      </c>
      <c r="Q276" s="14">
        <f t="shared" si="28"/>
        <v>189583.33333333334</v>
      </c>
    </row>
    <row r="277" spans="2:17" x14ac:dyDescent="0.25">
      <c r="B277" s="3">
        <v>260</v>
      </c>
      <c r="C277" s="87" t="s">
        <v>357</v>
      </c>
      <c r="D277" s="3"/>
      <c r="E277" s="24" t="s">
        <v>175</v>
      </c>
      <c r="F277" s="3"/>
      <c r="G277" s="98">
        <v>88400</v>
      </c>
      <c r="H277" s="3">
        <v>8</v>
      </c>
      <c r="I277" s="67">
        <f t="shared" si="29"/>
        <v>0.125</v>
      </c>
      <c r="J277" s="14">
        <f t="shared" si="25"/>
        <v>920.83333333333337</v>
      </c>
      <c r="K277" s="14">
        <f t="shared" si="30"/>
        <v>920.83333333333337</v>
      </c>
      <c r="L277" s="3">
        <v>5</v>
      </c>
      <c r="M277" s="14">
        <f t="shared" si="26"/>
        <v>4604.166666666667</v>
      </c>
      <c r="N277" s="20">
        <v>0</v>
      </c>
      <c r="O277" s="14">
        <v>0</v>
      </c>
      <c r="P277" s="14">
        <f t="shared" si="27"/>
        <v>4604.166666666667</v>
      </c>
      <c r="Q277" s="14">
        <f t="shared" si="28"/>
        <v>83795.833333333328</v>
      </c>
    </row>
    <row r="278" spans="2:17" x14ac:dyDescent="0.25">
      <c r="B278" s="3">
        <v>261</v>
      </c>
      <c r="C278" s="87" t="s">
        <v>358</v>
      </c>
      <c r="D278" s="3"/>
      <c r="E278" s="24" t="s">
        <v>175</v>
      </c>
      <c r="F278" s="3"/>
      <c r="G278" s="98">
        <v>38500</v>
      </c>
      <c r="H278" s="3">
        <v>8</v>
      </c>
      <c r="I278" s="67">
        <f t="shared" si="29"/>
        <v>0.125</v>
      </c>
      <c r="J278" s="14">
        <f t="shared" si="25"/>
        <v>401.04166666666669</v>
      </c>
      <c r="K278" s="14">
        <f t="shared" si="30"/>
        <v>401.04166666666669</v>
      </c>
      <c r="L278" s="3">
        <v>5</v>
      </c>
      <c r="M278" s="14">
        <f t="shared" si="26"/>
        <v>2005.2083333333335</v>
      </c>
      <c r="N278" s="20">
        <v>0</v>
      </c>
      <c r="O278" s="14">
        <v>0</v>
      </c>
      <c r="P278" s="14">
        <f t="shared" si="27"/>
        <v>2005.2083333333335</v>
      </c>
      <c r="Q278" s="14">
        <f t="shared" si="28"/>
        <v>36494.791666666664</v>
      </c>
    </row>
    <row r="279" spans="2:17" x14ac:dyDescent="0.25">
      <c r="B279" s="3">
        <v>262</v>
      </c>
      <c r="C279" s="87" t="s">
        <v>359</v>
      </c>
      <c r="D279" s="3"/>
      <c r="E279" s="24" t="s">
        <v>175</v>
      </c>
      <c r="F279" s="3"/>
      <c r="G279" s="98">
        <v>95900</v>
      </c>
      <c r="H279" s="3">
        <v>8</v>
      </c>
      <c r="I279" s="67">
        <f t="shared" si="29"/>
        <v>0.125</v>
      </c>
      <c r="J279" s="14">
        <f t="shared" si="25"/>
        <v>998.95833333333337</v>
      </c>
      <c r="K279" s="14">
        <f t="shared" si="30"/>
        <v>998.95833333333337</v>
      </c>
      <c r="L279" s="3">
        <v>5</v>
      </c>
      <c r="M279" s="14">
        <f t="shared" si="26"/>
        <v>4994.791666666667</v>
      </c>
      <c r="N279" s="20">
        <v>0</v>
      </c>
      <c r="O279" s="14">
        <v>0</v>
      </c>
      <c r="P279" s="14">
        <f t="shared" si="27"/>
        <v>4994.791666666667</v>
      </c>
      <c r="Q279" s="14">
        <f t="shared" si="28"/>
        <v>90905.208333333328</v>
      </c>
    </row>
    <row r="280" spans="2:17" x14ac:dyDescent="0.25">
      <c r="B280" s="3">
        <v>263</v>
      </c>
      <c r="C280" s="87" t="s">
        <v>360</v>
      </c>
      <c r="D280" s="3"/>
      <c r="E280" s="24" t="s">
        <v>175</v>
      </c>
      <c r="F280" s="3"/>
      <c r="G280" s="98">
        <v>503000</v>
      </c>
      <c r="H280" s="3">
        <v>8</v>
      </c>
      <c r="I280" s="67">
        <f t="shared" si="29"/>
        <v>0.125</v>
      </c>
      <c r="J280" s="14">
        <f t="shared" si="25"/>
        <v>5239.583333333333</v>
      </c>
      <c r="K280" s="14">
        <f t="shared" si="30"/>
        <v>5239.583333333333</v>
      </c>
      <c r="L280" s="3">
        <v>5</v>
      </c>
      <c r="M280" s="14">
        <f t="shared" si="26"/>
        <v>26197.916666666664</v>
      </c>
      <c r="N280" s="20">
        <v>0</v>
      </c>
      <c r="O280" s="14">
        <v>0</v>
      </c>
      <c r="P280" s="14">
        <f t="shared" si="27"/>
        <v>26197.916666666664</v>
      </c>
      <c r="Q280" s="14">
        <f t="shared" si="28"/>
        <v>476802.08333333331</v>
      </c>
    </row>
    <row r="281" spans="2:17" x14ac:dyDescent="0.25">
      <c r="B281" s="3">
        <v>264</v>
      </c>
      <c r="C281" s="87" t="s">
        <v>361</v>
      </c>
      <c r="D281" s="3"/>
      <c r="E281" s="24" t="s">
        <v>175</v>
      </c>
      <c r="F281" s="3"/>
      <c r="G281" s="98">
        <v>60000</v>
      </c>
      <c r="H281" s="3">
        <v>8</v>
      </c>
      <c r="I281" s="67">
        <f t="shared" si="29"/>
        <v>0.125</v>
      </c>
      <c r="J281" s="14">
        <f t="shared" si="25"/>
        <v>625</v>
      </c>
      <c r="K281" s="14">
        <f t="shared" si="30"/>
        <v>625</v>
      </c>
      <c r="L281" s="3">
        <v>5</v>
      </c>
      <c r="M281" s="14">
        <f t="shared" si="26"/>
        <v>3125</v>
      </c>
      <c r="N281" s="20">
        <v>0</v>
      </c>
      <c r="O281" s="14">
        <v>0</v>
      </c>
      <c r="P281" s="14">
        <f t="shared" si="27"/>
        <v>3125</v>
      </c>
      <c r="Q281" s="14">
        <f t="shared" si="28"/>
        <v>56875</v>
      </c>
    </row>
    <row r="282" spans="2:17" x14ac:dyDescent="0.25">
      <c r="B282" s="3">
        <v>265</v>
      </c>
      <c r="C282" s="93" t="s">
        <v>362</v>
      </c>
      <c r="D282" s="3"/>
      <c r="E282" s="24" t="s">
        <v>175</v>
      </c>
      <c r="F282" s="3"/>
      <c r="G282" s="103">
        <v>47900</v>
      </c>
      <c r="H282" s="3">
        <v>8</v>
      </c>
      <c r="I282" s="67">
        <f t="shared" si="29"/>
        <v>0.125</v>
      </c>
      <c r="J282" s="14">
        <f t="shared" si="25"/>
        <v>498.95833333333331</v>
      </c>
      <c r="K282" s="14">
        <f t="shared" si="30"/>
        <v>498.95833333333331</v>
      </c>
      <c r="L282" s="3">
        <v>5</v>
      </c>
      <c r="M282" s="14">
        <f t="shared" si="26"/>
        <v>2494.7916666666665</v>
      </c>
      <c r="N282" s="20">
        <v>0</v>
      </c>
      <c r="O282" s="14">
        <v>0</v>
      </c>
      <c r="P282" s="14">
        <f t="shared" si="27"/>
        <v>2494.7916666666665</v>
      </c>
      <c r="Q282" s="14">
        <f t="shared" si="28"/>
        <v>45405.208333333336</v>
      </c>
    </row>
    <row r="283" spans="2:17" x14ac:dyDescent="0.25">
      <c r="B283" s="3">
        <v>266</v>
      </c>
      <c r="C283" s="93" t="s">
        <v>353</v>
      </c>
      <c r="D283" s="3"/>
      <c r="E283" s="24" t="s">
        <v>175</v>
      </c>
      <c r="F283" s="3"/>
      <c r="G283" s="103">
        <v>39000</v>
      </c>
      <c r="H283" s="3">
        <v>8</v>
      </c>
      <c r="I283" s="67">
        <f t="shared" si="29"/>
        <v>0.125</v>
      </c>
      <c r="J283" s="14">
        <f t="shared" si="25"/>
        <v>406.25</v>
      </c>
      <c r="K283" s="14">
        <f t="shared" si="30"/>
        <v>406.25</v>
      </c>
      <c r="L283" s="3">
        <v>5</v>
      </c>
      <c r="M283" s="14">
        <f t="shared" si="26"/>
        <v>2031.25</v>
      </c>
      <c r="N283" s="20">
        <v>0</v>
      </c>
      <c r="O283" s="14">
        <v>0</v>
      </c>
      <c r="P283" s="14">
        <f t="shared" si="27"/>
        <v>2031.25</v>
      </c>
      <c r="Q283" s="14">
        <f t="shared" si="28"/>
        <v>36968.75</v>
      </c>
    </row>
    <row r="284" spans="2:17" x14ac:dyDescent="0.25">
      <c r="B284" s="3">
        <v>267</v>
      </c>
      <c r="C284" s="93" t="s">
        <v>288</v>
      </c>
      <c r="D284" s="3"/>
      <c r="E284" s="24" t="s">
        <v>175</v>
      </c>
      <c r="F284" s="3"/>
      <c r="G284" s="103">
        <v>15000</v>
      </c>
      <c r="H284" s="3">
        <v>8</v>
      </c>
      <c r="I284" s="67">
        <f t="shared" si="29"/>
        <v>0.125</v>
      </c>
      <c r="J284" s="14">
        <f t="shared" si="25"/>
        <v>156.25</v>
      </c>
      <c r="K284" s="14">
        <f t="shared" si="30"/>
        <v>156.25</v>
      </c>
      <c r="L284" s="3">
        <v>5</v>
      </c>
      <c r="M284" s="14">
        <f t="shared" si="26"/>
        <v>781.25</v>
      </c>
      <c r="N284" s="20">
        <v>0</v>
      </c>
      <c r="O284" s="14">
        <v>0</v>
      </c>
      <c r="P284" s="14">
        <f t="shared" si="27"/>
        <v>781.25</v>
      </c>
      <c r="Q284" s="14">
        <f t="shared" si="28"/>
        <v>14218.75</v>
      </c>
    </row>
    <row r="285" spans="2:17" x14ac:dyDescent="0.25">
      <c r="B285" s="3">
        <v>268</v>
      </c>
      <c r="C285" s="93" t="s">
        <v>358</v>
      </c>
      <c r="D285" s="3"/>
      <c r="E285" s="24" t="s">
        <v>175</v>
      </c>
      <c r="F285" s="3"/>
      <c r="G285" s="103">
        <v>38500</v>
      </c>
      <c r="H285" s="3">
        <v>8</v>
      </c>
      <c r="I285" s="67">
        <f t="shared" si="29"/>
        <v>0.125</v>
      </c>
      <c r="J285" s="14">
        <f t="shared" si="25"/>
        <v>401.04166666666669</v>
      </c>
      <c r="K285" s="14">
        <f t="shared" si="30"/>
        <v>401.04166666666669</v>
      </c>
      <c r="L285" s="3">
        <v>5</v>
      </c>
      <c r="M285" s="14">
        <f t="shared" si="26"/>
        <v>2005.2083333333335</v>
      </c>
      <c r="N285" s="20">
        <v>0</v>
      </c>
      <c r="O285" s="14">
        <v>0</v>
      </c>
      <c r="P285" s="14">
        <f t="shared" si="27"/>
        <v>2005.2083333333335</v>
      </c>
      <c r="Q285" s="14">
        <f t="shared" si="28"/>
        <v>36494.791666666664</v>
      </c>
    </row>
    <row r="286" spans="2:17" x14ac:dyDescent="0.25">
      <c r="B286" s="3">
        <v>269</v>
      </c>
      <c r="C286" s="93" t="s">
        <v>218</v>
      </c>
      <c r="D286" s="3"/>
      <c r="E286" s="24" t="s">
        <v>175</v>
      </c>
      <c r="F286" s="3"/>
      <c r="G286" s="103">
        <v>100000</v>
      </c>
      <c r="H286" s="3">
        <v>8</v>
      </c>
      <c r="I286" s="67">
        <f t="shared" si="29"/>
        <v>0.125</v>
      </c>
      <c r="J286" s="14">
        <f t="shared" si="25"/>
        <v>1041.6666666666667</v>
      </c>
      <c r="K286" s="14">
        <f t="shared" si="30"/>
        <v>1041.6666666666667</v>
      </c>
      <c r="L286" s="3">
        <v>5</v>
      </c>
      <c r="M286" s="14">
        <f t="shared" si="26"/>
        <v>5208.3333333333339</v>
      </c>
      <c r="N286" s="20">
        <v>0</v>
      </c>
      <c r="O286" s="14">
        <v>0</v>
      </c>
      <c r="P286" s="14">
        <f t="shared" si="27"/>
        <v>5208.3333333333339</v>
      </c>
      <c r="Q286" s="14">
        <f t="shared" si="28"/>
        <v>94791.666666666672</v>
      </c>
    </row>
    <row r="287" spans="2:17" x14ac:dyDescent="0.25">
      <c r="B287" s="3">
        <v>270</v>
      </c>
      <c r="C287" s="93" t="s">
        <v>363</v>
      </c>
      <c r="D287" s="3"/>
      <c r="E287" s="24" t="s">
        <v>175</v>
      </c>
      <c r="F287" s="3"/>
      <c r="G287" s="103">
        <v>25000</v>
      </c>
      <c r="H287" s="3">
        <v>8</v>
      </c>
      <c r="I287" s="67">
        <f t="shared" si="29"/>
        <v>0.125</v>
      </c>
      <c r="J287" s="14">
        <f t="shared" si="25"/>
        <v>260.41666666666669</v>
      </c>
      <c r="K287" s="14">
        <f t="shared" si="30"/>
        <v>260.41666666666669</v>
      </c>
      <c r="L287" s="3">
        <v>5</v>
      </c>
      <c r="M287" s="14">
        <f t="shared" si="26"/>
        <v>1302.0833333333335</v>
      </c>
      <c r="N287" s="20">
        <v>0</v>
      </c>
      <c r="O287" s="14">
        <v>0</v>
      </c>
      <c r="P287" s="14">
        <f t="shared" si="27"/>
        <v>1302.0833333333335</v>
      </c>
      <c r="Q287" s="14">
        <f t="shared" si="28"/>
        <v>23697.916666666668</v>
      </c>
    </row>
    <row r="288" spans="2:17" x14ac:dyDescent="0.25">
      <c r="B288" s="3">
        <v>271</v>
      </c>
      <c r="C288" s="93" t="s">
        <v>364</v>
      </c>
      <c r="D288" s="3"/>
      <c r="E288" s="24" t="s">
        <v>175</v>
      </c>
      <c r="F288" s="3"/>
      <c r="G288" s="103">
        <v>62000</v>
      </c>
      <c r="H288" s="3">
        <v>8</v>
      </c>
      <c r="I288" s="67">
        <f t="shared" si="29"/>
        <v>0.125</v>
      </c>
      <c r="J288" s="14">
        <f t="shared" si="25"/>
        <v>645.83333333333337</v>
      </c>
      <c r="K288" s="14">
        <f t="shared" si="30"/>
        <v>645.83333333333337</v>
      </c>
      <c r="L288" s="3">
        <v>5</v>
      </c>
      <c r="M288" s="14">
        <f t="shared" si="26"/>
        <v>3229.166666666667</v>
      </c>
      <c r="N288" s="20">
        <v>0</v>
      </c>
      <c r="O288" s="14">
        <v>0</v>
      </c>
      <c r="P288" s="14">
        <f t="shared" si="27"/>
        <v>3229.166666666667</v>
      </c>
      <c r="Q288" s="14">
        <f t="shared" si="28"/>
        <v>58770.833333333336</v>
      </c>
    </row>
    <row r="289" spans="2:17" x14ac:dyDescent="0.25">
      <c r="B289" s="3">
        <v>272</v>
      </c>
      <c r="C289" s="93" t="s">
        <v>365</v>
      </c>
      <c r="D289" s="3"/>
      <c r="E289" s="24" t="s">
        <v>175</v>
      </c>
      <c r="F289" s="3"/>
      <c r="G289" s="103">
        <v>85800</v>
      </c>
      <c r="H289" s="3">
        <v>8</v>
      </c>
      <c r="I289" s="67">
        <f t="shared" si="29"/>
        <v>0.125</v>
      </c>
      <c r="J289" s="14">
        <f t="shared" si="25"/>
        <v>893.75</v>
      </c>
      <c r="K289" s="14">
        <f t="shared" si="30"/>
        <v>893.75</v>
      </c>
      <c r="L289" s="3">
        <v>5</v>
      </c>
      <c r="M289" s="14">
        <f t="shared" si="26"/>
        <v>4468.75</v>
      </c>
      <c r="N289" s="20">
        <v>0</v>
      </c>
      <c r="O289" s="14">
        <v>0</v>
      </c>
      <c r="P289" s="14">
        <f t="shared" si="27"/>
        <v>4468.75</v>
      </c>
      <c r="Q289" s="14">
        <f t="shared" si="28"/>
        <v>81331.25</v>
      </c>
    </row>
    <row r="290" spans="2:17" x14ac:dyDescent="0.25">
      <c r="B290" s="3">
        <v>273</v>
      </c>
      <c r="C290" s="93" t="s">
        <v>292</v>
      </c>
      <c r="D290" s="3"/>
      <c r="E290" s="24" t="s">
        <v>175</v>
      </c>
      <c r="F290" s="3"/>
      <c r="G290" s="103">
        <v>200000</v>
      </c>
      <c r="H290" s="3">
        <v>8</v>
      </c>
      <c r="I290" s="67">
        <f t="shared" si="29"/>
        <v>0.125</v>
      </c>
      <c r="J290" s="14">
        <f t="shared" si="25"/>
        <v>2083.3333333333335</v>
      </c>
      <c r="K290" s="14">
        <f t="shared" si="30"/>
        <v>2083.3333333333335</v>
      </c>
      <c r="L290" s="3">
        <v>5</v>
      </c>
      <c r="M290" s="14">
        <f t="shared" si="26"/>
        <v>10416.666666666668</v>
      </c>
      <c r="N290" s="20">
        <v>0</v>
      </c>
      <c r="O290" s="14">
        <v>0</v>
      </c>
      <c r="P290" s="14">
        <f t="shared" si="27"/>
        <v>10416.666666666668</v>
      </c>
      <c r="Q290" s="14">
        <f t="shared" si="28"/>
        <v>189583.33333333334</v>
      </c>
    </row>
    <row r="291" spans="2:17" x14ac:dyDescent="0.25">
      <c r="B291" s="3">
        <v>274</v>
      </c>
      <c r="C291" s="93" t="s">
        <v>366</v>
      </c>
      <c r="D291" s="3"/>
      <c r="E291" s="24" t="s">
        <v>175</v>
      </c>
      <c r="F291" s="3"/>
      <c r="G291" s="103">
        <v>237500</v>
      </c>
      <c r="H291" s="3">
        <v>8</v>
      </c>
      <c r="I291" s="67">
        <f t="shared" si="29"/>
        <v>0.125</v>
      </c>
      <c r="J291" s="14">
        <f t="shared" si="25"/>
        <v>2473.9583333333335</v>
      </c>
      <c r="K291" s="14">
        <f t="shared" si="30"/>
        <v>2473.9583333333335</v>
      </c>
      <c r="L291" s="3">
        <v>5</v>
      </c>
      <c r="M291" s="14">
        <f t="shared" si="26"/>
        <v>12369.791666666668</v>
      </c>
      <c r="N291" s="20">
        <v>0</v>
      </c>
      <c r="O291" s="14">
        <v>0</v>
      </c>
      <c r="P291" s="14">
        <f t="shared" si="27"/>
        <v>12369.791666666668</v>
      </c>
      <c r="Q291" s="14">
        <f t="shared" si="28"/>
        <v>225130.20833333334</v>
      </c>
    </row>
    <row r="292" spans="2:17" x14ac:dyDescent="0.25">
      <c r="B292" s="3">
        <v>275</v>
      </c>
      <c r="C292" s="93" t="s">
        <v>337</v>
      </c>
      <c r="D292" s="3"/>
      <c r="E292" s="24" t="s">
        <v>175</v>
      </c>
      <c r="F292" s="3"/>
      <c r="G292" s="103">
        <v>34500</v>
      </c>
      <c r="H292" s="3">
        <v>8</v>
      </c>
      <c r="I292" s="67">
        <f t="shared" si="29"/>
        <v>0.125</v>
      </c>
      <c r="J292" s="14">
        <f t="shared" si="25"/>
        <v>359.375</v>
      </c>
      <c r="K292" s="14">
        <f t="shared" si="30"/>
        <v>359.375</v>
      </c>
      <c r="L292" s="3">
        <v>5</v>
      </c>
      <c r="M292" s="14">
        <f t="shared" si="26"/>
        <v>1796.875</v>
      </c>
      <c r="N292" s="20">
        <v>0</v>
      </c>
      <c r="O292" s="14">
        <v>0</v>
      </c>
      <c r="P292" s="14">
        <f t="shared" si="27"/>
        <v>1796.875</v>
      </c>
      <c r="Q292" s="14">
        <f t="shared" si="28"/>
        <v>32703.125</v>
      </c>
    </row>
    <row r="293" spans="2:17" x14ac:dyDescent="0.25">
      <c r="B293" s="3">
        <v>276</v>
      </c>
      <c r="C293" s="93" t="s">
        <v>367</v>
      </c>
      <c r="D293" s="3"/>
      <c r="E293" s="24" t="s">
        <v>175</v>
      </c>
      <c r="F293" s="3"/>
      <c r="G293" s="103">
        <v>198000</v>
      </c>
      <c r="H293" s="3">
        <v>8</v>
      </c>
      <c r="I293" s="67">
        <f t="shared" si="29"/>
        <v>0.125</v>
      </c>
      <c r="J293" s="14">
        <f t="shared" si="25"/>
        <v>2062.5</v>
      </c>
      <c r="K293" s="14">
        <f t="shared" si="30"/>
        <v>2062.5</v>
      </c>
      <c r="L293" s="3">
        <v>5</v>
      </c>
      <c r="M293" s="14">
        <f t="shared" si="26"/>
        <v>10312.5</v>
      </c>
      <c r="N293" s="20">
        <v>0</v>
      </c>
      <c r="O293" s="14">
        <v>0</v>
      </c>
      <c r="P293" s="14">
        <f t="shared" si="27"/>
        <v>10312.5</v>
      </c>
      <c r="Q293" s="14">
        <f t="shared" si="28"/>
        <v>187687.5</v>
      </c>
    </row>
    <row r="294" spans="2:17" x14ac:dyDescent="0.25">
      <c r="B294" s="3">
        <v>277</v>
      </c>
      <c r="C294" s="93" t="s">
        <v>368</v>
      </c>
      <c r="D294" s="3"/>
      <c r="E294" s="24" t="s">
        <v>175</v>
      </c>
      <c r="F294" s="3"/>
      <c r="G294" s="103">
        <v>8800</v>
      </c>
      <c r="H294" s="3">
        <v>8</v>
      </c>
      <c r="I294" s="67">
        <f t="shared" si="29"/>
        <v>0.125</v>
      </c>
      <c r="J294" s="14">
        <f t="shared" si="25"/>
        <v>91.666666666666671</v>
      </c>
      <c r="K294" s="14">
        <f t="shared" si="30"/>
        <v>91.666666666666671</v>
      </c>
      <c r="L294" s="3">
        <v>5</v>
      </c>
      <c r="M294" s="14">
        <f t="shared" si="26"/>
        <v>458.33333333333337</v>
      </c>
      <c r="N294" s="20">
        <v>0</v>
      </c>
      <c r="O294" s="14">
        <v>0</v>
      </c>
      <c r="P294" s="14">
        <f t="shared" si="27"/>
        <v>458.33333333333337</v>
      </c>
      <c r="Q294" s="14">
        <f t="shared" si="28"/>
        <v>8341.6666666666661</v>
      </c>
    </row>
    <row r="295" spans="2:17" x14ac:dyDescent="0.25">
      <c r="B295" s="3">
        <v>278</v>
      </c>
      <c r="C295" s="93" t="s">
        <v>218</v>
      </c>
      <c r="D295" s="3"/>
      <c r="E295" s="24" t="s">
        <v>175</v>
      </c>
      <c r="F295" s="3"/>
      <c r="G295" s="103">
        <v>50000</v>
      </c>
      <c r="H295" s="3">
        <v>8</v>
      </c>
      <c r="I295" s="67">
        <f t="shared" si="29"/>
        <v>0.125</v>
      </c>
      <c r="J295" s="14">
        <f t="shared" si="25"/>
        <v>520.83333333333337</v>
      </c>
      <c r="K295" s="14">
        <f t="shared" si="30"/>
        <v>520.83333333333337</v>
      </c>
      <c r="L295" s="3">
        <v>5</v>
      </c>
      <c r="M295" s="14">
        <f t="shared" si="26"/>
        <v>2604.166666666667</v>
      </c>
      <c r="N295" s="20">
        <v>0</v>
      </c>
      <c r="O295" s="14">
        <v>0</v>
      </c>
      <c r="P295" s="14">
        <f t="shared" si="27"/>
        <v>2604.166666666667</v>
      </c>
      <c r="Q295" s="14">
        <f t="shared" si="28"/>
        <v>47395.833333333336</v>
      </c>
    </row>
    <row r="296" spans="2:17" x14ac:dyDescent="0.25">
      <c r="B296" s="3">
        <v>279</v>
      </c>
      <c r="C296" s="93" t="s">
        <v>218</v>
      </c>
      <c r="D296" s="3"/>
      <c r="E296" s="24" t="s">
        <v>175</v>
      </c>
      <c r="F296" s="3"/>
      <c r="G296" s="103">
        <v>64500</v>
      </c>
      <c r="H296" s="3">
        <v>8</v>
      </c>
      <c r="I296" s="67">
        <f t="shared" si="29"/>
        <v>0.125</v>
      </c>
      <c r="J296" s="14">
        <f t="shared" si="25"/>
        <v>671.875</v>
      </c>
      <c r="K296" s="14">
        <f t="shared" si="30"/>
        <v>671.875</v>
      </c>
      <c r="L296" s="3">
        <v>5</v>
      </c>
      <c r="M296" s="14">
        <f t="shared" si="26"/>
        <v>3359.375</v>
      </c>
      <c r="N296" s="20">
        <v>0</v>
      </c>
      <c r="O296" s="14">
        <v>0</v>
      </c>
      <c r="P296" s="14">
        <f t="shared" si="27"/>
        <v>3359.375</v>
      </c>
      <c r="Q296" s="14">
        <f t="shared" si="28"/>
        <v>61140.625</v>
      </c>
    </row>
    <row r="297" spans="2:17" x14ac:dyDescent="0.25">
      <c r="B297" s="3">
        <v>280</v>
      </c>
      <c r="C297" s="93" t="s">
        <v>358</v>
      </c>
      <c r="D297" s="3"/>
      <c r="E297" s="24" t="s">
        <v>175</v>
      </c>
      <c r="F297" s="3"/>
      <c r="G297" s="103">
        <v>38500</v>
      </c>
      <c r="H297" s="3">
        <v>8</v>
      </c>
      <c r="I297" s="67">
        <f t="shared" si="29"/>
        <v>0.125</v>
      </c>
      <c r="J297" s="14">
        <f t="shared" si="25"/>
        <v>401.04166666666669</v>
      </c>
      <c r="K297" s="14">
        <f t="shared" si="30"/>
        <v>401.04166666666669</v>
      </c>
      <c r="L297" s="3">
        <v>5</v>
      </c>
      <c r="M297" s="14">
        <f t="shared" si="26"/>
        <v>2005.2083333333335</v>
      </c>
      <c r="N297" s="20">
        <v>0</v>
      </c>
      <c r="O297" s="14">
        <v>0</v>
      </c>
      <c r="P297" s="14">
        <f t="shared" si="27"/>
        <v>2005.2083333333335</v>
      </c>
      <c r="Q297" s="14">
        <f t="shared" si="28"/>
        <v>36494.791666666664</v>
      </c>
    </row>
    <row r="298" spans="2:17" x14ac:dyDescent="0.25">
      <c r="B298" s="3">
        <v>281</v>
      </c>
      <c r="C298" s="93" t="s">
        <v>369</v>
      </c>
      <c r="D298" s="3"/>
      <c r="E298" s="24" t="s">
        <v>175</v>
      </c>
      <c r="F298" s="3"/>
      <c r="G298" s="103">
        <v>22500</v>
      </c>
      <c r="H298" s="3">
        <v>8</v>
      </c>
      <c r="I298" s="67">
        <f t="shared" si="29"/>
        <v>0.125</v>
      </c>
      <c r="J298" s="14">
        <f t="shared" si="25"/>
        <v>234.375</v>
      </c>
      <c r="K298" s="14">
        <f t="shared" si="30"/>
        <v>234.375</v>
      </c>
      <c r="L298" s="3">
        <v>5</v>
      </c>
      <c r="M298" s="14">
        <f t="shared" si="26"/>
        <v>1171.875</v>
      </c>
      <c r="N298" s="20">
        <v>0</v>
      </c>
      <c r="O298" s="14">
        <v>0</v>
      </c>
      <c r="P298" s="14">
        <f t="shared" si="27"/>
        <v>1171.875</v>
      </c>
      <c r="Q298" s="14">
        <f t="shared" si="28"/>
        <v>21328.125</v>
      </c>
    </row>
    <row r="299" spans="2:17" x14ac:dyDescent="0.25">
      <c r="B299" s="3">
        <v>282</v>
      </c>
      <c r="C299" s="93" t="s">
        <v>288</v>
      </c>
      <c r="D299" s="3"/>
      <c r="E299" s="24" t="s">
        <v>175</v>
      </c>
      <c r="F299" s="3"/>
      <c r="G299" s="103">
        <v>19479</v>
      </c>
      <c r="H299" s="3">
        <v>8</v>
      </c>
      <c r="I299" s="67">
        <f t="shared" si="29"/>
        <v>0.125</v>
      </c>
      <c r="J299" s="14">
        <f t="shared" si="25"/>
        <v>202.90625</v>
      </c>
      <c r="K299" s="14">
        <f t="shared" si="30"/>
        <v>202.90625</v>
      </c>
      <c r="L299" s="3">
        <v>5</v>
      </c>
      <c r="M299" s="14">
        <f t="shared" si="26"/>
        <v>1014.53125</v>
      </c>
      <c r="N299" s="20">
        <v>0</v>
      </c>
      <c r="O299" s="14">
        <v>0</v>
      </c>
      <c r="P299" s="14">
        <f t="shared" si="27"/>
        <v>1014.53125</v>
      </c>
      <c r="Q299" s="14">
        <f t="shared" si="28"/>
        <v>18464.46875</v>
      </c>
    </row>
    <row r="300" spans="2:17" x14ac:dyDescent="0.25">
      <c r="B300" s="3">
        <v>283</v>
      </c>
      <c r="C300" s="93" t="s">
        <v>370</v>
      </c>
      <c r="D300" s="3"/>
      <c r="E300" s="24" t="s">
        <v>175</v>
      </c>
      <c r="F300" s="3"/>
      <c r="G300" s="103">
        <v>45000</v>
      </c>
      <c r="H300" s="3">
        <v>8</v>
      </c>
      <c r="I300" s="67">
        <f t="shared" si="29"/>
        <v>0.125</v>
      </c>
      <c r="J300" s="14">
        <f t="shared" si="25"/>
        <v>468.75</v>
      </c>
      <c r="K300" s="14">
        <f t="shared" si="30"/>
        <v>468.75</v>
      </c>
      <c r="L300" s="3">
        <v>5</v>
      </c>
      <c r="M300" s="14">
        <f t="shared" si="26"/>
        <v>2343.75</v>
      </c>
      <c r="N300" s="20">
        <v>0</v>
      </c>
      <c r="O300" s="14">
        <v>0</v>
      </c>
      <c r="P300" s="14">
        <f t="shared" si="27"/>
        <v>2343.75</v>
      </c>
      <c r="Q300" s="14">
        <f t="shared" si="28"/>
        <v>42656.25</v>
      </c>
    </row>
    <row r="301" spans="2:17" x14ac:dyDescent="0.25">
      <c r="B301" s="3">
        <v>284</v>
      </c>
      <c r="C301" s="93" t="s">
        <v>371</v>
      </c>
      <c r="D301" s="3"/>
      <c r="E301" s="24" t="s">
        <v>175</v>
      </c>
      <c r="F301" s="3"/>
      <c r="G301" s="103">
        <v>800000</v>
      </c>
      <c r="H301" s="3">
        <v>8</v>
      </c>
      <c r="I301" s="67">
        <f t="shared" si="29"/>
        <v>0.125</v>
      </c>
      <c r="J301" s="14">
        <f t="shared" si="25"/>
        <v>8333.3333333333339</v>
      </c>
      <c r="K301" s="14">
        <f t="shared" si="30"/>
        <v>8333.3333333333339</v>
      </c>
      <c r="L301" s="3">
        <v>5</v>
      </c>
      <c r="M301" s="14">
        <f t="shared" si="26"/>
        <v>41666.666666666672</v>
      </c>
      <c r="N301" s="20">
        <v>0</v>
      </c>
      <c r="O301" s="14">
        <v>0</v>
      </c>
      <c r="P301" s="14">
        <f t="shared" si="27"/>
        <v>41666.666666666672</v>
      </c>
      <c r="Q301" s="14">
        <f t="shared" si="28"/>
        <v>758333.33333333337</v>
      </c>
    </row>
    <row r="302" spans="2:17" x14ac:dyDescent="0.25">
      <c r="B302" s="3">
        <v>285</v>
      </c>
      <c r="C302" s="93" t="s">
        <v>292</v>
      </c>
      <c r="D302" s="3"/>
      <c r="E302" s="24" t="s">
        <v>175</v>
      </c>
      <c r="F302" s="3"/>
      <c r="G302" s="103">
        <v>200000</v>
      </c>
      <c r="H302" s="3">
        <v>8</v>
      </c>
      <c r="I302" s="67">
        <f t="shared" si="29"/>
        <v>0.125</v>
      </c>
      <c r="J302" s="14">
        <f t="shared" si="25"/>
        <v>2083.3333333333335</v>
      </c>
      <c r="K302" s="14">
        <f t="shared" si="30"/>
        <v>2083.3333333333335</v>
      </c>
      <c r="L302" s="3">
        <v>5</v>
      </c>
      <c r="M302" s="14">
        <f t="shared" si="26"/>
        <v>10416.666666666668</v>
      </c>
      <c r="N302" s="20">
        <v>0</v>
      </c>
      <c r="O302" s="14">
        <v>0</v>
      </c>
      <c r="P302" s="14">
        <f t="shared" si="27"/>
        <v>10416.666666666668</v>
      </c>
      <c r="Q302" s="14">
        <f t="shared" si="28"/>
        <v>189583.33333333334</v>
      </c>
    </row>
    <row r="303" spans="2:17" x14ac:dyDescent="0.25">
      <c r="B303" s="3">
        <v>286</v>
      </c>
      <c r="C303" s="93" t="s">
        <v>372</v>
      </c>
      <c r="D303" s="3"/>
      <c r="E303" s="24" t="s">
        <v>175</v>
      </c>
      <c r="F303" s="3"/>
      <c r="G303" s="103">
        <v>390000</v>
      </c>
      <c r="H303" s="3">
        <v>8</v>
      </c>
      <c r="I303" s="67">
        <f t="shared" si="29"/>
        <v>0.125</v>
      </c>
      <c r="J303" s="14">
        <f t="shared" si="25"/>
        <v>4062.5</v>
      </c>
      <c r="K303" s="14">
        <f t="shared" si="30"/>
        <v>4062.5</v>
      </c>
      <c r="L303" s="3">
        <v>5</v>
      </c>
      <c r="M303" s="14">
        <f t="shared" si="26"/>
        <v>20312.5</v>
      </c>
      <c r="N303" s="20">
        <v>0</v>
      </c>
      <c r="O303" s="14">
        <v>0</v>
      </c>
      <c r="P303" s="14">
        <f t="shared" si="27"/>
        <v>20312.5</v>
      </c>
      <c r="Q303" s="14">
        <f t="shared" si="28"/>
        <v>369687.5</v>
      </c>
    </row>
    <row r="304" spans="2:17" x14ac:dyDescent="0.25">
      <c r="B304" s="3">
        <v>287</v>
      </c>
      <c r="C304" s="93" t="s">
        <v>373</v>
      </c>
      <c r="D304" s="3"/>
      <c r="E304" s="24" t="s">
        <v>175</v>
      </c>
      <c r="F304" s="3"/>
      <c r="G304" s="103">
        <v>350000</v>
      </c>
      <c r="H304" s="3">
        <v>8</v>
      </c>
      <c r="I304" s="67">
        <f t="shared" si="29"/>
        <v>0.125</v>
      </c>
      <c r="J304" s="14">
        <f t="shared" si="25"/>
        <v>3645.8333333333335</v>
      </c>
      <c r="K304" s="14">
        <f t="shared" si="30"/>
        <v>3645.8333333333335</v>
      </c>
      <c r="L304" s="3">
        <v>5</v>
      </c>
      <c r="M304" s="14">
        <f t="shared" si="26"/>
        <v>18229.166666666668</v>
      </c>
      <c r="N304" s="20">
        <v>0</v>
      </c>
      <c r="O304" s="14">
        <v>0</v>
      </c>
      <c r="P304" s="14">
        <f t="shared" si="27"/>
        <v>18229.166666666668</v>
      </c>
      <c r="Q304" s="14">
        <f t="shared" si="28"/>
        <v>331770.83333333331</v>
      </c>
    </row>
    <row r="305" spans="2:17" x14ac:dyDescent="0.25">
      <c r="B305" s="3">
        <v>288</v>
      </c>
      <c r="C305" s="93" t="s">
        <v>374</v>
      </c>
      <c r="D305" s="3"/>
      <c r="E305" s="24" t="s">
        <v>175</v>
      </c>
      <c r="F305" s="3"/>
      <c r="G305" s="103">
        <v>50000</v>
      </c>
      <c r="H305" s="3">
        <v>8</v>
      </c>
      <c r="I305" s="67">
        <f t="shared" si="29"/>
        <v>0.125</v>
      </c>
      <c r="J305" s="14">
        <f t="shared" si="25"/>
        <v>520.83333333333337</v>
      </c>
      <c r="K305" s="14">
        <f t="shared" si="30"/>
        <v>520.83333333333337</v>
      </c>
      <c r="L305" s="3">
        <v>5</v>
      </c>
      <c r="M305" s="14">
        <f t="shared" si="26"/>
        <v>2604.166666666667</v>
      </c>
      <c r="N305" s="20">
        <v>0</v>
      </c>
      <c r="O305" s="14">
        <v>0</v>
      </c>
      <c r="P305" s="14">
        <f t="shared" si="27"/>
        <v>2604.166666666667</v>
      </c>
      <c r="Q305" s="14">
        <f t="shared" si="28"/>
        <v>47395.833333333336</v>
      </c>
    </row>
    <row r="306" spans="2:17" x14ac:dyDescent="0.25">
      <c r="B306" s="3">
        <v>289</v>
      </c>
      <c r="C306" s="93" t="s">
        <v>375</v>
      </c>
      <c r="D306" s="3"/>
      <c r="E306" s="24" t="s">
        <v>175</v>
      </c>
      <c r="F306" s="3"/>
      <c r="G306" s="103">
        <v>54500</v>
      </c>
      <c r="H306" s="3">
        <v>8</v>
      </c>
      <c r="I306" s="67">
        <f t="shared" si="29"/>
        <v>0.125</v>
      </c>
      <c r="J306" s="14">
        <f t="shared" si="25"/>
        <v>567.70833333333337</v>
      </c>
      <c r="K306" s="14">
        <f t="shared" si="30"/>
        <v>567.70833333333337</v>
      </c>
      <c r="L306" s="3">
        <v>5</v>
      </c>
      <c r="M306" s="14">
        <f t="shared" si="26"/>
        <v>2838.541666666667</v>
      </c>
      <c r="N306" s="20">
        <v>0</v>
      </c>
      <c r="O306" s="14">
        <v>0</v>
      </c>
      <c r="P306" s="14">
        <f t="shared" si="27"/>
        <v>2838.541666666667</v>
      </c>
      <c r="Q306" s="14">
        <f t="shared" si="28"/>
        <v>51661.458333333336</v>
      </c>
    </row>
    <row r="307" spans="2:17" x14ac:dyDescent="0.25">
      <c r="B307" s="3">
        <v>290</v>
      </c>
      <c r="C307" s="93" t="s">
        <v>376</v>
      </c>
      <c r="D307" s="3"/>
      <c r="E307" s="24" t="s">
        <v>175</v>
      </c>
      <c r="F307" s="3"/>
      <c r="G307" s="103">
        <v>57700</v>
      </c>
      <c r="H307" s="3">
        <v>8</v>
      </c>
      <c r="I307" s="67">
        <f t="shared" si="29"/>
        <v>0.125</v>
      </c>
      <c r="J307" s="14">
        <f t="shared" si="25"/>
        <v>601.04166666666663</v>
      </c>
      <c r="K307" s="14">
        <f t="shared" si="30"/>
        <v>601.04166666666663</v>
      </c>
      <c r="L307" s="3">
        <v>5</v>
      </c>
      <c r="M307" s="14">
        <f t="shared" si="26"/>
        <v>3005.208333333333</v>
      </c>
      <c r="N307" s="20">
        <v>0</v>
      </c>
      <c r="O307" s="14">
        <v>0</v>
      </c>
      <c r="P307" s="14">
        <f t="shared" si="27"/>
        <v>3005.208333333333</v>
      </c>
      <c r="Q307" s="14">
        <f t="shared" si="28"/>
        <v>54694.791666666664</v>
      </c>
    </row>
    <row r="308" spans="2:17" x14ac:dyDescent="0.25">
      <c r="B308" s="3">
        <v>291</v>
      </c>
      <c r="C308" s="93" t="s">
        <v>377</v>
      </c>
      <c r="D308" s="3"/>
      <c r="E308" s="24" t="s">
        <v>175</v>
      </c>
      <c r="F308" s="3"/>
      <c r="G308" s="103">
        <v>115000</v>
      </c>
      <c r="H308" s="3">
        <v>8</v>
      </c>
      <c r="I308" s="67">
        <f t="shared" si="29"/>
        <v>0.125</v>
      </c>
      <c r="J308" s="14">
        <f t="shared" ref="J308:J371" si="31">G308/(H308*12)</f>
        <v>1197.9166666666667</v>
      </c>
      <c r="K308" s="14">
        <f t="shared" si="30"/>
        <v>1197.9166666666667</v>
      </c>
      <c r="L308" s="3">
        <v>5</v>
      </c>
      <c r="M308" s="14">
        <f t="shared" ref="M308:M371" si="32">J308*L308</f>
        <v>5989.5833333333339</v>
      </c>
      <c r="N308" s="20">
        <v>0</v>
      </c>
      <c r="O308" s="14">
        <v>0</v>
      </c>
      <c r="P308" s="14">
        <f t="shared" ref="P308:P371" si="33">O308+M308</f>
        <v>5989.5833333333339</v>
      </c>
      <c r="Q308" s="14">
        <f t="shared" ref="Q308:Q371" si="34">G308-P308</f>
        <v>109010.41666666667</v>
      </c>
    </row>
    <row r="309" spans="2:17" x14ac:dyDescent="0.25">
      <c r="B309" s="3">
        <v>292</v>
      </c>
      <c r="C309" s="93" t="s">
        <v>288</v>
      </c>
      <c r="D309" s="3"/>
      <c r="E309" s="24" t="s">
        <v>175</v>
      </c>
      <c r="F309" s="3"/>
      <c r="G309" s="103">
        <v>15000</v>
      </c>
      <c r="H309" s="3">
        <v>8</v>
      </c>
      <c r="I309" s="67">
        <f t="shared" si="29"/>
        <v>0.125</v>
      </c>
      <c r="J309" s="14">
        <f t="shared" si="31"/>
        <v>156.25</v>
      </c>
      <c r="K309" s="14">
        <f t="shared" si="30"/>
        <v>156.25</v>
      </c>
      <c r="L309" s="3">
        <v>5</v>
      </c>
      <c r="M309" s="14">
        <f t="shared" si="32"/>
        <v>781.25</v>
      </c>
      <c r="N309" s="20">
        <v>0</v>
      </c>
      <c r="O309" s="14">
        <v>0</v>
      </c>
      <c r="P309" s="14">
        <f t="shared" si="33"/>
        <v>781.25</v>
      </c>
      <c r="Q309" s="14">
        <f t="shared" si="34"/>
        <v>14218.75</v>
      </c>
    </row>
    <row r="310" spans="2:17" x14ac:dyDescent="0.25">
      <c r="B310" s="3">
        <v>293</v>
      </c>
      <c r="C310" s="93" t="s">
        <v>378</v>
      </c>
      <c r="D310" s="3"/>
      <c r="E310" s="24" t="s">
        <v>175</v>
      </c>
      <c r="F310" s="3"/>
      <c r="G310" s="103">
        <v>17111012</v>
      </c>
      <c r="H310" s="3">
        <v>8</v>
      </c>
      <c r="I310" s="67">
        <f t="shared" si="29"/>
        <v>0.125</v>
      </c>
      <c r="J310" s="14">
        <f t="shared" si="31"/>
        <v>178239.70833333334</v>
      </c>
      <c r="K310" s="14">
        <f t="shared" si="30"/>
        <v>178239.70833333334</v>
      </c>
      <c r="L310" s="3">
        <v>5</v>
      </c>
      <c r="M310" s="14">
        <f t="shared" si="32"/>
        <v>891198.54166666674</v>
      </c>
      <c r="N310" s="20">
        <v>0</v>
      </c>
      <c r="O310" s="14">
        <v>0</v>
      </c>
      <c r="P310" s="14">
        <f t="shared" si="33"/>
        <v>891198.54166666674</v>
      </c>
      <c r="Q310" s="14">
        <f t="shared" si="34"/>
        <v>16219813.458333334</v>
      </c>
    </row>
    <row r="311" spans="2:17" x14ac:dyDescent="0.25">
      <c r="B311" s="3">
        <v>294</v>
      </c>
      <c r="C311" s="93" t="s">
        <v>379</v>
      </c>
      <c r="D311" s="3"/>
      <c r="E311" s="24" t="s">
        <v>175</v>
      </c>
      <c r="F311" s="3"/>
      <c r="G311" s="103">
        <v>25000000</v>
      </c>
      <c r="H311" s="3">
        <v>8</v>
      </c>
      <c r="I311" s="67">
        <f t="shared" si="29"/>
        <v>0.125</v>
      </c>
      <c r="J311" s="14">
        <f t="shared" si="31"/>
        <v>260416.66666666666</v>
      </c>
      <c r="K311" s="14">
        <f t="shared" si="30"/>
        <v>260416.66666666666</v>
      </c>
      <c r="L311" s="3">
        <v>5</v>
      </c>
      <c r="M311" s="14">
        <f t="shared" si="32"/>
        <v>1302083.3333333333</v>
      </c>
      <c r="N311" s="20">
        <v>0</v>
      </c>
      <c r="O311" s="14">
        <v>0</v>
      </c>
      <c r="P311" s="14">
        <f t="shared" si="33"/>
        <v>1302083.3333333333</v>
      </c>
      <c r="Q311" s="14">
        <f t="shared" si="34"/>
        <v>23697916.666666668</v>
      </c>
    </row>
    <row r="312" spans="2:17" x14ac:dyDescent="0.25">
      <c r="B312" s="3">
        <v>295</v>
      </c>
      <c r="C312" s="93" t="s">
        <v>380</v>
      </c>
      <c r="D312" s="3"/>
      <c r="E312" s="24" t="s">
        <v>175</v>
      </c>
      <c r="F312" s="3"/>
      <c r="G312" s="105">
        <f>13000000</f>
        <v>13000000</v>
      </c>
      <c r="H312" s="3">
        <v>8</v>
      </c>
      <c r="I312" s="67">
        <f t="shared" si="29"/>
        <v>0.125</v>
      </c>
      <c r="J312" s="14">
        <f t="shared" si="31"/>
        <v>135416.66666666666</v>
      </c>
      <c r="K312" s="14">
        <f t="shared" si="30"/>
        <v>135416.66666666666</v>
      </c>
      <c r="L312" s="3">
        <v>5</v>
      </c>
      <c r="M312" s="14">
        <f t="shared" si="32"/>
        <v>677083.33333333326</v>
      </c>
      <c r="N312" s="20">
        <v>0</v>
      </c>
      <c r="O312" s="14">
        <v>0</v>
      </c>
      <c r="P312" s="14">
        <f t="shared" si="33"/>
        <v>677083.33333333326</v>
      </c>
      <c r="Q312" s="14">
        <f t="shared" si="34"/>
        <v>12322916.666666666</v>
      </c>
    </row>
    <row r="313" spans="2:17" x14ac:dyDescent="0.25">
      <c r="B313" s="3">
        <v>296</v>
      </c>
      <c r="C313" s="93" t="s">
        <v>218</v>
      </c>
      <c r="D313" s="3"/>
      <c r="E313" s="24" t="s">
        <v>175</v>
      </c>
      <c r="F313" s="3"/>
      <c r="G313" s="103">
        <v>100000</v>
      </c>
      <c r="H313" s="3">
        <v>8</v>
      </c>
      <c r="I313" s="67">
        <f t="shared" si="29"/>
        <v>0.125</v>
      </c>
      <c r="J313" s="14">
        <f t="shared" si="31"/>
        <v>1041.6666666666667</v>
      </c>
      <c r="K313" s="14">
        <f t="shared" si="30"/>
        <v>1041.6666666666667</v>
      </c>
      <c r="L313" s="3">
        <v>5</v>
      </c>
      <c r="M313" s="14">
        <f t="shared" si="32"/>
        <v>5208.3333333333339</v>
      </c>
      <c r="N313" s="20">
        <v>0</v>
      </c>
      <c r="O313" s="14">
        <v>0</v>
      </c>
      <c r="P313" s="14">
        <f t="shared" si="33"/>
        <v>5208.3333333333339</v>
      </c>
      <c r="Q313" s="14">
        <f t="shared" si="34"/>
        <v>94791.666666666672</v>
      </c>
    </row>
    <row r="314" spans="2:17" x14ac:dyDescent="0.25">
      <c r="B314" s="3">
        <v>297</v>
      </c>
      <c r="C314" s="93" t="s">
        <v>381</v>
      </c>
      <c r="D314" s="3"/>
      <c r="E314" s="24" t="s">
        <v>175</v>
      </c>
      <c r="F314" s="3"/>
      <c r="G314" s="103">
        <v>1294500</v>
      </c>
      <c r="H314" s="3">
        <v>8</v>
      </c>
      <c r="I314" s="67">
        <f t="shared" si="29"/>
        <v>0.125</v>
      </c>
      <c r="J314" s="14">
        <f t="shared" si="31"/>
        <v>13484.375</v>
      </c>
      <c r="K314" s="14">
        <f t="shared" si="30"/>
        <v>13484.375</v>
      </c>
      <c r="L314" s="3">
        <v>5</v>
      </c>
      <c r="M314" s="14">
        <f t="shared" si="32"/>
        <v>67421.875</v>
      </c>
      <c r="N314" s="20">
        <v>0</v>
      </c>
      <c r="O314" s="14">
        <v>0</v>
      </c>
      <c r="P314" s="14">
        <f t="shared" si="33"/>
        <v>67421.875</v>
      </c>
      <c r="Q314" s="14">
        <f t="shared" si="34"/>
        <v>1227078.125</v>
      </c>
    </row>
    <row r="315" spans="2:17" x14ac:dyDescent="0.25">
      <c r="B315" s="3">
        <v>298</v>
      </c>
      <c r="C315" s="93" t="s">
        <v>382</v>
      </c>
      <c r="D315" s="3"/>
      <c r="E315" s="24" t="s">
        <v>175</v>
      </c>
      <c r="F315" s="3"/>
      <c r="G315" s="103">
        <v>731200</v>
      </c>
      <c r="H315" s="3">
        <v>8</v>
      </c>
      <c r="I315" s="67">
        <f t="shared" si="29"/>
        <v>0.125</v>
      </c>
      <c r="J315" s="14">
        <f t="shared" si="31"/>
        <v>7616.666666666667</v>
      </c>
      <c r="K315" s="14">
        <f t="shared" si="30"/>
        <v>7616.666666666667</v>
      </c>
      <c r="L315" s="3">
        <v>5</v>
      </c>
      <c r="M315" s="14">
        <f t="shared" si="32"/>
        <v>38083.333333333336</v>
      </c>
      <c r="N315" s="20">
        <v>0</v>
      </c>
      <c r="O315" s="14">
        <v>0</v>
      </c>
      <c r="P315" s="14">
        <f t="shared" si="33"/>
        <v>38083.333333333336</v>
      </c>
      <c r="Q315" s="14">
        <f t="shared" si="34"/>
        <v>693116.66666666663</v>
      </c>
    </row>
    <row r="316" spans="2:17" x14ac:dyDescent="0.25">
      <c r="B316" s="3">
        <v>299</v>
      </c>
      <c r="C316" s="87" t="s">
        <v>214</v>
      </c>
      <c r="D316" s="3"/>
      <c r="E316" s="24" t="s">
        <v>176</v>
      </c>
      <c r="F316" s="3"/>
      <c r="G316" s="98">
        <v>50000</v>
      </c>
      <c r="H316" s="3">
        <v>8</v>
      </c>
      <c r="I316" s="67">
        <f t="shared" si="29"/>
        <v>0.125</v>
      </c>
      <c r="J316" s="14">
        <f t="shared" si="31"/>
        <v>520.83333333333337</v>
      </c>
      <c r="K316" s="14">
        <f t="shared" si="30"/>
        <v>520.83333333333337</v>
      </c>
      <c r="L316" s="3">
        <v>5</v>
      </c>
      <c r="M316" s="14">
        <f t="shared" si="32"/>
        <v>2604.166666666667</v>
      </c>
      <c r="N316" s="20">
        <v>0</v>
      </c>
      <c r="O316" s="14">
        <v>0</v>
      </c>
      <c r="P316" s="14">
        <f t="shared" si="33"/>
        <v>2604.166666666667</v>
      </c>
      <c r="Q316" s="14">
        <f t="shared" si="34"/>
        <v>47395.833333333336</v>
      </c>
    </row>
    <row r="317" spans="2:17" x14ac:dyDescent="0.25">
      <c r="B317" s="3">
        <v>300</v>
      </c>
      <c r="C317" s="94" t="s">
        <v>292</v>
      </c>
      <c r="D317" s="3"/>
      <c r="E317" s="24" t="s">
        <v>176</v>
      </c>
      <c r="F317" s="3"/>
      <c r="G317" s="103">
        <v>100000</v>
      </c>
      <c r="H317" s="3">
        <v>8</v>
      </c>
      <c r="I317" s="67">
        <f t="shared" si="29"/>
        <v>0.125</v>
      </c>
      <c r="J317" s="14">
        <f t="shared" si="31"/>
        <v>1041.6666666666667</v>
      </c>
      <c r="K317" s="14">
        <f t="shared" si="30"/>
        <v>1041.6666666666667</v>
      </c>
      <c r="L317" s="3">
        <v>5</v>
      </c>
      <c r="M317" s="14">
        <f t="shared" si="32"/>
        <v>5208.3333333333339</v>
      </c>
      <c r="N317" s="20">
        <v>0</v>
      </c>
      <c r="O317" s="14">
        <v>0</v>
      </c>
      <c r="P317" s="14">
        <f t="shared" si="33"/>
        <v>5208.3333333333339</v>
      </c>
      <c r="Q317" s="14">
        <f t="shared" si="34"/>
        <v>94791.666666666672</v>
      </c>
    </row>
    <row r="318" spans="2:17" x14ac:dyDescent="0.25">
      <c r="B318" s="3">
        <v>301</v>
      </c>
      <c r="C318" s="94" t="s">
        <v>292</v>
      </c>
      <c r="D318" s="3"/>
      <c r="E318" s="24" t="s">
        <v>176</v>
      </c>
      <c r="F318" s="3"/>
      <c r="G318" s="103">
        <v>200000</v>
      </c>
      <c r="H318" s="3">
        <v>8</v>
      </c>
      <c r="I318" s="67">
        <f t="shared" si="29"/>
        <v>0.125</v>
      </c>
      <c r="J318" s="14">
        <f t="shared" si="31"/>
        <v>2083.3333333333335</v>
      </c>
      <c r="K318" s="14">
        <f t="shared" si="30"/>
        <v>2083.3333333333335</v>
      </c>
      <c r="L318" s="3">
        <v>5</v>
      </c>
      <c r="M318" s="14">
        <f t="shared" si="32"/>
        <v>10416.666666666668</v>
      </c>
      <c r="N318" s="20">
        <v>0</v>
      </c>
      <c r="O318" s="14">
        <v>0</v>
      </c>
      <c r="P318" s="14">
        <f t="shared" si="33"/>
        <v>10416.666666666668</v>
      </c>
      <c r="Q318" s="14">
        <f t="shared" si="34"/>
        <v>189583.33333333334</v>
      </c>
    </row>
    <row r="319" spans="2:17" x14ac:dyDescent="0.25">
      <c r="B319" s="3">
        <v>302</v>
      </c>
      <c r="C319" s="94" t="s">
        <v>383</v>
      </c>
      <c r="D319" s="3"/>
      <c r="E319" s="24" t="s">
        <v>176</v>
      </c>
      <c r="F319" s="3"/>
      <c r="G319" s="103">
        <v>60200</v>
      </c>
      <c r="H319" s="3">
        <v>8</v>
      </c>
      <c r="I319" s="67">
        <f t="shared" si="29"/>
        <v>0.125</v>
      </c>
      <c r="J319" s="14">
        <f t="shared" si="31"/>
        <v>627.08333333333337</v>
      </c>
      <c r="K319" s="14">
        <f t="shared" si="30"/>
        <v>627.08333333333337</v>
      </c>
      <c r="L319" s="3">
        <v>5</v>
      </c>
      <c r="M319" s="14">
        <f t="shared" si="32"/>
        <v>3135.416666666667</v>
      </c>
      <c r="N319" s="20">
        <v>0</v>
      </c>
      <c r="O319" s="14">
        <v>0</v>
      </c>
      <c r="P319" s="14">
        <f t="shared" si="33"/>
        <v>3135.416666666667</v>
      </c>
      <c r="Q319" s="14">
        <f t="shared" si="34"/>
        <v>57064.583333333336</v>
      </c>
    </row>
    <row r="320" spans="2:17" x14ac:dyDescent="0.25">
      <c r="B320" s="3">
        <v>303</v>
      </c>
      <c r="C320" s="94" t="s">
        <v>384</v>
      </c>
      <c r="D320" s="3"/>
      <c r="E320" s="24" t="s">
        <v>176</v>
      </c>
      <c r="F320" s="3"/>
      <c r="G320" s="103">
        <v>70000</v>
      </c>
      <c r="H320" s="3">
        <v>8</v>
      </c>
      <c r="I320" s="67">
        <f t="shared" si="29"/>
        <v>0.125</v>
      </c>
      <c r="J320" s="14">
        <f t="shared" si="31"/>
        <v>729.16666666666663</v>
      </c>
      <c r="K320" s="14">
        <f t="shared" si="30"/>
        <v>729.16666666666663</v>
      </c>
      <c r="L320" s="3">
        <v>5</v>
      </c>
      <c r="M320" s="14">
        <f t="shared" si="32"/>
        <v>3645.833333333333</v>
      </c>
      <c r="N320" s="20">
        <v>0</v>
      </c>
      <c r="O320" s="14">
        <v>0</v>
      </c>
      <c r="P320" s="14">
        <f t="shared" si="33"/>
        <v>3645.833333333333</v>
      </c>
      <c r="Q320" s="14">
        <f t="shared" si="34"/>
        <v>66354.166666666672</v>
      </c>
    </row>
    <row r="321" spans="2:17" x14ac:dyDescent="0.25">
      <c r="B321" s="3">
        <v>304</v>
      </c>
      <c r="C321" s="94" t="s">
        <v>385</v>
      </c>
      <c r="D321" s="3"/>
      <c r="E321" s="24" t="s">
        <v>176</v>
      </c>
      <c r="F321" s="3"/>
      <c r="G321" s="103">
        <v>184900</v>
      </c>
      <c r="H321" s="3">
        <v>8</v>
      </c>
      <c r="I321" s="67">
        <f t="shared" si="29"/>
        <v>0.125</v>
      </c>
      <c r="J321" s="14">
        <f t="shared" si="31"/>
        <v>1926.0416666666667</v>
      </c>
      <c r="K321" s="14">
        <f t="shared" si="30"/>
        <v>1926.0416666666667</v>
      </c>
      <c r="L321" s="3">
        <v>5</v>
      </c>
      <c r="M321" s="14">
        <f t="shared" si="32"/>
        <v>9630.2083333333339</v>
      </c>
      <c r="N321" s="20">
        <v>0</v>
      </c>
      <c r="O321" s="14">
        <v>0</v>
      </c>
      <c r="P321" s="14">
        <f t="shared" si="33"/>
        <v>9630.2083333333339</v>
      </c>
      <c r="Q321" s="14">
        <f t="shared" si="34"/>
        <v>175269.79166666666</v>
      </c>
    </row>
    <row r="322" spans="2:17" x14ac:dyDescent="0.25">
      <c r="B322" s="3">
        <v>305</v>
      </c>
      <c r="C322" s="94" t="s">
        <v>328</v>
      </c>
      <c r="D322" s="3"/>
      <c r="E322" s="24" t="s">
        <v>176</v>
      </c>
      <c r="F322" s="3"/>
      <c r="G322" s="103">
        <v>15000</v>
      </c>
      <c r="H322" s="3">
        <v>8</v>
      </c>
      <c r="I322" s="67">
        <f t="shared" si="29"/>
        <v>0.125</v>
      </c>
      <c r="J322" s="14">
        <f t="shared" si="31"/>
        <v>156.25</v>
      </c>
      <c r="K322" s="14">
        <f t="shared" si="30"/>
        <v>156.25</v>
      </c>
      <c r="L322" s="3">
        <v>5</v>
      </c>
      <c r="M322" s="14">
        <f t="shared" si="32"/>
        <v>781.25</v>
      </c>
      <c r="N322" s="20">
        <v>0</v>
      </c>
      <c r="O322" s="14">
        <v>0</v>
      </c>
      <c r="P322" s="14">
        <f t="shared" si="33"/>
        <v>781.25</v>
      </c>
      <c r="Q322" s="14">
        <f t="shared" si="34"/>
        <v>14218.75</v>
      </c>
    </row>
    <row r="323" spans="2:17" x14ac:dyDescent="0.25">
      <c r="B323" s="3">
        <v>306</v>
      </c>
      <c r="C323" s="94" t="s">
        <v>386</v>
      </c>
      <c r="D323" s="3"/>
      <c r="E323" s="24" t="s">
        <v>176</v>
      </c>
      <c r="F323" s="3"/>
      <c r="G323" s="103">
        <v>500000</v>
      </c>
      <c r="H323" s="3">
        <v>8</v>
      </c>
      <c r="I323" s="67">
        <f t="shared" si="29"/>
        <v>0.125</v>
      </c>
      <c r="J323" s="14">
        <f t="shared" si="31"/>
        <v>5208.333333333333</v>
      </c>
      <c r="K323" s="14">
        <f t="shared" si="30"/>
        <v>5208.333333333333</v>
      </c>
      <c r="L323" s="3">
        <v>5</v>
      </c>
      <c r="M323" s="14">
        <f t="shared" si="32"/>
        <v>26041.666666666664</v>
      </c>
      <c r="N323" s="20">
        <v>0</v>
      </c>
      <c r="O323" s="14">
        <v>0</v>
      </c>
      <c r="P323" s="14">
        <f t="shared" si="33"/>
        <v>26041.666666666664</v>
      </c>
      <c r="Q323" s="14">
        <f t="shared" si="34"/>
        <v>473958.33333333331</v>
      </c>
    </row>
    <row r="324" spans="2:17" x14ac:dyDescent="0.25">
      <c r="B324" s="3">
        <v>307</v>
      </c>
      <c r="C324" s="94" t="s">
        <v>337</v>
      </c>
      <c r="D324" s="3"/>
      <c r="E324" s="24" t="s">
        <v>176</v>
      </c>
      <c r="F324" s="3"/>
      <c r="G324" s="103">
        <v>34200</v>
      </c>
      <c r="H324" s="3">
        <v>8</v>
      </c>
      <c r="I324" s="67">
        <f t="shared" si="29"/>
        <v>0.125</v>
      </c>
      <c r="J324" s="14">
        <f t="shared" si="31"/>
        <v>356.25</v>
      </c>
      <c r="K324" s="14">
        <f t="shared" si="30"/>
        <v>356.25</v>
      </c>
      <c r="L324" s="3">
        <v>5</v>
      </c>
      <c r="M324" s="14">
        <f t="shared" si="32"/>
        <v>1781.25</v>
      </c>
      <c r="N324" s="20">
        <v>0</v>
      </c>
      <c r="O324" s="14">
        <v>0</v>
      </c>
      <c r="P324" s="14">
        <f t="shared" si="33"/>
        <v>1781.25</v>
      </c>
      <c r="Q324" s="14">
        <f t="shared" si="34"/>
        <v>32418.75</v>
      </c>
    </row>
    <row r="325" spans="2:17" x14ac:dyDescent="0.25">
      <c r="B325" s="3">
        <v>308</v>
      </c>
      <c r="C325" s="94" t="s">
        <v>387</v>
      </c>
      <c r="D325" s="3"/>
      <c r="E325" s="24" t="s">
        <v>176</v>
      </c>
      <c r="F325" s="3"/>
      <c r="G325" s="103">
        <v>250000</v>
      </c>
      <c r="H325" s="3">
        <v>8</v>
      </c>
      <c r="I325" s="67">
        <f t="shared" si="29"/>
        <v>0.125</v>
      </c>
      <c r="J325" s="14">
        <f t="shared" si="31"/>
        <v>2604.1666666666665</v>
      </c>
      <c r="K325" s="14">
        <f t="shared" si="30"/>
        <v>2604.1666666666665</v>
      </c>
      <c r="L325" s="3">
        <v>5</v>
      </c>
      <c r="M325" s="14">
        <f t="shared" si="32"/>
        <v>13020.833333333332</v>
      </c>
      <c r="N325" s="20">
        <v>0</v>
      </c>
      <c r="O325" s="14">
        <v>0</v>
      </c>
      <c r="P325" s="14">
        <f t="shared" si="33"/>
        <v>13020.833333333332</v>
      </c>
      <c r="Q325" s="14">
        <f t="shared" si="34"/>
        <v>236979.16666666666</v>
      </c>
    </row>
    <row r="326" spans="2:17" x14ac:dyDescent="0.25">
      <c r="B326" s="3">
        <v>309</v>
      </c>
      <c r="C326" s="94" t="s">
        <v>388</v>
      </c>
      <c r="D326" s="3"/>
      <c r="E326" s="24" t="s">
        <v>176</v>
      </c>
      <c r="F326" s="3"/>
      <c r="G326" s="103">
        <v>12787867</v>
      </c>
      <c r="H326" s="3">
        <v>8</v>
      </c>
      <c r="I326" s="67">
        <f t="shared" si="29"/>
        <v>0.125</v>
      </c>
      <c r="J326" s="14">
        <f t="shared" si="31"/>
        <v>133206.94791666666</v>
      </c>
      <c r="K326" s="14">
        <f t="shared" si="30"/>
        <v>133206.94791666666</v>
      </c>
      <c r="L326" s="3">
        <v>5</v>
      </c>
      <c r="M326" s="14">
        <f t="shared" si="32"/>
        <v>666034.73958333326</v>
      </c>
      <c r="N326" s="20">
        <v>0</v>
      </c>
      <c r="O326" s="14">
        <v>0</v>
      </c>
      <c r="P326" s="14">
        <f t="shared" si="33"/>
        <v>666034.73958333326</v>
      </c>
      <c r="Q326" s="14">
        <f t="shared" si="34"/>
        <v>12121832.260416666</v>
      </c>
    </row>
    <row r="327" spans="2:17" x14ac:dyDescent="0.25">
      <c r="B327" s="3">
        <v>310</v>
      </c>
      <c r="C327" s="94" t="s">
        <v>389</v>
      </c>
      <c r="D327" s="3"/>
      <c r="E327" s="24" t="s">
        <v>176</v>
      </c>
      <c r="F327" s="3"/>
      <c r="G327" s="103">
        <v>400000</v>
      </c>
      <c r="H327" s="3">
        <v>8</v>
      </c>
      <c r="I327" s="67">
        <f t="shared" si="29"/>
        <v>0.125</v>
      </c>
      <c r="J327" s="14">
        <f t="shared" si="31"/>
        <v>4166.666666666667</v>
      </c>
      <c r="K327" s="14">
        <f t="shared" si="30"/>
        <v>4166.666666666667</v>
      </c>
      <c r="L327" s="3">
        <v>5</v>
      </c>
      <c r="M327" s="14">
        <f t="shared" si="32"/>
        <v>20833.333333333336</v>
      </c>
      <c r="N327" s="20">
        <v>0</v>
      </c>
      <c r="O327" s="14">
        <v>0</v>
      </c>
      <c r="P327" s="14">
        <f t="shared" si="33"/>
        <v>20833.333333333336</v>
      </c>
      <c r="Q327" s="14">
        <f t="shared" si="34"/>
        <v>379166.66666666669</v>
      </c>
    </row>
    <row r="328" spans="2:17" x14ac:dyDescent="0.25">
      <c r="B328" s="3">
        <v>311</v>
      </c>
      <c r="C328" s="94" t="s">
        <v>328</v>
      </c>
      <c r="D328" s="3"/>
      <c r="E328" s="24" t="s">
        <v>176</v>
      </c>
      <c r="F328" s="3"/>
      <c r="G328" s="103">
        <v>15000</v>
      </c>
      <c r="H328" s="3">
        <v>8</v>
      </c>
      <c r="I328" s="67">
        <f t="shared" si="29"/>
        <v>0.125</v>
      </c>
      <c r="J328" s="14">
        <f t="shared" si="31"/>
        <v>156.25</v>
      </c>
      <c r="K328" s="14">
        <f t="shared" si="30"/>
        <v>156.25</v>
      </c>
      <c r="L328" s="3">
        <v>5</v>
      </c>
      <c r="M328" s="14">
        <f t="shared" si="32"/>
        <v>781.25</v>
      </c>
      <c r="N328" s="20">
        <v>0</v>
      </c>
      <c r="O328" s="14">
        <v>0</v>
      </c>
      <c r="P328" s="14">
        <f t="shared" si="33"/>
        <v>781.25</v>
      </c>
      <c r="Q328" s="14">
        <f t="shared" si="34"/>
        <v>14218.75</v>
      </c>
    </row>
    <row r="329" spans="2:17" x14ac:dyDescent="0.25">
      <c r="B329" s="3">
        <v>312</v>
      </c>
      <c r="C329" s="94" t="s">
        <v>390</v>
      </c>
      <c r="D329" s="3"/>
      <c r="E329" s="24" t="s">
        <v>176</v>
      </c>
      <c r="F329" s="3"/>
      <c r="G329" s="103">
        <v>34800</v>
      </c>
      <c r="H329" s="3">
        <v>8</v>
      </c>
      <c r="I329" s="67">
        <f t="shared" si="29"/>
        <v>0.125</v>
      </c>
      <c r="J329" s="14">
        <f t="shared" si="31"/>
        <v>362.5</v>
      </c>
      <c r="K329" s="14">
        <f t="shared" si="30"/>
        <v>362.5</v>
      </c>
      <c r="L329" s="3">
        <v>5</v>
      </c>
      <c r="M329" s="14">
        <f t="shared" si="32"/>
        <v>1812.5</v>
      </c>
      <c r="N329" s="20">
        <v>0</v>
      </c>
      <c r="O329" s="14">
        <v>0</v>
      </c>
      <c r="P329" s="14">
        <f t="shared" si="33"/>
        <v>1812.5</v>
      </c>
      <c r="Q329" s="14">
        <f t="shared" si="34"/>
        <v>32987.5</v>
      </c>
    </row>
    <row r="330" spans="2:17" x14ac:dyDescent="0.25">
      <c r="B330" s="3">
        <v>313</v>
      </c>
      <c r="C330" s="94" t="s">
        <v>292</v>
      </c>
      <c r="D330" s="3"/>
      <c r="E330" s="24" t="s">
        <v>176</v>
      </c>
      <c r="F330" s="3"/>
      <c r="G330" s="103">
        <v>100000</v>
      </c>
      <c r="H330" s="3">
        <v>8</v>
      </c>
      <c r="I330" s="67">
        <f t="shared" si="29"/>
        <v>0.125</v>
      </c>
      <c r="J330" s="14">
        <f t="shared" si="31"/>
        <v>1041.6666666666667</v>
      </c>
      <c r="K330" s="14">
        <f t="shared" si="30"/>
        <v>1041.6666666666667</v>
      </c>
      <c r="L330" s="3">
        <v>5</v>
      </c>
      <c r="M330" s="14">
        <f t="shared" si="32"/>
        <v>5208.3333333333339</v>
      </c>
      <c r="N330" s="20">
        <v>0</v>
      </c>
      <c r="O330" s="14">
        <v>0</v>
      </c>
      <c r="P330" s="14">
        <f t="shared" si="33"/>
        <v>5208.3333333333339</v>
      </c>
      <c r="Q330" s="14">
        <f t="shared" si="34"/>
        <v>94791.666666666672</v>
      </c>
    </row>
    <row r="331" spans="2:17" x14ac:dyDescent="0.25">
      <c r="B331" s="3">
        <v>314</v>
      </c>
      <c r="C331" s="94" t="s">
        <v>391</v>
      </c>
      <c r="D331" s="3"/>
      <c r="E331" s="24" t="s">
        <v>176</v>
      </c>
      <c r="F331" s="3"/>
      <c r="G331" s="103">
        <v>38500</v>
      </c>
      <c r="H331" s="3">
        <v>8</v>
      </c>
      <c r="I331" s="67">
        <f t="shared" si="29"/>
        <v>0.125</v>
      </c>
      <c r="J331" s="14">
        <f t="shared" si="31"/>
        <v>401.04166666666669</v>
      </c>
      <c r="K331" s="14">
        <f t="shared" si="30"/>
        <v>401.04166666666669</v>
      </c>
      <c r="L331" s="3">
        <v>5</v>
      </c>
      <c r="M331" s="14">
        <f t="shared" si="32"/>
        <v>2005.2083333333335</v>
      </c>
      <c r="N331" s="20">
        <v>0</v>
      </c>
      <c r="O331" s="14">
        <v>0</v>
      </c>
      <c r="P331" s="14">
        <f t="shared" si="33"/>
        <v>2005.2083333333335</v>
      </c>
      <c r="Q331" s="14">
        <f t="shared" si="34"/>
        <v>36494.791666666664</v>
      </c>
    </row>
    <row r="332" spans="2:17" x14ac:dyDescent="0.25">
      <c r="B332" s="3">
        <v>315</v>
      </c>
      <c r="C332" s="94" t="s">
        <v>392</v>
      </c>
      <c r="D332" s="3"/>
      <c r="E332" s="24" t="s">
        <v>176</v>
      </c>
      <c r="F332" s="3"/>
      <c r="G332" s="103">
        <v>9000</v>
      </c>
      <c r="H332" s="3">
        <v>8</v>
      </c>
      <c r="I332" s="67">
        <f t="shared" si="29"/>
        <v>0.125</v>
      </c>
      <c r="J332" s="14">
        <f t="shared" si="31"/>
        <v>93.75</v>
      </c>
      <c r="K332" s="14">
        <f t="shared" si="30"/>
        <v>93.75</v>
      </c>
      <c r="L332" s="3">
        <v>5</v>
      </c>
      <c r="M332" s="14">
        <f t="shared" si="32"/>
        <v>468.75</v>
      </c>
      <c r="N332" s="20">
        <v>0</v>
      </c>
      <c r="O332" s="14">
        <v>0</v>
      </c>
      <c r="P332" s="14">
        <f t="shared" si="33"/>
        <v>468.75</v>
      </c>
      <c r="Q332" s="14">
        <f t="shared" si="34"/>
        <v>8531.25</v>
      </c>
    </row>
    <row r="333" spans="2:17" x14ac:dyDescent="0.25">
      <c r="B333" s="3">
        <v>316</v>
      </c>
      <c r="C333" s="94" t="s">
        <v>360</v>
      </c>
      <c r="D333" s="3"/>
      <c r="E333" s="24" t="s">
        <v>176</v>
      </c>
      <c r="F333" s="3"/>
      <c r="G333" s="103">
        <v>503000</v>
      </c>
      <c r="H333" s="3">
        <v>8</v>
      </c>
      <c r="I333" s="67">
        <f t="shared" si="29"/>
        <v>0.125</v>
      </c>
      <c r="J333" s="14">
        <f t="shared" si="31"/>
        <v>5239.583333333333</v>
      </c>
      <c r="K333" s="14">
        <f t="shared" si="30"/>
        <v>5239.583333333333</v>
      </c>
      <c r="L333" s="3">
        <v>5</v>
      </c>
      <c r="M333" s="14">
        <f t="shared" si="32"/>
        <v>26197.916666666664</v>
      </c>
      <c r="N333" s="20">
        <v>0</v>
      </c>
      <c r="O333" s="14">
        <v>0</v>
      </c>
      <c r="P333" s="14">
        <f t="shared" si="33"/>
        <v>26197.916666666664</v>
      </c>
      <c r="Q333" s="14">
        <f t="shared" si="34"/>
        <v>476802.08333333331</v>
      </c>
    </row>
    <row r="334" spans="2:17" x14ac:dyDescent="0.25">
      <c r="B334" s="3">
        <v>317</v>
      </c>
      <c r="C334" s="94" t="s">
        <v>277</v>
      </c>
      <c r="D334" s="3"/>
      <c r="E334" s="24" t="s">
        <v>176</v>
      </c>
      <c r="F334" s="3"/>
      <c r="G334" s="103">
        <v>200000</v>
      </c>
      <c r="H334" s="3">
        <v>8</v>
      </c>
      <c r="I334" s="67">
        <f t="shared" si="29"/>
        <v>0.125</v>
      </c>
      <c r="J334" s="14">
        <f t="shared" si="31"/>
        <v>2083.3333333333335</v>
      </c>
      <c r="K334" s="14">
        <f t="shared" si="30"/>
        <v>2083.3333333333335</v>
      </c>
      <c r="L334" s="3">
        <v>5</v>
      </c>
      <c r="M334" s="14">
        <f t="shared" si="32"/>
        <v>10416.666666666668</v>
      </c>
      <c r="N334" s="20">
        <v>0</v>
      </c>
      <c r="O334" s="14">
        <v>0</v>
      </c>
      <c r="P334" s="14">
        <f t="shared" si="33"/>
        <v>10416.666666666668</v>
      </c>
      <c r="Q334" s="14">
        <f t="shared" si="34"/>
        <v>189583.33333333334</v>
      </c>
    </row>
    <row r="335" spans="2:17" x14ac:dyDescent="0.25">
      <c r="B335" s="3">
        <v>318</v>
      </c>
      <c r="C335" s="94" t="s">
        <v>393</v>
      </c>
      <c r="D335" s="3"/>
      <c r="E335" s="24" t="s">
        <v>176</v>
      </c>
      <c r="F335" s="3"/>
      <c r="G335" s="103">
        <v>252200</v>
      </c>
      <c r="H335" s="3">
        <v>8</v>
      </c>
      <c r="I335" s="67">
        <f t="shared" si="29"/>
        <v>0.125</v>
      </c>
      <c r="J335" s="14">
        <f t="shared" si="31"/>
        <v>2627.0833333333335</v>
      </c>
      <c r="K335" s="14">
        <f t="shared" si="30"/>
        <v>2627.0833333333335</v>
      </c>
      <c r="L335" s="3">
        <v>5</v>
      </c>
      <c r="M335" s="14">
        <f t="shared" si="32"/>
        <v>13135.416666666668</v>
      </c>
      <c r="N335" s="20">
        <v>0</v>
      </c>
      <c r="O335" s="14">
        <v>0</v>
      </c>
      <c r="P335" s="14">
        <f t="shared" si="33"/>
        <v>13135.416666666668</v>
      </c>
      <c r="Q335" s="14">
        <f t="shared" si="34"/>
        <v>239064.58333333334</v>
      </c>
    </row>
    <row r="336" spans="2:17" x14ac:dyDescent="0.25">
      <c r="B336" s="3">
        <v>319</v>
      </c>
      <c r="C336" s="94" t="s">
        <v>394</v>
      </c>
      <c r="D336" s="3"/>
      <c r="E336" s="24" t="s">
        <v>176</v>
      </c>
      <c r="F336" s="3"/>
      <c r="G336" s="103">
        <v>111000</v>
      </c>
      <c r="H336" s="3">
        <v>8</v>
      </c>
      <c r="I336" s="67">
        <f t="shared" si="29"/>
        <v>0.125</v>
      </c>
      <c r="J336" s="14">
        <f t="shared" si="31"/>
        <v>1156.25</v>
      </c>
      <c r="K336" s="14">
        <f t="shared" si="30"/>
        <v>1156.25</v>
      </c>
      <c r="L336" s="3">
        <v>5</v>
      </c>
      <c r="M336" s="14">
        <f t="shared" si="32"/>
        <v>5781.25</v>
      </c>
      <c r="N336" s="20">
        <v>0</v>
      </c>
      <c r="O336" s="14">
        <v>0</v>
      </c>
      <c r="P336" s="14">
        <f t="shared" si="33"/>
        <v>5781.25</v>
      </c>
      <c r="Q336" s="14">
        <f t="shared" si="34"/>
        <v>105218.75</v>
      </c>
    </row>
    <row r="337" spans="2:17" x14ac:dyDescent="0.25">
      <c r="B337" s="3">
        <v>320</v>
      </c>
      <c r="C337" s="94" t="s">
        <v>395</v>
      </c>
      <c r="D337" s="3"/>
      <c r="E337" s="24" t="s">
        <v>176</v>
      </c>
      <c r="F337" s="3"/>
      <c r="G337" s="103">
        <v>835000</v>
      </c>
      <c r="H337" s="3">
        <v>8</v>
      </c>
      <c r="I337" s="67">
        <f t="shared" si="29"/>
        <v>0.125</v>
      </c>
      <c r="J337" s="14">
        <f t="shared" si="31"/>
        <v>8697.9166666666661</v>
      </c>
      <c r="K337" s="14">
        <f t="shared" si="30"/>
        <v>8697.9166666666661</v>
      </c>
      <c r="L337" s="3">
        <v>5</v>
      </c>
      <c r="M337" s="14">
        <f t="shared" si="32"/>
        <v>43489.583333333328</v>
      </c>
      <c r="N337" s="20">
        <v>0</v>
      </c>
      <c r="O337" s="14">
        <v>0</v>
      </c>
      <c r="P337" s="14">
        <f t="shared" si="33"/>
        <v>43489.583333333328</v>
      </c>
      <c r="Q337" s="14">
        <f t="shared" si="34"/>
        <v>791510.41666666663</v>
      </c>
    </row>
    <row r="338" spans="2:17" x14ac:dyDescent="0.25">
      <c r="B338" s="3">
        <v>321</v>
      </c>
      <c r="C338" s="94" t="s">
        <v>396</v>
      </c>
      <c r="D338" s="3"/>
      <c r="E338" s="24" t="s">
        <v>176</v>
      </c>
      <c r="F338" s="3"/>
      <c r="G338" s="103">
        <v>6000000</v>
      </c>
      <c r="H338" s="3">
        <v>8</v>
      </c>
      <c r="I338" s="67">
        <f t="shared" si="29"/>
        <v>0.125</v>
      </c>
      <c r="J338" s="14">
        <f t="shared" si="31"/>
        <v>62500</v>
      </c>
      <c r="K338" s="14">
        <f t="shared" si="30"/>
        <v>62500</v>
      </c>
      <c r="L338" s="3">
        <v>5</v>
      </c>
      <c r="M338" s="14">
        <f t="shared" si="32"/>
        <v>312500</v>
      </c>
      <c r="N338" s="20">
        <v>0</v>
      </c>
      <c r="O338" s="14">
        <v>0</v>
      </c>
      <c r="P338" s="14">
        <f t="shared" si="33"/>
        <v>312500</v>
      </c>
      <c r="Q338" s="14">
        <f t="shared" si="34"/>
        <v>5687500</v>
      </c>
    </row>
    <row r="339" spans="2:17" x14ac:dyDescent="0.25">
      <c r="B339" s="3">
        <v>322</v>
      </c>
      <c r="C339" s="94" t="s">
        <v>397</v>
      </c>
      <c r="D339" s="3"/>
      <c r="E339" s="24" t="s">
        <v>176</v>
      </c>
      <c r="F339" s="3"/>
      <c r="G339" s="103">
        <v>5000000</v>
      </c>
      <c r="H339" s="3">
        <v>8</v>
      </c>
      <c r="I339" s="67">
        <f t="shared" ref="I339:I402" si="35">1/H339</f>
        <v>0.125</v>
      </c>
      <c r="J339" s="14">
        <f t="shared" si="31"/>
        <v>52083.333333333336</v>
      </c>
      <c r="K339" s="14">
        <f t="shared" ref="K339:K402" si="36">J339</f>
        <v>52083.333333333336</v>
      </c>
      <c r="L339" s="3">
        <v>5</v>
      </c>
      <c r="M339" s="14">
        <f t="shared" si="32"/>
        <v>260416.66666666669</v>
      </c>
      <c r="N339" s="20">
        <v>0</v>
      </c>
      <c r="O339" s="14">
        <v>0</v>
      </c>
      <c r="P339" s="14">
        <f t="shared" si="33"/>
        <v>260416.66666666669</v>
      </c>
      <c r="Q339" s="14">
        <f t="shared" si="34"/>
        <v>4739583.333333333</v>
      </c>
    </row>
    <row r="340" spans="2:17" x14ac:dyDescent="0.25">
      <c r="B340" s="3">
        <v>323</v>
      </c>
      <c r="C340" s="94" t="s">
        <v>398</v>
      </c>
      <c r="D340" s="3"/>
      <c r="E340" s="24" t="s">
        <v>176</v>
      </c>
      <c r="F340" s="3"/>
      <c r="G340" s="103">
        <v>20000</v>
      </c>
      <c r="H340" s="3">
        <v>8</v>
      </c>
      <c r="I340" s="67">
        <f t="shared" si="35"/>
        <v>0.125</v>
      </c>
      <c r="J340" s="14">
        <f t="shared" si="31"/>
        <v>208.33333333333334</v>
      </c>
      <c r="K340" s="14">
        <f t="shared" si="36"/>
        <v>208.33333333333334</v>
      </c>
      <c r="L340" s="3">
        <v>5</v>
      </c>
      <c r="M340" s="14">
        <f t="shared" si="32"/>
        <v>1041.6666666666667</v>
      </c>
      <c r="N340" s="20">
        <v>0</v>
      </c>
      <c r="O340" s="14">
        <v>0</v>
      </c>
      <c r="P340" s="14">
        <f t="shared" si="33"/>
        <v>1041.6666666666667</v>
      </c>
      <c r="Q340" s="14">
        <f t="shared" si="34"/>
        <v>18958.333333333332</v>
      </c>
    </row>
    <row r="341" spans="2:17" x14ac:dyDescent="0.25">
      <c r="B341" s="3">
        <v>324</v>
      </c>
      <c r="C341" s="94" t="s">
        <v>328</v>
      </c>
      <c r="D341" s="3"/>
      <c r="E341" s="24" t="s">
        <v>176</v>
      </c>
      <c r="F341" s="3"/>
      <c r="G341" s="103">
        <v>15000</v>
      </c>
      <c r="H341" s="3">
        <v>8</v>
      </c>
      <c r="I341" s="67">
        <f t="shared" si="35"/>
        <v>0.125</v>
      </c>
      <c r="J341" s="14">
        <f t="shared" si="31"/>
        <v>156.25</v>
      </c>
      <c r="K341" s="14">
        <f t="shared" si="36"/>
        <v>156.25</v>
      </c>
      <c r="L341" s="3">
        <v>5</v>
      </c>
      <c r="M341" s="14">
        <f t="shared" si="32"/>
        <v>781.25</v>
      </c>
      <c r="N341" s="20">
        <v>0</v>
      </c>
      <c r="O341" s="14">
        <v>0</v>
      </c>
      <c r="P341" s="14">
        <f t="shared" si="33"/>
        <v>781.25</v>
      </c>
      <c r="Q341" s="14">
        <f t="shared" si="34"/>
        <v>14218.75</v>
      </c>
    </row>
    <row r="342" spans="2:17" x14ac:dyDescent="0.25">
      <c r="B342" s="3">
        <v>325</v>
      </c>
      <c r="C342" s="94" t="s">
        <v>337</v>
      </c>
      <c r="D342" s="3"/>
      <c r="E342" s="24" t="s">
        <v>176</v>
      </c>
      <c r="F342" s="3"/>
      <c r="G342" s="103">
        <v>32400</v>
      </c>
      <c r="H342" s="3">
        <v>8</v>
      </c>
      <c r="I342" s="67">
        <f t="shared" si="35"/>
        <v>0.125</v>
      </c>
      <c r="J342" s="14">
        <f t="shared" si="31"/>
        <v>337.5</v>
      </c>
      <c r="K342" s="14">
        <f t="shared" si="36"/>
        <v>337.5</v>
      </c>
      <c r="L342" s="3">
        <v>5</v>
      </c>
      <c r="M342" s="14">
        <f t="shared" si="32"/>
        <v>1687.5</v>
      </c>
      <c r="N342" s="20">
        <v>0</v>
      </c>
      <c r="O342" s="14">
        <v>0</v>
      </c>
      <c r="P342" s="14">
        <f t="shared" si="33"/>
        <v>1687.5</v>
      </c>
      <c r="Q342" s="14">
        <f t="shared" si="34"/>
        <v>30712.5</v>
      </c>
    </row>
    <row r="343" spans="2:17" x14ac:dyDescent="0.25">
      <c r="B343" s="3">
        <v>326</v>
      </c>
      <c r="C343" s="94" t="s">
        <v>399</v>
      </c>
      <c r="D343" s="3"/>
      <c r="E343" s="24" t="s">
        <v>176</v>
      </c>
      <c r="F343" s="3"/>
      <c r="G343" s="103">
        <v>117900</v>
      </c>
      <c r="H343" s="3">
        <v>8</v>
      </c>
      <c r="I343" s="67">
        <f t="shared" si="35"/>
        <v>0.125</v>
      </c>
      <c r="J343" s="14">
        <f t="shared" si="31"/>
        <v>1228.125</v>
      </c>
      <c r="K343" s="14">
        <f t="shared" si="36"/>
        <v>1228.125</v>
      </c>
      <c r="L343" s="3">
        <v>5</v>
      </c>
      <c r="M343" s="14">
        <f t="shared" si="32"/>
        <v>6140.625</v>
      </c>
      <c r="N343" s="20">
        <v>0</v>
      </c>
      <c r="O343" s="14">
        <v>0</v>
      </c>
      <c r="P343" s="14">
        <f t="shared" si="33"/>
        <v>6140.625</v>
      </c>
      <c r="Q343" s="14">
        <f t="shared" si="34"/>
        <v>111759.375</v>
      </c>
    </row>
    <row r="344" spans="2:17" x14ac:dyDescent="0.25">
      <c r="B344" s="3">
        <v>327</v>
      </c>
      <c r="C344" s="94" t="s">
        <v>384</v>
      </c>
      <c r="D344" s="3"/>
      <c r="E344" s="24" t="s">
        <v>176</v>
      </c>
      <c r="F344" s="3"/>
      <c r="G344" s="103">
        <v>61000</v>
      </c>
      <c r="H344" s="3">
        <v>8</v>
      </c>
      <c r="I344" s="67">
        <f t="shared" si="35"/>
        <v>0.125</v>
      </c>
      <c r="J344" s="14">
        <f t="shared" si="31"/>
        <v>635.41666666666663</v>
      </c>
      <c r="K344" s="14">
        <f t="shared" si="36"/>
        <v>635.41666666666663</v>
      </c>
      <c r="L344" s="3">
        <v>5</v>
      </c>
      <c r="M344" s="14">
        <f t="shared" si="32"/>
        <v>3177.083333333333</v>
      </c>
      <c r="N344" s="20">
        <v>0</v>
      </c>
      <c r="O344" s="14">
        <v>0</v>
      </c>
      <c r="P344" s="14">
        <f t="shared" si="33"/>
        <v>3177.083333333333</v>
      </c>
      <c r="Q344" s="14">
        <f t="shared" si="34"/>
        <v>57822.916666666664</v>
      </c>
    </row>
    <row r="345" spans="2:17" x14ac:dyDescent="0.25">
      <c r="B345" s="3">
        <v>328</v>
      </c>
      <c r="C345" s="94" t="s">
        <v>400</v>
      </c>
      <c r="D345" s="3"/>
      <c r="E345" s="24" t="s">
        <v>176</v>
      </c>
      <c r="F345" s="3"/>
      <c r="G345" s="103">
        <v>51000</v>
      </c>
      <c r="H345" s="3">
        <v>8</v>
      </c>
      <c r="I345" s="67">
        <f t="shared" si="35"/>
        <v>0.125</v>
      </c>
      <c r="J345" s="14">
        <f t="shared" si="31"/>
        <v>531.25</v>
      </c>
      <c r="K345" s="14">
        <f t="shared" si="36"/>
        <v>531.25</v>
      </c>
      <c r="L345" s="3">
        <v>5</v>
      </c>
      <c r="M345" s="14">
        <f t="shared" si="32"/>
        <v>2656.25</v>
      </c>
      <c r="N345" s="20">
        <v>0</v>
      </c>
      <c r="O345" s="14">
        <v>0</v>
      </c>
      <c r="P345" s="14">
        <f t="shared" si="33"/>
        <v>2656.25</v>
      </c>
      <c r="Q345" s="14">
        <f t="shared" si="34"/>
        <v>48343.75</v>
      </c>
    </row>
    <row r="346" spans="2:17" x14ac:dyDescent="0.25">
      <c r="B346" s="3">
        <v>329</v>
      </c>
      <c r="C346" s="94" t="s">
        <v>401</v>
      </c>
      <c r="D346" s="3"/>
      <c r="E346" s="24" t="s">
        <v>176</v>
      </c>
      <c r="F346" s="3"/>
      <c r="G346" s="103">
        <v>27000</v>
      </c>
      <c r="H346" s="3">
        <v>8</v>
      </c>
      <c r="I346" s="67">
        <f t="shared" si="35"/>
        <v>0.125</v>
      </c>
      <c r="J346" s="14">
        <f t="shared" si="31"/>
        <v>281.25</v>
      </c>
      <c r="K346" s="14">
        <f t="shared" si="36"/>
        <v>281.25</v>
      </c>
      <c r="L346" s="3">
        <v>5</v>
      </c>
      <c r="M346" s="14">
        <f t="shared" si="32"/>
        <v>1406.25</v>
      </c>
      <c r="N346" s="20">
        <v>0</v>
      </c>
      <c r="O346" s="14">
        <v>0</v>
      </c>
      <c r="P346" s="14">
        <f t="shared" si="33"/>
        <v>1406.25</v>
      </c>
      <c r="Q346" s="14">
        <f t="shared" si="34"/>
        <v>25593.75</v>
      </c>
    </row>
    <row r="347" spans="2:17" x14ac:dyDescent="0.25">
      <c r="B347" s="3">
        <v>330</v>
      </c>
      <c r="C347" s="94" t="s">
        <v>292</v>
      </c>
      <c r="D347" s="3"/>
      <c r="E347" s="24" t="s">
        <v>176</v>
      </c>
      <c r="F347" s="3"/>
      <c r="G347" s="103">
        <v>150000</v>
      </c>
      <c r="H347" s="3">
        <v>8</v>
      </c>
      <c r="I347" s="67">
        <f t="shared" si="35"/>
        <v>0.125</v>
      </c>
      <c r="J347" s="14">
        <f t="shared" si="31"/>
        <v>1562.5</v>
      </c>
      <c r="K347" s="14">
        <f t="shared" si="36"/>
        <v>1562.5</v>
      </c>
      <c r="L347" s="3">
        <v>5</v>
      </c>
      <c r="M347" s="14">
        <f t="shared" si="32"/>
        <v>7812.5</v>
      </c>
      <c r="N347" s="20">
        <v>0</v>
      </c>
      <c r="O347" s="14">
        <v>0</v>
      </c>
      <c r="P347" s="14">
        <f t="shared" si="33"/>
        <v>7812.5</v>
      </c>
      <c r="Q347" s="14">
        <f t="shared" si="34"/>
        <v>142187.5</v>
      </c>
    </row>
    <row r="348" spans="2:17" x14ac:dyDescent="0.25">
      <c r="B348" s="3">
        <v>331</v>
      </c>
      <c r="C348" s="94" t="s">
        <v>402</v>
      </c>
      <c r="D348" s="3"/>
      <c r="E348" s="24" t="s">
        <v>176</v>
      </c>
      <c r="F348" s="3"/>
      <c r="G348" s="103">
        <v>15000</v>
      </c>
      <c r="H348" s="3">
        <v>8</v>
      </c>
      <c r="I348" s="67">
        <f t="shared" si="35"/>
        <v>0.125</v>
      </c>
      <c r="J348" s="14">
        <f t="shared" si="31"/>
        <v>156.25</v>
      </c>
      <c r="K348" s="14">
        <f t="shared" si="36"/>
        <v>156.25</v>
      </c>
      <c r="L348" s="3">
        <v>5</v>
      </c>
      <c r="M348" s="14">
        <f t="shared" si="32"/>
        <v>781.25</v>
      </c>
      <c r="N348" s="20">
        <v>0</v>
      </c>
      <c r="O348" s="14">
        <v>0</v>
      </c>
      <c r="P348" s="14">
        <f t="shared" si="33"/>
        <v>781.25</v>
      </c>
      <c r="Q348" s="14">
        <f t="shared" si="34"/>
        <v>14218.75</v>
      </c>
    </row>
    <row r="349" spans="2:17" x14ac:dyDescent="0.25">
      <c r="B349" s="3">
        <v>332</v>
      </c>
      <c r="C349" s="94" t="s">
        <v>363</v>
      </c>
      <c r="D349" s="3"/>
      <c r="E349" s="24" t="s">
        <v>176</v>
      </c>
      <c r="F349" s="3"/>
      <c r="G349" s="103">
        <v>15000</v>
      </c>
      <c r="H349" s="3">
        <v>8</v>
      </c>
      <c r="I349" s="67">
        <f t="shared" si="35"/>
        <v>0.125</v>
      </c>
      <c r="J349" s="14">
        <f t="shared" si="31"/>
        <v>156.25</v>
      </c>
      <c r="K349" s="14">
        <f t="shared" si="36"/>
        <v>156.25</v>
      </c>
      <c r="L349" s="3">
        <v>5</v>
      </c>
      <c r="M349" s="14">
        <f t="shared" si="32"/>
        <v>781.25</v>
      </c>
      <c r="N349" s="20">
        <v>0</v>
      </c>
      <c r="O349" s="14">
        <v>0</v>
      </c>
      <c r="P349" s="14">
        <f t="shared" si="33"/>
        <v>781.25</v>
      </c>
      <c r="Q349" s="14">
        <f t="shared" si="34"/>
        <v>14218.75</v>
      </c>
    </row>
    <row r="350" spans="2:17" x14ac:dyDescent="0.25">
      <c r="B350" s="3">
        <v>333</v>
      </c>
      <c r="C350" s="94" t="s">
        <v>403</v>
      </c>
      <c r="D350" s="3"/>
      <c r="E350" s="24" t="s">
        <v>176</v>
      </c>
      <c r="F350" s="3"/>
      <c r="G350" s="103">
        <v>11500000</v>
      </c>
      <c r="H350" s="3">
        <v>8</v>
      </c>
      <c r="I350" s="67">
        <f t="shared" si="35"/>
        <v>0.125</v>
      </c>
      <c r="J350" s="14">
        <f t="shared" si="31"/>
        <v>119791.66666666667</v>
      </c>
      <c r="K350" s="14">
        <f t="shared" si="36"/>
        <v>119791.66666666667</v>
      </c>
      <c r="L350" s="3">
        <v>5</v>
      </c>
      <c r="M350" s="14">
        <f t="shared" si="32"/>
        <v>598958.33333333337</v>
      </c>
      <c r="N350" s="20">
        <v>0</v>
      </c>
      <c r="O350" s="14">
        <v>0</v>
      </c>
      <c r="P350" s="14">
        <f t="shared" si="33"/>
        <v>598958.33333333337</v>
      </c>
      <c r="Q350" s="14">
        <f t="shared" si="34"/>
        <v>10901041.666666666</v>
      </c>
    </row>
    <row r="351" spans="2:17" x14ac:dyDescent="0.25">
      <c r="B351" s="3">
        <v>334</v>
      </c>
      <c r="C351" s="94" t="s">
        <v>292</v>
      </c>
      <c r="D351" s="3"/>
      <c r="E351" s="24" t="s">
        <v>176</v>
      </c>
      <c r="F351" s="3"/>
      <c r="G351" s="103">
        <v>50000</v>
      </c>
      <c r="H351" s="3">
        <v>8</v>
      </c>
      <c r="I351" s="67">
        <f t="shared" si="35"/>
        <v>0.125</v>
      </c>
      <c r="J351" s="14">
        <f t="shared" si="31"/>
        <v>520.83333333333337</v>
      </c>
      <c r="K351" s="14">
        <f t="shared" si="36"/>
        <v>520.83333333333337</v>
      </c>
      <c r="L351" s="3">
        <v>5</v>
      </c>
      <c r="M351" s="14">
        <f t="shared" si="32"/>
        <v>2604.166666666667</v>
      </c>
      <c r="N351" s="20">
        <v>0</v>
      </c>
      <c r="O351" s="14">
        <v>0</v>
      </c>
      <c r="P351" s="14">
        <f t="shared" si="33"/>
        <v>2604.166666666667</v>
      </c>
      <c r="Q351" s="14">
        <f t="shared" si="34"/>
        <v>47395.833333333336</v>
      </c>
    </row>
    <row r="352" spans="2:17" x14ac:dyDescent="0.25">
      <c r="B352" s="3">
        <v>335</v>
      </c>
      <c r="C352" s="94" t="s">
        <v>404</v>
      </c>
      <c r="D352" s="3"/>
      <c r="E352" s="24" t="s">
        <v>176</v>
      </c>
      <c r="F352" s="3"/>
      <c r="G352" s="103">
        <v>6000</v>
      </c>
      <c r="H352" s="3">
        <v>8</v>
      </c>
      <c r="I352" s="67">
        <f t="shared" si="35"/>
        <v>0.125</v>
      </c>
      <c r="J352" s="14">
        <f t="shared" si="31"/>
        <v>62.5</v>
      </c>
      <c r="K352" s="14">
        <f t="shared" si="36"/>
        <v>62.5</v>
      </c>
      <c r="L352" s="3">
        <v>5</v>
      </c>
      <c r="M352" s="14">
        <f t="shared" si="32"/>
        <v>312.5</v>
      </c>
      <c r="N352" s="20">
        <v>0</v>
      </c>
      <c r="O352" s="14">
        <v>0</v>
      </c>
      <c r="P352" s="14">
        <f t="shared" si="33"/>
        <v>312.5</v>
      </c>
      <c r="Q352" s="14">
        <f t="shared" si="34"/>
        <v>5687.5</v>
      </c>
    </row>
    <row r="353" spans="2:17" x14ac:dyDescent="0.25">
      <c r="B353" s="3">
        <v>336</v>
      </c>
      <c r="C353" s="94" t="s">
        <v>405</v>
      </c>
      <c r="D353" s="3"/>
      <c r="E353" s="24" t="s">
        <v>176</v>
      </c>
      <c r="F353" s="3"/>
      <c r="G353" s="103">
        <v>300000</v>
      </c>
      <c r="H353" s="3">
        <v>8</v>
      </c>
      <c r="I353" s="67">
        <f t="shared" si="35"/>
        <v>0.125</v>
      </c>
      <c r="J353" s="14">
        <f t="shared" si="31"/>
        <v>3125</v>
      </c>
      <c r="K353" s="14">
        <f t="shared" si="36"/>
        <v>3125</v>
      </c>
      <c r="L353" s="3">
        <v>5</v>
      </c>
      <c r="M353" s="14">
        <f t="shared" si="32"/>
        <v>15625</v>
      </c>
      <c r="N353" s="20">
        <v>0</v>
      </c>
      <c r="O353" s="14">
        <v>0</v>
      </c>
      <c r="P353" s="14">
        <f t="shared" si="33"/>
        <v>15625</v>
      </c>
      <c r="Q353" s="14">
        <f t="shared" si="34"/>
        <v>284375</v>
      </c>
    </row>
    <row r="354" spans="2:17" x14ac:dyDescent="0.25">
      <c r="B354" s="3">
        <v>337</v>
      </c>
      <c r="C354" s="94" t="s">
        <v>406</v>
      </c>
      <c r="D354" s="3"/>
      <c r="E354" s="24" t="s">
        <v>176</v>
      </c>
      <c r="F354" s="3"/>
      <c r="G354" s="103">
        <v>80000</v>
      </c>
      <c r="H354" s="3">
        <v>8</v>
      </c>
      <c r="I354" s="67">
        <f t="shared" si="35"/>
        <v>0.125</v>
      </c>
      <c r="J354" s="14">
        <f t="shared" si="31"/>
        <v>833.33333333333337</v>
      </c>
      <c r="K354" s="14">
        <f t="shared" si="36"/>
        <v>833.33333333333337</v>
      </c>
      <c r="L354" s="3">
        <v>5</v>
      </c>
      <c r="M354" s="14">
        <f t="shared" si="32"/>
        <v>4166.666666666667</v>
      </c>
      <c r="N354" s="20">
        <v>0</v>
      </c>
      <c r="O354" s="14">
        <v>0</v>
      </c>
      <c r="P354" s="14">
        <f t="shared" si="33"/>
        <v>4166.666666666667</v>
      </c>
      <c r="Q354" s="14">
        <f t="shared" si="34"/>
        <v>75833.333333333328</v>
      </c>
    </row>
    <row r="355" spans="2:17" x14ac:dyDescent="0.25">
      <c r="B355" s="3">
        <v>338</v>
      </c>
      <c r="C355" s="94" t="s">
        <v>401</v>
      </c>
      <c r="D355" s="3"/>
      <c r="E355" s="24" t="s">
        <v>176</v>
      </c>
      <c r="F355" s="3"/>
      <c r="G355" s="103">
        <v>26000</v>
      </c>
      <c r="H355" s="3">
        <v>8</v>
      </c>
      <c r="I355" s="67">
        <f t="shared" si="35"/>
        <v>0.125</v>
      </c>
      <c r="J355" s="14">
        <f t="shared" si="31"/>
        <v>270.83333333333331</v>
      </c>
      <c r="K355" s="14">
        <f t="shared" si="36"/>
        <v>270.83333333333331</v>
      </c>
      <c r="L355" s="3">
        <v>5</v>
      </c>
      <c r="M355" s="14">
        <f t="shared" si="32"/>
        <v>1354.1666666666665</v>
      </c>
      <c r="N355" s="20">
        <v>0</v>
      </c>
      <c r="O355" s="14">
        <v>0</v>
      </c>
      <c r="P355" s="14">
        <f t="shared" si="33"/>
        <v>1354.1666666666665</v>
      </c>
      <c r="Q355" s="14">
        <f t="shared" si="34"/>
        <v>24645.833333333332</v>
      </c>
    </row>
    <row r="356" spans="2:17" x14ac:dyDescent="0.25">
      <c r="B356" s="3">
        <v>339</v>
      </c>
      <c r="C356" s="94" t="s">
        <v>292</v>
      </c>
      <c r="D356" s="3"/>
      <c r="E356" s="24" t="s">
        <v>176</v>
      </c>
      <c r="F356" s="3"/>
      <c r="G356" s="103">
        <v>200000</v>
      </c>
      <c r="H356" s="3">
        <v>8</v>
      </c>
      <c r="I356" s="67">
        <f t="shared" si="35"/>
        <v>0.125</v>
      </c>
      <c r="J356" s="14">
        <f t="shared" si="31"/>
        <v>2083.3333333333335</v>
      </c>
      <c r="K356" s="14">
        <f t="shared" si="36"/>
        <v>2083.3333333333335</v>
      </c>
      <c r="L356" s="3">
        <v>5</v>
      </c>
      <c r="M356" s="14">
        <f t="shared" si="32"/>
        <v>10416.666666666668</v>
      </c>
      <c r="N356" s="20">
        <v>0</v>
      </c>
      <c r="O356" s="14">
        <v>0</v>
      </c>
      <c r="P356" s="14">
        <f t="shared" si="33"/>
        <v>10416.666666666668</v>
      </c>
      <c r="Q356" s="14">
        <f t="shared" si="34"/>
        <v>189583.33333333334</v>
      </c>
    </row>
    <row r="357" spans="2:17" x14ac:dyDescent="0.25">
      <c r="B357" s="3">
        <v>340</v>
      </c>
      <c r="C357" s="94" t="s">
        <v>407</v>
      </c>
      <c r="D357" s="3"/>
      <c r="E357" s="24" t="s">
        <v>176</v>
      </c>
      <c r="F357" s="3"/>
      <c r="G357" s="103">
        <v>25500</v>
      </c>
      <c r="H357" s="3">
        <v>8</v>
      </c>
      <c r="I357" s="67">
        <f t="shared" si="35"/>
        <v>0.125</v>
      </c>
      <c r="J357" s="14">
        <f t="shared" si="31"/>
        <v>265.625</v>
      </c>
      <c r="K357" s="14">
        <f t="shared" si="36"/>
        <v>265.625</v>
      </c>
      <c r="L357" s="3">
        <v>5</v>
      </c>
      <c r="M357" s="14">
        <f t="shared" si="32"/>
        <v>1328.125</v>
      </c>
      <c r="N357" s="20">
        <v>0</v>
      </c>
      <c r="O357" s="14">
        <v>0</v>
      </c>
      <c r="P357" s="14">
        <f t="shared" si="33"/>
        <v>1328.125</v>
      </c>
      <c r="Q357" s="14">
        <f t="shared" si="34"/>
        <v>24171.875</v>
      </c>
    </row>
    <row r="358" spans="2:17" x14ac:dyDescent="0.25">
      <c r="B358" s="3">
        <v>341</v>
      </c>
      <c r="C358" s="94" t="s">
        <v>408</v>
      </c>
      <c r="D358" s="3"/>
      <c r="E358" s="24" t="s">
        <v>176</v>
      </c>
      <c r="F358" s="3"/>
      <c r="G358" s="103">
        <v>35680000</v>
      </c>
      <c r="H358" s="3">
        <v>8</v>
      </c>
      <c r="I358" s="67">
        <f t="shared" si="35"/>
        <v>0.125</v>
      </c>
      <c r="J358" s="14">
        <f t="shared" si="31"/>
        <v>371666.66666666669</v>
      </c>
      <c r="K358" s="14">
        <f t="shared" si="36"/>
        <v>371666.66666666669</v>
      </c>
      <c r="L358" s="3">
        <v>5</v>
      </c>
      <c r="M358" s="14">
        <f t="shared" si="32"/>
        <v>1858333.3333333335</v>
      </c>
      <c r="N358" s="20">
        <v>0</v>
      </c>
      <c r="O358" s="14">
        <v>0</v>
      </c>
      <c r="P358" s="14">
        <f t="shared" si="33"/>
        <v>1858333.3333333335</v>
      </c>
      <c r="Q358" s="14">
        <f t="shared" si="34"/>
        <v>33821666.666666664</v>
      </c>
    </row>
    <row r="359" spans="2:17" x14ac:dyDescent="0.25">
      <c r="B359" s="3">
        <v>342</v>
      </c>
      <c r="C359" s="94" t="s">
        <v>409</v>
      </c>
      <c r="D359" s="3"/>
      <c r="E359" s="24" t="s">
        <v>176</v>
      </c>
      <c r="F359" s="3"/>
      <c r="G359" s="103">
        <v>15000</v>
      </c>
      <c r="H359" s="3">
        <v>8</v>
      </c>
      <c r="I359" s="67">
        <f t="shared" si="35"/>
        <v>0.125</v>
      </c>
      <c r="J359" s="14">
        <f t="shared" si="31"/>
        <v>156.25</v>
      </c>
      <c r="K359" s="14">
        <f t="shared" si="36"/>
        <v>156.25</v>
      </c>
      <c r="L359" s="3">
        <v>5</v>
      </c>
      <c r="M359" s="14">
        <f t="shared" si="32"/>
        <v>781.25</v>
      </c>
      <c r="N359" s="20">
        <v>0</v>
      </c>
      <c r="O359" s="14">
        <v>0</v>
      </c>
      <c r="P359" s="14">
        <f t="shared" si="33"/>
        <v>781.25</v>
      </c>
      <c r="Q359" s="14">
        <f t="shared" si="34"/>
        <v>14218.75</v>
      </c>
    </row>
    <row r="360" spans="2:17" x14ac:dyDescent="0.25">
      <c r="B360" s="3">
        <v>343</v>
      </c>
      <c r="C360" s="94" t="s">
        <v>410</v>
      </c>
      <c r="D360" s="3"/>
      <c r="E360" s="24" t="s">
        <v>176</v>
      </c>
      <c r="F360" s="3"/>
      <c r="G360" s="103">
        <v>44700</v>
      </c>
      <c r="H360" s="3">
        <v>8</v>
      </c>
      <c r="I360" s="67">
        <f t="shared" si="35"/>
        <v>0.125</v>
      </c>
      <c r="J360" s="14">
        <f t="shared" si="31"/>
        <v>465.625</v>
      </c>
      <c r="K360" s="14">
        <f t="shared" si="36"/>
        <v>465.625</v>
      </c>
      <c r="L360" s="3">
        <v>5</v>
      </c>
      <c r="M360" s="14">
        <f t="shared" si="32"/>
        <v>2328.125</v>
      </c>
      <c r="N360" s="20">
        <v>0</v>
      </c>
      <c r="O360" s="14">
        <v>0</v>
      </c>
      <c r="P360" s="14">
        <f t="shared" si="33"/>
        <v>2328.125</v>
      </c>
      <c r="Q360" s="14">
        <f t="shared" si="34"/>
        <v>42371.875</v>
      </c>
    </row>
    <row r="361" spans="2:17" x14ac:dyDescent="0.25">
      <c r="B361" s="3">
        <v>344</v>
      </c>
      <c r="C361" s="94" t="s">
        <v>411</v>
      </c>
      <c r="D361" s="3"/>
      <c r="E361" s="24" t="s">
        <v>176</v>
      </c>
      <c r="F361" s="3"/>
      <c r="G361" s="103">
        <v>22320</v>
      </c>
      <c r="H361" s="3">
        <v>8</v>
      </c>
      <c r="I361" s="67">
        <f t="shared" si="35"/>
        <v>0.125</v>
      </c>
      <c r="J361" s="14">
        <f t="shared" si="31"/>
        <v>232.5</v>
      </c>
      <c r="K361" s="14">
        <f t="shared" si="36"/>
        <v>232.5</v>
      </c>
      <c r="L361" s="3">
        <v>5</v>
      </c>
      <c r="M361" s="14">
        <f t="shared" si="32"/>
        <v>1162.5</v>
      </c>
      <c r="N361" s="20">
        <v>0</v>
      </c>
      <c r="O361" s="14">
        <v>0</v>
      </c>
      <c r="P361" s="14">
        <f t="shared" si="33"/>
        <v>1162.5</v>
      </c>
      <c r="Q361" s="14">
        <f t="shared" si="34"/>
        <v>21157.5</v>
      </c>
    </row>
    <row r="362" spans="2:17" x14ac:dyDescent="0.25">
      <c r="B362" s="3">
        <v>345</v>
      </c>
      <c r="C362" s="94" t="s">
        <v>328</v>
      </c>
      <c r="D362" s="3"/>
      <c r="E362" s="24" t="s">
        <v>176</v>
      </c>
      <c r="F362" s="3"/>
      <c r="G362" s="103">
        <v>15000</v>
      </c>
      <c r="H362" s="3">
        <v>8</v>
      </c>
      <c r="I362" s="67">
        <f t="shared" si="35"/>
        <v>0.125</v>
      </c>
      <c r="J362" s="14">
        <f t="shared" si="31"/>
        <v>156.25</v>
      </c>
      <c r="K362" s="14">
        <f t="shared" si="36"/>
        <v>156.25</v>
      </c>
      <c r="L362" s="3">
        <v>5</v>
      </c>
      <c r="M362" s="14">
        <f t="shared" si="32"/>
        <v>781.25</v>
      </c>
      <c r="N362" s="20">
        <v>0</v>
      </c>
      <c r="O362" s="14">
        <v>0</v>
      </c>
      <c r="P362" s="14">
        <f t="shared" si="33"/>
        <v>781.25</v>
      </c>
      <c r="Q362" s="14">
        <f t="shared" si="34"/>
        <v>14218.75</v>
      </c>
    </row>
    <row r="363" spans="2:17" x14ac:dyDescent="0.25">
      <c r="B363" s="3">
        <v>346</v>
      </c>
      <c r="C363" s="94" t="s">
        <v>407</v>
      </c>
      <c r="D363" s="3"/>
      <c r="E363" s="24" t="s">
        <v>176</v>
      </c>
      <c r="F363" s="3"/>
      <c r="G363" s="103">
        <v>16000</v>
      </c>
      <c r="H363" s="3">
        <v>8</v>
      </c>
      <c r="I363" s="67">
        <f t="shared" si="35"/>
        <v>0.125</v>
      </c>
      <c r="J363" s="14">
        <f t="shared" si="31"/>
        <v>166.66666666666666</v>
      </c>
      <c r="K363" s="14">
        <f t="shared" si="36"/>
        <v>166.66666666666666</v>
      </c>
      <c r="L363" s="3">
        <v>5</v>
      </c>
      <c r="M363" s="14">
        <f t="shared" si="32"/>
        <v>833.33333333333326</v>
      </c>
      <c r="N363" s="20">
        <v>0</v>
      </c>
      <c r="O363" s="14">
        <v>0</v>
      </c>
      <c r="P363" s="14">
        <f t="shared" si="33"/>
        <v>833.33333333333326</v>
      </c>
      <c r="Q363" s="14">
        <f t="shared" si="34"/>
        <v>15166.666666666666</v>
      </c>
    </row>
    <row r="364" spans="2:17" x14ac:dyDescent="0.25">
      <c r="B364" s="3">
        <v>347</v>
      </c>
      <c r="C364" s="94" t="s">
        <v>277</v>
      </c>
      <c r="D364" s="3"/>
      <c r="E364" s="24" t="s">
        <v>176</v>
      </c>
      <c r="F364" s="3"/>
      <c r="G364" s="103">
        <v>100000</v>
      </c>
      <c r="H364" s="3">
        <v>8</v>
      </c>
      <c r="I364" s="67">
        <f t="shared" si="35"/>
        <v>0.125</v>
      </c>
      <c r="J364" s="14">
        <f t="shared" si="31"/>
        <v>1041.6666666666667</v>
      </c>
      <c r="K364" s="14">
        <f t="shared" si="36"/>
        <v>1041.6666666666667</v>
      </c>
      <c r="L364" s="3">
        <v>5</v>
      </c>
      <c r="M364" s="14">
        <f t="shared" si="32"/>
        <v>5208.3333333333339</v>
      </c>
      <c r="N364" s="20">
        <v>0</v>
      </c>
      <c r="O364" s="14">
        <v>0</v>
      </c>
      <c r="P364" s="14">
        <f t="shared" si="33"/>
        <v>5208.3333333333339</v>
      </c>
      <c r="Q364" s="14">
        <f t="shared" si="34"/>
        <v>94791.666666666672</v>
      </c>
    </row>
    <row r="365" spans="2:17" x14ac:dyDescent="0.25">
      <c r="B365" s="3">
        <v>348</v>
      </c>
      <c r="C365" s="94" t="s">
        <v>328</v>
      </c>
      <c r="D365" s="3"/>
      <c r="E365" s="24" t="s">
        <v>176</v>
      </c>
      <c r="F365" s="3"/>
      <c r="G365" s="103">
        <v>15000</v>
      </c>
      <c r="H365" s="3">
        <v>8</v>
      </c>
      <c r="I365" s="67">
        <f t="shared" si="35"/>
        <v>0.125</v>
      </c>
      <c r="J365" s="14">
        <f t="shared" si="31"/>
        <v>156.25</v>
      </c>
      <c r="K365" s="14">
        <f t="shared" si="36"/>
        <v>156.25</v>
      </c>
      <c r="L365" s="3">
        <v>5</v>
      </c>
      <c r="M365" s="14">
        <f t="shared" si="32"/>
        <v>781.25</v>
      </c>
      <c r="N365" s="20">
        <v>0</v>
      </c>
      <c r="O365" s="14">
        <v>0</v>
      </c>
      <c r="P365" s="14">
        <f t="shared" si="33"/>
        <v>781.25</v>
      </c>
      <c r="Q365" s="14">
        <f t="shared" si="34"/>
        <v>14218.75</v>
      </c>
    </row>
    <row r="366" spans="2:17" x14ac:dyDescent="0.25">
      <c r="B366" s="3">
        <v>349</v>
      </c>
      <c r="C366" s="94" t="s">
        <v>412</v>
      </c>
      <c r="D366" s="3"/>
      <c r="E366" s="24" t="s">
        <v>176</v>
      </c>
      <c r="F366" s="3"/>
      <c r="G366" s="103">
        <v>434000</v>
      </c>
      <c r="H366" s="3">
        <v>8</v>
      </c>
      <c r="I366" s="67">
        <f t="shared" si="35"/>
        <v>0.125</v>
      </c>
      <c r="J366" s="14">
        <f t="shared" si="31"/>
        <v>4520.833333333333</v>
      </c>
      <c r="K366" s="14">
        <f t="shared" si="36"/>
        <v>4520.833333333333</v>
      </c>
      <c r="L366" s="3">
        <v>5</v>
      </c>
      <c r="M366" s="14">
        <f t="shared" si="32"/>
        <v>22604.166666666664</v>
      </c>
      <c r="N366" s="20">
        <v>0</v>
      </c>
      <c r="O366" s="14">
        <v>0</v>
      </c>
      <c r="P366" s="14">
        <f t="shared" si="33"/>
        <v>22604.166666666664</v>
      </c>
      <c r="Q366" s="14">
        <f t="shared" si="34"/>
        <v>411395.83333333331</v>
      </c>
    </row>
    <row r="367" spans="2:17" x14ac:dyDescent="0.25">
      <c r="B367" s="3">
        <v>350</v>
      </c>
      <c r="C367" s="94" t="s">
        <v>413</v>
      </c>
      <c r="D367" s="3"/>
      <c r="E367" s="24" t="s">
        <v>176</v>
      </c>
      <c r="F367" s="3"/>
      <c r="G367" s="104">
        <v>487000</v>
      </c>
      <c r="H367" s="3">
        <v>8</v>
      </c>
      <c r="I367" s="67">
        <f t="shared" si="35"/>
        <v>0.125</v>
      </c>
      <c r="J367" s="14">
        <f t="shared" si="31"/>
        <v>5072.916666666667</v>
      </c>
      <c r="K367" s="14">
        <f t="shared" si="36"/>
        <v>5072.916666666667</v>
      </c>
      <c r="L367" s="3">
        <v>5</v>
      </c>
      <c r="M367" s="14">
        <f t="shared" si="32"/>
        <v>25364.583333333336</v>
      </c>
      <c r="N367" s="20">
        <v>0</v>
      </c>
      <c r="O367" s="14">
        <v>0</v>
      </c>
      <c r="P367" s="14">
        <f t="shared" si="33"/>
        <v>25364.583333333336</v>
      </c>
      <c r="Q367" s="14">
        <f t="shared" si="34"/>
        <v>461635.41666666669</v>
      </c>
    </row>
    <row r="368" spans="2:17" x14ac:dyDescent="0.25">
      <c r="B368" s="3">
        <v>351</v>
      </c>
      <c r="C368" s="94" t="s">
        <v>414</v>
      </c>
      <c r="D368" s="3"/>
      <c r="E368" s="24" t="s">
        <v>176</v>
      </c>
      <c r="F368" s="3"/>
      <c r="G368" s="104">
        <v>872312</v>
      </c>
      <c r="H368" s="3">
        <v>8</v>
      </c>
      <c r="I368" s="67">
        <f t="shared" si="35"/>
        <v>0.125</v>
      </c>
      <c r="J368" s="14">
        <f t="shared" si="31"/>
        <v>9086.5833333333339</v>
      </c>
      <c r="K368" s="14">
        <f t="shared" si="36"/>
        <v>9086.5833333333339</v>
      </c>
      <c r="L368" s="3">
        <v>5</v>
      </c>
      <c r="M368" s="14">
        <f t="shared" si="32"/>
        <v>45432.916666666672</v>
      </c>
      <c r="N368" s="20">
        <v>0</v>
      </c>
      <c r="O368" s="14">
        <v>0</v>
      </c>
      <c r="P368" s="14">
        <f t="shared" si="33"/>
        <v>45432.916666666672</v>
      </c>
      <c r="Q368" s="14">
        <f t="shared" si="34"/>
        <v>826879.08333333337</v>
      </c>
    </row>
    <row r="369" spans="2:17" x14ac:dyDescent="0.25">
      <c r="B369" s="3">
        <v>352</v>
      </c>
      <c r="C369" s="94" t="s">
        <v>292</v>
      </c>
      <c r="D369" s="3"/>
      <c r="E369" s="24" t="s">
        <v>176</v>
      </c>
      <c r="F369" s="3"/>
      <c r="G369" s="104">
        <v>100000</v>
      </c>
      <c r="H369" s="3">
        <v>8</v>
      </c>
      <c r="I369" s="67">
        <f t="shared" si="35"/>
        <v>0.125</v>
      </c>
      <c r="J369" s="14">
        <f t="shared" si="31"/>
        <v>1041.6666666666667</v>
      </c>
      <c r="K369" s="14">
        <f t="shared" si="36"/>
        <v>1041.6666666666667</v>
      </c>
      <c r="L369" s="3">
        <v>5</v>
      </c>
      <c r="M369" s="14">
        <f t="shared" si="32"/>
        <v>5208.3333333333339</v>
      </c>
      <c r="N369" s="20">
        <v>0</v>
      </c>
      <c r="O369" s="14">
        <v>0</v>
      </c>
      <c r="P369" s="14">
        <f t="shared" si="33"/>
        <v>5208.3333333333339</v>
      </c>
      <c r="Q369" s="14">
        <f t="shared" si="34"/>
        <v>94791.666666666672</v>
      </c>
    </row>
    <row r="370" spans="2:17" x14ac:dyDescent="0.25">
      <c r="B370" s="3">
        <v>353</v>
      </c>
      <c r="C370" s="94" t="s">
        <v>415</v>
      </c>
      <c r="D370" s="3"/>
      <c r="E370" s="24" t="s">
        <v>176</v>
      </c>
      <c r="F370" s="3"/>
      <c r="G370" s="104">
        <v>8470000</v>
      </c>
      <c r="H370" s="3">
        <v>8</v>
      </c>
      <c r="I370" s="67">
        <f t="shared" si="35"/>
        <v>0.125</v>
      </c>
      <c r="J370" s="14">
        <f t="shared" si="31"/>
        <v>88229.166666666672</v>
      </c>
      <c r="K370" s="14">
        <f t="shared" si="36"/>
        <v>88229.166666666672</v>
      </c>
      <c r="L370" s="3">
        <v>5</v>
      </c>
      <c r="M370" s="14">
        <f t="shared" si="32"/>
        <v>441145.83333333337</v>
      </c>
      <c r="N370" s="20">
        <v>0</v>
      </c>
      <c r="O370" s="14">
        <v>0</v>
      </c>
      <c r="P370" s="14">
        <f t="shared" si="33"/>
        <v>441145.83333333337</v>
      </c>
      <c r="Q370" s="14">
        <f t="shared" si="34"/>
        <v>8028854.166666667</v>
      </c>
    </row>
    <row r="371" spans="2:17" x14ac:dyDescent="0.25">
      <c r="B371" s="3">
        <v>354</v>
      </c>
      <c r="C371" s="94" t="s">
        <v>416</v>
      </c>
      <c r="D371" s="3"/>
      <c r="E371" s="24" t="s">
        <v>176</v>
      </c>
      <c r="F371" s="3"/>
      <c r="G371" s="104">
        <v>8470000</v>
      </c>
      <c r="H371" s="3">
        <v>8</v>
      </c>
      <c r="I371" s="67">
        <f t="shared" si="35"/>
        <v>0.125</v>
      </c>
      <c r="J371" s="14">
        <f t="shared" si="31"/>
        <v>88229.166666666672</v>
      </c>
      <c r="K371" s="14">
        <f t="shared" si="36"/>
        <v>88229.166666666672</v>
      </c>
      <c r="L371" s="3">
        <v>5</v>
      </c>
      <c r="M371" s="14">
        <f t="shared" si="32"/>
        <v>441145.83333333337</v>
      </c>
      <c r="N371" s="20">
        <v>0</v>
      </c>
      <c r="O371" s="14">
        <v>0</v>
      </c>
      <c r="P371" s="14">
        <f t="shared" si="33"/>
        <v>441145.83333333337</v>
      </c>
      <c r="Q371" s="14">
        <f t="shared" si="34"/>
        <v>8028854.166666667</v>
      </c>
    </row>
    <row r="372" spans="2:17" x14ac:dyDescent="0.25">
      <c r="B372" s="3">
        <v>355</v>
      </c>
      <c r="C372" s="94" t="s">
        <v>417</v>
      </c>
      <c r="D372" s="3"/>
      <c r="E372" s="24" t="s">
        <v>176</v>
      </c>
      <c r="F372" s="3"/>
      <c r="G372" s="104">
        <v>527550</v>
      </c>
      <c r="H372" s="3">
        <v>8</v>
      </c>
      <c r="I372" s="67">
        <f t="shared" si="35"/>
        <v>0.125</v>
      </c>
      <c r="J372" s="14">
        <f t="shared" ref="J372:J435" si="37">G372/(H372*12)</f>
        <v>5495.3125</v>
      </c>
      <c r="K372" s="14">
        <f t="shared" si="36"/>
        <v>5495.3125</v>
      </c>
      <c r="L372" s="3">
        <v>5</v>
      </c>
      <c r="M372" s="14">
        <f t="shared" ref="M372:M435" si="38">J372*L372</f>
        <v>27476.5625</v>
      </c>
      <c r="N372" s="20">
        <v>0</v>
      </c>
      <c r="O372" s="14">
        <v>0</v>
      </c>
      <c r="P372" s="14">
        <f t="shared" ref="P372:P435" si="39">O372+M372</f>
        <v>27476.5625</v>
      </c>
      <c r="Q372" s="14">
        <f t="shared" ref="Q372:Q435" si="40">G372-P372</f>
        <v>500073.4375</v>
      </c>
    </row>
    <row r="373" spans="2:17" x14ac:dyDescent="0.25">
      <c r="B373" s="3">
        <v>356</v>
      </c>
      <c r="C373" s="94" t="s">
        <v>368</v>
      </c>
      <c r="D373" s="3"/>
      <c r="E373" s="24" t="s">
        <v>176</v>
      </c>
      <c r="F373" s="3"/>
      <c r="G373" s="104">
        <v>3000</v>
      </c>
      <c r="H373" s="3">
        <v>8</v>
      </c>
      <c r="I373" s="67">
        <f t="shared" si="35"/>
        <v>0.125</v>
      </c>
      <c r="J373" s="14">
        <f t="shared" si="37"/>
        <v>31.25</v>
      </c>
      <c r="K373" s="14">
        <f t="shared" si="36"/>
        <v>31.25</v>
      </c>
      <c r="L373" s="3">
        <v>5</v>
      </c>
      <c r="M373" s="14">
        <f t="shared" si="38"/>
        <v>156.25</v>
      </c>
      <c r="N373" s="20">
        <v>0</v>
      </c>
      <c r="O373" s="14">
        <v>0</v>
      </c>
      <c r="P373" s="14">
        <f t="shared" si="39"/>
        <v>156.25</v>
      </c>
      <c r="Q373" s="14">
        <f t="shared" si="40"/>
        <v>2843.75</v>
      </c>
    </row>
    <row r="374" spans="2:17" x14ac:dyDescent="0.25">
      <c r="B374" s="3">
        <v>357</v>
      </c>
      <c r="C374" s="94" t="s">
        <v>418</v>
      </c>
      <c r="D374" s="3"/>
      <c r="E374" s="24" t="s">
        <v>176</v>
      </c>
      <c r="F374" s="3"/>
      <c r="G374" s="104">
        <v>24320</v>
      </c>
      <c r="H374" s="3">
        <v>8</v>
      </c>
      <c r="I374" s="67">
        <f t="shared" si="35"/>
        <v>0.125</v>
      </c>
      <c r="J374" s="14">
        <f t="shared" si="37"/>
        <v>253.33333333333334</v>
      </c>
      <c r="K374" s="14">
        <f t="shared" si="36"/>
        <v>253.33333333333334</v>
      </c>
      <c r="L374" s="3">
        <v>5</v>
      </c>
      <c r="M374" s="14">
        <f t="shared" si="38"/>
        <v>1266.6666666666667</v>
      </c>
      <c r="N374" s="20">
        <v>0</v>
      </c>
      <c r="O374" s="14">
        <v>0</v>
      </c>
      <c r="P374" s="14">
        <f t="shared" si="39"/>
        <v>1266.6666666666667</v>
      </c>
      <c r="Q374" s="14">
        <f t="shared" si="40"/>
        <v>23053.333333333332</v>
      </c>
    </row>
    <row r="375" spans="2:17" x14ac:dyDescent="0.25">
      <c r="B375" s="3">
        <v>358</v>
      </c>
      <c r="C375" s="94" t="s">
        <v>328</v>
      </c>
      <c r="D375" s="3"/>
      <c r="E375" s="24" t="s">
        <v>176</v>
      </c>
      <c r="F375" s="3"/>
      <c r="G375" s="104">
        <v>15000</v>
      </c>
      <c r="H375" s="3">
        <v>8</v>
      </c>
      <c r="I375" s="67">
        <f t="shared" si="35"/>
        <v>0.125</v>
      </c>
      <c r="J375" s="14">
        <f t="shared" si="37"/>
        <v>156.25</v>
      </c>
      <c r="K375" s="14">
        <f t="shared" si="36"/>
        <v>156.25</v>
      </c>
      <c r="L375" s="3">
        <v>5</v>
      </c>
      <c r="M375" s="14">
        <f t="shared" si="38"/>
        <v>781.25</v>
      </c>
      <c r="N375" s="20">
        <v>0</v>
      </c>
      <c r="O375" s="14">
        <v>0</v>
      </c>
      <c r="P375" s="14">
        <f t="shared" si="39"/>
        <v>781.25</v>
      </c>
      <c r="Q375" s="14">
        <f t="shared" si="40"/>
        <v>14218.75</v>
      </c>
    </row>
    <row r="376" spans="2:17" x14ac:dyDescent="0.25">
      <c r="B376" s="3">
        <v>359</v>
      </c>
      <c r="C376" s="94" t="s">
        <v>277</v>
      </c>
      <c r="D376" s="3"/>
      <c r="E376" s="24" t="s">
        <v>176</v>
      </c>
      <c r="F376" s="3"/>
      <c r="G376" s="105">
        <v>100000</v>
      </c>
      <c r="H376" s="3">
        <v>8</v>
      </c>
      <c r="I376" s="67">
        <f t="shared" si="35"/>
        <v>0.125</v>
      </c>
      <c r="J376" s="14">
        <f t="shared" si="37"/>
        <v>1041.6666666666667</v>
      </c>
      <c r="K376" s="14">
        <f t="shared" si="36"/>
        <v>1041.6666666666667</v>
      </c>
      <c r="L376" s="3">
        <v>5</v>
      </c>
      <c r="M376" s="14">
        <f t="shared" si="38"/>
        <v>5208.3333333333339</v>
      </c>
      <c r="N376" s="20">
        <v>0</v>
      </c>
      <c r="O376" s="14">
        <v>0</v>
      </c>
      <c r="P376" s="14">
        <f t="shared" si="39"/>
        <v>5208.3333333333339</v>
      </c>
      <c r="Q376" s="14">
        <f t="shared" si="40"/>
        <v>94791.666666666672</v>
      </c>
    </row>
    <row r="377" spans="2:17" x14ac:dyDescent="0.25">
      <c r="B377" s="3">
        <v>360</v>
      </c>
      <c r="C377" s="94" t="s">
        <v>419</v>
      </c>
      <c r="D377" s="3"/>
      <c r="E377" s="24" t="s">
        <v>176</v>
      </c>
      <c r="F377" s="3"/>
      <c r="G377" s="103">
        <v>50000</v>
      </c>
      <c r="H377" s="3">
        <v>8</v>
      </c>
      <c r="I377" s="67">
        <f t="shared" si="35"/>
        <v>0.125</v>
      </c>
      <c r="J377" s="14">
        <f t="shared" si="37"/>
        <v>520.83333333333337</v>
      </c>
      <c r="K377" s="14">
        <f t="shared" si="36"/>
        <v>520.83333333333337</v>
      </c>
      <c r="L377" s="3">
        <v>5</v>
      </c>
      <c r="M377" s="14">
        <f t="shared" si="38"/>
        <v>2604.166666666667</v>
      </c>
      <c r="N377" s="20">
        <v>0</v>
      </c>
      <c r="O377" s="14">
        <v>0</v>
      </c>
      <c r="P377" s="14">
        <f t="shared" si="39"/>
        <v>2604.166666666667</v>
      </c>
      <c r="Q377" s="14">
        <f t="shared" si="40"/>
        <v>47395.833333333336</v>
      </c>
    </row>
    <row r="378" spans="2:17" x14ac:dyDescent="0.25">
      <c r="B378" s="3">
        <v>361</v>
      </c>
      <c r="C378" s="94" t="s">
        <v>420</v>
      </c>
      <c r="D378" s="3"/>
      <c r="E378" s="24" t="s">
        <v>176</v>
      </c>
      <c r="F378" s="3"/>
      <c r="G378" s="103">
        <v>137000</v>
      </c>
      <c r="H378" s="3">
        <v>8</v>
      </c>
      <c r="I378" s="67">
        <f t="shared" si="35"/>
        <v>0.125</v>
      </c>
      <c r="J378" s="14">
        <f t="shared" si="37"/>
        <v>1427.0833333333333</v>
      </c>
      <c r="K378" s="14">
        <f t="shared" si="36"/>
        <v>1427.0833333333333</v>
      </c>
      <c r="L378" s="3">
        <v>5</v>
      </c>
      <c r="M378" s="14">
        <f t="shared" si="38"/>
        <v>7135.4166666666661</v>
      </c>
      <c r="N378" s="20">
        <v>0</v>
      </c>
      <c r="O378" s="14">
        <v>0</v>
      </c>
      <c r="P378" s="14">
        <f t="shared" si="39"/>
        <v>7135.4166666666661</v>
      </c>
      <c r="Q378" s="14">
        <f t="shared" si="40"/>
        <v>129864.58333333333</v>
      </c>
    </row>
    <row r="379" spans="2:17" x14ac:dyDescent="0.25">
      <c r="B379" s="3">
        <v>362</v>
      </c>
      <c r="C379" s="94" t="s">
        <v>251</v>
      </c>
      <c r="D379" s="3"/>
      <c r="E379" s="24" t="s">
        <v>176</v>
      </c>
      <c r="F379" s="3"/>
      <c r="G379" s="103">
        <v>10000</v>
      </c>
      <c r="H379" s="3">
        <v>8</v>
      </c>
      <c r="I379" s="67">
        <f t="shared" si="35"/>
        <v>0.125</v>
      </c>
      <c r="J379" s="14">
        <f t="shared" si="37"/>
        <v>104.16666666666667</v>
      </c>
      <c r="K379" s="14">
        <f t="shared" si="36"/>
        <v>104.16666666666667</v>
      </c>
      <c r="L379" s="3">
        <v>5</v>
      </c>
      <c r="M379" s="14">
        <f t="shared" si="38"/>
        <v>520.83333333333337</v>
      </c>
      <c r="N379" s="20">
        <v>0</v>
      </c>
      <c r="O379" s="14">
        <v>0</v>
      </c>
      <c r="P379" s="14">
        <f t="shared" si="39"/>
        <v>520.83333333333337</v>
      </c>
      <c r="Q379" s="14">
        <f t="shared" si="40"/>
        <v>9479.1666666666661</v>
      </c>
    </row>
    <row r="380" spans="2:17" x14ac:dyDescent="0.25">
      <c r="B380" s="3">
        <v>363</v>
      </c>
      <c r="C380" s="94" t="s">
        <v>421</v>
      </c>
      <c r="D380" s="3"/>
      <c r="E380" s="24" t="s">
        <v>176</v>
      </c>
      <c r="F380" s="3"/>
      <c r="G380" s="103">
        <v>30000</v>
      </c>
      <c r="H380" s="3">
        <v>8</v>
      </c>
      <c r="I380" s="67">
        <f t="shared" si="35"/>
        <v>0.125</v>
      </c>
      <c r="J380" s="14">
        <f t="shared" si="37"/>
        <v>312.5</v>
      </c>
      <c r="K380" s="14">
        <f t="shared" si="36"/>
        <v>312.5</v>
      </c>
      <c r="L380" s="3">
        <v>5</v>
      </c>
      <c r="M380" s="14">
        <f t="shared" si="38"/>
        <v>1562.5</v>
      </c>
      <c r="N380" s="20">
        <v>0</v>
      </c>
      <c r="O380" s="14">
        <v>0</v>
      </c>
      <c r="P380" s="14">
        <f t="shared" si="39"/>
        <v>1562.5</v>
      </c>
      <c r="Q380" s="14">
        <f t="shared" si="40"/>
        <v>28437.5</v>
      </c>
    </row>
    <row r="381" spans="2:17" x14ac:dyDescent="0.25">
      <c r="B381" s="3">
        <v>364</v>
      </c>
      <c r="C381" s="94" t="s">
        <v>422</v>
      </c>
      <c r="D381" s="3"/>
      <c r="E381" s="24" t="s">
        <v>176</v>
      </c>
      <c r="F381" s="3"/>
      <c r="G381" s="103">
        <v>16000</v>
      </c>
      <c r="H381" s="3">
        <v>8</v>
      </c>
      <c r="I381" s="67">
        <f t="shared" si="35"/>
        <v>0.125</v>
      </c>
      <c r="J381" s="14">
        <f t="shared" si="37"/>
        <v>166.66666666666666</v>
      </c>
      <c r="K381" s="14">
        <f t="shared" si="36"/>
        <v>166.66666666666666</v>
      </c>
      <c r="L381" s="3">
        <v>5</v>
      </c>
      <c r="M381" s="14">
        <f t="shared" si="38"/>
        <v>833.33333333333326</v>
      </c>
      <c r="N381" s="20">
        <v>0</v>
      </c>
      <c r="O381" s="14">
        <v>0</v>
      </c>
      <c r="P381" s="14">
        <f t="shared" si="39"/>
        <v>833.33333333333326</v>
      </c>
      <c r="Q381" s="14">
        <f t="shared" si="40"/>
        <v>15166.666666666666</v>
      </c>
    </row>
    <row r="382" spans="2:17" x14ac:dyDescent="0.25">
      <c r="B382" s="3">
        <v>365</v>
      </c>
      <c r="C382" s="94" t="s">
        <v>337</v>
      </c>
      <c r="D382" s="3"/>
      <c r="E382" s="24" t="s">
        <v>176</v>
      </c>
      <c r="F382" s="3"/>
      <c r="G382" s="103">
        <v>26600</v>
      </c>
      <c r="H382" s="3">
        <v>8</v>
      </c>
      <c r="I382" s="67">
        <f t="shared" si="35"/>
        <v>0.125</v>
      </c>
      <c r="J382" s="14">
        <f t="shared" si="37"/>
        <v>277.08333333333331</v>
      </c>
      <c r="K382" s="14">
        <f t="shared" si="36"/>
        <v>277.08333333333331</v>
      </c>
      <c r="L382" s="3">
        <v>5</v>
      </c>
      <c r="M382" s="14">
        <f t="shared" si="38"/>
        <v>1385.4166666666665</v>
      </c>
      <c r="N382" s="20">
        <v>0</v>
      </c>
      <c r="O382" s="14">
        <v>0</v>
      </c>
      <c r="P382" s="14">
        <f t="shared" si="39"/>
        <v>1385.4166666666665</v>
      </c>
      <c r="Q382" s="14">
        <f t="shared" si="40"/>
        <v>25214.583333333332</v>
      </c>
    </row>
    <row r="383" spans="2:17" x14ac:dyDescent="0.25">
      <c r="B383" s="3">
        <v>366</v>
      </c>
      <c r="C383" s="94" t="s">
        <v>277</v>
      </c>
      <c r="D383" s="3"/>
      <c r="E383" s="24" t="s">
        <v>176</v>
      </c>
      <c r="F383" s="3"/>
      <c r="G383" s="103">
        <v>100000</v>
      </c>
      <c r="H383" s="3">
        <v>8</v>
      </c>
      <c r="I383" s="67">
        <f t="shared" si="35"/>
        <v>0.125</v>
      </c>
      <c r="J383" s="14">
        <f t="shared" si="37"/>
        <v>1041.6666666666667</v>
      </c>
      <c r="K383" s="14">
        <f t="shared" si="36"/>
        <v>1041.6666666666667</v>
      </c>
      <c r="L383" s="3">
        <v>5</v>
      </c>
      <c r="M383" s="14">
        <f t="shared" si="38"/>
        <v>5208.3333333333339</v>
      </c>
      <c r="N383" s="20">
        <v>0</v>
      </c>
      <c r="O383" s="14">
        <v>0</v>
      </c>
      <c r="P383" s="14">
        <f t="shared" si="39"/>
        <v>5208.3333333333339</v>
      </c>
      <c r="Q383" s="14">
        <f t="shared" si="40"/>
        <v>94791.666666666672</v>
      </c>
    </row>
    <row r="384" spans="2:17" x14ac:dyDescent="0.25">
      <c r="B384" s="3">
        <v>367</v>
      </c>
      <c r="C384" s="94" t="s">
        <v>328</v>
      </c>
      <c r="D384" s="3"/>
      <c r="E384" s="24" t="s">
        <v>176</v>
      </c>
      <c r="F384" s="3"/>
      <c r="G384" s="103">
        <v>19298</v>
      </c>
      <c r="H384" s="3">
        <v>8</v>
      </c>
      <c r="I384" s="67">
        <f t="shared" si="35"/>
        <v>0.125</v>
      </c>
      <c r="J384" s="14">
        <f t="shared" si="37"/>
        <v>201.02083333333334</v>
      </c>
      <c r="K384" s="14">
        <f t="shared" si="36"/>
        <v>201.02083333333334</v>
      </c>
      <c r="L384" s="3">
        <v>5</v>
      </c>
      <c r="M384" s="14">
        <f t="shared" si="38"/>
        <v>1005.1041666666667</v>
      </c>
      <c r="N384" s="20">
        <v>0</v>
      </c>
      <c r="O384" s="14">
        <v>0</v>
      </c>
      <c r="P384" s="14">
        <f t="shared" si="39"/>
        <v>1005.1041666666667</v>
      </c>
      <c r="Q384" s="14">
        <f t="shared" si="40"/>
        <v>18292.895833333332</v>
      </c>
    </row>
    <row r="385" spans="2:17" x14ac:dyDescent="0.25">
      <c r="B385" s="3">
        <v>368</v>
      </c>
      <c r="C385" s="94" t="s">
        <v>292</v>
      </c>
      <c r="D385" s="3"/>
      <c r="E385" s="24" t="s">
        <v>176</v>
      </c>
      <c r="F385" s="3"/>
      <c r="G385" s="103">
        <v>100000</v>
      </c>
      <c r="H385" s="3">
        <v>8</v>
      </c>
      <c r="I385" s="67">
        <f t="shared" si="35"/>
        <v>0.125</v>
      </c>
      <c r="J385" s="14">
        <f t="shared" si="37"/>
        <v>1041.6666666666667</v>
      </c>
      <c r="K385" s="14">
        <f t="shared" si="36"/>
        <v>1041.6666666666667</v>
      </c>
      <c r="L385" s="3">
        <v>5</v>
      </c>
      <c r="M385" s="14">
        <f t="shared" si="38"/>
        <v>5208.3333333333339</v>
      </c>
      <c r="N385" s="20">
        <v>0</v>
      </c>
      <c r="O385" s="14">
        <v>0</v>
      </c>
      <c r="P385" s="14">
        <f t="shared" si="39"/>
        <v>5208.3333333333339</v>
      </c>
      <c r="Q385" s="14">
        <f t="shared" si="40"/>
        <v>94791.666666666672</v>
      </c>
    </row>
    <row r="386" spans="2:17" x14ac:dyDescent="0.25">
      <c r="B386" s="3">
        <v>369</v>
      </c>
      <c r="C386" s="94" t="s">
        <v>218</v>
      </c>
      <c r="D386" s="3"/>
      <c r="E386" s="24" t="s">
        <v>176</v>
      </c>
      <c r="F386" s="3"/>
      <c r="G386" s="105">
        <v>750000</v>
      </c>
      <c r="H386" s="3">
        <v>8</v>
      </c>
      <c r="I386" s="67">
        <f t="shared" si="35"/>
        <v>0.125</v>
      </c>
      <c r="J386" s="14">
        <f t="shared" si="37"/>
        <v>7812.5</v>
      </c>
      <c r="K386" s="14">
        <f t="shared" si="36"/>
        <v>7812.5</v>
      </c>
      <c r="L386" s="3">
        <v>5</v>
      </c>
      <c r="M386" s="14">
        <f t="shared" si="38"/>
        <v>39062.5</v>
      </c>
      <c r="N386" s="20">
        <v>0</v>
      </c>
      <c r="O386" s="14">
        <v>0</v>
      </c>
      <c r="P386" s="14">
        <f t="shared" si="39"/>
        <v>39062.5</v>
      </c>
      <c r="Q386" s="14">
        <f t="shared" si="40"/>
        <v>710937.5</v>
      </c>
    </row>
    <row r="387" spans="2:17" x14ac:dyDescent="0.25">
      <c r="B387" s="3">
        <v>370</v>
      </c>
      <c r="C387" s="94" t="s">
        <v>423</v>
      </c>
      <c r="D387" s="3"/>
      <c r="E387" s="24" t="s">
        <v>176</v>
      </c>
      <c r="F387" s="3"/>
      <c r="G387" s="105">
        <v>52000</v>
      </c>
      <c r="H387" s="3">
        <v>8</v>
      </c>
      <c r="I387" s="67">
        <f t="shared" si="35"/>
        <v>0.125</v>
      </c>
      <c r="J387" s="14">
        <f t="shared" si="37"/>
        <v>541.66666666666663</v>
      </c>
      <c r="K387" s="14">
        <f t="shared" si="36"/>
        <v>541.66666666666663</v>
      </c>
      <c r="L387" s="3">
        <v>5</v>
      </c>
      <c r="M387" s="14">
        <f t="shared" si="38"/>
        <v>2708.333333333333</v>
      </c>
      <c r="N387" s="20">
        <v>0</v>
      </c>
      <c r="O387" s="14">
        <v>0</v>
      </c>
      <c r="P387" s="14">
        <f t="shared" si="39"/>
        <v>2708.333333333333</v>
      </c>
      <c r="Q387" s="14">
        <f t="shared" si="40"/>
        <v>49291.666666666664</v>
      </c>
    </row>
    <row r="388" spans="2:17" x14ac:dyDescent="0.25">
      <c r="B388" s="3">
        <v>371</v>
      </c>
      <c r="C388" s="94" t="s">
        <v>424</v>
      </c>
      <c r="D388" s="3"/>
      <c r="E388" s="24" t="s">
        <v>176</v>
      </c>
      <c r="F388" s="3"/>
      <c r="G388" s="105">
        <f>13000000</f>
        <v>13000000</v>
      </c>
      <c r="H388" s="3">
        <v>8</v>
      </c>
      <c r="I388" s="67">
        <f t="shared" si="35"/>
        <v>0.125</v>
      </c>
      <c r="J388" s="14">
        <f t="shared" si="37"/>
        <v>135416.66666666666</v>
      </c>
      <c r="K388" s="14">
        <f t="shared" si="36"/>
        <v>135416.66666666666</v>
      </c>
      <c r="L388" s="3">
        <v>5</v>
      </c>
      <c r="M388" s="14">
        <f t="shared" si="38"/>
        <v>677083.33333333326</v>
      </c>
      <c r="N388" s="20">
        <v>0</v>
      </c>
      <c r="O388" s="14">
        <v>0</v>
      </c>
      <c r="P388" s="14">
        <f t="shared" si="39"/>
        <v>677083.33333333326</v>
      </c>
      <c r="Q388" s="14">
        <f t="shared" si="40"/>
        <v>12322916.666666666</v>
      </c>
    </row>
    <row r="389" spans="2:17" x14ac:dyDescent="0.25">
      <c r="B389" s="3">
        <v>372</v>
      </c>
      <c r="C389" s="94" t="s">
        <v>425</v>
      </c>
      <c r="D389" s="3"/>
      <c r="E389" s="24" t="s">
        <v>176</v>
      </c>
      <c r="F389" s="3"/>
      <c r="G389" s="105">
        <v>16590000</v>
      </c>
      <c r="H389" s="3">
        <v>8</v>
      </c>
      <c r="I389" s="67">
        <f t="shared" si="35"/>
        <v>0.125</v>
      </c>
      <c r="J389" s="14">
        <f t="shared" si="37"/>
        <v>172812.5</v>
      </c>
      <c r="K389" s="14">
        <f t="shared" si="36"/>
        <v>172812.5</v>
      </c>
      <c r="L389" s="3">
        <v>5</v>
      </c>
      <c r="M389" s="14">
        <f t="shared" si="38"/>
        <v>864062.5</v>
      </c>
      <c r="N389" s="20">
        <v>0</v>
      </c>
      <c r="O389" s="14">
        <v>0</v>
      </c>
      <c r="P389" s="14">
        <f t="shared" si="39"/>
        <v>864062.5</v>
      </c>
      <c r="Q389" s="14">
        <f t="shared" si="40"/>
        <v>15725937.5</v>
      </c>
    </row>
    <row r="390" spans="2:17" x14ac:dyDescent="0.25">
      <c r="B390" s="3">
        <v>373</v>
      </c>
      <c r="C390" s="95" t="s">
        <v>426</v>
      </c>
      <c r="D390" s="3"/>
      <c r="E390" s="24" t="s">
        <v>176</v>
      </c>
      <c r="F390" s="3"/>
      <c r="G390" s="105">
        <v>17000000</v>
      </c>
      <c r="H390" s="3">
        <v>8</v>
      </c>
      <c r="I390" s="67">
        <f t="shared" si="35"/>
        <v>0.125</v>
      </c>
      <c r="J390" s="14">
        <f t="shared" si="37"/>
        <v>177083.33333333334</v>
      </c>
      <c r="K390" s="14">
        <f t="shared" si="36"/>
        <v>177083.33333333334</v>
      </c>
      <c r="L390" s="3">
        <v>5</v>
      </c>
      <c r="M390" s="14">
        <f t="shared" si="38"/>
        <v>885416.66666666674</v>
      </c>
      <c r="N390" s="20">
        <v>0</v>
      </c>
      <c r="O390" s="14">
        <v>0</v>
      </c>
      <c r="P390" s="14">
        <f t="shared" si="39"/>
        <v>885416.66666666674</v>
      </c>
      <c r="Q390" s="14">
        <f t="shared" si="40"/>
        <v>16114583.333333334</v>
      </c>
    </row>
    <row r="391" spans="2:17" x14ac:dyDescent="0.25">
      <c r="B391" s="3">
        <v>374</v>
      </c>
      <c r="C391" s="94" t="s">
        <v>427</v>
      </c>
      <c r="D391" s="3"/>
      <c r="E391" s="24" t="s">
        <v>176</v>
      </c>
      <c r="F391" s="3"/>
      <c r="G391" s="105">
        <v>13600000</v>
      </c>
      <c r="H391" s="3">
        <v>8</v>
      </c>
      <c r="I391" s="67">
        <f t="shared" si="35"/>
        <v>0.125</v>
      </c>
      <c r="J391" s="14">
        <f t="shared" si="37"/>
        <v>141666.66666666666</v>
      </c>
      <c r="K391" s="14">
        <f t="shared" si="36"/>
        <v>141666.66666666666</v>
      </c>
      <c r="L391" s="3">
        <v>5</v>
      </c>
      <c r="M391" s="14">
        <f t="shared" si="38"/>
        <v>708333.33333333326</v>
      </c>
      <c r="N391" s="20">
        <v>0</v>
      </c>
      <c r="O391" s="14">
        <v>0</v>
      </c>
      <c r="P391" s="14">
        <f t="shared" si="39"/>
        <v>708333.33333333326</v>
      </c>
      <c r="Q391" s="14">
        <f t="shared" si="40"/>
        <v>12891666.666666666</v>
      </c>
    </row>
    <row r="392" spans="2:17" x14ac:dyDescent="0.25">
      <c r="B392" s="3">
        <v>375</v>
      </c>
      <c r="C392" s="94" t="s">
        <v>428</v>
      </c>
      <c r="D392" s="3"/>
      <c r="E392" s="24" t="s">
        <v>70</v>
      </c>
      <c r="F392" s="3"/>
      <c r="G392" s="105">
        <v>100000</v>
      </c>
      <c r="H392" s="3">
        <v>8</v>
      </c>
      <c r="I392" s="67">
        <f t="shared" si="35"/>
        <v>0.125</v>
      </c>
      <c r="J392" s="14">
        <f t="shared" si="37"/>
        <v>1041.6666666666667</v>
      </c>
      <c r="K392" s="14">
        <f t="shared" si="36"/>
        <v>1041.6666666666667</v>
      </c>
      <c r="L392" s="3">
        <v>5</v>
      </c>
      <c r="M392" s="14">
        <f t="shared" si="38"/>
        <v>5208.3333333333339</v>
      </c>
      <c r="N392" s="20">
        <v>0</v>
      </c>
      <c r="O392" s="14">
        <v>0</v>
      </c>
      <c r="P392" s="14">
        <f t="shared" si="39"/>
        <v>5208.3333333333339</v>
      </c>
      <c r="Q392" s="14">
        <f t="shared" si="40"/>
        <v>94791.666666666672</v>
      </c>
    </row>
    <row r="393" spans="2:17" x14ac:dyDescent="0.25">
      <c r="B393" s="3">
        <v>376</v>
      </c>
      <c r="C393" s="94" t="s">
        <v>328</v>
      </c>
      <c r="D393" s="3"/>
      <c r="E393" s="24" t="s">
        <v>70</v>
      </c>
      <c r="F393" s="3"/>
      <c r="G393" s="105">
        <v>15000</v>
      </c>
      <c r="H393" s="3">
        <v>8</v>
      </c>
      <c r="I393" s="67">
        <f t="shared" si="35"/>
        <v>0.125</v>
      </c>
      <c r="J393" s="14">
        <f t="shared" si="37"/>
        <v>156.25</v>
      </c>
      <c r="K393" s="14">
        <f t="shared" si="36"/>
        <v>156.25</v>
      </c>
      <c r="L393" s="3">
        <v>5</v>
      </c>
      <c r="M393" s="14">
        <f t="shared" si="38"/>
        <v>781.25</v>
      </c>
      <c r="N393" s="20">
        <v>0</v>
      </c>
      <c r="O393" s="14">
        <v>0</v>
      </c>
      <c r="P393" s="14">
        <f t="shared" si="39"/>
        <v>781.25</v>
      </c>
      <c r="Q393" s="14">
        <f t="shared" si="40"/>
        <v>14218.75</v>
      </c>
    </row>
    <row r="394" spans="2:17" x14ac:dyDescent="0.25">
      <c r="B394" s="3">
        <v>377</v>
      </c>
      <c r="C394" s="94" t="s">
        <v>277</v>
      </c>
      <c r="D394" s="3"/>
      <c r="E394" s="24" t="s">
        <v>70</v>
      </c>
      <c r="F394" s="3"/>
      <c r="G394" s="105">
        <v>200000</v>
      </c>
      <c r="H394" s="3">
        <v>8</v>
      </c>
      <c r="I394" s="67">
        <f t="shared" si="35"/>
        <v>0.125</v>
      </c>
      <c r="J394" s="14">
        <f t="shared" si="37"/>
        <v>2083.3333333333335</v>
      </c>
      <c r="K394" s="14">
        <f t="shared" si="36"/>
        <v>2083.3333333333335</v>
      </c>
      <c r="L394" s="3">
        <v>5</v>
      </c>
      <c r="M394" s="14">
        <f t="shared" si="38"/>
        <v>10416.666666666668</v>
      </c>
      <c r="N394" s="20">
        <v>0</v>
      </c>
      <c r="O394" s="14">
        <v>0</v>
      </c>
      <c r="P394" s="14">
        <f t="shared" si="39"/>
        <v>10416.666666666668</v>
      </c>
      <c r="Q394" s="14">
        <f t="shared" si="40"/>
        <v>189583.33333333334</v>
      </c>
    </row>
    <row r="395" spans="2:17" x14ac:dyDescent="0.25">
      <c r="B395" s="3">
        <v>378</v>
      </c>
      <c r="C395" s="94" t="s">
        <v>374</v>
      </c>
      <c r="D395" s="3"/>
      <c r="E395" s="24" t="s">
        <v>70</v>
      </c>
      <c r="F395" s="3"/>
      <c r="G395" s="105">
        <v>100000</v>
      </c>
      <c r="H395" s="3">
        <v>8</v>
      </c>
      <c r="I395" s="67">
        <f t="shared" si="35"/>
        <v>0.125</v>
      </c>
      <c r="J395" s="14">
        <f t="shared" si="37"/>
        <v>1041.6666666666667</v>
      </c>
      <c r="K395" s="14">
        <f t="shared" si="36"/>
        <v>1041.6666666666667</v>
      </c>
      <c r="L395" s="3">
        <v>5</v>
      </c>
      <c r="M395" s="14">
        <f t="shared" si="38"/>
        <v>5208.3333333333339</v>
      </c>
      <c r="N395" s="20">
        <v>0</v>
      </c>
      <c r="O395" s="14">
        <v>0</v>
      </c>
      <c r="P395" s="14">
        <f t="shared" si="39"/>
        <v>5208.3333333333339</v>
      </c>
      <c r="Q395" s="14">
        <f t="shared" si="40"/>
        <v>94791.666666666672</v>
      </c>
    </row>
    <row r="396" spans="2:17" x14ac:dyDescent="0.25">
      <c r="B396" s="3">
        <v>379</v>
      </c>
      <c r="C396" s="94" t="s">
        <v>429</v>
      </c>
      <c r="D396" s="3"/>
      <c r="E396" s="24" t="s">
        <v>70</v>
      </c>
      <c r="F396" s="3"/>
      <c r="G396" s="105">
        <v>73000</v>
      </c>
      <c r="H396" s="3">
        <v>8</v>
      </c>
      <c r="I396" s="67">
        <f t="shared" si="35"/>
        <v>0.125</v>
      </c>
      <c r="J396" s="14">
        <f t="shared" si="37"/>
        <v>760.41666666666663</v>
      </c>
      <c r="K396" s="14">
        <f t="shared" si="36"/>
        <v>760.41666666666663</v>
      </c>
      <c r="L396" s="3">
        <v>5</v>
      </c>
      <c r="M396" s="14">
        <f t="shared" si="38"/>
        <v>3802.083333333333</v>
      </c>
      <c r="N396" s="20">
        <v>0</v>
      </c>
      <c r="O396" s="14">
        <v>0</v>
      </c>
      <c r="P396" s="14">
        <f t="shared" si="39"/>
        <v>3802.083333333333</v>
      </c>
      <c r="Q396" s="14">
        <f t="shared" si="40"/>
        <v>69197.916666666672</v>
      </c>
    </row>
    <row r="397" spans="2:17" x14ac:dyDescent="0.25">
      <c r="B397" s="3">
        <v>380</v>
      </c>
      <c r="C397" s="94" t="s">
        <v>430</v>
      </c>
      <c r="D397" s="3"/>
      <c r="E397" s="24" t="s">
        <v>70</v>
      </c>
      <c r="F397" s="3"/>
      <c r="G397" s="106">
        <v>20000</v>
      </c>
      <c r="H397" s="3">
        <v>8</v>
      </c>
      <c r="I397" s="67">
        <f t="shared" si="35"/>
        <v>0.125</v>
      </c>
      <c r="J397" s="14">
        <f t="shared" si="37"/>
        <v>208.33333333333334</v>
      </c>
      <c r="K397" s="14">
        <f t="shared" si="36"/>
        <v>208.33333333333334</v>
      </c>
      <c r="L397" s="3">
        <v>5</v>
      </c>
      <c r="M397" s="14">
        <f t="shared" si="38"/>
        <v>1041.6666666666667</v>
      </c>
      <c r="N397" s="20">
        <v>0</v>
      </c>
      <c r="O397" s="14">
        <v>0</v>
      </c>
      <c r="P397" s="14">
        <f t="shared" si="39"/>
        <v>1041.6666666666667</v>
      </c>
      <c r="Q397" s="14">
        <f t="shared" si="40"/>
        <v>18958.333333333332</v>
      </c>
    </row>
    <row r="398" spans="2:17" x14ac:dyDescent="0.25">
      <c r="B398" s="3">
        <v>381</v>
      </c>
      <c r="C398" s="94" t="s">
        <v>431</v>
      </c>
      <c r="D398" s="3"/>
      <c r="E398" s="24" t="s">
        <v>70</v>
      </c>
      <c r="F398" s="3"/>
      <c r="G398" s="105">
        <v>38000</v>
      </c>
      <c r="H398" s="3">
        <v>8</v>
      </c>
      <c r="I398" s="67">
        <f t="shared" si="35"/>
        <v>0.125</v>
      </c>
      <c r="J398" s="14">
        <f t="shared" si="37"/>
        <v>395.83333333333331</v>
      </c>
      <c r="K398" s="14">
        <f t="shared" si="36"/>
        <v>395.83333333333331</v>
      </c>
      <c r="L398" s="3">
        <v>5</v>
      </c>
      <c r="M398" s="14">
        <f t="shared" si="38"/>
        <v>1979.1666666666665</v>
      </c>
      <c r="N398" s="20">
        <v>0</v>
      </c>
      <c r="O398" s="14">
        <v>0</v>
      </c>
      <c r="P398" s="14">
        <f t="shared" si="39"/>
        <v>1979.1666666666665</v>
      </c>
      <c r="Q398" s="14">
        <f t="shared" si="40"/>
        <v>36020.833333333336</v>
      </c>
    </row>
    <row r="399" spans="2:17" x14ac:dyDescent="0.25">
      <c r="B399" s="3">
        <v>382</v>
      </c>
      <c r="C399" s="94" t="s">
        <v>432</v>
      </c>
      <c r="D399" s="3"/>
      <c r="E399" s="24" t="s">
        <v>70</v>
      </c>
      <c r="F399" s="3"/>
      <c r="G399" s="105">
        <v>43000</v>
      </c>
      <c r="H399" s="3">
        <v>8</v>
      </c>
      <c r="I399" s="67">
        <f t="shared" si="35"/>
        <v>0.125</v>
      </c>
      <c r="J399" s="14">
        <f t="shared" si="37"/>
        <v>447.91666666666669</v>
      </c>
      <c r="K399" s="14">
        <f t="shared" si="36"/>
        <v>447.91666666666669</v>
      </c>
      <c r="L399" s="3">
        <v>5</v>
      </c>
      <c r="M399" s="14">
        <f t="shared" si="38"/>
        <v>2239.5833333333335</v>
      </c>
      <c r="N399" s="20">
        <v>0</v>
      </c>
      <c r="O399" s="14">
        <v>0</v>
      </c>
      <c r="P399" s="14">
        <f t="shared" si="39"/>
        <v>2239.5833333333335</v>
      </c>
      <c r="Q399" s="14">
        <f t="shared" si="40"/>
        <v>40760.416666666664</v>
      </c>
    </row>
    <row r="400" spans="2:17" x14ac:dyDescent="0.25">
      <c r="B400" s="3">
        <v>383</v>
      </c>
      <c r="C400" s="94" t="s">
        <v>433</v>
      </c>
      <c r="D400" s="3"/>
      <c r="E400" s="24" t="s">
        <v>70</v>
      </c>
      <c r="F400" s="3"/>
      <c r="G400" s="105">
        <v>31500000</v>
      </c>
      <c r="H400" s="3">
        <v>8</v>
      </c>
      <c r="I400" s="67">
        <f t="shared" si="35"/>
        <v>0.125</v>
      </c>
      <c r="J400" s="14">
        <f t="shared" si="37"/>
        <v>328125</v>
      </c>
      <c r="K400" s="14">
        <f t="shared" si="36"/>
        <v>328125</v>
      </c>
      <c r="L400" s="3">
        <v>5</v>
      </c>
      <c r="M400" s="14">
        <f t="shared" si="38"/>
        <v>1640625</v>
      </c>
      <c r="N400" s="20">
        <v>0</v>
      </c>
      <c r="O400" s="14">
        <v>0</v>
      </c>
      <c r="P400" s="14">
        <f t="shared" si="39"/>
        <v>1640625</v>
      </c>
      <c r="Q400" s="14">
        <f t="shared" si="40"/>
        <v>29859375</v>
      </c>
    </row>
    <row r="401" spans="2:17" x14ac:dyDescent="0.25">
      <c r="B401" s="3">
        <v>384</v>
      </c>
      <c r="C401" s="94" t="s">
        <v>434</v>
      </c>
      <c r="D401" s="3"/>
      <c r="E401" s="24" t="s">
        <v>70</v>
      </c>
      <c r="F401" s="3"/>
      <c r="G401" s="105">
        <v>100000</v>
      </c>
      <c r="H401" s="3">
        <v>8</v>
      </c>
      <c r="I401" s="67">
        <f t="shared" si="35"/>
        <v>0.125</v>
      </c>
      <c r="J401" s="14">
        <f t="shared" si="37"/>
        <v>1041.6666666666667</v>
      </c>
      <c r="K401" s="14">
        <f t="shared" si="36"/>
        <v>1041.6666666666667</v>
      </c>
      <c r="L401" s="3">
        <v>5</v>
      </c>
      <c r="M401" s="14">
        <f t="shared" si="38"/>
        <v>5208.3333333333339</v>
      </c>
      <c r="N401" s="20">
        <v>0</v>
      </c>
      <c r="O401" s="14">
        <v>0</v>
      </c>
      <c r="P401" s="14">
        <f t="shared" si="39"/>
        <v>5208.3333333333339</v>
      </c>
      <c r="Q401" s="14">
        <f t="shared" si="40"/>
        <v>94791.666666666672</v>
      </c>
    </row>
    <row r="402" spans="2:17" x14ac:dyDescent="0.25">
      <c r="B402" s="3">
        <v>385</v>
      </c>
      <c r="C402" s="94" t="s">
        <v>435</v>
      </c>
      <c r="D402" s="3"/>
      <c r="E402" s="24" t="s">
        <v>70</v>
      </c>
      <c r="F402" s="3"/>
      <c r="G402" s="105">
        <v>468350</v>
      </c>
      <c r="H402" s="3">
        <v>8</v>
      </c>
      <c r="I402" s="67">
        <f t="shared" si="35"/>
        <v>0.125</v>
      </c>
      <c r="J402" s="14">
        <f t="shared" si="37"/>
        <v>4878.645833333333</v>
      </c>
      <c r="K402" s="14">
        <f t="shared" si="36"/>
        <v>4878.645833333333</v>
      </c>
      <c r="L402" s="3">
        <v>5</v>
      </c>
      <c r="M402" s="14">
        <f t="shared" si="38"/>
        <v>24393.229166666664</v>
      </c>
      <c r="N402" s="20">
        <v>0</v>
      </c>
      <c r="O402" s="14">
        <v>0</v>
      </c>
      <c r="P402" s="14">
        <f t="shared" si="39"/>
        <v>24393.229166666664</v>
      </c>
      <c r="Q402" s="14">
        <f t="shared" si="40"/>
        <v>443956.77083333331</v>
      </c>
    </row>
    <row r="403" spans="2:17" x14ac:dyDescent="0.25">
      <c r="B403" s="3">
        <v>386</v>
      </c>
      <c r="C403" s="94" t="s">
        <v>374</v>
      </c>
      <c r="D403" s="3"/>
      <c r="E403" s="24" t="s">
        <v>70</v>
      </c>
      <c r="F403" s="3"/>
      <c r="G403" s="105">
        <v>100000</v>
      </c>
      <c r="H403" s="3">
        <v>8</v>
      </c>
      <c r="I403" s="67">
        <f t="shared" ref="I403:I466" si="41">1/H403</f>
        <v>0.125</v>
      </c>
      <c r="J403" s="14">
        <f t="shared" si="37"/>
        <v>1041.6666666666667</v>
      </c>
      <c r="K403" s="14">
        <f t="shared" ref="K403:K466" si="42">J403</f>
        <v>1041.6666666666667</v>
      </c>
      <c r="L403" s="3">
        <v>5</v>
      </c>
      <c r="M403" s="14">
        <f t="shared" si="38"/>
        <v>5208.3333333333339</v>
      </c>
      <c r="N403" s="20">
        <v>0</v>
      </c>
      <c r="O403" s="14">
        <v>0</v>
      </c>
      <c r="P403" s="14">
        <f t="shared" si="39"/>
        <v>5208.3333333333339</v>
      </c>
      <c r="Q403" s="14">
        <f t="shared" si="40"/>
        <v>94791.666666666672</v>
      </c>
    </row>
    <row r="404" spans="2:17" x14ac:dyDescent="0.25">
      <c r="B404" s="3">
        <v>387</v>
      </c>
      <c r="C404" s="94" t="s">
        <v>436</v>
      </c>
      <c r="D404" s="3"/>
      <c r="E404" s="24" t="s">
        <v>70</v>
      </c>
      <c r="F404" s="3"/>
      <c r="G404" s="105">
        <v>30000</v>
      </c>
      <c r="H404" s="3">
        <v>8</v>
      </c>
      <c r="I404" s="67">
        <f t="shared" si="41"/>
        <v>0.125</v>
      </c>
      <c r="J404" s="14">
        <f t="shared" si="37"/>
        <v>312.5</v>
      </c>
      <c r="K404" s="14">
        <f t="shared" si="42"/>
        <v>312.5</v>
      </c>
      <c r="L404" s="3">
        <v>5</v>
      </c>
      <c r="M404" s="14">
        <f t="shared" si="38"/>
        <v>1562.5</v>
      </c>
      <c r="N404" s="20">
        <v>0</v>
      </c>
      <c r="O404" s="14">
        <v>0</v>
      </c>
      <c r="P404" s="14">
        <f t="shared" si="39"/>
        <v>1562.5</v>
      </c>
      <c r="Q404" s="14">
        <f t="shared" si="40"/>
        <v>28437.5</v>
      </c>
    </row>
    <row r="405" spans="2:17" x14ac:dyDescent="0.25">
      <c r="B405" s="3">
        <v>388</v>
      </c>
      <c r="C405" s="94" t="s">
        <v>277</v>
      </c>
      <c r="D405" s="3"/>
      <c r="E405" s="24" t="s">
        <v>70</v>
      </c>
      <c r="F405" s="3"/>
      <c r="G405" s="105">
        <v>200000</v>
      </c>
      <c r="H405" s="3">
        <v>8</v>
      </c>
      <c r="I405" s="67">
        <f t="shared" si="41"/>
        <v>0.125</v>
      </c>
      <c r="J405" s="14">
        <f t="shared" si="37"/>
        <v>2083.3333333333335</v>
      </c>
      <c r="K405" s="14">
        <f t="shared" si="42"/>
        <v>2083.3333333333335</v>
      </c>
      <c r="L405" s="3">
        <v>5</v>
      </c>
      <c r="M405" s="14">
        <f t="shared" si="38"/>
        <v>10416.666666666668</v>
      </c>
      <c r="N405" s="20">
        <v>0</v>
      </c>
      <c r="O405" s="14">
        <v>0</v>
      </c>
      <c r="P405" s="14">
        <f t="shared" si="39"/>
        <v>10416.666666666668</v>
      </c>
      <c r="Q405" s="14">
        <f t="shared" si="40"/>
        <v>189583.33333333334</v>
      </c>
    </row>
    <row r="406" spans="2:17" x14ac:dyDescent="0.25">
      <c r="B406" s="3">
        <v>389</v>
      </c>
      <c r="C406" s="94" t="s">
        <v>328</v>
      </c>
      <c r="D406" s="3"/>
      <c r="E406" s="24" t="s">
        <v>70</v>
      </c>
      <c r="F406" s="3"/>
      <c r="G406" s="105">
        <v>15000</v>
      </c>
      <c r="H406" s="3">
        <v>8</v>
      </c>
      <c r="I406" s="67">
        <f t="shared" si="41"/>
        <v>0.125</v>
      </c>
      <c r="J406" s="14">
        <f t="shared" si="37"/>
        <v>156.25</v>
      </c>
      <c r="K406" s="14">
        <f t="shared" si="42"/>
        <v>156.25</v>
      </c>
      <c r="L406" s="3">
        <v>5</v>
      </c>
      <c r="M406" s="14">
        <f t="shared" si="38"/>
        <v>781.25</v>
      </c>
      <c r="N406" s="20">
        <v>0</v>
      </c>
      <c r="O406" s="14">
        <v>0</v>
      </c>
      <c r="P406" s="14">
        <f t="shared" si="39"/>
        <v>781.25</v>
      </c>
      <c r="Q406" s="14">
        <f t="shared" si="40"/>
        <v>14218.75</v>
      </c>
    </row>
    <row r="407" spans="2:17" x14ac:dyDescent="0.25">
      <c r="B407" s="3">
        <v>390</v>
      </c>
      <c r="C407" s="94" t="s">
        <v>374</v>
      </c>
      <c r="D407" s="3"/>
      <c r="E407" s="24" t="s">
        <v>70</v>
      </c>
      <c r="F407" s="3"/>
      <c r="G407" s="105">
        <v>100000</v>
      </c>
      <c r="H407" s="3">
        <v>8</v>
      </c>
      <c r="I407" s="67">
        <f t="shared" si="41"/>
        <v>0.125</v>
      </c>
      <c r="J407" s="14">
        <f t="shared" si="37"/>
        <v>1041.6666666666667</v>
      </c>
      <c r="K407" s="14">
        <f t="shared" si="42"/>
        <v>1041.6666666666667</v>
      </c>
      <c r="L407" s="3">
        <v>5</v>
      </c>
      <c r="M407" s="14">
        <f t="shared" si="38"/>
        <v>5208.3333333333339</v>
      </c>
      <c r="N407" s="20">
        <v>0</v>
      </c>
      <c r="O407" s="14">
        <v>0</v>
      </c>
      <c r="P407" s="14">
        <f t="shared" si="39"/>
        <v>5208.3333333333339</v>
      </c>
      <c r="Q407" s="14">
        <f t="shared" si="40"/>
        <v>94791.666666666672</v>
      </c>
    </row>
    <row r="408" spans="2:17" x14ac:dyDescent="0.25">
      <c r="B408" s="3">
        <v>391</v>
      </c>
      <c r="C408" s="94" t="s">
        <v>277</v>
      </c>
      <c r="D408" s="3"/>
      <c r="E408" s="24" t="s">
        <v>70</v>
      </c>
      <c r="F408" s="3"/>
      <c r="G408" s="105">
        <v>100000</v>
      </c>
      <c r="H408" s="3">
        <v>8</v>
      </c>
      <c r="I408" s="67">
        <f t="shared" si="41"/>
        <v>0.125</v>
      </c>
      <c r="J408" s="14">
        <f t="shared" si="37"/>
        <v>1041.6666666666667</v>
      </c>
      <c r="K408" s="14">
        <f t="shared" si="42"/>
        <v>1041.6666666666667</v>
      </c>
      <c r="L408" s="3">
        <v>5</v>
      </c>
      <c r="M408" s="14">
        <f t="shared" si="38"/>
        <v>5208.3333333333339</v>
      </c>
      <c r="N408" s="20">
        <v>0</v>
      </c>
      <c r="O408" s="14">
        <v>0</v>
      </c>
      <c r="P408" s="14">
        <f t="shared" si="39"/>
        <v>5208.3333333333339</v>
      </c>
      <c r="Q408" s="14">
        <f t="shared" si="40"/>
        <v>94791.666666666672</v>
      </c>
    </row>
    <row r="409" spans="2:17" x14ac:dyDescent="0.25">
      <c r="B409" s="3">
        <v>392</v>
      </c>
      <c r="C409" s="94" t="s">
        <v>437</v>
      </c>
      <c r="D409" s="3"/>
      <c r="E409" s="24" t="s">
        <v>70</v>
      </c>
      <c r="F409" s="3"/>
      <c r="G409" s="105">
        <v>202100</v>
      </c>
      <c r="H409" s="3">
        <v>8</v>
      </c>
      <c r="I409" s="67">
        <f t="shared" si="41"/>
        <v>0.125</v>
      </c>
      <c r="J409" s="14">
        <f t="shared" si="37"/>
        <v>2105.2083333333335</v>
      </c>
      <c r="K409" s="14">
        <f t="shared" si="42"/>
        <v>2105.2083333333335</v>
      </c>
      <c r="L409" s="3">
        <v>5</v>
      </c>
      <c r="M409" s="14">
        <f t="shared" si="38"/>
        <v>10526.041666666668</v>
      </c>
      <c r="N409" s="20">
        <v>0</v>
      </c>
      <c r="O409" s="14">
        <v>0</v>
      </c>
      <c r="P409" s="14">
        <f t="shared" si="39"/>
        <v>10526.041666666668</v>
      </c>
      <c r="Q409" s="14">
        <f t="shared" si="40"/>
        <v>191573.95833333334</v>
      </c>
    </row>
    <row r="410" spans="2:17" x14ac:dyDescent="0.25">
      <c r="B410" s="3">
        <v>393</v>
      </c>
      <c r="C410" s="94" t="s">
        <v>438</v>
      </c>
      <c r="D410" s="3"/>
      <c r="E410" s="24" t="s">
        <v>70</v>
      </c>
      <c r="F410" s="3"/>
      <c r="G410" s="105">
        <v>1200000</v>
      </c>
      <c r="H410" s="3">
        <v>8</v>
      </c>
      <c r="I410" s="67">
        <f t="shared" si="41"/>
        <v>0.125</v>
      </c>
      <c r="J410" s="14">
        <f t="shared" si="37"/>
        <v>12500</v>
      </c>
      <c r="K410" s="14">
        <f t="shared" si="42"/>
        <v>12500</v>
      </c>
      <c r="L410" s="3">
        <v>5</v>
      </c>
      <c r="M410" s="14">
        <f t="shared" si="38"/>
        <v>62500</v>
      </c>
      <c r="N410" s="20">
        <v>0</v>
      </c>
      <c r="O410" s="14">
        <v>0</v>
      </c>
      <c r="P410" s="14">
        <f t="shared" si="39"/>
        <v>62500</v>
      </c>
      <c r="Q410" s="14">
        <f t="shared" si="40"/>
        <v>1137500</v>
      </c>
    </row>
    <row r="411" spans="2:17" x14ac:dyDescent="0.25">
      <c r="B411" s="3">
        <v>394</v>
      </c>
      <c r="C411" s="94" t="s">
        <v>439</v>
      </c>
      <c r="D411" s="3"/>
      <c r="E411" s="24" t="s">
        <v>70</v>
      </c>
      <c r="F411" s="3"/>
      <c r="G411" s="105">
        <v>6000000</v>
      </c>
      <c r="H411" s="3">
        <v>8</v>
      </c>
      <c r="I411" s="67">
        <f t="shared" si="41"/>
        <v>0.125</v>
      </c>
      <c r="J411" s="14">
        <f t="shared" si="37"/>
        <v>62500</v>
      </c>
      <c r="K411" s="14">
        <f t="shared" si="42"/>
        <v>62500</v>
      </c>
      <c r="L411" s="3">
        <v>5</v>
      </c>
      <c r="M411" s="14">
        <f t="shared" si="38"/>
        <v>312500</v>
      </c>
      <c r="N411" s="20">
        <v>0</v>
      </c>
      <c r="O411" s="14">
        <v>0</v>
      </c>
      <c r="P411" s="14">
        <f t="shared" si="39"/>
        <v>312500</v>
      </c>
      <c r="Q411" s="14">
        <f t="shared" si="40"/>
        <v>5687500</v>
      </c>
    </row>
    <row r="412" spans="2:17" x14ac:dyDescent="0.25">
      <c r="B412" s="3">
        <v>395</v>
      </c>
      <c r="C412" s="94" t="s">
        <v>374</v>
      </c>
      <c r="D412" s="3"/>
      <c r="E412" s="24" t="s">
        <v>70</v>
      </c>
      <c r="F412" s="3"/>
      <c r="G412" s="105">
        <v>100000</v>
      </c>
      <c r="H412" s="3">
        <v>8</v>
      </c>
      <c r="I412" s="67">
        <f t="shared" si="41"/>
        <v>0.125</v>
      </c>
      <c r="J412" s="14">
        <f t="shared" si="37"/>
        <v>1041.6666666666667</v>
      </c>
      <c r="K412" s="14">
        <f t="shared" si="42"/>
        <v>1041.6666666666667</v>
      </c>
      <c r="L412" s="3">
        <v>5</v>
      </c>
      <c r="M412" s="14">
        <f t="shared" si="38"/>
        <v>5208.3333333333339</v>
      </c>
      <c r="N412" s="20">
        <v>0</v>
      </c>
      <c r="O412" s="14">
        <v>0</v>
      </c>
      <c r="P412" s="14">
        <f t="shared" si="39"/>
        <v>5208.3333333333339</v>
      </c>
      <c r="Q412" s="14">
        <f t="shared" si="40"/>
        <v>94791.666666666672</v>
      </c>
    </row>
    <row r="413" spans="2:17" x14ac:dyDescent="0.25">
      <c r="B413" s="3">
        <v>396</v>
      </c>
      <c r="C413" s="94" t="s">
        <v>440</v>
      </c>
      <c r="D413" s="3"/>
      <c r="E413" s="24" t="s">
        <v>70</v>
      </c>
      <c r="F413" s="3"/>
      <c r="G413" s="105">
        <v>202500</v>
      </c>
      <c r="H413" s="3">
        <v>8</v>
      </c>
      <c r="I413" s="67">
        <f t="shared" si="41"/>
        <v>0.125</v>
      </c>
      <c r="J413" s="14">
        <f t="shared" si="37"/>
        <v>2109.375</v>
      </c>
      <c r="K413" s="14">
        <f t="shared" si="42"/>
        <v>2109.375</v>
      </c>
      <c r="L413" s="3">
        <v>5</v>
      </c>
      <c r="M413" s="14">
        <f t="shared" si="38"/>
        <v>10546.875</v>
      </c>
      <c r="N413" s="20">
        <v>0</v>
      </c>
      <c r="O413" s="14">
        <v>0</v>
      </c>
      <c r="P413" s="14">
        <f t="shared" si="39"/>
        <v>10546.875</v>
      </c>
      <c r="Q413" s="14">
        <f t="shared" si="40"/>
        <v>191953.125</v>
      </c>
    </row>
    <row r="414" spans="2:17" x14ac:dyDescent="0.25">
      <c r="B414" s="3">
        <v>397</v>
      </c>
      <c r="C414" s="94" t="s">
        <v>328</v>
      </c>
      <c r="D414" s="3"/>
      <c r="E414" s="24" t="s">
        <v>70</v>
      </c>
      <c r="F414" s="3"/>
      <c r="G414" s="105">
        <v>14654</v>
      </c>
      <c r="H414" s="3">
        <v>8</v>
      </c>
      <c r="I414" s="67">
        <f t="shared" si="41"/>
        <v>0.125</v>
      </c>
      <c r="J414" s="14">
        <f t="shared" si="37"/>
        <v>152.64583333333334</v>
      </c>
      <c r="K414" s="14">
        <f t="shared" si="42"/>
        <v>152.64583333333334</v>
      </c>
      <c r="L414" s="3">
        <v>5</v>
      </c>
      <c r="M414" s="14">
        <f t="shared" si="38"/>
        <v>763.22916666666674</v>
      </c>
      <c r="N414" s="20">
        <v>0</v>
      </c>
      <c r="O414" s="14">
        <v>0</v>
      </c>
      <c r="P414" s="14">
        <f t="shared" si="39"/>
        <v>763.22916666666674</v>
      </c>
      <c r="Q414" s="14">
        <f t="shared" si="40"/>
        <v>13890.770833333334</v>
      </c>
    </row>
    <row r="415" spans="2:17" x14ac:dyDescent="0.25">
      <c r="B415" s="3">
        <v>398</v>
      </c>
      <c r="C415" s="94" t="s">
        <v>441</v>
      </c>
      <c r="D415" s="3"/>
      <c r="E415" s="24" t="s">
        <v>70</v>
      </c>
      <c r="F415" s="3"/>
      <c r="G415" s="105">
        <v>80000</v>
      </c>
      <c r="H415" s="3">
        <v>8</v>
      </c>
      <c r="I415" s="67">
        <f t="shared" si="41"/>
        <v>0.125</v>
      </c>
      <c r="J415" s="14">
        <f t="shared" si="37"/>
        <v>833.33333333333337</v>
      </c>
      <c r="K415" s="14">
        <f t="shared" si="42"/>
        <v>833.33333333333337</v>
      </c>
      <c r="L415" s="3">
        <v>5</v>
      </c>
      <c r="M415" s="14">
        <f t="shared" si="38"/>
        <v>4166.666666666667</v>
      </c>
      <c r="N415" s="20">
        <v>0</v>
      </c>
      <c r="O415" s="14">
        <v>0</v>
      </c>
      <c r="P415" s="14">
        <f t="shared" si="39"/>
        <v>4166.666666666667</v>
      </c>
      <c r="Q415" s="14">
        <f t="shared" si="40"/>
        <v>75833.333333333328</v>
      </c>
    </row>
    <row r="416" spans="2:17" x14ac:dyDescent="0.25">
      <c r="B416" s="3">
        <v>399</v>
      </c>
      <c r="C416" s="94" t="s">
        <v>442</v>
      </c>
      <c r="D416" s="3"/>
      <c r="E416" s="24" t="s">
        <v>70</v>
      </c>
      <c r="F416" s="3"/>
      <c r="G416" s="105">
        <v>300000</v>
      </c>
      <c r="H416" s="3">
        <v>8</v>
      </c>
      <c r="I416" s="67">
        <f t="shared" si="41"/>
        <v>0.125</v>
      </c>
      <c r="J416" s="14">
        <f t="shared" si="37"/>
        <v>3125</v>
      </c>
      <c r="K416" s="14">
        <f t="shared" si="42"/>
        <v>3125</v>
      </c>
      <c r="L416" s="3">
        <v>5</v>
      </c>
      <c r="M416" s="14">
        <f t="shared" si="38"/>
        <v>15625</v>
      </c>
      <c r="N416" s="20">
        <v>0</v>
      </c>
      <c r="O416" s="14">
        <v>0</v>
      </c>
      <c r="P416" s="14">
        <f t="shared" si="39"/>
        <v>15625</v>
      </c>
      <c r="Q416" s="14">
        <f t="shared" si="40"/>
        <v>284375</v>
      </c>
    </row>
    <row r="417" spans="2:17" x14ac:dyDescent="0.25">
      <c r="B417" s="3">
        <v>400</v>
      </c>
      <c r="C417" s="94" t="s">
        <v>443</v>
      </c>
      <c r="D417" s="3"/>
      <c r="E417" s="24" t="s">
        <v>70</v>
      </c>
      <c r="F417" s="3"/>
      <c r="G417" s="105">
        <v>600000</v>
      </c>
      <c r="H417" s="3">
        <v>8</v>
      </c>
      <c r="I417" s="67">
        <f t="shared" si="41"/>
        <v>0.125</v>
      </c>
      <c r="J417" s="14">
        <f t="shared" si="37"/>
        <v>6250</v>
      </c>
      <c r="K417" s="14">
        <f t="shared" si="42"/>
        <v>6250</v>
      </c>
      <c r="L417" s="3">
        <v>5</v>
      </c>
      <c r="M417" s="14">
        <f t="shared" si="38"/>
        <v>31250</v>
      </c>
      <c r="N417" s="20">
        <v>0</v>
      </c>
      <c r="O417" s="14">
        <v>0</v>
      </c>
      <c r="P417" s="14">
        <f t="shared" si="39"/>
        <v>31250</v>
      </c>
      <c r="Q417" s="14">
        <f t="shared" si="40"/>
        <v>568750</v>
      </c>
    </row>
    <row r="418" spans="2:17" x14ac:dyDescent="0.25">
      <c r="B418" s="3">
        <v>401</v>
      </c>
      <c r="C418" s="94" t="s">
        <v>444</v>
      </c>
      <c r="D418" s="3"/>
      <c r="E418" s="24" t="s">
        <v>70</v>
      </c>
      <c r="F418" s="3"/>
      <c r="G418" s="105">
        <v>6600000</v>
      </c>
      <c r="H418" s="3">
        <v>8</v>
      </c>
      <c r="I418" s="67">
        <f t="shared" si="41"/>
        <v>0.125</v>
      </c>
      <c r="J418" s="14">
        <f t="shared" si="37"/>
        <v>68750</v>
      </c>
      <c r="K418" s="14">
        <f t="shared" si="42"/>
        <v>68750</v>
      </c>
      <c r="L418" s="3">
        <v>5</v>
      </c>
      <c r="M418" s="14">
        <f t="shared" si="38"/>
        <v>343750</v>
      </c>
      <c r="N418" s="20">
        <v>0</v>
      </c>
      <c r="O418" s="14">
        <v>0</v>
      </c>
      <c r="P418" s="14">
        <f t="shared" si="39"/>
        <v>343750</v>
      </c>
      <c r="Q418" s="14">
        <f t="shared" si="40"/>
        <v>6256250</v>
      </c>
    </row>
    <row r="419" spans="2:17" x14ac:dyDescent="0.25">
      <c r="B419" s="3">
        <v>402</v>
      </c>
      <c r="C419" s="94" t="s">
        <v>445</v>
      </c>
      <c r="D419" s="3"/>
      <c r="E419" s="24" t="s">
        <v>70</v>
      </c>
      <c r="F419" s="3"/>
      <c r="G419" s="105">
        <v>4000000</v>
      </c>
      <c r="H419" s="3">
        <v>8</v>
      </c>
      <c r="I419" s="67">
        <f t="shared" si="41"/>
        <v>0.125</v>
      </c>
      <c r="J419" s="14">
        <f t="shared" si="37"/>
        <v>41666.666666666664</v>
      </c>
      <c r="K419" s="14">
        <f t="shared" si="42"/>
        <v>41666.666666666664</v>
      </c>
      <c r="L419" s="3">
        <v>5</v>
      </c>
      <c r="M419" s="14">
        <f t="shared" si="38"/>
        <v>208333.33333333331</v>
      </c>
      <c r="N419" s="20">
        <v>0</v>
      </c>
      <c r="O419" s="14">
        <v>0</v>
      </c>
      <c r="P419" s="14">
        <f t="shared" si="39"/>
        <v>208333.33333333331</v>
      </c>
      <c r="Q419" s="14">
        <f t="shared" si="40"/>
        <v>3791666.6666666665</v>
      </c>
    </row>
    <row r="420" spans="2:17" x14ac:dyDescent="0.25">
      <c r="B420" s="3">
        <v>403</v>
      </c>
      <c r="C420" s="94" t="s">
        <v>277</v>
      </c>
      <c r="D420" s="3"/>
      <c r="E420" s="24" t="s">
        <v>70</v>
      </c>
      <c r="F420" s="3"/>
      <c r="G420" s="105">
        <v>100000</v>
      </c>
      <c r="H420" s="3">
        <v>8</v>
      </c>
      <c r="I420" s="67">
        <f t="shared" si="41"/>
        <v>0.125</v>
      </c>
      <c r="J420" s="14">
        <f t="shared" si="37"/>
        <v>1041.6666666666667</v>
      </c>
      <c r="K420" s="14">
        <f t="shared" si="42"/>
        <v>1041.6666666666667</v>
      </c>
      <c r="L420" s="3">
        <v>5</v>
      </c>
      <c r="M420" s="14">
        <f t="shared" si="38"/>
        <v>5208.3333333333339</v>
      </c>
      <c r="N420" s="20">
        <v>0</v>
      </c>
      <c r="O420" s="14">
        <v>0</v>
      </c>
      <c r="P420" s="14">
        <f t="shared" si="39"/>
        <v>5208.3333333333339</v>
      </c>
      <c r="Q420" s="14">
        <f t="shared" si="40"/>
        <v>94791.666666666672</v>
      </c>
    </row>
    <row r="421" spans="2:17" x14ac:dyDescent="0.25">
      <c r="B421" s="3">
        <v>404</v>
      </c>
      <c r="C421" s="94" t="s">
        <v>374</v>
      </c>
      <c r="D421" s="3"/>
      <c r="E421" s="24" t="s">
        <v>70</v>
      </c>
      <c r="F421" s="3"/>
      <c r="G421" s="105">
        <v>100000</v>
      </c>
      <c r="H421" s="3">
        <v>8</v>
      </c>
      <c r="I421" s="67">
        <f t="shared" si="41"/>
        <v>0.125</v>
      </c>
      <c r="J421" s="14">
        <f t="shared" si="37"/>
        <v>1041.6666666666667</v>
      </c>
      <c r="K421" s="14">
        <f t="shared" si="42"/>
        <v>1041.6666666666667</v>
      </c>
      <c r="L421" s="3">
        <v>5</v>
      </c>
      <c r="M421" s="14">
        <f t="shared" si="38"/>
        <v>5208.3333333333339</v>
      </c>
      <c r="N421" s="20">
        <v>0</v>
      </c>
      <c r="O421" s="14">
        <v>0</v>
      </c>
      <c r="P421" s="14">
        <f t="shared" si="39"/>
        <v>5208.3333333333339</v>
      </c>
      <c r="Q421" s="14">
        <f t="shared" si="40"/>
        <v>94791.666666666672</v>
      </c>
    </row>
    <row r="422" spans="2:17" x14ac:dyDescent="0.25">
      <c r="B422" s="3">
        <v>405</v>
      </c>
      <c r="C422" s="94" t="s">
        <v>328</v>
      </c>
      <c r="D422" s="3"/>
      <c r="E422" s="24" t="s">
        <v>70</v>
      </c>
      <c r="F422" s="3"/>
      <c r="G422" s="105">
        <v>15000</v>
      </c>
      <c r="H422" s="3">
        <v>8</v>
      </c>
      <c r="I422" s="67">
        <f t="shared" si="41"/>
        <v>0.125</v>
      </c>
      <c r="J422" s="14">
        <f t="shared" si="37"/>
        <v>156.25</v>
      </c>
      <c r="K422" s="14">
        <f t="shared" si="42"/>
        <v>156.25</v>
      </c>
      <c r="L422" s="3">
        <v>5</v>
      </c>
      <c r="M422" s="14">
        <f t="shared" si="38"/>
        <v>781.25</v>
      </c>
      <c r="N422" s="20">
        <v>0</v>
      </c>
      <c r="O422" s="14">
        <v>0</v>
      </c>
      <c r="P422" s="14">
        <f t="shared" si="39"/>
        <v>781.25</v>
      </c>
      <c r="Q422" s="14">
        <f t="shared" si="40"/>
        <v>14218.75</v>
      </c>
    </row>
    <row r="423" spans="2:17" x14ac:dyDescent="0.25">
      <c r="B423" s="3">
        <v>406</v>
      </c>
      <c r="C423" s="94" t="s">
        <v>446</v>
      </c>
      <c r="D423" s="3"/>
      <c r="E423" s="24" t="s">
        <v>70</v>
      </c>
      <c r="F423" s="3"/>
      <c r="G423" s="105">
        <v>842193</v>
      </c>
      <c r="H423" s="3">
        <v>8</v>
      </c>
      <c r="I423" s="67">
        <f t="shared" si="41"/>
        <v>0.125</v>
      </c>
      <c r="J423" s="14">
        <f t="shared" si="37"/>
        <v>8772.84375</v>
      </c>
      <c r="K423" s="14">
        <f t="shared" si="42"/>
        <v>8772.84375</v>
      </c>
      <c r="L423" s="3">
        <v>5</v>
      </c>
      <c r="M423" s="14">
        <f t="shared" si="38"/>
        <v>43864.21875</v>
      </c>
      <c r="N423" s="20">
        <v>0</v>
      </c>
      <c r="O423" s="14">
        <v>0</v>
      </c>
      <c r="P423" s="14">
        <f t="shared" si="39"/>
        <v>43864.21875</v>
      </c>
      <c r="Q423" s="14">
        <f t="shared" si="40"/>
        <v>798328.78125</v>
      </c>
    </row>
    <row r="424" spans="2:17" x14ac:dyDescent="0.25">
      <c r="B424" s="3">
        <v>407</v>
      </c>
      <c r="C424" s="94" t="s">
        <v>277</v>
      </c>
      <c r="D424" s="3"/>
      <c r="E424" s="24" t="s">
        <v>70</v>
      </c>
      <c r="F424" s="3"/>
      <c r="G424" s="105">
        <v>100000</v>
      </c>
      <c r="H424" s="3">
        <v>8</v>
      </c>
      <c r="I424" s="67">
        <f t="shared" si="41"/>
        <v>0.125</v>
      </c>
      <c r="J424" s="14">
        <f t="shared" si="37"/>
        <v>1041.6666666666667</v>
      </c>
      <c r="K424" s="14">
        <f t="shared" si="42"/>
        <v>1041.6666666666667</v>
      </c>
      <c r="L424" s="3">
        <v>5</v>
      </c>
      <c r="M424" s="14">
        <f t="shared" si="38"/>
        <v>5208.3333333333339</v>
      </c>
      <c r="N424" s="20">
        <v>0</v>
      </c>
      <c r="O424" s="14">
        <v>0</v>
      </c>
      <c r="P424" s="14">
        <f t="shared" si="39"/>
        <v>5208.3333333333339</v>
      </c>
      <c r="Q424" s="14">
        <f t="shared" si="40"/>
        <v>94791.666666666672</v>
      </c>
    </row>
    <row r="425" spans="2:17" x14ac:dyDescent="0.25">
      <c r="B425" s="3">
        <v>408</v>
      </c>
      <c r="C425" s="94" t="s">
        <v>447</v>
      </c>
      <c r="D425" s="3"/>
      <c r="E425" s="24" t="s">
        <v>70</v>
      </c>
      <c r="F425" s="3"/>
      <c r="G425" s="105">
        <v>168000</v>
      </c>
      <c r="H425" s="3">
        <v>8</v>
      </c>
      <c r="I425" s="67">
        <f t="shared" si="41"/>
        <v>0.125</v>
      </c>
      <c r="J425" s="14">
        <f t="shared" si="37"/>
        <v>1750</v>
      </c>
      <c r="K425" s="14">
        <f t="shared" si="42"/>
        <v>1750</v>
      </c>
      <c r="L425" s="3">
        <v>5</v>
      </c>
      <c r="M425" s="14">
        <f t="shared" si="38"/>
        <v>8750</v>
      </c>
      <c r="N425" s="20">
        <v>0</v>
      </c>
      <c r="O425" s="14">
        <v>0</v>
      </c>
      <c r="P425" s="14">
        <f t="shared" si="39"/>
        <v>8750</v>
      </c>
      <c r="Q425" s="14">
        <f t="shared" si="40"/>
        <v>159250</v>
      </c>
    </row>
    <row r="426" spans="2:17" x14ac:dyDescent="0.25">
      <c r="B426" s="3">
        <v>409</v>
      </c>
      <c r="C426" s="94" t="s">
        <v>448</v>
      </c>
      <c r="D426" s="3"/>
      <c r="E426" s="24" t="s">
        <v>70</v>
      </c>
      <c r="F426" s="3"/>
      <c r="G426" s="105">
        <v>120000</v>
      </c>
      <c r="H426" s="3">
        <v>8</v>
      </c>
      <c r="I426" s="67">
        <f t="shared" si="41"/>
        <v>0.125</v>
      </c>
      <c r="J426" s="14">
        <f t="shared" si="37"/>
        <v>1250</v>
      </c>
      <c r="K426" s="14">
        <f t="shared" si="42"/>
        <v>1250</v>
      </c>
      <c r="L426" s="3">
        <v>5</v>
      </c>
      <c r="M426" s="14">
        <f t="shared" si="38"/>
        <v>6250</v>
      </c>
      <c r="N426" s="20">
        <v>0</v>
      </c>
      <c r="O426" s="14">
        <v>0</v>
      </c>
      <c r="P426" s="14">
        <f t="shared" si="39"/>
        <v>6250</v>
      </c>
      <c r="Q426" s="14">
        <f t="shared" si="40"/>
        <v>113750</v>
      </c>
    </row>
    <row r="427" spans="2:17" x14ac:dyDescent="0.25">
      <c r="B427" s="3">
        <v>410</v>
      </c>
      <c r="C427" s="94" t="s">
        <v>449</v>
      </c>
      <c r="D427" s="3"/>
      <c r="E427" s="24" t="s">
        <v>70</v>
      </c>
      <c r="F427" s="3"/>
      <c r="G427" s="105">
        <v>308400</v>
      </c>
      <c r="H427" s="3">
        <v>8</v>
      </c>
      <c r="I427" s="67">
        <f t="shared" si="41"/>
        <v>0.125</v>
      </c>
      <c r="J427" s="14">
        <f t="shared" si="37"/>
        <v>3212.5</v>
      </c>
      <c r="K427" s="14">
        <f t="shared" si="42"/>
        <v>3212.5</v>
      </c>
      <c r="L427" s="3">
        <v>5</v>
      </c>
      <c r="M427" s="14">
        <f t="shared" si="38"/>
        <v>16062.5</v>
      </c>
      <c r="N427" s="20">
        <v>0</v>
      </c>
      <c r="O427" s="14">
        <v>0</v>
      </c>
      <c r="P427" s="14">
        <f t="shared" si="39"/>
        <v>16062.5</v>
      </c>
      <c r="Q427" s="14">
        <f t="shared" si="40"/>
        <v>292337.5</v>
      </c>
    </row>
    <row r="428" spans="2:17" x14ac:dyDescent="0.25">
      <c r="B428" s="3">
        <v>411</v>
      </c>
      <c r="C428" s="94" t="s">
        <v>374</v>
      </c>
      <c r="D428" s="3"/>
      <c r="E428" s="24" t="s">
        <v>70</v>
      </c>
      <c r="F428" s="3"/>
      <c r="G428" s="105">
        <v>100000</v>
      </c>
      <c r="H428" s="3">
        <v>8</v>
      </c>
      <c r="I428" s="67">
        <f t="shared" si="41"/>
        <v>0.125</v>
      </c>
      <c r="J428" s="14">
        <f t="shared" si="37"/>
        <v>1041.6666666666667</v>
      </c>
      <c r="K428" s="14">
        <f t="shared" si="42"/>
        <v>1041.6666666666667</v>
      </c>
      <c r="L428" s="3">
        <v>5</v>
      </c>
      <c r="M428" s="14">
        <f t="shared" si="38"/>
        <v>5208.3333333333339</v>
      </c>
      <c r="N428" s="20">
        <v>0</v>
      </c>
      <c r="O428" s="14">
        <v>0</v>
      </c>
      <c r="P428" s="14">
        <f t="shared" si="39"/>
        <v>5208.3333333333339</v>
      </c>
      <c r="Q428" s="14">
        <f t="shared" si="40"/>
        <v>94791.666666666672</v>
      </c>
    </row>
    <row r="429" spans="2:17" x14ac:dyDescent="0.25">
      <c r="B429" s="3">
        <v>412</v>
      </c>
      <c r="C429" s="94" t="s">
        <v>450</v>
      </c>
      <c r="D429" s="3"/>
      <c r="E429" s="24" t="s">
        <v>70</v>
      </c>
      <c r="F429" s="3"/>
      <c r="G429" s="105">
        <v>19200</v>
      </c>
      <c r="H429" s="3">
        <v>8</v>
      </c>
      <c r="I429" s="67">
        <f t="shared" si="41"/>
        <v>0.125</v>
      </c>
      <c r="J429" s="14">
        <f t="shared" si="37"/>
        <v>200</v>
      </c>
      <c r="K429" s="14">
        <f t="shared" si="42"/>
        <v>200</v>
      </c>
      <c r="L429" s="3">
        <v>5</v>
      </c>
      <c r="M429" s="14">
        <f t="shared" si="38"/>
        <v>1000</v>
      </c>
      <c r="N429" s="20">
        <v>0</v>
      </c>
      <c r="O429" s="14">
        <v>0</v>
      </c>
      <c r="P429" s="14">
        <f t="shared" si="39"/>
        <v>1000</v>
      </c>
      <c r="Q429" s="14">
        <f t="shared" si="40"/>
        <v>18200</v>
      </c>
    </row>
    <row r="430" spans="2:17" x14ac:dyDescent="0.25">
      <c r="B430" s="3">
        <v>413</v>
      </c>
      <c r="C430" s="94" t="s">
        <v>451</v>
      </c>
      <c r="D430" s="3"/>
      <c r="E430" s="24" t="s">
        <v>70</v>
      </c>
      <c r="F430" s="3"/>
      <c r="G430" s="105">
        <v>120000</v>
      </c>
      <c r="H430" s="3">
        <v>8</v>
      </c>
      <c r="I430" s="67">
        <f t="shared" si="41"/>
        <v>0.125</v>
      </c>
      <c r="J430" s="14">
        <f t="shared" si="37"/>
        <v>1250</v>
      </c>
      <c r="K430" s="14">
        <f t="shared" si="42"/>
        <v>1250</v>
      </c>
      <c r="L430" s="3">
        <v>5</v>
      </c>
      <c r="M430" s="14">
        <f t="shared" si="38"/>
        <v>6250</v>
      </c>
      <c r="N430" s="20">
        <v>0</v>
      </c>
      <c r="O430" s="14">
        <v>0</v>
      </c>
      <c r="P430" s="14">
        <f t="shared" si="39"/>
        <v>6250</v>
      </c>
      <c r="Q430" s="14">
        <f t="shared" si="40"/>
        <v>113750</v>
      </c>
    </row>
    <row r="431" spans="2:17" x14ac:dyDescent="0.25">
      <c r="B431" s="3">
        <v>414</v>
      </c>
      <c r="C431" s="94" t="s">
        <v>452</v>
      </c>
      <c r="D431" s="3"/>
      <c r="E431" s="24" t="s">
        <v>70</v>
      </c>
      <c r="F431" s="3"/>
      <c r="G431" s="105">
        <v>6000</v>
      </c>
      <c r="H431" s="3">
        <v>8</v>
      </c>
      <c r="I431" s="67">
        <f t="shared" si="41"/>
        <v>0.125</v>
      </c>
      <c r="J431" s="14">
        <f t="shared" si="37"/>
        <v>62.5</v>
      </c>
      <c r="K431" s="14">
        <f t="shared" si="42"/>
        <v>62.5</v>
      </c>
      <c r="L431" s="3">
        <v>5</v>
      </c>
      <c r="M431" s="14">
        <f t="shared" si="38"/>
        <v>312.5</v>
      </c>
      <c r="N431" s="20">
        <v>0</v>
      </c>
      <c r="O431" s="14">
        <v>0</v>
      </c>
      <c r="P431" s="14">
        <f t="shared" si="39"/>
        <v>312.5</v>
      </c>
      <c r="Q431" s="14">
        <f t="shared" si="40"/>
        <v>5687.5</v>
      </c>
    </row>
    <row r="432" spans="2:17" x14ac:dyDescent="0.25">
      <c r="B432" s="3">
        <v>415</v>
      </c>
      <c r="C432" s="94" t="s">
        <v>453</v>
      </c>
      <c r="D432" s="3"/>
      <c r="E432" s="24" t="s">
        <v>70</v>
      </c>
      <c r="F432" s="3"/>
      <c r="G432" s="105">
        <v>10000</v>
      </c>
      <c r="H432" s="3">
        <v>8</v>
      </c>
      <c r="I432" s="67">
        <f t="shared" si="41"/>
        <v>0.125</v>
      </c>
      <c r="J432" s="14">
        <f t="shared" si="37"/>
        <v>104.16666666666667</v>
      </c>
      <c r="K432" s="14">
        <f t="shared" si="42"/>
        <v>104.16666666666667</v>
      </c>
      <c r="L432" s="3">
        <v>5</v>
      </c>
      <c r="M432" s="14">
        <f t="shared" si="38"/>
        <v>520.83333333333337</v>
      </c>
      <c r="N432" s="20">
        <v>0</v>
      </c>
      <c r="O432" s="14">
        <v>0</v>
      </c>
      <c r="P432" s="14">
        <f t="shared" si="39"/>
        <v>520.83333333333337</v>
      </c>
      <c r="Q432" s="14">
        <f t="shared" si="40"/>
        <v>9479.1666666666661</v>
      </c>
    </row>
    <row r="433" spans="2:17" x14ac:dyDescent="0.25">
      <c r="B433" s="3">
        <v>416</v>
      </c>
      <c r="C433" s="94" t="s">
        <v>454</v>
      </c>
      <c r="D433" s="3"/>
      <c r="E433" s="24" t="s">
        <v>70</v>
      </c>
      <c r="F433" s="3"/>
      <c r="G433" s="105">
        <v>10000</v>
      </c>
      <c r="H433" s="3">
        <v>8</v>
      </c>
      <c r="I433" s="67">
        <f t="shared" si="41"/>
        <v>0.125</v>
      </c>
      <c r="J433" s="14">
        <f t="shared" si="37"/>
        <v>104.16666666666667</v>
      </c>
      <c r="K433" s="14">
        <f t="shared" si="42"/>
        <v>104.16666666666667</v>
      </c>
      <c r="L433" s="3">
        <v>5</v>
      </c>
      <c r="M433" s="14">
        <f t="shared" si="38"/>
        <v>520.83333333333337</v>
      </c>
      <c r="N433" s="20">
        <v>0</v>
      </c>
      <c r="O433" s="14">
        <v>0</v>
      </c>
      <c r="P433" s="14">
        <f t="shared" si="39"/>
        <v>520.83333333333337</v>
      </c>
      <c r="Q433" s="14">
        <f t="shared" si="40"/>
        <v>9479.1666666666661</v>
      </c>
    </row>
    <row r="434" spans="2:17" x14ac:dyDescent="0.25">
      <c r="B434" s="3">
        <v>417</v>
      </c>
      <c r="C434" s="94" t="s">
        <v>455</v>
      </c>
      <c r="D434" s="3"/>
      <c r="E434" s="24" t="s">
        <v>70</v>
      </c>
      <c r="F434" s="3"/>
      <c r="G434" s="105">
        <v>261000</v>
      </c>
      <c r="H434" s="3">
        <v>8</v>
      </c>
      <c r="I434" s="67">
        <f t="shared" si="41"/>
        <v>0.125</v>
      </c>
      <c r="J434" s="14">
        <f t="shared" si="37"/>
        <v>2718.75</v>
      </c>
      <c r="K434" s="14">
        <f t="shared" si="42"/>
        <v>2718.75</v>
      </c>
      <c r="L434" s="3">
        <v>5</v>
      </c>
      <c r="M434" s="14">
        <f t="shared" si="38"/>
        <v>13593.75</v>
      </c>
      <c r="N434" s="20">
        <v>0</v>
      </c>
      <c r="O434" s="14">
        <v>0</v>
      </c>
      <c r="P434" s="14">
        <f t="shared" si="39"/>
        <v>13593.75</v>
      </c>
      <c r="Q434" s="14">
        <f t="shared" si="40"/>
        <v>247406.25</v>
      </c>
    </row>
    <row r="435" spans="2:17" x14ac:dyDescent="0.25">
      <c r="B435" s="3">
        <v>418</v>
      </c>
      <c r="C435" s="94" t="s">
        <v>328</v>
      </c>
      <c r="D435" s="3"/>
      <c r="E435" s="24" t="s">
        <v>70</v>
      </c>
      <c r="F435" s="3"/>
      <c r="G435" s="105">
        <v>15000</v>
      </c>
      <c r="H435" s="3">
        <v>8</v>
      </c>
      <c r="I435" s="67">
        <f t="shared" si="41"/>
        <v>0.125</v>
      </c>
      <c r="J435" s="14">
        <f t="shared" si="37"/>
        <v>156.25</v>
      </c>
      <c r="K435" s="14">
        <f t="shared" si="42"/>
        <v>156.25</v>
      </c>
      <c r="L435" s="3">
        <v>5</v>
      </c>
      <c r="M435" s="14">
        <f t="shared" si="38"/>
        <v>781.25</v>
      </c>
      <c r="N435" s="20">
        <v>0</v>
      </c>
      <c r="O435" s="14">
        <v>0</v>
      </c>
      <c r="P435" s="14">
        <f t="shared" si="39"/>
        <v>781.25</v>
      </c>
      <c r="Q435" s="14">
        <f t="shared" si="40"/>
        <v>14218.75</v>
      </c>
    </row>
    <row r="436" spans="2:17" x14ac:dyDescent="0.25">
      <c r="B436" s="3">
        <v>419</v>
      </c>
      <c r="C436" s="94" t="s">
        <v>456</v>
      </c>
      <c r="D436" s="3"/>
      <c r="E436" s="24" t="s">
        <v>70</v>
      </c>
      <c r="F436" s="3"/>
      <c r="G436" s="105">
        <v>7000</v>
      </c>
      <c r="H436" s="3">
        <v>8</v>
      </c>
      <c r="I436" s="67">
        <f t="shared" si="41"/>
        <v>0.125</v>
      </c>
      <c r="J436" s="14">
        <f t="shared" ref="J436:J499" si="43">G436/(H436*12)</f>
        <v>72.916666666666671</v>
      </c>
      <c r="K436" s="14">
        <f t="shared" si="42"/>
        <v>72.916666666666671</v>
      </c>
      <c r="L436" s="3">
        <v>5</v>
      </c>
      <c r="M436" s="14">
        <f t="shared" ref="M436:M499" si="44">J436*L436</f>
        <v>364.58333333333337</v>
      </c>
      <c r="N436" s="20">
        <v>0</v>
      </c>
      <c r="O436" s="14">
        <v>0</v>
      </c>
      <c r="P436" s="14">
        <f t="shared" ref="P436:P499" si="45">O436+M436</f>
        <v>364.58333333333337</v>
      </c>
      <c r="Q436" s="14">
        <f t="shared" ref="Q436:Q499" si="46">G436-P436</f>
        <v>6635.416666666667</v>
      </c>
    </row>
    <row r="437" spans="2:17" x14ac:dyDescent="0.25">
      <c r="B437" s="3">
        <v>420</v>
      </c>
      <c r="C437" s="94" t="s">
        <v>457</v>
      </c>
      <c r="D437" s="3"/>
      <c r="E437" s="24" t="s">
        <v>70</v>
      </c>
      <c r="F437" s="3"/>
      <c r="G437" s="105">
        <v>37000</v>
      </c>
      <c r="H437" s="3">
        <v>8</v>
      </c>
      <c r="I437" s="67">
        <f t="shared" si="41"/>
        <v>0.125</v>
      </c>
      <c r="J437" s="14">
        <f t="shared" si="43"/>
        <v>385.41666666666669</v>
      </c>
      <c r="K437" s="14">
        <f t="shared" si="42"/>
        <v>385.41666666666669</v>
      </c>
      <c r="L437" s="3">
        <v>5</v>
      </c>
      <c r="M437" s="14">
        <f t="shared" si="44"/>
        <v>1927.0833333333335</v>
      </c>
      <c r="N437" s="20">
        <v>0</v>
      </c>
      <c r="O437" s="14">
        <v>0</v>
      </c>
      <c r="P437" s="14">
        <f t="shared" si="45"/>
        <v>1927.0833333333335</v>
      </c>
      <c r="Q437" s="14">
        <f t="shared" si="46"/>
        <v>35072.916666666664</v>
      </c>
    </row>
    <row r="438" spans="2:17" x14ac:dyDescent="0.25">
      <c r="B438" s="3">
        <v>421</v>
      </c>
      <c r="C438" s="94" t="s">
        <v>458</v>
      </c>
      <c r="D438" s="3"/>
      <c r="E438" s="24" t="s">
        <v>70</v>
      </c>
      <c r="F438" s="3"/>
      <c r="G438" s="105">
        <v>10000</v>
      </c>
      <c r="H438" s="3">
        <v>8</v>
      </c>
      <c r="I438" s="67">
        <f t="shared" si="41"/>
        <v>0.125</v>
      </c>
      <c r="J438" s="14">
        <f t="shared" si="43"/>
        <v>104.16666666666667</v>
      </c>
      <c r="K438" s="14">
        <f t="shared" si="42"/>
        <v>104.16666666666667</v>
      </c>
      <c r="L438" s="3">
        <v>5</v>
      </c>
      <c r="M438" s="14">
        <f t="shared" si="44"/>
        <v>520.83333333333337</v>
      </c>
      <c r="N438" s="20">
        <v>0</v>
      </c>
      <c r="O438" s="14">
        <v>0</v>
      </c>
      <c r="P438" s="14">
        <f t="shared" si="45"/>
        <v>520.83333333333337</v>
      </c>
      <c r="Q438" s="14">
        <f t="shared" si="46"/>
        <v>9479.1666666666661</v>
      </c>
    </row>
    <row r="439" spans="2:17" x14ac:dyDescent="0.25">
      <c r="B439" s="3">
        <v>422</v>
      </c>
      <c r="C439" s="94" t="s">
        <v>459</v>
      </c>
      <c r="D439" s="3"/>
      <c r="E439" s="24" t="s">
        <v>70</v>
      </c>
      <c r="F439" s="3"/>
      <c r="G439" s="105">
        <v>25000</v>
      </c>
      <c r="H439" s="3">
        <v>8</v>
      </c>
      <c r="I439" s="67">
        <f t="shared" si="41"/>
        <v>0.125</v>
      </c>
      <c r="J439" s="14">
        <f t="shared" si="43"/>
        <v>260.41666666666669</v>
      </c>
      <c r="K439" s="14">
        <f t="shared" si="42"/>
        <v>260.41666666666669</v>
      </c>
      <c r="L439" s="3">
        <v>5</v>
      </c>
      <c r="M439" s="14">
        <f t="shared" si="44"/>
        <v>1302.0833333333335</v>
      </c>
      <c r="N439" s="20">
        <v>0</v>
      </c>
      <c r="O439" s="14">
        <v>0</v>
      </c>
      <c r="P439" s="14">
        <f t="shared" si="45"/>
        <v>1302.0833333333335</v>
      </c>
      <c r="Q439" s="14">
        <f t="shared" si="46"/>
        <v>23697.916666666668</v>
      </c>
    </row>
    <row r="440" spans="2:17" x14ac:dyDescent="0.25">
      <c r="B440" s="3">
        <v>423</v>
      </c>
      <c r="C440" s="94" t="s">
        <v>460</v>
      </c>
      <c r="D440" s="3"/>
      <c r="E440" s="24" t="s">
        <v>70</v>
      </c>
      <c r="F440" s="3"/>
      <c r="G440" s="105">
        <v>45000</v>
      </c>
      <c r="H440" s="3">
        <v>8</v>
      </c>
      <c r="I440" s="67">
        <f t="shared" si="41"/>
        <v>0.125</v>
      </c>
      <c r="J440" s="14">
        <f t="shared" si="43"/>
        <v>468.75</v>
      </c>
      <c r="K440" s="14">
        <f t="shared" si="42"/>
        <v>468.75</v>
      </c>
      <c r="L440" s="3">
        <v>5</v>
      </c>
      <c r="M440" s="14">
        <f t="shared" si="44"/>
        <v>2343.75</v>
      </c>
      <c r="N440" s="20">
        <v>0</v>
      </c>
      <c r="O440" s="14">
        <v>0</v>
      </c>
      <c r="P440" s="14">
        <f t="shared" si="45"/>
        <v>2343.75</v>
      </c>
      <c r="Q440" s="14">
        <f t="shared" si="46"/>
        <v>42656.25</v>
      </c>
    </row>
    <row r="441" spans="2:17" x14ac:dyDescent="0.25">
      <c r="B441" s="3">
        <v>424</v>
      </c>
      <c r="C441" s="94" t="s">
        <v>304</v>
      </c>
      <c r="D441" s="3"/>
      <c r="E441" s="24" t="s">
        <v>70</v>
      </c>
      <c r="F441" s="3"/>
      <c r="G441" s="105">
        <v>328500</v>
      </c>
      <c r="H441" s="3">
        <v>8</v>
      </c>
      <c r="I441" s="67">
        <f t="shared" si="41"/>
        <v>0.125</v>
      </c>
      <c r="J441" s="14">
        <f t="shared" si="43"/>
        <v>3421.875</v>
      </c>
      <c r="K441" s="14">
        <f t="shared" si="42"/>
        <v>3421.875</v>
      </c>
      <c r="L441" s="3">
        <v>5</v>
      </c>
      <c r="M441" s="14">
        <f t="shared" si="44"/>
        <v>17109.375</v>
      </c>
      <c r="N441" s="20">
        <v>0</v>
      </c>
      <c r="O441" s="14">
        <v>0</v>
      </c>
      <c r="P441" s="14">
        <f t="shared" si="45"/>
        <v>17109.375</v>
      </c>
      <c r="Q441" s="14">
        <f t="shared" si="46"/>
        <v>311390.625</v>
      </c>
    </row>
    <row r="442" spans="2:17" x14ac:dyDescent="0.25">
      <c r="B442" s="3">
        <v>425</v>
      </c>
      <c r="C442" s="94" t="s">
        <v>461</v>
      </c>
      <c r="D442" s="3"/>
      <c r="E442" s="24" t="s">
        <v>70</v>
      </c>
      <c r="F442" s="3"/>
      <c r="G442" s="105">
        <v>146000</v>
      </c>
      <c r="H442" s="3">
        <v>8</v>
      </c>
      <c r="I442" s="67">
        <f t="shared" si="41"/>
        <v>0.125</v>
      </c>
      <c r="J442" s="14">
        <f t="shared" si="43"/>
        <v>1520.8333333333333</v>
      </c>
      <c r="K442" s="14">
        <f t="shared" si="42"/>
        <v>1520.8333333333333</v>
      </c>
      <c r="L442" s="3">
        <v>5</v>
      </c>
      <c r="M442" s="14">
        <f t="shared" si="44"/>
        <v>7604.1666666666661</v>
      </c>
      <c r="N442" s="20">
        <v>0</v>
      </c>
      <c r="O442" s="14">
        <v>0</v>
      </c>
      <c r="P442" s="14">
        <f t="shared" si="45"/>
        <v>7604.1666666666661</v>
      </c>
      <c r="Q442" s="14">
        <f t="shared" si="46"/>
        <v>138395.83333333334</v>
      </c>
    </row>
    <row r="443" spans="2:17" x14ac:dyDescent="0.25">
      <c r="B443" s="3">
        <v>426</v>
      </c>
      <c r="C443" s="94" t="s">
        <v>462</v>
      </c>
      <c r="D443" s="3"/>
      <c r="E443" s="24" t="s">
        <v>70</v>
      </c>
      <c r="F443" s="3"/>
      <c r="G443" s="105">
        <v>17000</v>
      </c>
      <c r="H443" s="3">
        <v>8</v>
      </c>
      <c r="I443" s="67">
        <f t="shared" si="41"/>
        <v>0.125</v>
      </c>
      <c r="J443" s="14">
        <f t="shared" si="43"/>
        <v>177.08333333333334</v>
      </c>
      <c r="K443" s="14">
        <f t="shared" si="42"/>
        <v>177.08333333333334</v>
      </c>
      <c r="L443" s="3">
        <v>5</v>
      </c>
      <c r="M443" s="14">
        <f t="shared" si="44"/>
        <v>885.41666666666674</v>
      </c>
      <c r="N443" s="20">
        <v>0</v>
      </c>
      <c r="O443" s="14">
        <v>0</v>
      </c>
      <c r="P443" s="14">
        <f t="shared" si="45"/>
        <v>885.41666666666674</v>
      </c>
      <c r="Q443" s="14">
        <f t="shared" si="46"/>
        <v>16114.583333333334</v>
      </c>
    </row>
    <row r="444" spans="2:17" x14ac:dyDescent="0.25">
      <c r="B444" s="3">
        <v>427</v>
      </c>
      <c r="C444" s="94" t="s">
        <v>328</v>
      </c>
      <c r="D444" s="3"/>
      <c r="E444" s="24" t="s">
        <v>70</v>
      </c>
      <c r="F444" s="3"/>
      <c r="G444" s="105">
        <v>15000</v>
      </c>
      <c r="H444" s="3">
        <v>8</v>
      </c>
      <c r="I444" s="67">
        <f t="shared" si="41"/>
        <v>0.125</v>
      </c>
      <c r="J444" s="14">
        <f t="shared" si="43"/>
        <v>156.25</v>
      </c>
      <c r="K444" s="14">
        <f t="shared" si="42"/>
        <v>156.25</v>
      </c>
      <c r="L444" s="3">
        <v>5</v>
      </c>
      <c r="M444" s="14">
        <f t="shared" si="44"/>
        <v>781.25</v>
      </c>
      <c r="N444" s="20">
        <v>0</v>
      </c>
      <c r="O444" s="14">
        <v>0</v>
      </c>
      <c r="P444" s="14">
        <f t="shared" si="45"/>
        <v>781.25</v>
      </c>
      <c r="Q444" s="14">
        <f t="shared" si="46"/>
        <v>14218.75</v>
      </c>
    </row>
    <row r="445" spans="2:17" x14ac:dyDescent="0.25">
      <c r="B445" s="3">
        <v>428</v>
      </c>
      <c r="C445" s="94" t="s">
        <v>463</v>
      </c>
      <c r="D445" s="3"/>
      <c r="E445" s="24" t="s">
        <v>70</v>
      </c>
      <c r="F445" s="3"/>
      <c r="G445" s="105">
        <v>10000</v>
      </c>
      <c r="H445" s="3">
        <v>8</v>
      </c>
      <c r="I445" s="67">
        <f t="shared" si="41"/>
        <v>0.125</v>
      </c>
      <c r="J445" s="14">
        <f t="shared" si="43"/>
        <v>104.16666666666667</v>
      </c>
      <c r="K445" s="14">
        <f t="shared" si="42"/>
        <v>104.16666666666667</v>
      </c>
      <c r="L445" s="3">
        <v>5</v>
      </c>
      <c r="M445" s="14">
        <f t="shared" si="44"/>
        <v>520.83333333333337</v>
      </c>
      <c r="N445" s="20">
        <v>0</v>
      </c>
      <c r="O445" s="14">
        <v>0</v>
      </c>
      <c r="P445" s="14">
        <f t="shared" si="45"/>
        <v>520.83333333333337</v>
      </c>
      <c r="Q445" s="14">
        <f t="shared" si="46"/>
        <v>9479.1666666666661</v>
      </c>
    </row>
    <row r="446" spans="2:17" x14ac:dyDescent="0.25">
      <c r="B446" s="3">
        <v>429</v>
      </c>
      <c r="C446" s="94" t="s">
        <v>464</v>
      </c>
      <c r="D446" s="3"/>
      <c r="E446" s="24" t="s">
        <v>70</v>
      </c>
      <c r="F446" s="3"/>
      <c r="G446" s="105">
        <v>340000</v>
      </c>
      <c r="H446" s="3">
        <v>8</v>
      </c>
      <c r="I446" s="67">
        <f t="shared" si="41"/>
        <v>0.125</v>
      </c>
      <c r="J446" s="14">
        <f t="shared" si="43"/>
        <v>3541.6666666666665</v>
      </c>
      <c r="K446" s="14">
        <f t="shared" si="42"/>
        <v>3541.6666666666665</v>
      </c>
      <c r="L446" s="3">
        <v>5</v>
      </c>
      <c r="M446" s="14">
        <f t="shared" si="44"/>
        <v>17708.333333333332</v>
      </c>
      <c r="N446" s="20">
        <v>0</v>
      </c>
      <c r="O446" s="14">
        <v>0</v>
      </c>
      <c r="P446" s="14">
        <f t="shared" si="45"/>
        <v>17708.333333333332</v>
      </c>
      <c r="Q446" s="14">
        <f t="shared" si="46"/>
        <v>322291.66666666669</v>
      </c>
    </row>
    <row r="447" spans="2:17" x14ac:dyDescent="0.25">
      <c r="B447" s="3">
        <v>430</v>
      </c>
      <c r="C447" s="94" t="s">
        <v>465</v>
      </c>
      <c r="D447" s="3"/>
      <c r="E447" s="24" t="s">
        <v>70</v>
      </c>
      <c r="F447" s="3"/>
      <c r="G447" s="105">
        <v>200000</v>
      </c>
      <c r="H447" s="3">
        <v>8</v>
      </c>
      <c r="I447" s="67">
        <f t="shared" si="41"/>
        <v>0.125</v>
      </c>
      <c r="J447" s="14">
        <f t="shared" si="43"/>
        <v>2083.3333333333335</v>
      </c>
      <c r="K447" s="14">
        <f t="shared" si="42"/>
        <v>2083.3333333333335</v>
      </c>
      <c r="L447" s="3">
        <v>5</v>
      </c>
      <c r="M447" s="14">
        <f t="shared" si="44"/>
        <v>10416.666666666668</v>
      </c>
      <c r="N447" s="20">
        <v>0</v>
      </c>
      <c r="O447" s="14">
        <v>0</v>
      </c>
      <c r="P447" s="14">
        <f t="shared" si="45"/>
        <v>10416.666666666668</v>
      </c>
      <c r="Q447" s="14">
        <f t="shared" si="46"/>
        <v>189583.33333333334</v>
      </c>
    </row>
    <row r="448" spans="2:17" x14ac:dyDescent="0.25">
      <c r="B448" s="3">
        <v>431</v>
      </c>
      <c r="C448" s="94" t="s">
        <v>277</v>
      </c>
      <c r="D448" s="3"/>
      <c r="E448" s="24" t="s">
        <v>70</v>
      </c>
      <c r="F448" s="3"/>
      <c r="G448" s="105">
        <v>150000</v>
      </c>
      <c r="H448" s="3">
        <v>8</v>
      </c>
      <c r="I448" s="67">
        <f t="shared" si="41"/>
        <v>0.125</v>
      </c>
      <c r="J448" s="14">
        <f t="shared" si="43"/>
        <v>1562.5</v>
      </c>
      <c r="K448" s="14">
        <f t="shared" si="42"/>
        <v>1562.5</v>
      </c>
      <c r="L448" s="3">
        <v>5</v>
      </c>
      <c r="M448" s="14">
        <f t="shared" si="44"/>
        <v>7812.5</v>
      </c>
      <c r="N448" s="20">
        <v>0</v>
      </c>
      <c r="O448" s="14">
        <v>0</v>
      </c>
      <c r="P448" s="14">
        <f t="shared" si="45"/>
        <v>7812.5</v>
      </c>
      <c r="Q448" s="14">
        <f t="shared" si="46"/>
        <v>142187.5</v>
      </c>
    </row>
    <row r="449" spans="2:17" x14ac:dyDescent="0.25">
      <c r="B449" s="3">
        <v>432</v>
      </c>
      <c r="C449" s="94" t="s">
        <v>466</v>
      </c>
      <c r="D449" s="3"/>
      <c r="E449" s="24" t="s">
        <v>70</v>
      </c>
      <c r="F449" s="3"/>
      <c r="G449" s="105">
        <v>30000</v>
      </c>
      <c r="H449" s="3">
        <v>8</v>
      </c>
      <c r="I449" s="67">
        <f t="shared" si="41"/>
        <v>0.125</v>
      </c>
      <c r="J449" s="14">
        <f t="shared" si="43"/>
        <v>312.5</v>
      </c>
      <c r="K449" s="14">
        <f t="shared" si="42"/>
        <v>312.5</v>
      </c>
      <c r="L449" s="3">
        <v>5</v>
      </c>
      <c r="M449" s="14">
        <f t="shared" si="44"/>
        <v>1562.5</v>
      </c>
      <c r="N449" s="20">
        <v>0</v>
      </c>
      <c r="O449" s="14">
        <v>0</v>
      </c>
      <c r="P449" s="14">
        <f t="shared" si="45"/>
        <v>1562.5</v>
      </c>
      <c r="Q449" s="14">
        <f t="shared" si="46"/>
        <v>28437.5</v>
      </c>
    </row>
    <row r="450" spans="2:17" x14ac:dyDescent="0.25">
      <c r="B450" s="3">
        <v>433</v>
      </c>
      <c r="C450" s="94" t="s">
        <v>467</v>
      </c>
      <c r="D450" s="3"/>
      <c r="E450" s="24" t="s">
        <v>70</v>
      </c>
      <c r="F450" s="3"/>
      <c r="G450" s="105">
        <v>6500000</v>
      </c>
      <c r="H450" s="3">
        <v>8</v>
      </c>
      <c r="I450" s="67">
        <f t="shared" si="41"/>
        <v>0.125</v>
      </c>
      <c r="J450" s="14">
        <f t="shared" si="43"/>
        <v>67708.333333333328</v>
      </c>
      <c r="K450" s="14">
        <f t="shared" si="42"/>
        <v>67708.333333333328</v>
      </c>
      <c r="L450" s="3">
        <v>5</v>
      </c>
      <c r="M450" s="14">
        <f t="shared" si="44"/>
        <v>338541.66666666663</v>
      </c>
      <c r="N450" s="20">
        <v>0</v>
      </c>
      <c r="O450" s="14">
        <v>0</v>
      </c>
      <c r="P450" s="14">
        <f t="shared" si="45"/>
        <v>338541.66666666663</v>
      </c>
      <c r="Q450" s="14">
        <f t="shared" si="46"/>
        <v>6161458.333333333</v>
      </c>
    </row>
    <row r="451" spans="2:17" x14ac:dyDescent="0.25">
      <c r="B451" s="3">
        <v>434</v>
      </c>
      <c r="C451" s="94" t="s">
        <v>277</v>
      </c>
      <c r="D451" s="3"/>
      <c r="E451" s="24" t="s">
        <v>70</v>
      </c>
      <c r="F451" s="3"/>
      <c r="G451" s="105">
        <v>100000</v>
      </c>
      <c r="H451" s="3">
        <v>8</v>
      </c>
      <c r="I451" s="67">
        <f t="shared" si="41"/>
        <v>0.125</v>
      </c>
      <c r="J451" s="14">
        <f t="shared" si="43"/>
        <v>1041.6666666666667</v>
      </c>
      <c r="K451" s="14">
        <f t="shared" si="42"/>
        <v>1041.6666666666667</v>
      </c>
      <c r="L451" s="3">
        <v>5</v>
      </c>
      <c r="M451" s="14">
        <f t="shared" si="44"/>
        <v>5208.3333333333339</v>
      </c>
      <c r="N451" s="20">
        <v>0</v>
      </c>
      <c r="O451" s="14">
        <v>0</v>
      </c>
      <c r="P451" s="14">
        <f t="shared" si="45"/>
        <v>5208.3333333333339</v>
      </c>
      <c r="Q451" s="14">
        <f t="shared" si="46"/>
        <v>94791.666666666672</v>
      </c>
    </row>
    <row r="452" spans="2:17" x14ac:dyDescent="0.25">
      <c r="B452" s="3">
        <v>435</v>
      </c>
      <c r="C452" s="94" t="s">
        <v>328</v>
      </c>
      <c r="D452" s="3"/>
      <c r="E452" s="24" t="s">
        <v>70</v>
      </c>
      <c r="F452" s="3"/>
      <c r="G452" s="105">
        <v>15000</v>
      </c>
      <c r="H452" s="3">
        <v>8</v>
      </c>
      <c r="I452" s="67">
        <f t="shared" si="41"/>
        <v>0.125</v>
      </c>
      <c r="J452" s="14">
        <f t="shared" si="43"/>
        <v>156.25</v>
      </c>
      <c r="K452" s="14">
        <f t="shared" si="42"/>
        <v>156.25</v>
      </c>
      <c r="L452" s="3">
        <v>5</v>
      </c>
      <c r="M452" s="14">
        <f t="shared" si="44"/>
        <v>781.25</v>
      </c>
      <c r="N452" s="20">
        <v>0</v>
      </c>
      <c r="O452" s="14">
        <v>0</v>
      </c>
      <c r="P452" s="14">
        <f t="shared" si="45"/>
        <v>781.25</v>
      </c>
      <c r="Q452" s="14">
        <f t="shared" si="46"/>
        <v>14218.75</v>
      </c>
    </row>
    <row r="453" spans="2:17" x14ac:dyDescent="0.25">
      <c r="B453" s="3">
        <v>436</v>
      </c>
      <c r="C453" s="94" t="s">
        <v>374</v>
      </c>
      <c r="D453" s="3"/>
      <c r="E453" s="24" t="s">
        <v>70</v>
      </c>
      <c r="F453" s="3"/>
      <c r="G453" s="105">
        <v>100000</v>
      </c>
      <c r="H453" s="3">
        <v>8</v>
      </c>
      <c r="I453" s="67">
        <f t="shared" si="41"/>
        <v>0.125</v>
      </c>
      <c r="J453" s="14">
        <f t="shared" si="43"/>
        <v>1041.6666666666667</v>
      </c>
      <c r="K453" s="14">
        <f t="shared" si="42"/>
        <v>1041.6666666666667</v>
      </c>
      <c r="L453" s="3">
        <v>5</v>
      </c>
      <c r="M453" s="14">
        <f t="shared" si="44"/>
        <v>5208.3333333333339</v>
      </c>
      <c r="N453" s="20">
        <v>0</v>
      </c>
      <c r="O453" s="14">
        <v>0</v>
      </c>
      <c r="P453" s="14">
        <f t="shared" si="45"/>
        <v>5208.3333333333339</v>
      </c>
      <c r="Q453" s="14">
        <f t="shared" si="46"/>
        <v>94791.666666666672</v>
      </c>
    </row>
    <row r="454" spans="2:17" x14ac:dyDescent="0.25">
      <c r="B454" s="3">
        <v>437</v>
      </c>
      <c r="C454" s="94" t="s">
        <v>468</v>
      </c>
      <c r="D454" s="3"/>
      <c r="E454" s="24" t="s">
        <v>70</v>
      </c>
      <c r="F454" s="3"/>
      <c r="G454" s="105">
        <v>1751000</v>
      </c>
      <c r="H454" s="3">
        <v>8</v>
      </c>
      <c r="I454" s="67">
        <f t="shared" si="41"/>
        <v>0.125</v>
      </c>
      <c r="J454" s="14">
        <f t="shared" si="43"/>
        <v>18239.583333333332</v>
      </c>
      <c r="K454" s="14">
        <f t="shared" si="42"/>
        <v>18239.583333333332</v>
      </c>
      <c r="L454" s="3">
        <v>5</v>
      </c>
      <c r="M454" s="14">
        <f t="shared" si="44"/>
        <v>91197.916666666657</v>
      </c>
      <c r="N454" s="20">
        <v>0</v>
      </c>
      <c r="O454" s="14">
        <v>0</v>
      </c>
      <c r="P454" s="14">
        <f t="shared" si="45"/>
        <v>91197.916666666657</v>
      </c>
      <c r="Q454" s="14">
        <f t="shared" si="46"/>
        <v>1659802.0833333333</v>
      </c>
    </row>
    <row r="455" spans="2:17" x14ac:dyDescent="0.25">
      <c r="B455" s="3">
        <v>438</v>
      </c>
      <c r="C455" s="94" t="s">
        <v>469</v>
      </c>
      <c r="D455" s="3"/>
      <c r="E455" s="24" t="s">
        <v>70</v>
      </c>
      <c r="F455" s="3"/>
      <c r="G455" s="105">
        <v>22797000</v>
      </c>
      <c r="H455" s="3">
        <v>8</v>
      </c>
      <c r="I455" s="67">
        <f t="shared" si="41"/>
        <v>0.125</v>
      </c>
      <c r="J455" s="14">
        <f t="shared" si="43"/>
        <v>237468.75</v>
      </c>
      <c r="K455" s="14">
        <f t="shared" si="42"/>
        <v>237468.75</v>
      </c>
      <c r="L455" s="3">
        <v>5</v>
      </c>
      <c r="M455" s="14">
        <f t="shared" si="44"/>
        <v>1187343.75</v>
      </c>
      <c r="N455" s="20">
        <v>0</v>
      </c>
      <c r="O455" s="14">
        <v>0</v>
      </c>
      <c r="P455" s="14">
        <f t="shared" si="45"/>
        <v>1187343.75</v>
      </c>
      <c r="Q455" s="14">
        <f t="shared" si="46"/>
        <v>21609656.25</v>
      </c>
    </row>
    <row r="456" spans="2:17" x14ac:dyDescent="0.25">
      <c r="B456" s="3">
        <v>439</v>
      </c>
      <c r="C456" s="94" t="s">
        <v>470</v>
      </c>
      <c r="D456" s="3"/>
      <c r="E456" s="24" t="s">
        <v>70</v>
      </c>
      <c r="F456" s="3"/>
      <c r="G456" s="105">
        <v>25500000</v>
      </c>
      <c r="H456" s="3">
        <v>8</v>
      </c>
      <c r="I456" s="67">
        <f t="shared" si="41"/>
        <v>0.125</v>
      </c>
      <c r="J456" s="14">
        <f t="shared" si="43"/>
        <v>265625</v>
      </c>
      <c r="K456" s="14">
        <f t="shared" si="42"/>
        <v>265625</v>
      </c>
      <c r="L456" s="3">
        <v>5</v>
      </c>
      <c r="M456" s="14">
        <f t="shared" si="44"/>
        <v>1328125</v>
      </c>
      <c r="N456" s="20">
        <v>0</v>
      </c>
      <c r="O456" s="14">
        <v>0</v>
      </c>
      <c r="P456" s="14">
        <f t="shared" si="45"/>
        <v>1328125</v>
      </c>
      <c r="Q456" s="14">
        <f t="shared" si="46"/>
        <v>24171875</v>
      </c>
    </row>
    <row r="457" spans="2:17" x14ac:dyDescent="0.25">
      <c r="B457" s="3">
        <v>440</v>
      </c>
      <c r="C457" s="94" t="s">
        <v>471</v>
      </c>
      <c r="D457" s="3"/>
      <c r="E457" s="24" t="s">
        <v>70</v>
      </c>
      <c r="F457" s="3"/>
      <c r="G457" s="105">
        <v>20400000</v>
      </c>
      <c r="H457" s="3">
        <v>8</v>
      </c>
      <c r="I457" s="67">
        <f t="shared" si="41"/>
        <v>0.125</v>
      </c>
      <c r="J457" s="14">
        <f t="shared" si="43"/>
        <v>212500</v>
      </c>
      <c r="K457" s="14">
        <f t="shared" si="42"/>
        <v>212500</v>
      </c>
      <c r="L457" s="3">
        <v>5</v>
      </c>
      <c r="M457" s="14">
        <f t="shared" si="44"/>
        <v>1062500</v>
      </c>
      <c r="N457" s="20">
        <v>0</v>
      </c>
      <c r="O457" s="14">
        <v>0</v>
      </c>
      <c r="P457" s="14">
        <f t="shared" si="45"/>
        <v>1062500</v>
      </c>
      <c r="Q457" s="14">
        <f t="shared" si="46"/>
        <v>19337500</v>
      </c>
    </row>
    <row r="458" spans="2:17" x14ac:dyDescent="0.25">
      <c r="B458" s="3">
        <v>441</v>
      </c>
      <c r="C458" s="94" t="s">
        <v>424</v>
      </c>
      <c r="D458" s="3"/>
      <c r="E458" s="24" t="s">
        <v>70</v>
      </c>
      <c r="F458" s="3"/>
      <c r="G458" s="105">
        <f>13000000</f>
        <v>13000000</v>
      </c>
      <c r="H458" s="3">
        <v>8</v>
      </c>
      <c r="I458" s="67">
        <f t="shared" si="41"/>
        <v>0.125</v>
      </c>
      <c r="J458" s="14">
        <f t="shared" si="43"/>
        <v>135416.66666666666</v>
      </c>
      <c r="K458" s="14">
        <f t="shared" si="42"/>
        <v>135416.66666666666</v>
      </c>
      <c r="L458" s="3">
        <v>5</v>
      </c>
      <c r="M458" s="14">
        <f t="shared" si="44"/>
        <v>677083.33333333326</v>
      </c>
      <c r="N458" s="20">
        <v>0</v>
      </c>
      <c r="O458" s="14">
        <v>0</v>
      </c>
      <c r="P458" s="14">
        <f t="shared" si="45"/>
        <v>677083.33333333326</v>
      </c>
      <c r="Q458" s="14">
        <f t="shared" si="46"/>
        <v>12322916.666666666</v>
      </c>
    </row>
    <row r="459" spans="2:17" x14ac:dyDescent="0.25">
      <c r="B459" s="3">
        <v>442</v>
      </c>
      <c r="C459" s="94" t="s">
        <v>466</v>
      </c>
      <c r="D459" s="3"/>
      <c r="E459" s="24" t="s">
        <v>70</v>
      </c>
      <c r="F459" s="3"/>
      <c r="G459" s="105">
        <v>25000</v>
      </c>
      <c r="H459" s="3">
        <v>8</v>
      </c>
      <c r="I459" s="67">
        <f t="shared" si="41"/>
        <v>0.125</v>
      </c>
      <c r="J459" s="14">
        <f t="shared" si="43"/>
        <v>260.41666666666669</v>
      </c>
      <c r="K459" s="14">
        <f t="shared" si="42"/>
        <v>260.41666666666669</v>
      </c>
      <c r="L459" s="3">
        <v>5</v>
      </c>
      <c r="M459" s="14">
        <f t="shared" si="44"/>
        <v>1302.0833333333335</v>
      </c>
      <c r="N459" s="20">
        <v>0</v>
      </c>
      <c r="O459" s="14">
        <v>0</v>
      </c>
      <c r="P459" s="14">
        <f t="shared" si="45"/>
        <v>1302.0833333333335</v>
      </c>
      <c r="Q459" s="14">
        <f t="shared" si="46"/>
        <v>23697.916666666668</v>
      </c>
    </row>
    <row r="460" spans="2:17" x14ac:dyDescent="0.25">
      <c r="B460" s="3">
        <v>443</v>
      </c>
      <c r="C460" s="94" t="s">
        <v>472</v>
      </c>
      <c r="D460" s="3"/>
      <c r="E460" s="24" t="s">
        <v>70</v>
      </c>
      <c r="F460" s="3"/>
      <c r="G460" s="105">
        <v>500000</v>
      </c>
      <c r="H460" s="3">
        <v>8</v>
      </c>
      <c r="I460" s="67">
        <f t="shared" si="41"/>
        <v>0.125</v>
      </c>
      <c r="J460" s="14">
        <f t="shared" si="43"/>
        <v>5208.333333333333</v>
      </c>
      <c r="K460" s="14">
        <f t="shared" si="42"/>
        <v>5208.333333333333</v>
      </c>
      <c r="L460" s="3">
        <v>5</v>
      </c>
      <c r="M460" s="14">
        <f t="shared" si="44"/>
        <v>26041.666666666664</v>
      </c>
      <c r="N460" s="20">
        <v>0</v>
      </c>
      <c r="O460" s="14">
        <v>0</v>
      </c>
      <c r="P460" s="14">
        <f t="shared" si="45"/>
        <v>26041.666666666664</v>
      </c>
      <c r="Q460" s="14">
        <f t="shared" si="46"/>
        <v>473958.33333333331</v>
      </c>
    </row>
    <row r="461" spans="2:17" x14ac:dyDescent="0.25">
      <c r="B461" s="3">
        <v>444</v>
      </c>
      <c r="C461" s="94" t="s">
        <v>473</v>
      </c>
      <c r="D461" s="3"/>
      <c r="E461" s="24" t="s">
        <v>70</v>
      </c>
      <c r="F461" s="3"/>
      <c r="G461" s="105">
        <v>11900</v>
      </c>
      <c r="H461" s="3">
        <v>8</v>
      </c>
      <c r="I461" s="67">
        <f t="shared" si="41"/>
        <v>0.125</v>
      </c>
      <c r="J461" s="14">
        <f t="shared" si="43"/>
        <v>123.95833333333333</v>
      </c>
      <c r="K461" s="14">
        <f t="shared" si="42"/>
        <v>123.95833333333333</v>
      </c>
      <c r="L461" s="3">
        <v>5</v>
      </c>
      <c r="M461" s="14">
        <f t="shared" si="44"/>
        <v>619.79166666666663</v>
      </c>
      <c r="N461" s="20">
        <v>0</v>
      </c>
      <c r="O461" s="14">
        <v>0</v>
      </c>
      <c r="P461" s="14">
        <f t="shared" si="45"/>
        <v>619.79166666666663</v>
      </c>
      <c r="Q461" s="14">
        <f t="shared" si="46"/>
        <v>11280.208333333334</v>
      </c>
    </row>
    <row r="462" spans="2:17" x14ac:dyDescent="0.25">
      <c r="B462" s="3">
        <v>445</v>
      </c>
      <c r="C462" s="94" t="s">
        <v>352</v>
      </c>
      <c r="D462" s="3"/>
      <c r="E462" s="24" t="s">
        <v>70</v>
      </c>
      <c r="F462" s="3"/>
      <c r="G462" s="105">
        <v>19500</v>
      </c>
      <c r="H462" s="3">
        <v>8</v>
      </c>
      <c r="I462" s="67">
        <f t="shared" si="41"/>
        <v>0.125</v>
      </c>
      <c r="J462" s="14">
        <f t="shared" si="43"/>
        <v>203.125</v>
      </c>
      <c r="K462" s="14">
        <f t="shared" si="42"/>
        <v>203.125</v>
      </c>
      <c r="L462" s="3">
        <v>5</v>
      </c>
      <c r="M462" s="14">
        <f t="shared" si="44"/>
        <v>1015.625</v>
      </c>
      <c r="N462" s="20">
        <v>0</v>
      </c>
      <c r="O462" s="14">
        <v>0</v>
      </c>
      <c r="P462" s="14">
        <f t="shared" si="45"/>
        <v>1015.625</v>
      </c>
      <c r="Q462" s="14">
        <f t="shared" si="46"/>
        <v>18484.375</v>
      </c>
    </row>
    <row r="463" spans="2:17" x14ac:dyDescent="0.25">
      <c r="B463" s="3">
        <v>446</v>
      </c>
      <c r="C463" s="94" t="s">
        <v>277</v>
      </c>
      <c r="D463" s="3"/>
      <c r="E463" s="24" t="s">
        <v>70</v>
      </c>
      <c r="F463" s="3"/>
      <c r="G463" s="105">
        <v>150000</v>
      </c>
      <c r="H463" s="3">
        <v>8</v>
      </c>
      <c r="I463" s="67">
        <f t="shared" si="41"/>
        <v>0.125</v>
      </c>
      <c r="J463" s="14">
        <f t="shared" si="43"/>
        <v>1562.5</v>
      </c>
      <c r="K463" s="14">
        <f t="shared" si="42"/>
        <v>1562.5</v>
      </c>
      <c r="L463" s="3">
        <v>5</v>
      </c>
      <c r="M463" s="14">
        <f t="shared" si="44"/>
        <v>7812.5</v>
      </c>
      <c r="N463" s="20">
        <v>0</v>
      </c>
      <c r="O463" s="14">
        <v>0</v>
      </c>
      <c r="P463" s="14">
        <f t="shared" si="45"/>
        <v>7812.5</v>
      </c>
      <c r="Q463" s="14">
        <f t="shared" si="46"/>
        <v>142187.5</v>
      </c>
    </row>
    <row r="464" spans="2:17" x14ac:dyDescent="0.25">
      <c r="B464" s="3">
        <v>447</v>
      </c>
      <c r="C464" s="94" t="s">
        <v>474</v>
      </c>
      <c r="D464" s="3"/>
      <c r="E464" s="24" t="s">
        <v>70</v>
      </c>
      <c r="F464" s="3"/>
      <c r="G464" s="105">
        <v>30000</v>
      </c>
      <c r="H464" s="3">
        <v>8</v>
      </c>
      <c r="I464" s="67">
        <f t="shared" si="41"/>
        <v>0.125</v>
      </c>
      <c r="J464" s="14">
        <f t="shared" si="43"/>
        <v>312.5</v>
      </c>
      <c r="K464" s="14">
        <f t="shared" si="42"/>
        <v>312.5</v>
      </c>
      <c r="L464" s="3">
        <v>5</v>
      </c>
      <c r="M464" s="14">
        <f t="shared" si="44"/>
        <v>1562.5</v>
      </c>
      <c r="N464" s="20">
        <v>0</v>
      </c>
      <c r="O464" s="14">
        <v>0</v>
      </c>
      <c r="P464" s="14">
        <f t="shared" si="45"/>
        <v>1562.5</v>
      </c>
      <c r="Q464" s="14">
        <f t="shared" si="46"/>
        <v>28437.5</v>
      </c>
    </row>
    <row r="465" spans="2:17" x14ac:dyDescent="0.25">
      <c r="B465" s="3">
        <v>448</v>
      </c>
      <c r="C465" s="94" t="s">
        <v>475</v>
      </c>
      <c r="D465" s="3"/>
      <c r="E465" s="24" t="s">
        <v>70</v>
      </c>
      <c r="F465" s="3"/>
      <c r="G465" s="105">
        <v>62000</v>
      </c>
      <c r="H465" s="3">
        <v>8</v>
      </c>
      <c r="I465" s="67">
        <f t="shared" si="41"/>
        <v>0.125</v>
      </c>
      <c r="J465" s="14">
        <f t="shared" si="43"/>
        <v>645.83333333333337</v>
      </c>
      <c r="K465" s="14">
        <f t="shared" si="42"/>
        <v>645.83333333333337</v>
      </c>
      <c r="L465" s="3">
        <v>5</v>
      </c>
      <c r="M465" s="14">
        <f t="shared" si="44"/>
        <v>3229.166666666667</v>
      </c>
      <c r="N465" s="20">
        <v>0</v>
      </c>
      <c r="O465" s="14">
        <v>0</v>
      </c>
      <c r="P465" s="14">
        <f t="shared" si="45"/>
        <v>3229.166666666667</v>
      </c>
      <c r="Q465" s="14">
        <f t="shared" si="46"/>
        <v>58770.833333333336</v>
      </c>
    </row>
    <row r="466" spans="2:17" x14ac:dyDescent="0.25">
      <c r="B466" s="3">
        <v>449</v>
      </c>
      <c r="C466" s="94" t="s">
        <v>328</v>
      </c>
      <c r="D466" s="3"/>
      <c r="E466" s="24" t="s">
        <v>70</v>
      </c>
      <c r="F466" s="3"/>
      <c r="G466" s="105">
        <v>15000</v>
      </c>
      <c r="H466" s="3">
        <v>8</v>
      </c>
      <c r="I466" s="67">
        <f t="shared" si="41"/>
        <v>0.125</v>
      </c>
      <c r="J466" s="14">
        <f t="shared" si="43"/>
        <v>156.25</v>
      </c>
      <c r="K466" s="14">
        <f t="shared" si="42"/>
        <v>156.25</v>
      </c>
      <c r="L466" s="3">
        <v>5</v>
      </c>
      <c r="M466" s="14">
        <f t="shared" si="44"/>
        <v>781.25</v>
      </c>
      <c r="N466" s="20">
        <v>0</v>
      </c>
      <c r="O466" s="14">
        <v>0</v>
      </c>
      <c r="P466" s="14">
        <f t="shared" si="45"/>
        <v>781.25</v>
      </c>
      <c r="Q466" s="14">
        <f t="shared" si="46"/>
        <v>14218.75</v>
      </c>
    </row>
    <row r="467" spans="2:17" x14ac:dyDescent="0.25">
      <c r="B467" s="3">
        <v>450</v>
      </c>
      <c r="C467" s="94" t="s">
        <v>304</v>
      </c>
      <c r="D467" s="3"/>
      <c r="E467" s="24" t="s">
        <v>70</v>
      </c>
      <c r="F467" s="3"/>
      <c r="G467" s="105">
        <v>279600</v>
      </c>
      <c r="H467" s="3">
        <v>8</v>
      </c>
      <c r="I467" s="67">
        <f t="shared" ref="I467:I530" si="47">1/H467</f>
        <v>0.125</v>
      </c>
      <c r="J467" s="14">
        <f t="shared" si="43"/>
        <v>2912.5</v>
      </c>
      <c r="K467" s="14">
        <f t="shared" ref="K467:K530" si="48">J467</f>
        <v>2912.5</v>
      </c>
      <c r="L467" s="3">
        <v>5</v>
      </c>
      <c r="M467" s="14">
        <f t="shared" si="44"/>
        <v>14562.5</v>
      </c>
      <c r="N467" s="20">
        <v>0</v>
      </c>
      <c r="O467" s="14">
        <v>0</v>
      </c>
      <c r="P467" s="14">
        <f t="shared" si="45"/>
        <v>14562.5</v>
      </c>
      <c r="Q467" s="14">
        <f t="shared" si="46"/>
        <v>265037.5</v>
      </c>
    </row>
    <row r="468" spans="2:17" x14ac:dyDescent="0.25">
      <c r="B468" s="3">
        <v>451</v>
      </c>
      <c r="C468" s="94" t="s">
        <v>440</v>
      </c>
      <c r="D468" s="3"/>
      <c r="E468" s="24" t="s">
        <v>70</v>
      </c>
      <c r="F468" s="3"/>
      <c r="G468" s="105">
        <v>502000</v>
      </c>
      <c r="H468" s="3">
        <v>8</v>
      </c>
      <c r="I468" s="67">
        <f t="shared" si="47"/>
        <v>0.125</v>
      </c>
      <c r="J468" s="14">
        <f t="shared" si="43"/>
        <v>5229.166666666667</v>
      </c>
      <c r="K468" s="14">
        <f t="shared" si="48"/>
        <v>5229.166666666667</v>
      </c>
      <c r="L468" s="3">
        <v>5</v>
      </c>
      <c r="M468" s="14">
        <f t="shared" si="44"/>
        <v>26145.833333333336</v>
      </c>
      <c r="N468" s="20">
        <v>0</v>
      </c>
      <c r="O468" s="14">
        <v>0</v>
      </c>
      <c r="P468" s="14">
        <f t="shared" si="45"/>
        <v>26145.833333333336</v>
      </c>
      <c r="Q468" s="14">
        <f t="shared" si="46"/>
        <v>475854.16666666669</v>
      </c>
    </row>
    <row r="469" spans="2:17" x14ac:dyDescent="0.25">
      <c r="B469" s="3">
        <v>452</v>
      </c>
      <c r="C469" s="94" t="s">
        <v>476</v>
      </c>
      <c r="D469" s="3"/>
      <c r="E469" s="24" t="s">
        <v>70</v>
      </c>
      <c r="F469" s="3"/>
      <c r="G469" s="105">
        <v>2000000</v>
      </c>
      <c r="H469" s="3">
        <v>8</v>
      </c>
      <c r="I469" s="67">
        <f t="shared" si="47"/>
        <v>0.125</v>
      </c>
      <c r="J469" s="14">
        <f t="shared" si="43"/>
        <v>20833.333333333332</v>
      </c>
      <c r="K469" s="14">
        <f t="shared" si="48"/>
        <v>20833.333333333332</v>
      </c>
      <c r="L469" s="3">
        <v>5</v>
      </c>
      <c r="M469" s="14">
        <f t="shared" si="44"/>
        <v>104166.66666666666</v>
      </c>
      <c r="N469" s="20">
        <v>0</v>
      </c>
      <c r="O469" s="14">
        <v>0</v>
      </c>
      <c r="P469" s="14">
        <f t="shared" si="45"/>
        <v>104166.66666666666</v>
      </c>
      <c r="Q469" s="14">
        <f t="shared" si="46"/>
        <v>1895833.3333333333</v>
      </c>
    </row>
    <row r="470" spans="2:17" x14ac:dyDescent="0.25">
      <c r="B470" s="3">
        <v>453</v>
      </c>
      <c r="C470" s="94" t="s">
        <v>477</v>
      </c>
      <c r="D470" s="3"/>
      <c r="E470" s="24" t="s">
        <v>71</v>
      </c>
      <c r="F470" s="3">
        <v>2016</v>
      </c>
      <c r="G470" s="105">
        <v>33000</v>
      </c>
      <c r="H470" s="3">
        <v>8</v>
      </c>
      <c r="I470" s="67">
        <f t="shared" si="47"/>
        <v>0.125</v>
      </c>
      <c r="J470" s="14">
        <f t="shared" si="43"/>
        <v>343.75</v>
      </c>
      <c r="K470" s="14">
        <f t="shared" si="48"/>
        <v>343.75</v>
      </c>
      <c r="L470" s="3">
        <v>5</v>
      </c>
      <c r="M470" s="14">
        <f t="shared" si="44"/>
        <v>1718.75</v>
      </c>
      <c r="N470" s="20">
        <v>0</v>
      </c>
      <c r="O470" s="14">
        <v>0</v>
      </c>
      <c r="P470" s="14">
        <f t="shared" si="45"/>
        <v>1718.75</v>
      </c>
      <c r="Q470" s="14">
        <f t="shared" si="46"/>
        <v>31281.25</v>
      </c>
    </row>
    <row r="471" spans="2:17" x14ac:dyDescent="0.25">
      <c r="B471" s="3">
        <v>454</v>
      </c>
      <c r="C471" s="94" t="s">
        <v>478</v>
      </c>
      <c r="D471" s="3"/>
      <c r="E471" s="24" t="s">
        <v>71</v>
      </c>
      <c r="F471" s="3">
        <v>2016</v>
      </c>
      <c r="G471" s="105">
        <v>35400</v>
      </c>
      <c r="H471" s="3">
        <v>8</v>
      </c>
      <c r="I471" s="67">
        <f t="shared" si="47"/>
        <v>0.125</v>
      </c>
      <c r="J471" s="14">
        <f t="shared" si="43"/>
        <v>368.75</v>
      </c>
      <c r="K471" s="14">
        <f t="shared" si="48"/>
        <v>368.75</v>
      </c>
      <c r="L471" s="3">
        <v>5</v>
      </c>
      <c r="M471" s="14">
        <f t="shared" si="44"/>
        <v>1843.75</v>
      </c>
      <c r="N471" s="20">
        <v>0</v>
      </c>
      <c r="O471" s="14">
        <v>0</v>
      </c>
      <c r="P471" s="14">
        <f t="shared" si="45"/>
        <v>1843.75</v>
      </c>
      <c r="Q471" s="14">
        <f t="shared" si="46"/>
        <v>33556.25</v>
      </c>
    </row>
    <row r="472" spans="2:17" x14ac:dyDescent="0.25">
      <c r="B472" s="3">
        <v>455</v>
      </c>
      <c r="C472" s="94" t="s">
        <v>479</v>
      </c>
      <c r="D472" s="3"/>
      <c r="E472" s="24" t="s">
        <v>71</v>
      </c>
      <c r="F472" s="3">
        <v>2016</v>
      </c>
      <c r="G472" s="105">
        <v>1396000</v>
      </c>
      <c r="H472" s="3">
        <v>8</v>
      </c>
      <c r="I472" s="67">
        <f t="shared" si="47"/>
        <v>0.125</v>
      </c>
      <c r="J472" s="14">
        <f t="shared" si="43"/>
        <v>14541.666666666666</v>
      </c>
      <c r="K472" s="14">
        <f t="shared" si="48"/>
        <v>14541.666666666666</v>
      </c>
      <c r="L472" s="3">
        <v>5</v>
      </c>
      <c r="M472" s="14">
        <f t="shared" si="44"/>
        <v>72708.333333333328</v>
      </c>
      <c r="N472" s="20">
        <v>0</v>
      </c>
      <c r="O472" s="14">
        <v>0</v>
      </c>
      <c r="P472" s="14">
        <f t="shared" si="45"/>
        <v>72708.333333333328</v>
      </c>
      <c r="Q472" s="14">
        <f t="shared" si="46"/>
        <v>1323291.6666666667</v>
      </c>
    </row>
    <row r="473" spans="2:17" x14ac:dyDescent="0.25">
      <c r="B473" s="3">
        <v>456</v>
      </c>
      <c r="C473" s="94" t="s">
        <v>480</v>
      </c>
      <c r="D473" s="3"/>
      <c r="E473" s="24" t="s">
        <v>71</v>
      </c>
      <c r="F473" s="3">
        <v>2016</v>
      </c>
      <c r="G473" s="105">
        <v>100000</v>
      </c>
      <c r="H473" s="3">
        <v>8</v>
      </c>
      <c r="I473" s="67">
        <f t="shared" si="47"/>
        <v>0.125</v>
      </c>
      <c r="J473" s="14">
        <f t="shared" si="43"/>
        <v>1041.6666666666667</v>
      </c>
      <c r="K473" s="14">
        <f t="shared" si="48"/>
        <v>1041.6666666666667</v>
      </c>
      <c r="L473" s="3">
        <v>5</v>
      </c>
      <c r="M473" s="14">
        <f t="shared" si="44"/>
        <v>5208.3333333333339</v>
      </c>
      <c r="N473" s="20">
        <v>0</v>
      </c>
      <c r="O473" s="14">
        <v>0</v>
      </c>
      <c r="P473" s="14">
        <f t="shared" si="45"/>
        <v>5208.3333333333339</v>
      </c>
      <c r="Q473" s="14">
        <f t="shared" si="46"/>
        <v>94791.666666666672</v>
      </c>
    </row>
    <row r="474" spans="2:17" x14ac:dyDescent="0.25">
      <c r="B474" s="3">
        <v>457</v>
      </c>
      <c r="C474" s="94" t="s">
        <v>481</v>
      </c>
      <c r="D474" s="3"/>
      <c r="E474" s="24" t="s">
        <v>71</v>
      </c>
      <c r="F474" s="3">
        <v>2016</v>
      </c>
      <c r="G474" s="105">
        <v>3484010</v>
      </c>
      <c r="H474" s="3">
        <v>8</v>
      </c>
      <c r="I474" s="67">
        <f t="shared" si="47"/>
        <v>0.125</v>
      </c>
      <c r="J474" s="14">
        <f t="shared" si="43"/>
        <v>36291.770833333336</v>
      </c>
      <c r="K474" s="14">
        <f t="shared" si="48"/>
        <v>36291.770833333336</v>
      </c>
      <c r="L474" s="3">
        <v>5</v>
      </c>
      <c r="M474" s="14">
        <f t="shared" si="44"/>
        <v>181458.85416666669</v>
      </c>
      <c r="N474" s="20">
        <v>0</v>
      </c>
      <c r="O474" s="14">
        <v>0</v>
      </c>
      <c r="P474" s="14">
        <f t="shared" si="45"/>
        <v>181458.85416666669</v>
      </c>
      <c r="Q474" s="14">
        <f t="shared" si="46"/>
        <v>3302551.1458333335</v>
      </c>
    </row>
    <row r="475" spans="2:17" x14ac:dyDescent="0.25">
      <c r="B475" s="3">
        <v>458</v>
      </c>
      <c r="C475" s="94" t="s">
        <v>482</v>
      </c>
      <c r="D475" s="3"/>
      <c r="E475" s="24" t="s">
        <v>71</v>
      </c>
      <c r="F475" s="3">
        <v>2016</v>
      </c>
      <c r="G475" s="105">
        <v>3000000</v>
      </c>
      <c r="H475" s="3">
        <v>8</v>
      </c>
      <c r="I475" s="67">
        <f t="shared" si="47"/>
        <v>0.125</v>
      </c>
      <c r="J475" s="14">
        <f t="shared" si="43"/>
        <v>31250</v>
      </c>
      <c r="K475" s="14">
        <f t="shared" si="48"/>
        <v>31250</v>
      </c>
      <c r="L475" s="3">
        <v>5</v>
      </c>
      <c r="M475" s="14">
        <f t="shared" si="44"/>
        <v>156250</v>
      </c>
      <c r="N475" s="20">
        <v>0</v>
      </c>
      <c r="O475" s="14">
        <v>0</v>
      </c>
      <c r="P475" s="14">
        <f t="shared" si="45"/>
        <v>156250</v>
      </c>
      <c r="Q475" s="14">
        <f t="shared" si="46"/>
        <v>2843750</v>
      </c>
    </row>
    <row r="476" spans="2:17" x14ac:dyDescent="0.25">
      <c r="B476" s="3">
        <v>459</v>
      </c>
      <c r="C476" s="94" t="s">
        <v>277</v>
      </c>
      <c r="D476" s="3"/>
      <c r="E476" s="24" t="s">
        <v>71</v>
      </c>
      <c r="F476" s="3">
        <v>2016</v>
      </c>
      <c r="G476" s="105">
        <v>100000</v>
      </c>
      <c r="H476" s="3">
        <v>8</v>
      </c>
      <c r="I476" s="67">
        <f t="shared" si="47"/>
        <v>0.125</v>
      </c>
      <c r="J476" s="14">
        <f t="shared" si="43"/>
        <v>1041.6666666666667</v>
      </c>
      <c r="K476" s="14">
        <f t="shared" si="48"/>
        <v>1041.6666666666667</v>
      </c>
      <c r="L476" s="3">
        <v>5</v>
      </c>
      <c r="M476" s="14">
        <f t="shared" si="44"/>
        <v>5208.3333333333339</v>
      </c>
      <c r="N476" s="20">
        <v>0</v>
      </c>
      <c r="O476" s="14">
        <v>0</v>
      </c>
      <c r="P476" s="14">
        <f t="shared" si="45"/>
        <v>5208.3333333333339</v>
      </c>
      <c r="Q476" s="14">
        <f t="shared" si="46"/>
        <v>94791.666666666672</v>
      </c>
    </row>
    <row r="477" spans="2:17" x14ac:dyDescent="0.25">
      <c r="B477" s="3">
        <v>460</v>
      </c>
      <c r="C477" s="94" t="s">
        <v>277</v>
      </c>
      <c r="D477" s="3"/>
      <c r="E477" s="24" t="s">
        <v>71</v>
      </c>
      <c r="F477" s="3">
        <v>2016</v>
      </c>
      <c r="G477" s="105">
        <v>150000</v>
      </c>
      <c r="H477" s="3">
        <v>8</v>
      </c>
      <c r="I477" s="67">
        <f t="shared" si="47"/>
        <v>0.125</v>
      </c>
      <c r="J477" s="14">
        <f t="shared" si="43"/>
        <v>1562.5</v>
      </c>
      <c r="K477" s="14">
        <f t="shared" si="48"/>
        <v>1562.5</v>
      </c>
      <c r="L477" s="3">
        <v>5</v>
      </c>
      <c r="M477" s="14">
        <f t="shared" si="44"/>
        <v>7812.5</v>
      </c>
      <c r="N477" s="20">
        <v>0</v>
      </c>
      <c r="O477" s="14">
        <v>0</v>
      </c>
      <c r="P477" s="14">
        <f t="shared" si="45"/>
        <v>7812.5</v>
      </c>
      <c r="Q477" s="14">
        <f t="shared" si="46"/>
        <v>142187.5</v>
      </c>
    </row>
    <row r="478" spans="2:17" x14ac:dyDescent="0.25">
      <c r="B478" s="3">
        <v>461</v>
      </c>
      <c r="C478" s="94" t="s">
        <v>480</v>
      </c>
      <c r="D478" s="3"/>
      <c r="E478" s="24" t="s">
        <v>71</v>
      </c>
      <c r="F478" s="3">
        <v>2016</v>
      </c>
      <c r="G478" s="105">
        <v>100000</v>
      </c>
      <c r="H478" s="3">
        <v>8</v>
      </c>
      <c r="I478" s="67">
        <f t="shared" si="47"/>
        <v>0.125</v>
      </c>
      <c r="J478" s="14">
        <f t="shared" si="43"/>
        <v>1041.6666666666667</v>
      </c>
      <c r="K478" s="14">
        <f t="shared" si="48"/>
        <v>1041.6666666666667</v>
      </c>
      <c r="L478" s="3">
        <v>5</v>
      </c>
      <c r="M478" s="14">
        <f t="shared" si="44"/>
        <v>5208.3333333333339</v>
      </c>
      <c r="N478" s="20">
        <v>0</v>
      </c>
      <c r="O478" s="14">
        <v>0</v>
      </c>
      <c r="P478" s="14">
        <f t="shared" si="45"/>
        <v>5208.3333333333339</v>
      </c>
      <c r="Q478" s="14">
        <f t="shared" si="46"/>
        <v>94791.666666666672</v>
      </c>
    </row>
    <row r="479" spans="2:17" x14ac:dyDescent="0.25">
      <c r="B479" s="3">
        <v>462</v>
      </c>
      <c r="C479" s="94" t="s">
        <v>480</v>
      </c>
      <c r="D479" s="3"/>
      <c r="E479" s="24" t="s">
        <v>71</v>
      </c>
      <c r="F479" s="3">
        <v>2016</v>
      </c>
      <c r="G479" s="105">
        <v>50000</v>
      </c>
      <c r="H479" s="3">
        <v>8</v>
      </c>
      <c r="I479" s="67">
        <f t="shared" si="47"/>
        <v>0.125</v>
      </c>
      <c r="J479" s="14">
        <f t="shared" si="43"/>
        <v>520.83333333333337</v>
      </c>
      <c r="K479" s="14">
        <f t="shared" si="48"/>
        <v>520.83333333333337</v>
      </c>
      <c r="L479" s="3">
        <v>5</v>
      </c>
      <c r="M479" s="14">
        <f t="shared" si="44"/>
        <v>2604.166666666667</v>
      </c>
      <c r="N479" s="20">
        <v>0</v>
      </c>
      <c r="O479" s="14">
        <v>0</v>
      </c>
      <c r="P479" s="14">
        <f t="shared" si="45"/>
        <v>2604.166666666667</v>
      </c>
      <c r="Q479" s="14">
        <f t="shared" si="46"/>
        <v>47395.833333333336</v>
      </c>
    </row>
    <row r="480" spans="2:17" x14ac:dyDescent="0.25">
      <c r="B480" s="3">
        <v>463</v>
      </c>
      <c r="C480" s="94" t="s">
        <v>483</v>
      </c>
      <c r="D480" s="3"/>
      <c r="E480" s="24" t="s">
        <v>71</v>
      </c>
      <c r="F480" s="3">
        <v>2016</v>
      </c>
      <c r="G480" s="105">
        <v>32000</v>
      </c>
      <c r="H480" s="3">
        <v>8</v>
      </c>
      <c r="I480" s="67">
        <f t="shared" si="47"/>
        <v>0.125</v>
      </c>
      <c r="J480" s="14">
        <f t="shared" si="43"/>
        <v>333.33333333333331</v>
      </c>
      <c r="K480" s="14">
        <f t="shared" si="48"/>
        <v>333.33333333333331</v>
      </c>
      <c r="L480" s="3">
        <v>5</v>
      </c>
      <c r="M480" s="14">
        <f t="shared" si="44"/>
        <v>1666.6666666666665</v>
      </c>
      <c r="N480" s="20">
        <v>0</v>
      </c>
      <c r="O480" s="14">
        <v>0</v>
      </c>
      <c r="P480" s="14">
        <f t="shared" si="45"/>
        <v>1666.6666666666665</v>
      </c>
      <c r="Q480" s="14">
        <f t="shared" si="46"/>
        <v>30333.333333333332</v>
      </c>
    </row>
    <row r="481" spans="2:17" x14ac:dyDescent="0.25">
      <c r="B481" s="3">
        <v>464</v>
      </c>
      <c r="C481" s="94" t="s">
        <v>480</v>
      </c>
      <c r="D481" s="3"/>
      <c r="E481" s="24" t="s">
        <v>71</v>
      </c>
      <c r="F481" s="3">
        <v>2016</v>
      </c>
      <c r="G481" s="105">
        <v>100000</v>
      </c>
      <c r="H481" s="3">
        <v>8</v>
      </c>
      <c r="I481" s="67">
        <f t="shared" si="47"/>
        <v>0.125</v>
      </c>
      <c r="J481" s="14">
        <f t="shared" si="43"/>
        <v>1041.6666666666667</v>
      </c>
      <c r="K481" s="14">
        <f t="shared" si="48"/>
        <v>1041.6666666666667</v>
      </c>
      <c r="L481" s="3">
        <v>5</v>
      </c>
      <c r="M481" s="14">
        <f t="shared" si="44"/>
        <v>5208.3333333333339</v>
      </c>
      <c r="N481" s="20">
        <v>0</v>
      </c>
      <c r="O481" s="14">
        <v>0</v>
      </c>
      <c r="P481" s="14">
        <f t="shared" si="45"/>
        <v>5208.3333333333339</v>
      </c>
      <c r="Q481" s="14">
        <f t="shared" si="46"/>
        <v>94791.666666666672</v>
      </c>
    </row>
    <row r="482" spans="2:17" x14ac:dyDescent="0.25">
      <c r="B482" s="3">
        <v>465</v>
      </c>
      <c r="C482" s="94" t="s">
        <v>328</v>
      </c>
      <c r="D482" s="3"/>
      <c r="E482" s="24" t="s">
        <v>71</v>
      </c>
      <c r="F482" s="3">
        <v>2016</v>
      </c>
      <c r="G482" s="105">
        <v>15000</v>
      </c>
      <c r="H482" s="3">
        <v>8</v>
      </c>
      <c r="I482" s="67">
        <f t="shared" si="47"/>
        <v>0.125</v>
      </c>
      <c r="J482" s="14">
        <f t="shared" si="43"/>
        <v>156.25</v>
      </c>
      <c r="K482" s="14">
        <f t="shared" si="48"/>
        <v>156.25</v>
      </c>
      <c r="L482" s="3">
        <v>5</v>
      </c>
      <c r="M482" s="14">
        <f t="shared" si="44"/>
        <v>781.25</v>
      </c>
      <c r="N482" s="20">
        <v>0</v>
      </c>
      <c r="O482" s="14">
        <v>0</v>
      </c>
      <c r="P482" s="14">
        <f t="shared" si="45"/>
        <v>781.25</v>
      </c>
      <c r="Q482" s="14">
        <f t="shared" si="46"/>
        <v>14218.75</v>
      </c>
    </row>
    <row r="483" spans="2:17" x14ac:dyDescent="0.25">
      <c r="B483" s="3">
        <v>466</v>
      </c>
      <c r="C483" s="94" t="s">
        <v>484</v>
      </c>
      <c r="D483" s="3"/>
      <c r="E483" s="24" t="s">
        <v>71</v>
      </c>
      <c r="F483" s="3">
        <v>2016</v>
      </c>
      <c r="G483" s="105">
        <v>300000</v>
      </c>
      <c r="H483" s="3">
        <v>8</v>
      </c>
      <c r="I483" s="67">
        <f t="shared" si="47"/>
        <v>0.125</v>
      </c>
      <c r="J483" s="14">
        <f t="shared" si="43"/>
        <v>3125</v>
      </c>
      <c r="K483" s="14">
        <f t="shared" si="48"/>
        <v>3125</v>
      </c>
      <c r="L483" s="3">
        <v>5</v>
      </c>
      <c r="M483" s="14">
        <f t="shared" si="44"/>
        <v>15625</v>
      </c>
      <c r="N483" s="20">
        <v>0</v>
      </c>
      <c r="O483" s="14">
        <v>0</v>
      </c>
      <c r="P483" s="14">
        <f t="shared" si="45"/>
        <v>15625</v>
      </c>
      <c r="Q483" s="14">
        <f t="shared" si="46"/>
        <v>284375</v>
      </c>
    </row>
    <row r="484" spans="2:17" x14ac:dyDescent="0.25">
      <c r="B484" s="3">
        <v>467</v>
      </c>
      <c r="C484" s="94" t="s">
        <v>485</v>
      </c>
      <c r="D484" s="3"/>
      <c r="E484" s="24" t="s">
        <v>71</v>
      </c>
      <c r="F484" s="3">
        <v>2016</v>
      </c>
      <c r="G484" s="105">
        <v>6000000</v>
      </c>
      <c r="H484" s="3">
        <v>8</v>
      </c>
      <c r="I484" s="67">
        <f t="shared" si="47"/>
        <v>0.125</v>
      </c>
      <c r="J484" s="14">
        <f t="shared" si="43"/>
        <v>62500</v>
      </c>
      <c r="K484" s="14">
        <f t="shared" si="48"/>
        <v>62500</v>
      </c>
      <c r="L484" s="3">
        <v>5</v>
      </c>
      <c r="M484" s="14">
        <f t="shared" si="44"/>
        <v>312500</v>
      </c>
      <c r="N484" s="20">
        <v>0</v>
      </c>
      <c r="O484" s="14">
        <v>0</v>
      </c>
      <c r="P484" s="14">
        <f t="shared" si="45"/>
        <v>312500</v>
      </c>
      <c r="Q484" s="14">
        <f t="shared" si="46"/>
        <v>5687500</v>
      </c>
    </row>
    <row r="485" spans="2:17" x14ac:dyDescent="0.25">
      <c r="B485" s="3">
        <v>468</v>
      </c>
      <c r="C485" s="94" t="s">
        <v>374</v>
      </c>
      <c r="D485" s="3"/>
      <c r="E485" s="24" t="s">
        <v>71</v>
      </c>
      <c r="F485" s="3">
        <v>2016</v>
      </c>
      <c r="G485" s="105">
        <v>200000</v>
      </c>
      <c r="H485" s="3">
        <v>8</v>
      </c>
      <c r="I485" s="67">
        <f t="shared" si="47"/>
        <v>0.125</v>
      </c>
      <c r="J485" s="14">
        <f t="shared" si="43"/>
        <v>2083.3333333333335</v>
      </c>
      <c r="K485" s="14">
        <f t="shared" si="48"/>
        <v>2083.3333333333335</v>
      </c>
      <c r="L485" s="3">
        <v>5</v>
      </c>
      <c r="M485" s="14">
        <f t="shared" si="44"/>
        <v>10416.666666666668</v>
      </c>
      <c r="N485" s="20">
        <v>0</v>
      </c>
      <c r="O485" s="14">
        <v>0</v>
      </c>
      <c r="P485" s="14">
        <f t="shared" si="45"/>
        <v>10416.666666666668</v>
      </c>
      <c r="Q485" s="14">
        <f t="shared" si="46"/>
        <v>189583.33333333334</v>
      </c>
    </row>
    <row r="486" spans="2:17" x14ac:dyDescent="0.25">
      <c r="B486" s="3">
        <v>469</v>
      </c>
      <c r="C486" s="94" t="s">
        <v>486</v>
      </c>
      <c r="D486" s="3"/>
      <c r="E486" s="24" t="s">
        <v>71</v>
      </c>
      <c r="F486" s="3">
        <v>2016</v>
      </c>
      <c r="G486" s="105">
        <v>750000</v>
      </c>
      <c r="H486" s="3">
        <v>8</v>
      </c>
      <c r="I486" s="67">
        <f t="shared" si="47"/>
        <v>0.125</v>
      </c>
      <c r="J486" s="14">
        <f t="shared" si="43"/>
        <v>7812.5</v>
      </c>
      <c r="K486" s="14">
        <f t="shared" si="48"/>
        <v>7812.5</v>
      </c>
      <c r="L486" s="3">
        <v>5</v>
      </c>
      <c r="M486" s="14">
        <f t="shared" si="44"/>
        <v>39062.5</v>
      </c>
      <c r="N486" s="20">
        <v>0</v>
      </c>
      <c r="O486" s="14">
        <v>0</v>
      </c>
      <c r="P486" s="14">
        <f t="shared" si="45"/>
        <v>39062.5</v>
      </c>
      <c r="Q486" s="14">
        <f t="shared" si="46"/>
        <v>710937.5</v>
      </c>
    </row>
    <row r="487" spans="2:17" x14ac:dyDescent="0.25">
      <c r="B487" s="3">
        <v>470</v>
      </c>
      <c r="C487" s="94" t="s">
        <v>277</v>
      </c>
      <c r="D487" s="3"/>
      <c r="E487" s="24" t="s">
        <v>71</v>
      </c>
      <c r="F487" s="3">
        <v>2016</v>
      </c>
      <c r="G487" s="105">
        <v>100000</v>
      </c>
      <c r="H487" s="3">
        <v>8</v>
      </c>
      <c r="I487" s="67">
        <f t="shared" si="47"/>
        <v>0.125</v>
      </c>
      <c r="J487" s="14">
        <f t="shared" si="43"/>
        <v>1041.6666666666667</v>
      </c>
      <c r="K487" s="14">
        <f t="shared" si="48"/>
        <v>1041.6666666666667</v>
      </c>
      <c r="L487" s="3">
        <v>5</v>
      </c>
      <c r="M487" s="14">
        <f t="shared" si="44"/>
        <v>5208.3333333333339</v>
      </c>
      <c r="N487" s="20">
        <v>0</v>
      </c>
      <c r="O487" s="14">
        <v>0</v>
      </c>
      <c r="P487" s="14">
        <f t="shared" si="45"/>
        <v>5208.3333333333339</v>
      </c>
      <c r="Q487" s="14">
        <f t="shared" si="46"/>
        <v>94791.666666666672</v>
      </c>
    </row>
    <row r="488" spans="2:17" x14ac:dyDescent="0.25">
      <c r="B488" s="3">
        <v>471</v>
      </c>
      <c r="C488" s="94" t="s">
        <v>337</v>
      </c>
      <c r="D488" s="3"/>
      <c r="E488" s="24" t="s">
        <v>71</v>
      </c>
      <c r="F488" s="3">
        <v>2016</v>
      </c>
      <c r="G488" s="105">
        <v>28200</v>
      </c>
      <c r="H488" s="3">
        <v>8</v>
      </c>
      <c r="I488" s="67">
        <f t="shared" si="47"/>
        <v>0.125</v>
      </c>
      <c r="J488" s="14">
        <f t="shared" si="43"/>
        <v>293.75</v>
      </c>
      <c r="K488" s="14">
        <f t="shared" si="48"/>
        <v>293.75</v>
      </c>
      <c r="L488" s="3">
        <v>5</v>
      </c>
      <c r="M488" s="14">
        <f t="shared" si="44"/>
        <v>1468.75</v>
      </c>
      <c r="N488" s="20">
        <v>0</v>
      </c>
      <c r="O488" s="14">
        <v>0</v>
      </c>
      <c r="P488" s="14">
        <f t="shared" si="45"/>
        <v>1468.75</v>
      </c>
      <c r="Q488" s="14">
        <f t="shared" si="46"/>
        <v>26731.25</v>
      </c>
    </row>
    <row r="489" spans="2:17" x14ac:dyDescent="0.25">
      <c r="B489" s="3">
        <v>472</v>
      </c>
      <c r="C489" s="94" t="s">
        <v>487</v>
      </c>
      <c r="D489" s="3"/>
      <c r="E489" s="24" t="s">
        <v>71</v>
      </c>
      <c r="F489" s="3">
        <v>2016</v>
      </c>
      <c r="G489" s="105">
        <v>634500</v>
      </c>
      <c r="H489" s="3">
        <v>8</v>
      </c>
      <c r="I489" s="67">
        <f t="shared" si="47"/>
        <v>0.125</v>
      </c>
      <c r="J489" s="14">
        <f t="shared" si="43"/>
        <v>6609.375</v>
      </c>
      <c r="K489" s="14">
        <f t="shared" si="48"/>
        <v>6609.375</v>
      </c>
      <c r="L489" s="3">
        <v>5</v>
      </c>
      <c r="M489" s="14">
        <f t="shared" si="44"/>
        <v>33046.875</v>
      </c>
      <c r="N489" s="20">
        <v>0</v>
      </c>
      <c r="O489" s="14">
        <v>0</v>
      </c>
      <c r="P489" s="14">
        <f t="shared" si="45"/>
        <v>33046.875</v>
      </c>
      <c r="Q489" s="14">
        <f t="shared" si="46"/>
        <v>601453.125</v>
      </c>
    </row>
    <row r="490" spans="2:17" x14ac:dyDescent="0.25">
      <c r="B490" s="3">
        <v>473</v>
      </c>
      <c r="C490" s="94" t="s">
        <v>488</v>
      </c>
      <c r="D490" s="3"/>
      <c r="E490" s="24" t="s">
        <v>71</v>
      </c>
      <c r="F490" s="3">
        <v>2016</v>
      </c>
      <c r="G490" s="105">
        <v>22000</v>
      </c>
      <c r="H490" s="3">
        <v>8</v>
      </c>
      <c r="I490" s="67">
        <f t="shared" si="47"/>
        <v>0.125</v>
      </c>
      <c r="J490" s="14">
        <f t="shared" si="43"/>
        <v>229.16666666666666</v>
      </c>
      <c r="K490" s="14">
        <f t="shared" si="48"/>
        <v>229.16666666666666</v>
      </c>
      <c r="L490" s="3">
        <v>5</v>
      </c>
      <c r="M490" s="14">
        <f t="shared" si="44"/>
        <v>1145.8333333333333</v>
      </c>
      <c r="N490" s="20">
        <v>0</v>
      </c>
      <c r="O490" s="14">
        <v>0</v>
      </c>
      <c r="P490" s="14">
        <f t="shared" si="45"/>
        <v>1145.8333333333333</v>
      </c>
      <c r="Q490" s="14">
        <f t="shared" si="46"/>
        <v>20854.166666666668</v>
      </c>
    </row>
    <row r="491" spans="2:17" x14ac:dyDescent="0.25">
      <c r="B491" s="3">
        <v>474</v>
      </c>
      <c r="C491" s="94" t="s">
        <v>489</v>
      </c>
      <c r="D491" s="3"/>
      <c r="E491" s="24" t="s">
        <v>71</v>
      </c>
      <c r="F491" s="3">
        <v>2016</v>
      </c>
      <c r="G491" s="105">
        <v>15000</v>
      </c>
      <c r="H491" s="3">
        <v>8</v>
      </c>
      <c r="I491" s="67">
        <f t="shared" si="47"/>
        <v>0.125</v>
      </c>
      <c r="J491" s="14">
        <f t="shared" si="43"/>
        <v>156.25</v>
      </c>
      <c r="K491" s="14">
        <f t="shared" si="48"/>
        <v>156.25</v>
      </c>
      <c r="L491" s="3">
        <v>5</v>
      </c>
      <c r="M491" s="14">
        <f t="shared" si="44"/>
        <v>781.25</v>
      </c>
      <c r="N491" s="20">
        <v>0</v>
      </c>
      <c r="O491" s="14">
        <v>0</v>
      </c>
      <c r="P491" s="14">
        <f t="shared" si="45"/>
        <v>781.25</v>
      </c>
      <c r="Q491" s="14">
        <f t="shared" si="46"/>
        <v>14218.75</v>
      </c>
    </row>
    <row r="492" spans="2:17" x14ac:dyDescent="0.25">
      <c r="B492" s="3">
        <v>475</v>
      </c>
      <c r="C492" s="94" t="s">
        <v>328</v>
      </c>
      <c r="D492" s="3"/>
      <c r="E492" s="24" t="s">
        <v>71</v>
      </c>
      <c r="F492" s="3">
        <v>2016</v>
      </c>
      <c r="G492" s="105">
        <v>15000</v>
      </c>
      <c r="H492" s="3">
        <v>8</v>
      </c>
      <c r="I492" s="67">
        <f t="shared" si="47"/>
        <v>0.125</v>
      </c>
      <c r="J492" s="14">
        <f t="shared" si="43"/>
        <v>156.25</v>
      </c>
      <c r="K492" s="14">
        <f t="shared" si="48"/>
        <v>156.25</v>
      </c>
      <c r="L492" s="3">
        <v>5</v>
      </c>
      <c r="M492" s="14">
        <f t="shared" si="44"/>
        <v>781.25</v>
      </c>
      <c r="N492" s="20">
        <v>0</v>
      </c>
      <c r="O492" s="14">
        <v>0</v>
      </c>
      <c r="P492" s="14">
        <f t="shared" si="45"/>
        <v>781.25</v>
      </c>
      <c r="Q492" s="14">
        <f t="shared" si="46"/>
        <v>14218.75</v>
      </c>
    </row>
    <row r="493" spans="2:17" x14ac:dyDescent="0.25">
      <c r="B493" s="3">
        <v>476</v>
      </c>
      <c r="C493" s="94" t="s">
        <v>414</v>
      </c>
      <c r="D493" s="3"/>
      <c r="E493" s="24" t="s">
        <v>71</v>
      </c>
      <c r="F493" s="3">
        <v>2016</v>
      </c>
      <c r="G493" s="105">
        <v>845148</v>
      </c>
      <c r="H493" s="3">
        <v>8</v>
      </c>
      <c r="I493" s="67">
        <f t="shared" si="47"/>
        <v>0.125</v>
      </c>
      <c r="J493" s="14">
        <f t="shared" si="43"/>
        <v>8803.625</v>
      </c>
      <c r="K493" s="14">
        <f t="shared" si="48"/>
        <v>8803.625</v>
      </c>
      <c r="L493" s="3">
        <v>5</v>
      </c>
      <c r="M493" s="14">
        <f t="shared" si="44"/>
        <v>44018.125</v>
      </c>
      <c r="N493" s="20">
        <v>0</v>
      </c>
      <c r="O493" s="14">
        <v>0</v>
      </c>
      <c r="P493" s="14">
        <f t="shared" si="45"/>
        <v>44018.125</v>
      </c>
      <c r="Q493" s="14">
        <f t="shared" si="46"/>
        <v>801129.875</v>
      </c>
    </row>
    <row r="494" spans="2:17" x14ac:dyDescent="0.25">
      <c r="B494" s="3">
        <v>477</v>
      </c>
      <c r="C494" s="94" t="s">
        <v>490</v>
      </c>
      <c r="D494" s="3"/>
      <c r="E494" s="24" t="s">
        <v>71</v>
      </c>
      <c r="F494" s="3">
        <v>2016</v>
      </c>
      <c r="G494" s="105">
        <v>30000</v>
      </c>
      <c r="H494" s="3">
        <v>8</v>
      </c>
      <c r="I494" s="67">
        <f t="shared" si="47"/>
        <v>0.125</v>
      </c>
      <c r="J494" s="14">
        <f t="shared" si="43"/>
        <v>312.5</v>
      </c>
      <c r="K494" s="14">
        <f t="shared" si="48"/>
        <v>312.5</v>
      </c>
      <c r="L494" s="3">
        <v>5</v>
      </c>
      <c r="M494" s="14">
        <f t="shared" si="44"/>
        <v>1562.5</v>
      </c>
      <c r="N494" s="20">
        <v>0</v>
      </c>
      <c r="O494" s="14">
        <v>0</v>
      </c>
      <c r="P494" s="14">
        <f t="shared" si="45"/>
        <v>1562.5</v>
      </c>
      <c r="Q494" s="14">
        <f t="shared" si="46"/>
        <v>28437.5</v>
      </c>
    </row>
    <row r="495" spans="2:17" x14ac:dyDescent="0.25">
      <c r="B495" s="3">
        <v>478</v>
      </c>
      <c r="C495" s="94" t="s">
        <v>277</v>
      </c>
      <c r="D495" s="3"/>
      <c r="E495" s="24" t="s">
        <v>71</v>
      </c>
      <c r="F495" s="3">
        <v>2016</v>
      </c>
      <c r="G495" s="105">
        <v>200000</v>
      </c>
      <c r="H495" s="3">
        <v>8</v>
      </c>
      <c r="I495" s="67">
        <f t="shared" si="47"/>
        <v>0.125</v>
      </c>
      <c r="J495" s="14">
        <f t="shared" si="43"/>
        <v>2083.3333333333335</v>
      </c>
      <c r="K495" s="14">
        <f t="shared" si="48"/>
        <v>2083.3333333333335</v>
      </c>
      <c r="L495" s="3">
        <v>5</v>
      </c>
      <c r="M495" s="14">
        <f t="shared" si="44"/>
        <v>10416.666666666668</v>
      </c>
      <c r="N495" s="20">
        <v>0</v>
      </c>
      <c r="O495" s="14">
        <v>0</v>
      </c>
      <c r="P495" s="14">
        <f t="shared" si="45"/>
        <v>10416.666666666668</v>
      </c>
      <c r="Q495" s="14">
        <f t="shared" si="46"/>
        <v>189583.33333333334</v>
      </c>
    </row>
    <row r="496" spans="2:17" x14ac:dyDescent="0.25">
      <c r="B496" s="3">
        <v>479</v>
      </c>
      <c r="C496" s="94" t="s">
        <v>491</v>
      </c>
      <c r="D496" s="3"/>
      <c r="E496" s="24" t="s">
        <v>71</v>
      </c>
      <c r="F496" s="3">
        <v>2016</v>
      </c>
      <c r="G496" s="105">
        <v>44000</v>
      </c>
      <c r="H496" s="3">
        <v>8</v>
      </c>
      <c r="I496" s="67">
        <f t="shared" si="47"/>
        <v>0.125</v>
      </c>
      <c r="J496" s="14">
        <f t="shared" si="43"/>
        <v>458.33333333333331</v>
      </c>
      <c r="K496" s="14">
        <f t="shared" si="48"/>
        <v>458.33333333333331</v>
      </c>
      <c r="L496" s="3">
        <v>5</v>
      </c>
      <c r="M496" s="14">
        <f t="shared" si="44"/>
        <v>2291.6666666666665</v>
      </c>
      <c r="N496" s="20">
        <v>0</v>
      </c>
      <c r="O496" s="14">
        <v>0</v>
      </c>
      <c r="P496" s="14">
        <f t="shared" si="45"/>
        <v>2291.6666666666665</v>
      </c>
      <c r="Q496" s="14">
        <f t="shared" si="46"/>
        <v>41708.333333333336</v>
      </c>
    </row>
    <row r="497" spans="2:17" x14ac:dyDescent="0.25">
      <c r="B497" s="3">
        <v>480</v>
      </c>
      <c r="C497" s="94" t="s">
        <v>492</v>
      </c>
      <c r="D497" s="3"/>
      <c r="E497" s="24" t="s">
        <v>71</v>
      </c>
      <c r="F497" s="3">
        <v>2016</v>
      </c>
      <c r="G497" s="105">
        <v>246000</v>
      </c>
      <c r="H497" s="3">
        <v>8</v>
      </c>
      <c r="I497" s="67">
        <f t="shared" si="47"/>
        <v>0.125</v>
      </c>
      <c r="J497" s="14">
        <f t="shared" si="43"/>
        <v>2562.5</v>
      </c>
      <c r="K497" s="14">
        <f t="shared" si="48"/>
        <v>2562.5</v>
      </c>
      <c r="L497" s="3">
        <v>5</v>
      </c>
      <c r="M497" s="14">
        <f t="shared" si="44"/>
        <v>12812.5</v>
      </c>
      <c r="N497" s="20">
        <v>0</v>
      </c>
      <c r="O497" s="14">
        <v>0</v>
      </c>
      <c r="P497" s="14">
        <f t="shared" si="45"/>
        <v>12812.5</v>
      </c>
      <c r="Q497" s="14">
        <f t="shared" si="46"/>
        <v>233187.5</v>
      </c>
    </row>
    <row r="498" spans="2:17" x14ac:dyDescent="0.25">
      <c r="B498" s="3">
        <v>481</v>
      </c>
      <c r="C498" s="94" t="s">
        <v>493</v>
      </c>
      <c r="D498" s="3"/>
      <c r="E498" s="24" t="s">
        <v>71</v>
      </c>
      <c r="F498" s="3">
        <v>2016</v>
      </c>
      <c r="G498" s="105">
        <v>6730000</v>
      </c>
      <c r="H498" s="3">
        <v>8</v>
      </c>
      <c r="I498" s="67">
        <f t="shared" si="47"/>
        <v>0.125</v>
      </c>
      <c r="J498" s="14">
        <f t="shared" si="43"/>
        <v>70104.166666666672</v>
      </c>
      <c r="K498" s="14">
        <f t="shared" si="48"/>
        <v>70104.166666666672</v>
      </c>
      <c r="L498" s="3">
        <v>5</v>
      </c>
      <c r="M498" s="14">
        <f t="shared" si="44"/>
        <v>350520.83333333337</v>
      </c>
      <c r="N498" s="20">
        <v>0</v>
      </c>
      <c r="O498" s="14">
        <v>0</v>
      </c>
      <c r="P498" s="14">
        <f t="shared" si="45"/>
        <v>350520.83333333337</v>
      </c>
      <c r="Q498" s="14">
        <f t="shared" si="46"/>
        <v>6379479.166666667</v>
      </c>
    </row>
    <row r="499" spans="2:17" x14ac:dyDescent="0.25">
      <c r="B499" s="3">
        <v>482</v>
      </c>
      <c r="C499" s="94" t="s">
        <v>337</v>
      </c>
      <c r="D499" s="3"/>
      <c r="E499" s="24" t="s">
        <v>71</v>
      </c>
      <c r="F499" s="3">
        <v>2016</v>
      </c>
      <c r="G499" s="105">
        <v>40300</v>
      </c>
      <c r="H499" s="3">
        <v>8</v>
      </c>
      <c r="I499" s="67">
        <f t="shared" si="47"/>
        <v>0.125</v>
      </c>
      <c r="J499" s="14">
        <f t="shared" si="43"/>
        <v>419.79166666666669</v>
      </c>
      <c r="K499" s="14">
        <f t="shared" si="48"/>
        <v>419.79166666666669</v>
      </c>
      <c r="L499" s="3">
        <v>5</v>
      </c>
      <c r="M499" s="14">
        <f t="shared" si="44"/>
        <v>2098.9583333333335</v>
      </c>
      <c r="N499" s="20">
        <v>0</v>
      </c>
      <c r="O499" s="14">
        <v>0</v>
      </c>
      <c r="P499" s="14">
        <f t="shared" si="45"/>
        <v>2098.9583333333335</v>
      </c>
      <c r="Q499" s="14">
        <f t="shared" si="46"/>
        <v>38201.041666666664</v>
      </c>
    </row>
    <row r="500" spans="2:17" x14ac:dyDescent="0.25">
      <c r="B500" s="3">
        <v>483</v>
      </c>
      <c r="C500" s="94" t="s">
        <v>304</v>
      </c>
      <c r="D500" s="3"/>
      <c r="E500" s="24" t="s">
        <v>71</v>
      </c>
      <c r="F500" s="3">
        <v>2016</v>
      </c>
      <c r="G500" s="105">
        <v>21700</v>
      </c>
      <c r="H500" s="3">
        <v>8</v>
      </c>
      <c r="I500" s="67">
        <f t="shared" si="47"/>
        <v>0.125</v>
      </c>
      <c r="J500" s="14">
        <f t="shared" ref="J500:J533" si="49">G500/(H500*12)</f>
        <v>226.04166666666666</v>
      </c>
      <c r="K500" s="14">
        <f t="shared" si="48"/>
        <v>226.04166666666666</v>
      </c>
      <c r="L500" s="3">
        <v>5</v>
      </c>
      <c r="M500" s="14">
        <f t="shared" ref="M500:M533" si="50">J500*L500</f>
        <v>1130.2083333333333</v>
      </c>
      <c r="N500" s="20">
        <v>0</v>
      </c>
      <c r="O500" s="14">
        <v>0</v>
      </c>
      <c r="P500" s="14">
        <f t="shared" ref="P500:P533" si="51">O500+M500</f>
        <v>1130.2083333333333</v>
      </c>
      <c r="Q500" s="14">
        <f t="shared" ref="Q500:Q533" si="52">G500-P500</f>
        <v>20569.791666666668</v>
      </c>
    </row>
    <row r="501" spans="2:17" x14ac:dyDescent="0.25">
      <c r="B501" s="3">
        <v>484</v>
      </c>
      <c r="C501" s="94" t="s">
        <v>494</v>
      </c>
      <c r="D501" s="3"/>
      <c r="E501" s="24" t="s">
        <v>71</v>
      </c>
      <c r="F501" s="3">
        <v>2016</v>
      </c>
      <c r="G501" s="105">
        <v>310000</v>
      </c>
      <c r="H501" s="3">
        <v>8</v>
      </c>
      <c r="I501" s="67">
        <f t="shared" si="47"/>
        <v>0.125</v>
      </c>
      <c r="J501" s="14">
        <f t="shared" si="49"/>
        <v>3229.1666666666665</v>
      </c>
      <c r="K501" s="14">
        <f t="shared" si="48"/>
        <v>3229.1666666666665</v>
      </c>
      <c r="L501" s="3">
        <v>5</v>
      </c>
      <c r="M501" s="14">
        <f t="shared" si="50"/>
        <v>16145.833333333332</v>
      </c>
      <c r="N501" s="20">
        <v>0</v>
      </c>
      <c r="O501" s="14">
        <v>0</v>
      </c>
      <c r="P501" s="14">
        <f t="shared" si="51"/>
        <v>16145.833333333332</v>
      </c>
      <c r="Q501" s="14">
        <f t="shared" si="52"/>
        <v>293854.16666666669</v>
      </c>
    </row>
    <row r="502" spans="2:17" x14ac:dyDescent="0.25">
      <c r="B502" s="3">
        <v>485</v>
      </c>
      <c r="C502" s="94" t="s">
        <v>495</v>
      </c>
      <c r="D502" s="3"/>
      <c r="E502" s="24" t="s">
        <v>71</v>
      </c>
      <c r="F502" s="3">
        <v>2016</v>
      </c>
      <c r="G502" s="105">
        <v>96000</v>
      </c>
      <c r="H502" s="3">
        <v>8</v>
      </c>
      <c r="I502" s="67">
        <f t="shared" si="47"/>
        <v>0.125</v>
      </c>
      <c r="J502" s="14">
        <f t="shared" si="49"/>
        <v>1000</v>
      </c>
      <c r="K502" s="14">
        <f t="shared" si="48"/>
        <v>1000</v>
      </c>
      <c r="L502" s="3">
        <v>5</v>
      </c>
      <c r="M502" s="14">
        <f t="shared" si="50"/>
        <v>5000</v>
      </c>
      <c r="N502" s="20">
        <v>0</v>
      </c>
      <c r="O502" s="14">
        <v>0</v>
      </c>
      <c r="P502" s="14">
        <f t="shared" si="51"/>
        <v>5000</v>
      </c>
      <c r="Q502" s="14">
        <f t="shared" si="52"/>
        <v>91000</v>
      </c>
    </row>
    <row r="503" spans="2:17" x14ac:dyDescent="0.25">
      <c r="B503" s="3">
        <v>486</v>
      </c>
      <c r="C503" s="94" t="s">
        <v>496</v>
      </c>
      <c r="D503" s="3"/>
      <c r="E503" s="24" t="s">
        <v>71</v>
      </c>
      <c r="F503" s="3">
        <v>2016</v>
      </c>
      <c r="G503" s="105">
        <v>52000</v>
      </c>
      <c r="H503" s="3">
        <v>8</v>
      </c>
      <c r="I503" s="67">
        <f t="shared" si="47"/>
        <v>0.125</v>
      </c>
      <c r="J503" s="14">
        <f t="shared" si="49"/>
        <v>541.66666666666663</v>
      </c>
      <c r="K503" s="14">
        <f t="shared" si="48"/>
        <v>541.66666666666663</v>
      </c>
      <c r="L503" s="3">
        <v>5</v>
      </c>
      <c r="M503" s="14">
        <f t="shared" si="50"/>
        <v>2708.333333333333</v>
      </c>
      <c r="N503" s="20">
        <v>0</v>
      </c>
      <c r="O503" s="14">
        <v>0</v>
      </c>
      <c r="P503" s="14">
        <f t="shared" si="51"/>
        <v>2708.333333333333</v>
      </c>
      <c r="Q503" s="14">
        <f t="shared" si="52"/>
        <v>49291.666666666664</v>
      </c>
    </row>
    <row r="504" spans="2:17" x14ac:dyDescent="0.25">
      <c r="B504" s="3">
        <v>487</v>
      </c>
      <c r="C504" s="94" t="s">
        <v>337</v>
      </c>
      <c r="D504" s="3"/>
      <c r="E504" s="24" t="s">
        <v>71</v>
      </c>
      <c r="F504" s="3">
        <v>2016</v>
      </c>
      <c r="G504" s="105">
        <v>62000</v>
      </c>
      <c r="H504" s="3">
        <v>8</v>
      </c>
      <c r="I504" s="67">
        <f t="shared" si="47"/>
        <v>0.125</v>
      </c>
      <c r="J504" s="14">
        <f t="shared" si="49"/>
        <v>645.83333333333337</v>
      </c>
      <c r="K504" s="14">
        <f t="shared" si="48"/>
        <v>645.83333333333337</v>
      </c>
      <c r="L504" s="3">
        <v>5</v>
      </c>
      <c r="M504" s="14">
        <f t="shared" si="50"/>
        <v>3229.166666666667</v>
      </c>
      <c r="N504" s="20">
        <v>0</v>
      </c>
      <c r="O504" s="14">
        <v>0</v>
      </c>
      <c r="P504" s="14">
        <f t="shared" si="51"/>
        <v>3229.166666666667</v>
      </c>
      <c r="Q504" s="14">
        <f t="shared" si="52"/>
        <v>58770.833333333336</v>
      </c>
    </row>
    <row r="505" spans="2:17" x14ac:dyDescent="0.25">
      <c r="B505" s="3">
        <v>488</v>
      </c>
      <c r="C505" s="94" t="s">
        <v>331</v>
      </c>
      <c r="D505" s="3"/>
      <c r="E505" s="24" t="s">
        <v>71</v>
      </c>
      <c r="F505" s="3">
        <v>2016</v>
      </c>
      <c r="G505" s="105">
        <v>41400</v>
      </c>
      <c r="H505" s="3">
        <v>8</v>
      </c>
      <c r="I505" s="67">
        <f t="shared" si="47"/>
        <v>0.125</v>
      </c>
      <c r="J505" s="14">
        <f t="shared" si="49"/>
        <v>431.25</v>
      </c>
      <c r="K505" s="14">
        <f t="shared" si="48"/>
        <v>431.25</v>
      </c>
      <c r="L505" s="3">
        <v>5</v>
      </c>
      <c r="M505" s="14">
        <f t="shared" si="50"/>
        <v>2156.25</v>
      </c>
      <c r="N505" s="20">
        <v>0</v>
      </c>
      <c r="O505" s="14">
        <v>0</v>
      </c>
      <c r="P505" s="14">
        <f t="shared" si="51"/>
        <v>2156.25</v>
      </c>
      <c r="Q505" s="14">
        <f t="shared" si="52"/>
        <v>39243.75</v>
      </c>
    </row>
    <row r="506" spans="2:17" x14ac:dyDescent="0.25">
      <c r="B506" s="3">
        <v>489</v>
      </c>
      <c r="C506" s="94" t="s">
        <v>497</v>
      </c>
      <c r="D506" s="3"/>
      <c r="E506" s="24" t="s">
        <v>71</v>
      </c>
      <c r="F506" s="3">
        <v>2016</v>
      </c>
      <c r="G506" s="105">
        <v>40000</v>
      </c>
      <c r="H506" s="3">
        <v>8</v>
      </c>
      <c r="I506" s="67">
        <f t="shared" si="47"/>
        <v>0.125</v>
      </c>
      <c r="J506" s="14">
        <f t="shared" si="49"/>
        <v>416.66666666666669</v>
      </c>
      <c r="K506" s="14">
        <f t="shared" si="48"/>
        <v>416.66666666666669</v>
      </c>
      <c r="L506" s="3">
        <v>5</v>
      </c>
      <c r="M506" s="14">
        <f t="shared" si="50"/>
        <v>2083.3333333333335</v>
      </c>
      <c r="N506" s="20">
        <v>0</v>
      </c>
      <c r="O506" s="14">
        <v>0</v>
      </c>
      <c r="P506" s="14">
        <f t="shared" si="51"/>
        <v>2083.3333333333335</v>
      </c>
      <c r="Q506" s="14">
        <f t="shared" si="52"/>
        <v>37916.666666666664</v>
      </c>
    </row>
    <row r="507" spans="2:17" x14ac:dyDescent="0.25">
      <c r="B507" s="3">
        <v>490</v>
      </c>
      <c r="C507" s="94" t="s">
        <v>498</v>
      </c>
      <c r="D507" s="3"/>
      <c r="E507" s="24" t="s">
        <v>71</v>
      </c>
      <c r="F507" s="3">
        <v>2016</v>
      </c>
      <c r="G507" s="105">
        <v>8920000</v>
      </c>
      <c r="H507" s="3">
        <v>8</v>
      </c>
      <c r="I507" s="67">
        <f t="shared" si="47"/>
        <v>0.125</v>
      </c>
      <c r="J507" s="14">
        <f t="shared" si="49"/>
        <v>92916.666666666672</v>
      </c>
      <c r="K507" s="14">
        <f t="shared" si="48"/>
        <v>92916.666666666672</v>
      </c>
      <c r="L507" s="3">
        <v>5</v>
      </c>
      <c r="M507" s="14">
        <f t="shared" si="50"/>
        <v>464583.33333333337</v>
      </c>
      <c r="N507" s="20">
        <v>0</v>
      </c>
      <c r="O507" s="14">
        <v>0</v>
      </c>
      <c r="P507" s="14">
        <f t="shared" si="51"/>
        <v>464583.33333333337</v>
      </c>
      <c r="Q507" s="14">
        <f t="shared" si="52"/>
        <v>8455416.666666666</v>
      </c>
    </row>
    <row r="508" spans="2:17" x14ac:dyDescent="0.25">
      <c r="B508" s="3">
        <v>491</v>
      </c>
      <c r="C508" s="94" t="s">
        <v>499</v>
      </c>
      <c r="D508" s="3"/>
      <c r="E508" s="24" t="s">
        <v>71</v>
      </c>
      <c r="F508" s="3">
        <v>2016</v>
      </c>
      <c r="G508" s="105">
        <v>420000</v>
      </c>
      <c r="H508" s="3">
        <v>8</v>
      </c>
      <c r="I508" s="67">
        <f t="shared" si="47"/>
        <v>0.125</v>
      </c>
      <c r="J508" s="14">
        <f t="shared" si="49"/>
        <v>4375</v>
      </c>
      <c r="K508" s="14">
        <f t="shared" si="48"/>
        <v>4375</v>
      </c>
      <c r="L508" s="3">
        <v>5</v>
      </c>
      <c r="M508" s="14">
        <f t="shared" si="50"/>
        <v>21875</v>
      </c>
      <c r="N508" s="20">
        <v>0</v>
      </c>
      <c r="O508" s="14">
        <v>0</v>
      </c>
      <c r="P508" s="14">
        <f t="shared" si="51"/>
        <v>21875</v>
      </c>
      <c r="Q508" s="14">
        <f t="shared" si="52"/>
        <v>398125</v>
      </c>
    </row>
    <row r="509" spans="2:17" x14ac:dyDescent="0.25">
      <c r="B509" s="3">
        <v>492</v>
      </c>
      <c r="C509" s="94" t="s">
        <v>500</v>
      </c>
      <c r="D509" s="3"/>
      <c r="E509" s="24" t="s">
        <v>71</v>
      </c>
      <c r="F509" s="3">
        <v>2016</v>
      </c>
      <c r="G509" s="105">
        <v>630000</v>
      </c>
      <c r="H509" s="3">
        <v>8</v>
      </c>
      <c r="I509" s="67">
        <f t="shared" si="47"/>
        <v>0.125</v>
      </c>
      <c r="J509" s="14">
        <f t="shared" si="49"/>
        <v>6562.5</v>
      </c>
      <c r="K509" s="14">
        <f t="shared" si="48"/>
        <v>6562.5</v>
      </c>
      <c r="L509" s="3">
        <v>5</v>
      </c>
      <c r="M509" s="14">
        <f t="shared" si="50"/>
        <v>32812.5</v>
      </c>
      <c r="N509" s="20">
        <v>0</v>
      </c>
      <c r="O509" s="14">
        <v>0</v>
      </c>
      <c r="P509" s="14">
        <f t="shared" si="51"/>
        <v>32812.5</v>
      </c>
      <c r="Q509" s="14">
        <f t="shared" si="52"/>
        <v>597187.5</v>
      </c>
    </row>
    <row r="510" spans="2:17" x14ac:dyDescent="0.25">
      <c r="B510" s="3">
        <v>493</v>
      </c>
      <c r="C510" s="94" t="s">
        <v>501</v>
      </c>
      <c r="D510" s="3"/>
      <c r="E510" s="24" t="s">
        <v>71</v>
      </c>
      <c r="F510" s="3">
        <v>2016</v>
      </c>
      <c r="G510" s="105">
        <v>85000</v>
      </c>
      <c r="H510" s="3">
        <v>8</v>
      </c>
      <c r="I510" s="67">
        <f t="shared" si="47"/>
        <v>0.125</v>
      </c>
      <c r="J510" s="14">
        <f t="shared" si="49"/>
        <v>885.41666666666663</v>
      </c>
      <c r="K510" s="14">
        <f t="shared" si="48"/>
        <v>885.41666666666663</v>
      </c>
      <c r="L510" s="3">
        <v>5</v>
      </c>
      <c r="M510" s="14">
        <f t="shared" si="50"/>
        <v>4427.083333333333</v>
      </c>
      <c r="N510" s="20">
        <v>0</v>
      </c>
      <c r="O510" s="14">
        <v>0</v>
      </c>
      <c r="P510" s="14">
        <f t="shared" si="51"/>
        <v>4427.083333333333</v>
      </c>
      <c r="Q510" s="14">
        <f t="shared" si="52"/>
        <v>80572.916666666672</v>
      </c>
    </row>
    <row r="511" spans="2:17" x14ac:dyDescent="0.25">
      <c r="B511" s="3">
        <v>494</v>
      </c>
      <c r="C511" s="94" t="s">
        <v>502</v>
      </c>
      <c r="D511" s="3"/>
      <c r="E511" s="24" t="s">
        <v>71</v>
      </c>
      <c r="F511" s="3">
        <v>2016</v>
      </c>
      <c r="G511" s="105">
        <v>100000</v>
      </c>
      <c r="H511" s="3">
        <v>8</v>
      </c>
      <c r="I511" s="67">
        <f t="shared" si="47"/>
        <v>0.125</v>
      </c>
      <c r="J511" s="14">
        <f t="shared" si="49"/>
        <v>1041.6666666666667</v>
      </c>
      <c r="K511" s="14">
        <f t="shared" si="48"/>
        <v>1041.6666666666667</v>
      </c>
      <c r="L511" s="3">
        <v>5</v>
      </c>
      <c r="M511" s="14">
        <f t="shared" si="50"/>
        <v>5208.3333333333339</v>
      </c>
      <c r="N511" s="20">
        <v>0</v>
      </c>
      <c r="O511" s="14">
        <v>0</v>
      </c>
      <c r="P511" s="14">
        <f t="shared" si="51"/>
        <v>5208.3333333333339</v>
      </c>
      <c r="Q511" s="14">
        <f t="shared" si="52"/>
        <v>94791.666666666672</v>
      </c>
    </row>
    <row r="512" spans="2:17" x14ac:dyDescent="0.25">
      <c r="B512" s="3">
        <v>495</v>
      </c>
      <c r="C512" s="94" t="s">
        <v>328</v>
      </c>
      <c r="D512" s="3"/>
      <c r="E512" s="24" t="s">
        <v>71</v>
      </c>
      <c r="F512" s="3">
        <v>2016</v>
      </c>
      <c r="G512" s="105">
        <v>15000</v>
      </c>
      <c r="H512" s="3">
        <v>8</v>
      </c>
      <c r="I512" s="67">
        <f t="shared" si="47"/>
        <v>0.125</v>
      </c>
      <c r="J512" s="14">
        <f t="shared" si="49"/>
        <v>156.25</v>
      </c>
      <c r="K512" s="14">
        <f t="shared" si="48"/>
        <v>156.25</v>
      </c>
      <c r="L512" s="3">
        <v>5</v>
      </c>
      <c r="M512" s="14">
        <f t="shared" si="50"/>
        <v>781.25</v>
      </c>
      <c r="N512" s="20">
        <v>0</v>
      </c>
      <c r="O512" s="14">
        <v>0</v>
      </c>
      <c r="P512" s="14">
        <f t="shared" si="51"/>
        <v>781.25</v>
      </c>
      <c r="Q512" s="14">
        <f t="shared" si="52"/>
        <v>14218.75</v>
      </c>
    </row>
    <row r="513" spans="2:17" x14ac:dyDescent="0.25">
      <c r="B513" s="3">
        <v>496</v>
      </c>
      <c r="C513" s="94" t="s">
        <v>277</v>
      </c>
      <c r="D513" s="3"/>
      <c r="E513" s="24" t="s">
        <v>71</v>
      </c>
      <c r="F513" s="3">
        <v>2016</v>
      </c>
      <c r="G513" s="105">
        <v>200000</v>
      </c>
      <c r="H513" s="3">
        <v>8</v>
      </c>
      <c r="I513" s="67">
        <f t="shared" si="47"/>
        <v>0.125</v>
      </c>
      <c r="J513" s="14">
        <f t="shared" si="49"/>
        <v>2083.3333333333335</v>
      </c>
      <c r="K513" s="14">
        <f t="shared" si="48"/>
        <v>2083.3333333333335</v>
      </c>
      <c r="L513" s="3">
        <v>5</v>
      </c>
      <c r="M513" s="14">
        <f t="shared" si="50"/>
        <v>10416.666666666668</v>
      </c>
      <c r="N513" s="20">
        <v>0</v>
      </c>
      <c r="O513" s="14">
        <v>0</v>
      </c>
      <c r="P513" s="14">
        <f t="shared" si="51"/>
        <v>10416.666666666668</v>
      </c>
      <c r="Q513" s="14">
        <f t="shared" si="52"/>
        <v>189583.33333333334</v>
      </c>
    </row>
    <row r="514" spans="2:17" x14ac:dyDescent="0.25">
      <c r="B514" s="3">
        <v>497</v>
      </c>
      <c r="C514" s="94" t="s">
        <v>480</v>
      </c>
      <c r="D514" s="3"/>
      <c r="E514" s="24" t="s">
        <v>71</v>
      </c>
      <c r="F514" s="3">
        <v>2016</v>
      </c>
      <c r="G514" s="105">
        <v>100000</v>
      </c>
      <c r="H514" s="3">
        <v>8</v>
      </c>
      <c r="I514" s="67">
        <f t="shared" si="47"/>
        <v>0.125</v>
      </c>
      <c r="J514" s="14">
        <f t="shared" si="49"/>
        <v>1041.6666666666667</v>
      </c>
      <c r="K514" s="14">
        <f t="shared" si="48"/>
        <v>1041.6666666666667</v>
      </c>
      <c r="L514" s="3">
        <v>5</v>
      </c>
      <c r="M514" s="14">
        <f t="shared" si="50"/>
        <v>5208.3333333333339</v>
      </c>
      <c r="N514" s="20">
        <v>0</v>
      </c>
      <c r="O514" s="14">
        <v>0</v>
      </c>
      <c r="P514" s="14">
        <f t="shared" si="51"/>
        <v>5208.3333333333339</v>
      </c>
      <c r="Q514" s="14">
        <f t="shared" si="52"/>
        <v>94791.666666666672</v>
      </c>
    </row>
    <row r="515" spans="2:17" x14ac:dyDescent="0.25">
      <c r="B515" s="3">
        <v>498</v>
      </c>
      <c r="C515" s="94" t="s">
        <v>503</v>
      </c>
      <c r="D515" s="3"/>
      <c r="E515" s="24" t="s">
        <v>71</v>
      </c>
      <c r="F515" s="3">
        <v>2016</v>
      </c>
      <c r="G515" s="105">
        <v>80000</v>
      </c>
      <c r="H515" s="3">
        <v>8</v>
      </c>
      <c r="I515" s="67">
        <f t="shared" si="47"/>
        <v>0.125</v>
      </c>
      <c r="J515" s="14">
        <f t="shared" si="49"/>
        <v>833.33333333333337</v>
      </c>
      <c r="K515" s="14">
        <f t="shared" si="48"/>
        <v>833.33333333333337</v>
      </c>
      <c r="L515" s="3">
        <v>5</v>
      </c>
      <c r="M515" s="14">
        <f t="shared" si="50"/>
        <v>4166.666666666667</v>
      </c>
      <c r="N515" s="20">
        <v>0</v>
      </c>
      <c r="O515" s="14">
        <v>0</v>
      </c>
      <c r="P515" s="14">
        <f t="shared" si="51"/>
        <v>4166.666666666667</v>
      </c>
      <c r="Q515" s="14">
        <f t="shared" si="52"/>
        <v>75833.333333333328</v>
      </c>
    </row>
    <row r="516" spans="2:17" x14ac:dyDescent="0.25">
      <c r="B516" s="3">
        <v>499</v>
      </c>
      <c r="C516" s="94" t="s">
        <v>504</v>
      </c>
      <c r="D516" s="3"/>
      <c r="E516" s="24" t="s">
        <v>71</v>
      </c>
      <c r="F516" s="3">
        <v>2016</v>
      </c>
      <c r="G516" s="105">
        <v>350000</v>
      </c>
      <c r="H516" s="3">
        <v>8</v>
      </c>
      <c r="I516" s="67">
        <f t="shared" si="47"/>
        <v>0.125</v>
      </c>
      <c r="J516" s="14">
        <f t="shared" si="49"/>
        <v>3645.8333333333335</v>
      </c>
      <c r="K516" s="14">
        <f t="shared" si="48"/>
        <v>3645.8333333333335</v>
      </c>
      <c r="L516" s="3">
        <v>5</v>
      </c>
      <c r="M516" s="14">
        <f t="shared" si="50"/>
        <v>18229.166666666668</v>
      </c>
      <c r="N516" s="20">
        <v>0</v>
      </c>
      <c r="O516" s="14">
        <v>0</v>
      </c>
      <c r="P516" s="14">
        <f t="shared" si="51"/>
        <v>18229.166666666668</v>
      </c>
      <c r="Q516" s="14">
        <f t="shared" si="52"/>
        <v>331770.83333333331</v>
      </c>
    </row>
    <row r="517" spans="2:17" x14ac:dyDescent="0.25">
      <c r="B517" s="3">
        <v>500</v>
      </c>
      <c r="C517" s="94" t="s">
        <v>374</v>
      </c>
      <c r="D517" s="3"/>
      <c r="E517" s="24" t="s">
        <v>71</v>
      </c>
      <c r="F517" s="3">
        <v>2016</v>
      </c>
      <c r="G517" s="105">
        <v>100000</v>
      </c>
      <c r="H517" s="3">
        <v>8</v>
      </c>
      <c r="I517" s="67">
        <f t="shared" si="47"/>
        <v>0.125</v>
      </c>
      <c r="J517" s="14">
        <f t="shared" si="49"/>
        <v>1041.6666666666667</v>
      </c>
      <c r="K517" s="14">
        <f t="shared" si="48"/>
        <v>1041.6666666666667</v>
      </c>
      <c r="L517" s="3">
        <v>5</v>
      </c>
      <c r="M517" s="14">
        <f t="shared" si="50"/>
        <v>5208.3333333333339</v>
      </c>
      <c r="N517" s="20">
        <v>0</v>
      </c>
      <c r="O517" s="14">
        <v>0</v>
      </c>
      <c r="P517" s="14">
        <f t="shared" si="51"/>
        <v>5208.3333333333339</v>
      </c>
      <c r="Q517" s="14">
        <f t="shared" si="52"/>
        <v>94791.666666666672</v>
      </c>
    </row>
    <row r="518" spans="2:17" x14ac:dyDescent="0.25">
      <c r="B518" s="3">
        <v>501</v>
      </c>
      <c r="C518" s="94" t="s">
        <v>505</v>
      </c>
      <c r="D518" s="3"/>
      <c r="E518" s="24" t="s">
        <v>71</v>
      </c>
      <c r="F518" s="3">
        <v>2016</v>
      </c>
      <c r="G518" s="105">
        <v>120000</v>
      </c>
      <c r="H518" s="3">
        <v>8</v>
      </c>
      <c r="I518" s="67">
        <f t="shared" si="47"/>
        <v>0.125</v>
      </c>
      <c r="J518" s="14">
        <f t="shared" si="49"/>
        <v>1250</v>
      </c>
      <c r="K518" s="14">
        <f t="shared" si="48"/>
        <v>1250</v>
      </c>
      <c r="L518" s="3">
        <v>5</v>
      </c>
      <c r="M518" s="14">
        <f t="shared" si="50"/>
        <v>6250</v>
      </c>
      <c r="N518" s="20">
        <v>0</v>
      </c>
      <c r="O518" s="14">
        <v>0</v>
      </c>
      <c r="P518" s="14">
        <f t="shared" si="51"/>
        <v>6250</v>
      </c>
      <c r="Q518" s="14">
        <f t="shared" si="52"/>
        <v>113750</v>
      </c>
    </row>
    <row r="519" spans="2:17" x14ac:dyDescent="0.25">
      <c r="B519" s="3">
        <v>502</v>
      </c>
      <c r="C519" s="94" t="s">
        <v>506</v>
      </c>
      <c r="D519" s="3"/>
      <c r="E519" s="24" t="s">
        <v>71</v>
      </c>
      <c r="F519" s="3">
        <v>2016</v>
      </c>
      <c r="G519" s="105">
        <v>50000</v>
      </c>
      <c r="H519" s="3">
        <v>8</v>
      </c>
      <c r="I519" s="67">
        <f t="shared" si="47"/>
        <v>0.125</v>
      </c>
      <c r="J519" s="14">
        <f t="shared" si="49"/>
        <v>520.83333333333337</v>
      </c>
      <c r="K519" s="14">
        <f t="shared" si="48"/>
        <v>520.83333333333337</v>
      </c>
      <c r="L519" s="3">
        <v>5</v>
      </c>
      <c r="M519" s="14">
        <f t="shared" si="50"/>
        <v>2604.166666666667</v>
      </c>
      <c r="N519" s="20">
        <v>0</v>
      </c>
      <c r="O519" s="14">
        <v>0</v>
      </c>
      <c r="P519" s="14">
        <f t="shared" si="51"/>
        <v>2604.166666666667</v>
      </c>
      <c r="Q519" s="14">
        <f t="shared" si="52"/>
        <v>47395.833333333336</v>
      </c>
    </row>
    <row r="520" spans="2:17" x14ac:dyDescent="0.25">
      <c r="B520" s="3">
        <v>503</v>
      </c>
      <c r="C520" s="94" t="s">
        <v>374</v>
      </c>
      <c r="D520" s="3"/>
      <c r="E520" s="24" t="s">
        <v>71</v>
      </c>
      <c r="F520" s="3">
        <v>2016</v>
      </c>
      <c r="G520" s="105">
        <v>100000</v>
      </c>
      <c r="H520" s="3">
        <v>8</v>
      </c>
      <c r="I520" s="67">
        <f t="shared" si="47"/>
        <v>0.125</v>
      </c>
      <c r="J520" s="14">
        <f t="shared" si="49"/>
        <v>1041.6666666666667</v>
      </c>
      <c r="K520" s="14">
        <f t="shared" si="48"/>
        <v>1041.6666666666667</v>
      </c>
      <c r="L520" s="3">
        <v>5</v>
      </c>
      <c r="M520" s="14">
        <f t="shared" si="50"/>
        <v>5208.3333333333339</v>
      </c>
      <c r="N520" s="20">
        <v>0</v>
      </c>
      <c r="O520" s="14">
        <v>0</v>
      </c>
      <c r="P520" s="14">
        <f t="shared" si="51"/>
        <v>5208.3333333333339</v>
      </c>
      <c r="Q520" s="14">
        <f t="shared" si="52"/>
        <v>94791.666666666672</v>
      </c>
    </row>
    <row r="521" spans="2:17" x14ac:dyDescent="0.25">
      <c r="B521" s="3">
        <v>504</v>
      </c>
      <c r="C521" s="94" t="s">
        <v>507</v>
      </c>
      <c r="D521" s="3"/>
      <c r="E521" s="24" t="s">
        <v>71</v>
      </c>
      <c r="F521" s="3">
        <v>2016</v>
      </c>
      <c r="G521" s="105">
        <v>229100</v>
      </c>
      <c r="H521" s="3">
        <v>8</v>
      </c>
      <c r="I521" s="67">
        <f t="shared" si="47"/>
        <v>0.125</v>
      </c>
      <c r="J521" s="14">
        <f t="shared" si="49"/>
        <v>2386.4583333333335</v>
      </c>
      <c r="K521" s="14">
        <f t="shared" si="48"/>
        <v>2386.4583333333335</v>
      </c>
      <c r="L521" s="3">
        <v>5</v>
      </c>
      <c r="M521" s="14">
        <f t="shared" si="50"/>
        <v>11932.291666666668</v>
      </c>
      <c r="N521" s="20">
        <v>0</v>
      </c>
      <c r="O521" s="14">
        <v>0</v>
      </c>
      <c r="P521" s="14">
        <f t="shared" si="51"/>
        <v>11932.291666666668</v>
      </c>
      <c r="Q521" s="14">
        <f t="shared" si="52"/>
        <v>217167.70833333334</v>
      </c>
    </row>
    <row r="522" spans="2:17" x14ac:dyDescent="0.25">
      <c r="B522" s="3">
        <v>505</v>
      </c>
      <c r="C522" s="94" t="s">
        <v>491</v>
      </c>
      <c r="D522" s="3"/>
      <c r="E522" s="24" t="s">
        <v>71</v>
      </c>
      <c r="F522" s="3">
        <v>2016</v>
      </c>
      <c r="G522" s="105">
        <v>44000</v>
      </c>
      <c r="H522" s="3">
        <v>8</v>
      </c>
      <c r="I522" s="67">
        <f t="shared" si="47"/>
        <v>0.125</v>
      </c>
      <c r="J522" s="14">
        <f t="shared" si="49"/>
        <v>458.33333333333331</v>
      </c>
      <c r="K522" s="14">
        <f t="shared" si="48"/>
        <v>458.33333333333331</v>
      </c>
      <c r="L522" s="3">
        <v>5</v>
      </c>
      <c r="M522" s="14">
        <f t="shared" si="50"/>
        <v>2291.6666666666665</v>
      </c>
      <c r="N522" s="20">
        <v>0</v>
      </c>
      <c r="O522" s="14">
        <v>0</v>
      </c>
      <c r="P522" s="14">
        <f t="shared" si="51"/>
        <v>2291.6666666666665</v>
      </c>
      <c r="Q522" s="14">
        <f t="shared" si="52"/>
        <v>41708.333333333336</v>
      </c>
    </row>
    <row r="523" spans="2:17" x14ac:dyDescent="0.25">
      <c r="B523" s="3">
        <v>506</v>
      </c>
      <c r="C523" s="94" t="s">
        <v>508</v>
      </c>
      <c r="D523" s="3"/>
      <c r="E523" s="24" t="s">
        <v>71</v>
      </c>
      <c r="F523" s="3">
        <v>2016</v>
      </c>
      <c r="G523" s="105">
        <v>1200000</v>
      </c>
      <c r="H523" s="3">
        <v>8</v>
      </c>
      <c r="I523" s="67">
        <f t="shared" si="47"/>
        <v>0.125</v>
      </c>
      <c r="J523" s="14">
        <f t="shared" si="49"/>
        <v>12500</v>
      </c>
      <c r="K523" s="14">
        <f t="shared" si="48"/>
        <v>12500</v>
      </c>
      <c r="L523" s="3">
        <v>5</v>
      </c>
      <c r="M523" s="14">
        <f t="shared" si="50"/>
        <v>62500</v>
      </c>
      <c r="N523" s="20">
        <v>0</v>
      </c>
      <c r="O523" s="14">
        <v>0</v>
      </c>
      <c r="P523" s="14">
        <f t="shared" si="51"/>
        <v>62500</v>
      </c>
      <c r="Q523" s="14">
        <f t="shared" si="52"/>
        <v>1137500</v>
      </c>
    </row>
    <row r="524" spans="2:17" x14ac:dyDescent="0.25">
      <c r="B524" s="3">
        <v>507</v>
      </c>
      <c r="C524" s="94" t="s">
        <v>509</v>
      </c>
      <c r="D524" s="3"/>
      <c r="E524" s="24" t="s">
        <v>71</v>
      </c>
      <c r="F524" s="3">
        <v>2016</v>
      </c>
      <c r="G524" s="105">
        <f>13000000</f>
        <v>13000000</v>
      </c>
      <c r="H524" s="3">
        <v>8</v>
      </c>
      <c r="I524" s="67">
        <f t="shared" si="47"/>
        <v>0.125</v>
      </c>
      <c r="J524" s="14">
        <f t="shared" si="49"/>
        <v>135416.66666666666</v>
      </c>
      <c r="K524" s="14">
        <f t="shared" si="48"/>
        <v>135416.66666666666</v>
      </c>
      <c r="L524" s="3">
        <v>5</v>
      </c>
      <c r="M524" s="14">
        <f t="shared" si="50"/>
        <v>677083.33333333326</v>
      </c>
      <c r="N524" s="20">
        <v>0</v>
      </c>
      <c r="O524" s="14">
        <v>0</v>
      </c>
      <c r="P524" s="14">
        <f t="shared" si="51"/>
        <v>677083.33333333326</v>
      </c>
      <c r="Q524" s="14">
        <f t="shared" si="52"/>
        <v>12322916.666666666</v>
      </c>
    </row>
    <row r="525" spans="2:17" x14ac:dyDescent="0.25">
      <c r="B525" s="3">
        <v>508</v>
      </c>
      <c r="C525" s="94" t="s">
        <v>510</v>
      </c>
      <c r="D525" s="3"/>
      <c r="E525" s="24" t="s">
        <v>71</v>
      </c>
      <c r="F525" s="3">
        <v>2016</v>
      </c>
      <c r="G525" s="105">
        <v>30300000</v>
      </c>
      <c r="H525" s="3">
        <v>8</v>
      </c>
      <c r="I525" s="67">
        <f t="shared" si="47"/>
        <v>0.125</v>
      </c>
      <c r="J525" s="14">
        <f t="shared" si="49"/>
        <v>315625</v>
      </c>
      <c r="K525" s="14">
        <f t="shared" si="48"/>
        <v>315625</v>
      </c>
      <c r="L525" s="3">
        <v>5</v>
      </c>
      <c r="M525" s="14">
        <f t="shared" si="50"/>
        <v>1578125</v>
      </c>
      <c r="N525" s="20">
        <v>0</v>
      </c>
      <c r="O525" s="14">
        <v>0</v>
      </c>
      <c r="P525" s="14">
        <f t="shared" si="51"/>
        <v>1578125</v>
      </c>
      <c r="Q525" s="14">
        <f t="shared" si="52"/>
        <v>28721875</v>
      </c>
    </row>
    <row r="526" spans="2:17" x14ac:dyDescent="0.25">
      <c r="B526" s="3">
        <v>509</v>
      </c>
      <c r="C526" s="94" t="s">
        <v>511</v>
      </c>
      <c r="D526" s="3"/>
      <c r="E526" s="24" t="s">
        <v>71</v>
      </c>
      <c r="F526" s="3">
        <v>2016</v>
      </c>
      <c r="G526" s="105">
        <v>21888000</v>
      </c>
      <c r="H526" s="3">
        <v>8</v>
      </c>
      <c r="I526" s="67">
        <f t="shared" si="47"/>
        <v>0.125</v>
      </c>
      <c r="J526" s="14">
        <f t="shared" si="49"/>
        <v>228000</v>
      </c>
      <c r="K526" s="14">
        <f t="shared" si="48"/>
        <v>228000</v>
      </c>
      <c r="L526" s="3">
        <v>5</v>
      </c>
      <c r="M526" s="14">
        <f t="shared" si="50"/>
        <v>1140000</v>
      </c>
      <c r="N526" s="20">
        <v>0</v>
      </c>
      <c r="O526" s="14">
        <v>0</v>
      </c>
      <c r="P526" s="14">
        <f t="shared" si="51"/>
        <v>1140000</v>
      </c>
      <c r="Q526" s="14">
        <f t="shared" si="52"/>
        <v>20748000</v>
      </c>
    </row>
    <row r="527" spans="2:17" x14ac:dyDescent="0.25">
      <c r="B527" s="3">
        <v>510</v>
      </c>
      <c r="C527" s="94" t="s">
        <v>512</v>
      </c>
      <c r="D527" s="3"/>
      <c r="E527" s="24" t="s">
        <v>71</v>
      </c>
      <c r="F527" s="3">
        <v>2016</v>
      </c>
      <c r="G527" s="105">
        <v>1000000</v>
      </c>
      <c r="H527" s="3">
        <v>8</v>
      </c>
      <c r="I527" s="67">
        <f t="shared" si="47"/>
        <v>0.125</v>
      </c>
      <c r="J527" s="14">
        <f t="shared" si="49"/>
        <v>10416.666666666666</v>
      </c>
      <c r="K527" s="14">
        <f t="shared" si="48"/>
        <v>10416.666666666666</v>
      </c>
      <c r="L527" s="3">
        <v>5</v>
      </c>
      <c r="M527" s="14">
        <f t="shared" si="50"/>
        <v>52083.333333333328</v>
      </c>
      <c r="N527" s="20">
        <v>0</v>
      </c>
      <c r="O527" s="14">
        <v>0</v>
      </c>
      <c r="P527" s="14">
        <f t="shared" si="51"/>
        <v>52083.333333333328</v>
      </c>
      <c r="Q527" s="14">
        <f t="shared" si="52"/>
        <v>947916.66666666663</v>
      </c>
    </row>
    <row r="528" spans="2:17" x14ac:dyDescent="0.25">
      <c r="B528" s="3">
        <v>511</v>
      </c>
      <c r="C528" s="94" t="s">
        <v>513</v>
      </c>
      <c r="D528" s="3"/>
      <c r="E528" s="24" t="s">
        <v>71</v>
      </c>
      <c r="F528" s="3">
        <v>2016</v>
      </c>
      <c r="G528" s="105">
        <v>36800</v>
      </c>
      <c r="H528" s="3">
        <v>8</v>
      </c>
      <c r="I528" s="67">
        <f t="shared" si="47"/>
        <v>0.125</v>
      </c>
      <c r="J528" s="14">
        <f t="shared" si="49"/>
        <v>383.33333333333331</v>
      </c>
      <c r="K528" s="14">
        <f t="shared" si="48"/>
        <v>383.33333333333331</v>
      </c>
      <c r="L528" s="3">
        <v>5</v>
      </c>
      <c r="M528" s="14">
        <f t="shared" si="50"/>
        <v>1916.6666666666665</v>
      </c>
      <c r="N528" s="20">
        <v>0</v>
      </c>
      <c r="O528" s="14">
        <v>0</v>
      </c>
      <c r="P528" s="14">
        <f t="shared" si="51"/>
        <v>1916.6666666666665</v>
      </c>
      <c r="Q528" s="14">
        <f t="shared" si="52"/>
        <v>34883.333333333336</v>
      </c>
    </row>
    <row r="529" spans="2:19" x14ac:dyDescent="0.25">
      <c r="B529" s="3">
        <v>512</v>
      </c>
      <c r="C529" s="94" t="s">
        <v>514</v>
      </c>
      <c r="D529" s="3"/>
      <c r="E529" s="24" t="s">
        <v>71</v>
      </c>
      <c r="F529" s="3">
        <v>2016</v>
      </c>
      <c r="G529" s="105">
        <v>60000</v>
      </c>
      <c r="H529" s="3">
        <v>8</v>
      </c>
      <c r="I529" s="67">
        <f t="shared" si="47"/>
        <v>0.125</v>
      </c>
      <c r="J529" s="14">
        <f t="shared" si="49"/>
        <v>625</v>
      </c>
      <c r="K529" s="14">
        <f t="shared" si="48"/>
        <v>625</v>
      </c>
      <c r="L529" s="3">
        <v>5</v>
      </c>
      <c r="M529" s="14">
        <f t="shared" si="50"/>
        <v>3125</v>
      </c>
      <c r="N529" s="20">
        <v>0</v>
      </c>
      <c r="O529" s="14">
        <v>0</v>
      </c>
      <c r="P529" s="14">
        <f t="shared" si="51"/>
        <v>3125</v>
      </c>
      <c r="Q529" s="14">
        <f t="shared" si="52"/>
        <v>56875</v>
      </c>
    </row>
    <row r="530" spans="2:19" x14ac:dyDescent="0.25">
      <c r="B530" s="3">
        <v>513</v>
      </c>
      <c r="C530" s="94" t="s">
        <v>309</v>
      </c>
      <c r="D530" s="3"/>
      <c r="E530" s="24" t="s">
        <v>71</v>
      </c>
      <c r="F530" s="3">
        <v>2016</v>
      </c>
      <c r="G530" s="105">
        <v>5000</v>
      </c>
      <c r="H530" s="3">
        <v>8</v>
      </c>
      <c r="I530" s="67">
        <f t="shared" si="47"/>
        <v>0.125</v>
      </c>
      <c r="J530" s="14">
        <f t="shared" si="49"/>
        <v>52.083333333333336</v>
      </c>
      <c r="K530" s="14">
        <f t="shared" si="48"/>
        <v>52.083333333333336</v>
      </c>
      <c r="L530" s="3">
        <v>5</v>
      </c>
      <c r="M530" s="14">
        <f t="shared" si="50"/>
        <v>260.41666666666669</v>
      </c>
      <c r="N530" s="20">
        <v>0</v>
      </c>
      <c r="O530" s="14">
        <v>0</v>
      </c>
      <c r="P530" s="14">
        <f t="shared" si="51"/>
        <v>260.41666666666669</v>
      </c>
      <c r="Q530" s="14">
        <f t="shared" si="52"/>
        <v>4739.583333333333</v>
      </c>
    </row>
    <row r="531" spans="2:19" x14ac:dyDescent="0.25">
      <c r="B531" s="3">
        <v>514</v>
      </c>
      <c r="C531" s="94" t="s">
        <v>328</v>
      </c>
      <c r="D531" s="3"/>
      <c r="E531" s="24" t="s">
        <v>71</v>
      </c>
      <c r="F531" s="3">
        <v>2016</v>
      </c>
      <c r="G531" s="105">
        <v>15000</v>
      </c>
      <c r="H531" s="3">
        <v>8</v>
      </c>
      <c r="I531" s="67">
        <f>1/H531</f>
        <v>0.125</v>
      </c>
      <c r="J531" s="14">
        <f t="shared" si="49"/>
        <v>156.25</v>
      </c>
      <c r="K531" s="14">
        <f>J531</f>
        <v>156.25</v>
      </c>
      <c r="L531" s="3">
        <v>5</v>
      </c>
      <c r="M531" s="14">
        <f t="shared" si="50"/>
        <v>781.25</v>
      </c>
      <c r="N531" s="20">
        <v>0</v>
      </c>
      <c r="O531" s="14">
        <v>0</v>
      </c>
      <c r="P531" s="14">
        <f t="shared" si="51"/>
        <v>781.25</v>
      </c>
      <c r="Q531" s="14">
        <f t="shared" si="52"/>
        <v>14218.75</v>
      </c>
    </row>
    <row r="532" spans="2:19" x14ac:dyDescent="0.25">
      <c r="B532" s="3">
        <v>515</v>
      </c>
      <c r="C532" s="94" t="s">
        <v>374</v>
      </c>
      <c r="D532" s="3"/>
      <c r="E532" s="24" t="s">
        <v>71</v>
      </c>
      <c r="F532" s="3">
        <v>2016</v>
      </c>
      <c r="G532" s="105">
        <v>100000</v>
      </c>
      <c r="H532" s="3">
        <v>8</v>
      </c>
      <c r="I532" s="67">
        <f>1/H532</f>
        <v>0.125</v>
      </c>
      <c r="J532" s="14">
        <f t="shared" si="49"/>
        <v>1041.6666666666667</v>
      </c>
      <c r="K532" s="14">
        <f>J532</f>
        <v>1041.6666666666667</v>
      </c>
      <c r="L532" s="3">
        <v>5</v>
      </c>
      <c r="M532" s="14">
        <f t="shared" si="50"/>
        <v>5208.3333333333339</v>
      </c>
      <c r="N532" s="20">
        <v>0</v>
      </c>
      <c r="O532" s="14">
        <v>0</v>
      </c>
      <c r="P532" s="14">
        <f t="shared" si="51"/>
        <v>5208.3333333333339</v>
      </c>
      <c r="Q532" s="14">
        <f t="shared" si="52"/>
        <v>94791.666666666672</v>
      </c>
    </row>
    <row r="533" spans="2:19" x14ac:dyDescent="0.25">
      <c r="B533" s="3">
        <v>516</v>
      </c>
      <c r="C533" s="94" t="s">
        <v>374</v>
      </c>
      <c r="D533" s="3"/>
      <c r="E533" s="24" t="s">
        <v>71</v>
      </c>
      <c r="F533" s="3">
        <v>2016</v>
      </c>
      <c r="G533" s="105">
        <v>100000</v>
      </c>
      <c r="H533" s="3">
        <v>8</v>
      </c>
      <c r="I533" s="67">
        <f>1/H533</f>
        <v>0.125</v>
      </c>
      <c r="J533" s="14">
        <f t="shared" si="49"/>
        <v>1041.6666666666667</v>
      </c>
      <c r="K533" s="14">
        <f>J533</f>
        <v>1041.6666666666667</v>
      </c>
      <c r="L533" s="3">
        <v>5</v>
      </c>
      <c r="M533" s="14">
        <f t="shared" si="50"/>
        <v>5208.3333333333339</v>
      </c>
      <c r="N533" s="20">
        <v>0</v>
      </c>
      <c r="O533" s="14">
        <v>0</v>
      </c>
      <c r="P533" s="14">
        <f t="shared" si="51"/>
        <v>5208.3333333333339</v>
      </c>
      <c r="Q533" s="14">
        <f t="shared" si="52"/>
        <v>94791.666666666672</v>
      </c>
    </row>
    <row r="534" spans="2:19" ht="15.75" thickBot="1" x14ac:dyDescent="0.3">
      <c r="B534" s="8"/>
      <c r="C534" s="7"/>
      <c r="D534" s="8"/>
      <c r="E534" s="25"/>
      <c r="F534" s="8"/>
      <c r="G534" s="15"/>
      <c r="H534" s="8"/>
      <c r="I534" s="18"/>
      <c r="J534" s="15"/>
      <c r="K534" s="15"/>
      <c r="L534" s="21"/>
      <c r="M534" s="15"/>
      <c r="N534" s="21"/>
      <c r="O534" s="15"/>
      <c r="P534" s="15"/>
      <c r="Q534" s="15"/>
    </row>
    <row r="535" spans="2:19" ht="16.5" thickTop="1" thickBot="1" x14ac:dyDescent="0.3">
      <c r="B535" s="176" t="s">
        <v>24</v>
      </c>
      <c r="C535" s="177"/>
      <c r="D535" s="73"/>
      <c r="E535" s="74"/>
      <c r="F535" s="73"/>
      <c r="G535" s="75">
        <f>SUM(G18:G534)</f>
        <v>915815648</v>
      </c>
      <c r="H535" s="73"/>
      <c r="I535" s="76"/>
      <c r="J535" s="75">
        <f>SUM(J18:J534)</f>
        <v>9539746.333333334</v>
      </c>
      <c r="K535" s="75">
        <f>SUM(K18:K534)</f>
        <v>9539746.333333334</v>
      </c>
      <c r="L535" s="77"/>
      <c r="M535" s="75">
        <f>SUM(M18:M534)</f>
        <v>47698731.666666694</v>
      </c>
      <c r="N535" s="77"/>
      <c r="O535" s="75">
        <f>SUM(O18:O534)</f>
        <v>0</v>
      </c>
      <c r="P535" s="75">
        <f>SUM(P18:P534)</f>
        <v>47698731.666666694</v>
      </c>
      <c r="Q535" s="75">
        <f>SUM(Q18:Q534)</f>
        <v>868116916.33333266</v>
      </c>
      <c r="S535" s="107">
        <f>Q535-'[1]92'!$J$522</f>
        <v>0</v>
      </c>
    </row>
    <row r="536" spans="2:19" ht="15.75" thickTop="1" x14ac:dyDescent="0.25">
      <c r="B536" s="3"/>
      <c r="C536" s="4"/>
      <c r="D536" s="3"/>
      <c r="E536" s="24"/>
      <c r="F536" s="3"/>
      <c r="G536" s="14"/>
      <c r="H536" s="3"/>
      <c r="I536" s="17"/>
      <c r="J536" s="14"/>
      <c r="K536" s="14"/>
      <c r="L536" s="20"/>
      <c r="M536" s="14"/>
      <c r="N536" s="20"/>
      <c r="O536" s="14"/>
      <c r="P536" s="14"/>
      <c r="Q536" s="14"/>
    </row>
    <row r="537" spans="2:19" x14ac:dyDescent="0.25">
      <c r="B537" s="3"/>
      <c r="C537" s="5" t="s">
        <v>199</v>
      </c>
      <c r="D537" s="3"/>
      <c r="E537" s="24"/>
      <c r="F537" s="3"/>
      <c r="G537" s="14"/>
      <c r="H537" s="3"/>
      <c r="I537" s="17"/>
      <c r="J537" s="14"/>
      <c r="K537" s="14"/>
      <c r="L537" s="20"/>
      <c r="M537" s="14"/>
      <c r="N537" s="20"/>
      <c r="O537" s="14"/>
      <c r="P537" s="14"/>
      <c r="Q537" s="14"/>
    </row>
    <row r="538" spans="2:19" x14ac:dyDescent="0.25">
      <c r="B538" s="3">
        <v>1</v>
      </c>
      <c r="C538" s="4" t="s">
        <v>200</v>
      </c>
      <c r="D538" s="3"/>
      <c r="E538" s="24"/>
      <c r="F538" s="3">
        <v>2016</v>
      </c>
      <c r="G538" s="86">
        <v>31500000</v>
      </c>
      <c r="H538" s="3">
        <v>8</v>
      </c>
      <c r="I538" s="17">
        <f>1/H538</f>
        <v>0.125</v>
      </c>
      <c r="J538" s="14">
        <f>G538/(H538*12)</f>
        <v>328125</v>
      </c>
      <c r="K538" s="14">
        <f>J538</f>
        <v>328125</v>
      </c>
      <c r="L538" s="3">
        <v>5</v>
      </c>
      <c r="M538" s="14">
        <f>J538*L538</f>
        <v>1640625</v>
      </c>
      <c r="N538" s="20">
        <v>0</v>
      </c>
      <c r="O538" s="14">
        <v>0</v>
      </c>
      <c r="P538" s="14">
        <f>O538+M538</f>
        <v>1640625</v>
      </c>
      <c r="Q538" s="14">
        <f>G538-P538</f>
        <v>29859375</v>
      </c>
    </row>
    <row r="539" spans="2:19" ht="15.75" thickBot="1" x14ac:dyDescent="0.3">
      <c r="B539" s="8"/>
      <c r="C539" s="7"/>
      <c r="D539" s="8"/>
      <c r="E539" s="25"/>
      <c r="F539" s="8"/>
      <c r="G539" s="15"/>
      <c r="H539" s="8"/>
      <c r="I539" s="18"/>
      <c r="J539" s="15"/>
      <c r="K539" s="15"/>
      <c r="L539" s="21"/>
      <c r="M539" s="15"/>
      <c r="N539" s="21"/>
      <c r="O539" s="15"/>
      <c r="P539" s="15"/>
      <c r="Q539" s="15"/>
    </row>
    <row r="540" spans="2:19" ht="16.5" thickTop="1" thickBot="1" x14ac:dyDescent="0.3">
      <c r="B540" s="176" t="s">
        <v>24</v>
      </c>
      <c r="C540" s="177"/>
      <c r="D540" s="73"/>
      <c r="E540" s="74"/>
      <c r="F540" s="73"/>
      <c r="G540" s="75">
        <f>SUM(G538:G539)</f>
        <v>31500000</v>
      </c>
      <c r="H540" s="73"/>
      <c r="I540" s="76"/>
      <c r="J540" s="75">
        <f>SUM(J538:J539)</f>
        <v>328125</v>
      </c>
      <c r="K540" s="75">
        <f>SUM(K538:K539)</f>
        <v>328125</v>
      </c>
      <c r="L540" s="77"/>
      <c r="M540" s="75">
        <f>SUM(M538:M539)</f>
        <v>1640625</v>
      </c>
      <c r="N540" s="77"/>
      <c r="O540" s="75">
        <f>SUM(O538:O539)</f>
        <v>0</v>
      </c>
      <c r="P540" s="75">
        <f>SUM(P538:P539)</f>
        <v>1640625</v>
      </c>
      <c r="Q540" s="75">
        <f>SUM(Q538:Q539)</f>
        <v>29859375</v>
      </c>
    </row>
    <row r="541" spans="2:19" ht="15.75" thickTop="1" x14ac:dyDescent="0.25">
      <c r="B541" s="3"/>
      <c r="C541" s="4"/>
      <c r="D541" s="3"/>
      <c r="E541" s="24"/>
      <c r="F541" s="3"/>
      <c r="G541" s="14"/>
      <c r="H541" s="3"/>
      <c r="I541" s="17"/>
      <c r="J541" s="14"/>
      <c r="K541" s="14"/>
      <c r="L541" s="20"/>
      <c r="M541" s="14"/>
      <c r="N541" s="20"/>
      <c r="O541" s="14"/>
      <c r="P541" s="14"/>
      <c r="Q541" s="14"/>
    </row>
    <row r="542" spans="2:19" x14ac:dyDescent="0.25">
      <c r="B542" s="3"/>
      <c r="C542" s="1" t="s">
        <v>515</v>
      </c>
      <c r="D542" s="3"/>
      <c r="E542" s="24"/>
      <c r="F542" s="3"/>
      <c r="G542" s="14"/>
      <c r="H542" s="3"/>
      <c r="I542" s="17"/>
      <c r="J542" s="14"/>
      <c r="K542" s="14"/>
      <c r="L542" s="20"/>
      <c r="M542" s="14"/>
      <c r="N542" s="20"/>
      <c r="O542" s="14"/>
      <c r="P542" s="14"/>
      <c r="Q542" s="14"/>
    </row>
    <row r="543" spans="2:19" x14ac:dyDescent="0.25">
      <c r="B543" s="3">
        <v>1</v>
      </c>
      <c r="C543" s="4" t="s">
        <v>516</v>
      </c>
      <c r="D543" s="3"/>
      <c r="E543" s="24"/>
      <c r="F543" s="3">
        <v>2016</v>
      </c>
      <c r="G543" s="114">
        <v>850000</v>
      </c>
      <c r="H543" s="3">
        <v>3</v>
      </c>
      <c r="I543" s="17">
        <f>1/H543</f>
        <v>0.33333333333333331</v>
      </c>
      <c r="J543" s="14">
        <f>G543/((H543*12)-4)</f>
        <v>26562.5</v>
      </c>
      <c r="K543" s="14">
        <f>J543</f>
        <v>26562.5</v>
      </c>
      <c r="L543" s="3">
        <v>5</v>
      </c>
      <c r="M543" s="14">
        <f>J543*L543</f>
        <v>132812.5</v>
      </c>
      <c r="N543" s="20">
        <v>0</v>
      </c>
      <c r="O543" s="14">
        <v>0</v>
      </c>
      <c r="P543" s="14">
        <f>O543+M543</f>
        <v>132812.5</v>
      </c>
      <c r="Q543" s="14">
        <f>G543-P543</f>
        <v>717187.5</v>
      </c>
    </row>
    <row r="544" spans="2:19" x14ac:dyDescent="0.25">
      <c r="B544" s="3">
        <v>2</v>
      </c>
      <c r="C544" s="4" t="s">
        <v>517</v>
      </c>
      <c r="D544" s="3"/>
      <c r="E544" s="24"/>
      <c r="F544" s="3">
        <v>2016</v>
      </c>
      <c r="G544" s="114">
        <v>135000</v>
      </c>
      <c r="H544" s="3">
        <v>3</v>
      </c>
      <c r="I544" s="17">
        <f t="shared" ref="I544:I578" si="53">1/H544</f>
        <v>0.33333333333333331</v>
      </c>
      <c r="J544" s="14">
        <f t="shared" ref="J544:J578" si="54">G544/((H544*12)-4)</f>
        <v>4218.75</v>
      </c>
      <c r="K544" s="14">
        <f t="shared" ref="K544:K578" si="55">J544</f>
        <v>4218.75</v>
      </c>
      <c r="L544" s="3">
        <v>5</v>
      </c>
      <c r="M544" s="14">
        <f t="shared" ref="M544:M578" si="56">J544*L544</f>
        <v>21093.75</v>
      </c>
      <c r="N544" s="20">
        <v>0</v>
      </c>
      <c r="O544" s="14">
        <v>0</v>
      </c>
      <c r="P544" s="14">
        <f t="shared" ref="P544:P578" si="57">O544+M544</f>
        <v>21093.75</v>
      </c>
      <c r="Q544" s="14">
        <f t="shared" ref="Q544:Q578" si="58">G544-P544</f>
        <v>113906.25</v>
      </c>
    </row>
    <row r="545" spans="2:17" x14ac:dyDescent="0.25">
      <c r="B545" s="3">
        <v>3</v>
      </c>
      <c r="C545" s="4" t="s">
        <v>518</v>
      </c>
      <c r="D545" s="108"/>
      <c r="E545" s="109"/>
      <c r="F545" s="3">
        <v>2016</v>
      </c>
      <c r="G545" s="114">
        <v>300000</v>
      </c>
      <c r="H545" s="3">
        <v>3</v>
      </c>
      <c r="I545" s="17">
        <f t="shared" si="53"/>
        <v>0.33333333333333331</v>
      </c>
      <c r="J545" s="14">
        <f t="shared" si="54"/>
        <v>9375</v>
      </c>
      <c r="K545" s="14">
        <f t="shared" si="55"/>
        <v>9375</v>
      </c>
      <c r="L545" s="3">
        <v>5</v>
      </c>
      <c r="M545" s="14">
        <f t="shared" si="56"/>
        <v>46875</v>
      </c>
      <c r="N545" s="20">
        <v>0</v>
      </c>
      <c r="O545" s="14">
        <v>0</v>
      </c>
      <c r="P545" s="14">
        <f t="shared" si="57"/>
        <v>46875</v>
      </c>
      <c r="Q545" s="14">
        <f t="shared" si="58"/>
        <v>253125</v>
      </c>
    </row>
    <row r="546" spans="2:17" x14ac:dyDescent="0.25">
      <c r="B546" s="3">
        <v>4</v>
      </c>
      <c r="C546" s="4" t="s">
        <v>519</v>
      </c>
      <c r="D546" s="108"/>
      <c r="E546" s="109"/>
      <c r="F546" s="3">
        <v>2016</v>
      </c>
      <c r="G546" s="114">
        <v>202500</v>
      </c>
      <c r="H546" s="3">
        <v>3</v>
      </c>
      <c r="I546" s="17">
        <f t="shared" si="53"/>
        <v>0.33333333333333331</v>
      </c>
      <c r="J546" s="14">
        <f t="shared" si="54"/>
        <v>6328.125</v>
      </c>
      <c r="K546" s="14">
        <f t="shared" si="55"/>
        <v>6328.125</v>
      </c>
      <c r="L546" s="3">
        <v>5</v>
      </c>
      <c r="M546" s="14">
        <f t="shared" si="56"/>
        <v>31640.625</v>
      </c>
      <c r="N546" s="20">
        <v>0</v>
      </c>
      <c r="O546" s="14">
        <v>0</v>
      </c>
      <c r="P546" s="14">
        <f t="shared" si="57"/>
        <v>31640.625</v>
      </c>
      <c r="Q546" s="14">
        <f t="shared" si="58"/>
        <v>170859.375</v>
      </c>
    </row>
    <row r="547" spans="2:17" x14ac:dyDescent="0.25">
      <c r="B547" s="3">
        <v>5</v>
      </c>
      <c r="C547" s="4" t="s">
        <v>520</v>
      </c>
      <c r="D547" s="108"/>
      <c r="E547" s="109"/>
      <c r="F547" s="3">
        <v>2016</v>
      </c>
      <c r="G547" s="114">
        <v>50000</v>
      </c>
      <c r="H547" s="3">
        <v>3</v>
      </c>
      <c r="I547" s="17">
        <f t="shared" si="53"/>
        <v>0.33333333333333331</v>
      </c>
      <c r="J547" s="14">
        <f t="shared" si="54"/>
        <v>1562.5</v>
      </c>
      <c r="K547" s="14">
        <f t="shared" si="55"/>
        <v>1562.5</v>
      </c>
      <c r="L547" s="3">
        <v>5</v>
      </c>
      <c r="M547" s="14">
        <f t="shared" si="56"/>
        <v>7812.5</v>
      </c>
      <c r="N547" s="20">
        <v>0</v>
      </c>
      <c r="O547" s="14">
        <v>0</v>
      </c>
      <c r="P547" s="14">
        <f t="shared" si="57"/>
        <v>7812.5</v>
      </c>
      <c r="Q547" s="14">
        <f t="shared" si="58"/>
        <v>42187.5</v>
      </c>
    </row>
    <row r="548" spans="2:17" x14ac:dyDescent="0.25">
      <c r="B548" s="3">
        <v>6</v>
      </c>
      <c r="C548" s="4" t="s">
        <v>521</v>
      </c>
      <c r="D548" s="108"/>
      <c r="E548" s="109"/>
      <c r="F548" s="3">
        <v>2016</v>
      </c>
      <c r="G548" s="114">
        <v>81000</v>
      </c>
      <c r="H548" s="3">
        <v>3</v>
      </c>
      <c r="I548" s="17">
        <f t="shared" si="53"/>
        <v>0.33333333333333331</v>
      </c>
      <c r="J548" s="14">
        <f t="shared" si="54"/>
        <v>2531.25</v>
      </c>
      <c r="K548" s="14">
        <f t="shared" si="55"/>
        <v>2531.25</v>
      </c>
      <c r="L548" s="3">
        <v>5</v>
      </c>
      <c r="M548" s="14">
        <f t="shared" si="56"/>
        <v>12656.25</v>
      </c>
      <c r="N548" s="20">
        <v>0</v>
      </c>
      <c r="O548" s="14">
        <v>0</v>
      </c>
      <c r="P548" s="14">
        <f t="shared" si="57"/>
        <v>12656.25</v>
      </c>
      <c r="Q548" s="14">
        <f t="shared" si="58"/>
        <v>68343.75</v>
      </c>
    </row>
    <row r="549" spans="2:17" x14ac:dyDescent="0.25">
      <c r="B549" s="3">
        <v>7</v>
      </c>
      <c r="C549" s="4" t="s">
        <v>522</v>
      </c>
      <c r="D549" s="108"/>
      <c r="E549" s="109"/>
      <c r="F549" s="3">
        <v>2016</v>
      </c>
      <c r="G549" s="114">
        <v>20000</v>
      </c>
      <c r="H549" s="3">
        <v>3</v>
      </c>
      <c r="I549" s="17">
        <f t="shared" si="53"/>
        <v>0.33333333333333331</v>
      </c>
      <c r="J549" s="14">
        <f t="shared" si="54"/>
        <v>625</v>
      </c>
      <c r="K549" s="14">
        <f t="shared" si="55"/>
        <v>625</v>
      </c>
      <c r="L549" s="3">
        <v>5</v>
      </c>
      <c r="M549" s="14">
        <f t="shared" si="56"/>
        <v>3125</v>
      </c>
      <c r="N549" s="20">
        <v>0</v>
      </c>
      <c r="O549" s="14">
        <v>0</v>
      </c>
      <c r="P549" s="14">
        <f t="shared" si="57"/>
        <v>3125</v>
      </c>
      <c r="Q549" s="14">
        <f t="shared" si="58"/>
        <v>16875</v>
      </c>
    </row>
    <row r="550" spans="2:17" x14ac:dyDescent="0.25">
      <c r="B550" s="3">
        <v>8</v>
      </c>
      <c r="C550" s="4" t="s">
        <v>523</v>
      </c>
      <c r="D550" s="108"/>
      <c r="E550" s="109"/>
      <c r="F550" s="3">
        <v>2016</v>
      </c>
      <c r="G550" s="114">
        <v>50000</v>
      </c>
      <c r="H550" s="3">
        <v>3</v>
      </c>
      <c r="I550" s="17">
        <f t="shared" si="53"/>
        <v>0.33333333333333331</v>
      </c>
      <c r="J550" s="14">
        <f t="shared" si="54"/>
        <v>1562.5</v>
      </c>
      <c r="K550" s="14">
        <f t="shared" si="55"/>
        <v>1562.5</v>
      </c>
      <c r="L550" s="3">
        <v>5</v>
      </c>
      <c r="M550" s="14">
        <f t="shared" si="56"/>
        <v>7812.5</v>
      </c>
      <c r="N550" s="20">
        <v>0</v>
      </c>
      <c r="O550" s="14">
        <v>0</v>
      </c>
      <c r="P550" s="14">
        <f t="shared" si="57"/>
        <v>7812.5</v>
      </c>
      <c r="Q550" s="14">
        <f t="shared" si="58"/>
        <v>42187.5</v>
      </c>
    </row>
    <row r="551" spans="2:17" x14ac:dyDescent="0.25">
      <c r="B551" s="3">
        <v>9</v>
      </c>
      <c r="C551" s="4" t="s">
        <v>524</v>
      </c>
      <c r="D551" s="108"/>
      <c r="E551" s="109"/>
      <c r="F551" s="3">
        <v>2016</v>
      </c>
      <c r="G551" s="114">
        <v>6900000</v>
      </c>
      <c r="H551" s="3">
        <v>3</v>
      </c>
      <c r="I551" s="17">
        <f t="shared" si="53"/>
        <v>0.33333333333333331</v>
      </c>
      <c r="J551" s="14">
        <f t="shared" si="54"/>
        <v>215625</v>
      </c>
      <c r="K551" s="14">
        <f t="shared" si="55"/>
        <v>215625</v>
      </c>
      <c r="L551" s="3">
        <v>5</v>
      </c>
      <c r="M551" s="14">
        <f t="shared" si="56"/>
        <v>1078125</v>
      </c>
      <c r="N551" s="20">
        <v>0</v>
      </c>
      <c r="O551" s="14">
        <v>0</v>
      </c>
      <c r="P551" s="14">
        <f t="shared" si="57"/>
        <v>1078125</v>
      </c>
      <c r="Q551" s="14">
        <f t="shared" si="58"/>
        <v>5821875</v>
      </c>
    </row>
    <row r="552" spans="2:17" x14ac:dyDescent="0.25">
      <c r="B552" s="3">
        <v>10</v>
      </c>
      <c r="C552" s="4" t="s">
        <v>525</v>
      </c>
      <c r="D552" s="108"/>
      <c r="E552" s="109"/>
      <c r="F552" s="3">
        <v>2016</v>
      </c>
      <c r="G552" s="114">
        <v>95000</v>
      </c>
      <c r="H552" s="3">
        <v>3</v>
      </c>
      <c r="I552" s="17">
        <f t="shared" si="53"/>
        <v>0.33333333333333331</v>
      </c>
      <c r="J552" s="14">
        <f t="shared" si="54"/>
        <v>2968.75</v>
      </c>
      <c r="K552" s="14">
        <f t="shared" si="55"/>
        <v>2968.75</v>
      </c>
      <c r="L552" s="3">
        <v>5</v>
      </c>
      <c r="M552" s="14">
        <f t="shared" si="56"/>
        <v>14843.75</v>
      </c>
      <c r="N552" s="20">
        <v>0</v>
      </c>
      <c r="O552" s="14">
        <v>0</v>
      </c>
      <c r="P552" s="14">
        <f t="shared" si="57"/>
        <v>14843.75</v>
      </c>
      <c r="Q552" s="14">
        <f t="shared" si="58"/>
        <v>80156.25</v>
      </c>
    </row>
    <row r="553" spans="2:17" x14ac:dyDescent="0.25">
      <c r="B553" s="3">
        <v>11</v>
      </c>
      <c r="C553" s="4" t="s">
        <v>526</v>
      </c>
      <c r="D553" s="108"/>
      <c r="E553" s="109"/>
      <c r="F553" s="3">
        <v>2016</v>
      </c>
      <c r="G553" s="114">
        <v>13800000</v>
      </c>
      <c r="H553" s="3">
        <v>3</v>
      </c>
      <c r="I553" s="17">
        <f t="shared" si="53"/>
        <v>0.33333333333333331</v>
      </c>
      <c r="J553" s="14">
        <f t="shared" si="54"/>
        <v>431250</v>
      </c>
      <c r="K553" s="14">
        <f t="shared" si="55"/>
        <v>431250</v>
      </c>
      <c r="L553" s="3">
        <v>5</v>
      </c>
      <c r="M553" s="14">
        <f t="shared" si="56"/>
        <v>2156250</v>
      </c>
      <c r="N553" s="20">
        <v>0</v>
      </c>
      <c r="O553" s="14">
        <v>0</v>
      </c>
      <c r="P553" s="14">
        <f t="shared" si="57"/>
        <v>2156250</v>
      </c>
      <c r="Q553" s="14">
        <f t="shared" si="58"/>
        <v>11643750</v>
      </c>
    </row>
    <row r="554" spans="2:17" x14ac:dyDescent="0.25">
      <c r="B554" s="3">
        <v>12</v>
      </c>
      <c r="C554" s="4" t="s">
        <v>527</v>
      </c>
      <c r="D554" s="108"/>
      <c r="E554" s="109"/>
      <c r="F554" s="3">
        <v>2016</v>
      </c>
      <c r="G554" s="114">
        <v>9900000</v>
      </c>
      <c r="H554" s="3">
        <v>3</v>
      </c>
      <c r="I554" s="17">
        <f t="shared" si="53"/>
        <v>0.33333333333333331</v>
      </c>
      <c r="J554" s="14">
        <f t="shared" si="54"/>
        <v>309375</v>
      </c>
      <c r="K554" s="14">
        <f t="shared" si="55"/>
        <v>309375</v>
      </c>
      <c r="L554" s="3">
        <v>5</v>
      </c>
      <c r="M554" s="14">
        <f t="shared" si="56"/>
        <v>1546875</v>
      </c>
      <c r="N554" s="20">
        <v>0</v>
      </c>
      <c r="O554" s="14">
        <v>0</v>
      </c>
      <c r="P554" s="14">
        <f t="shared" si="57"/>
        <v>1546875</v>
      </c>
      <c r="Q554" s="14">
        <f t="shared" si="58"/>
        <v>8353125</v>
      </c>
    </row>
    <row r="555" spans="2:17" x14ac:dyDescent="0.25">
      <c r="B555" s="3">
        <v>13</v>
      </c>
      <c r="C555" s="4" t="s">
        <v>528</v>
      </c>
      <c r="D555" s="108"/>
      <c r="E555" s="109"/>
      <c r="F555" s="3">
        <v>2016</v>
      </c>
      <c r="G555" s="114">
        <v>13800000</v>
      </c>
      <c r="H555" s="3">
        <v>3</v>
      </c>
      <c r="I555" s="17">
        <f t="shared" si="53"/>
        <v>0.33333333333333331</v>
      </c>
      <c r="J555" s="14">
        <f t="shared" si="54"/>
        <v>431250</v>
      </c>
      <c r="K555" s="14">
        <f t="shared" si="55"/>
        <v>431250</v>
      </c>
      <c r="L555" s="3">
        <v>5</v>
      </c>
      <c r="M555" s="14">
        <f t="shared" si="56"/>
        <v>2156250</v>
      </c>
      <c r="N555" s="20">
        <v>0</v>
      </c>
      <c r="O555" s="14">
        <v>0</v>
      </c>
      <c r="P555" s="14">
        <f t="shared" si="57"/>
        <v>2156250</v>
      </c>
      <c r="Q555" s="14">
        <f t="shared" si="58"/>
        <v>11643750</v>
      </c>
    </row>
    <row r="556" spans="2:17" x14ac:dyDescent="0.25">
      <c r="B556" s="3">
        <v>14</v>
      </c>
      <c r="C556" s="4" t="s">
        <v>529</v>
      </c>
      <c r="D556" s="108"/>
      <c r="E556" s="109"/>
      <c r="F556" s="3">
        <v>2016</v>
      </c>
      <c r="G556" s="114">
        <v>35000</v>
      </c>
      <c r="H556" s="3">
        <v>3</v>
      </c>
      <c r="I556" s="17">
        <f t="shared" si="53"/>
        <v>0.33333333333333331</v>
      </c>
      <c r="J556" s="14">
        <f t="shared" si="54"/>
        <v>1093.75</v>
      </c>
      <c r="K556" s="14">
        <f t="shared" si="55"/>
        <v>1093.75</v>
      </c>
      <c r="L556" s="3">
        <v>5</v>
      </c>
      <c r="M556" s="14">
        <f t="shared" si="56"/>
        <v>5468.75</v>
      </c>
      <c r="N556" s="20">
        <v>0</v>
      </c>
      <c r="O556" s="14">
        <v>0</v>
      </c>
      <c r="P556" s="14">
        <f t="shared" si="57"/>
        <v>5468.75</v>
      </c>
      <c r="Q556" s="14">
        <f t="shared" si="58"/>
        <v>29531.25</v>
      </c>
    </row>
    <row r="557" spans="2:17" x14ac:dyDescent="0.25">
      <c r="B557" s="3">
        <v>15</v>
      </c>
      <c r="C557" s="4" t="s">
        <v>525</v>
      </c>
      <c r="D557" s="108"/>
      <c r="E557" s="109"/>
      <c r="F557" s="3">
        <v>2016</v>
      </c>
      <c r="G557" s="114">
        <v>50000</v>
      </c>
      <c r="H557" s="3">
        <v>3</v>
      </c>
      <c r="I557" s="17">
        <f t="shared" si="53"/>
        <v>0.33333333333333331</v>
      </c>
      <c r="J557" s="14">
        <f t="shared" si="54"/>
        <v>1562.5</v>
      </c>
      <c r="K557" s="14">
        <f t="shared" si="55"/>
        <v>1562.5</v>
      </c>
      <c r="L557" s="3">
        <v>5</v>
      </c>
      <c r="M557" s="14">
        <f t="shared" si="56"/>
        <v>7812.5</v>
      </c>
      <c r="N557" s="20">
        <v>0</v>
      </c>
      <c r="O557" s="14">
        <v>0</v>
      </c>
      <c r="P557" s="14">
        <f t="shared" si="57"/>
        <v>7812.5</v>
      </c>
      <c r="Q557" s="14">
        <f t="shared" si="58"/>
        <v>42187.5</v>
      </c>
    </row>
    <row r="558" spans="2:17" x14ac:dyDescent="0.25">
      <c r="B558" s="3">
        <v>16</v>
      </c>
      <c r="C558" s="4" t="s">
        <v>530</v>
      </c>
      <c r="D558" s="108"/>
      <c r="E558" s="109"/>
      <c r="F558" s="3">
        <v>2016</v>
      </c>
      <c r="G558" s="114">
        <v>440000</v>
      </c>
      <c r="H558" s="3">
        <v>3</v>
      </c>
      <c r="I558" s="17">
        <f t="shared" si="53"/>
        <v>0.33333333333333331</v>
      </c>
      <c r="J558" s="14">
        <f t="shared" si="54"/>
        <v>13750</v>
      </c>
      <c r="K558" s="14">
        <f t="shared" si="55"/>
        <v>13750</v>
      </c>
      <c r="L558" s="3">
        <v>5</v>
      </c>
      <c r="M558" s="14">
        <f t="shared" si="56"/>
        <v>68750</v>
      </c>
      <c r="N558" s="20">
        <v>0</v>
      </c>
      <c r="O558" s="14">
        <v>0</v>
      </c>
      <c r="P558" s="14">
        <f t="shared" si="57"/>
        <v>68750</v>
      </c>
      <c r="Q558" s="14">
        <f t="shared" si="58"/>
        <v>371250</v>
      </c>
    </row>
    <row r="559" spans="2:17" x14ac:dyDescent="0.25">
      <c r="B559" s="3">
        <v>17</v>
      </c>
      <c r="C559" s="4" t="s">
        <v>521</v>
      </c>
      <c r="D559" s="108"/>
      <c r="E559" s="109"/>
      <c r="F559" s="3">
        <v>2016</v>
      </c>
      <c r="G559" s="114">
        <v>516700</v>
      </c>
      <c r="H559" s="3">
        <v>3</v>
      </c>
      <c r="I559" s="17">
        <f t="shared" si="53"/>
        <v>0.33333333333333331</v>
      </c>
      <c r="J559" s="14">
        <f t="shared" si="54"/>
        <v>16146.875</v>
      </c>
      <c r="K559" s="14">
        <f t="shared" si="55"/>
        <v>16146.875</v>
      </c>
      <c r="L559" s="3">
        <v>5</v>
      </c>
      <c r="M559" s="14">
        <f t="shared" si="56"/>
        <v>80734.375</v>
      </c>
      <c r="N559" s="20">
        <v>0</v>
      </c>
      <c r="O559" s="14">
        <v>0</v>
      </c>
      <c r="P559" s="14">
        <f t="shared" si="57"/>
        <v>80734.375</v>
      </c>
      <c r="Q559" s="14">
        <f t="shared" si="58"/>
        <v>435965.625</v>
      </c>
    </row>
    <row r="560" spans="2:17" x14ac:dyDescent="0.25">
      <c r="B560" s="3">
        <v>18</v>
      </c>
      <c r="C560" s="4" t="s">
        <v>521</v>
      </c>
      <c r="D560" s="108"/>
      <c r="E560" s="109"/>
      <c r="F560" s="3">
        <v>2016</v>
      </c>
      <c r="G560" s="114">
        <v>142000</v>
      </c>
      <c r="H560" s="3">
        <v>3</v>
      </c>
      <c r="I560" s="17">
        <f t="shared" si="53"/>
        <v>0.33333333333333331</v>
      </c>
      <c r="J560" s="14">
        <f t="shared" si="54"/>
        <v>4437.5</v>
      </c>
      <c r="K560" s="14">
        <f t="shared" si="55"/>
        <v>4437.5</v>
      </c>
      <c r="L560" s="3">
        <v>5</v>
      </c>
      <c r="M560" s="14">
        <f t="shared" si="56"/>
        <v>22187.5</v>
      </c>
      <c r="N560" s="20">
        <v>0</v>
      </c>
      <c r="O560" s="14">
        <v>0</v>
      </c>
      <c r="P560" s="14">
        <f t="shared" si="57"/>
        <v>22187.5</v>
      </c>
      <c r="Q560" s="14">
        <f t="shared" si="58"/>
        <v>119812.5</v>
      </c>
    </row>
    <row r="561" spans="2:17" x14ac:dyDescent="0.25">
      <c r="B561" s="3">
        <v>19</v>
      </c>
      <c r="C561" s="4" t="s">
        <v>521</v>
      </c>
      <c r="D561" s="108"/>
      <c r="E561" s="109"/>
      <c r="F561" s="3">
        <v>2016</v>
      </c>
      <c r="G561" s="114">
        <v>113900</v>
      </c>
      <c r="H561" s="3">
        <v>3</v>
      </c>
      <c r="I561" s="17">
        <f t="shared" si="53"/>
        <v>0.33333333333333331</v>
      </c>
      <c r="J561" s="14">
        <f t="shared" si="54"/>
        <v>3559.375</v>
      </c>
      <c r="K561" s="14">
        <f t="shared" si="55"/>
        <v>3559.375</v>
      </c>
      <c r="L561" s="3">
        <v>5</v>
      </c>
      <c r="M561" s="14">
        <f t="shared" si="56"/>
        <v>17796.875</v>
      </c>
      <c r="N561" s="20">
        <v>0</v>
      </c>
      <c r="O561" s="14">
        <v>0</v>
      </c>
      <c r="P561" s="14">
        <f t="shared" si="57"/>
        <v>17796.875</v>
      </c>
      <c r="Q561" s="14">
        <f t="shared" si="58"/>
        <v>96103.125</v>
      </c>
    </row>
    <row r="562" spans="2:17" x14ac:dyDescent="0.25">
      <c r="B562" s="3">
        <v>20</v>
      </c>
      <c r="C562" s="4" t="s">
        <v>531</v>
      </c>
      <c r="D562" s="108"/>
      <c r="E562" s="109"/>
      <c r="F562" s="3">
        <v>2016</v>
      </c>
      <c r="G562" s="114">
        <v>13200000</v>
      </c>
      <c r="H562" s="3">
        <v>3</v>
      </c>
      <c r="I562" s="17">
        <f t="shared" si="53"/>
        <v>0.33333333333333331</v>
      </c>
      <c r="J562" s="14">
        <f t="shared" si="54"/>
        <v>412500</v>
      </c>
      <c r="K562" s="14">
        <f t="shared" si="55"/>
        <v>412500</v>
      </c>
      <c r="L562" s="3">
        <v>5</v>
      </c>
      <c r="M562" s="14">
        <f t="shared" si="56"/>
        <v>2062500</v>
      </c>
      <c r="N562" s="20">
        <v>0</v>
      </c>
      <c r="O562" s="14">
        <v>0</v>
      </c>
      <c r="P562" s="14">
        <f t="shared" si="57"/>
        <v>2062500</v>
      </c>
      <c r="Q562" s="14">
        <f t="shared" si="58"/>
        <v>11137500</v>
      </c>
    </row>
    <row r="563" spans="2:17" x14ac:dyDescent="0.25">
      <c r="B563" s="3">
        <v>21</v>
      </c>
      <c r="C563" s="4" t="s">
        <v>532</v>
      </c>
      <c r="D563" s="108"/>
      <c r="E563" s="109"/>
      <c r="F563" s="3">
        <v>2016</v>
      </c>
      <c r="G563" s="114">
        <v>188000</v>
      </c>
      <c r="H563" s="3">
        <v>3</v>
      </c>
      <c r="I563" s="17">
        <f t="shared" si="53"/>
        <v>0.33333333333333331</v>
      </c>
      <c r="J563" s="14">
        <f t="shared" si="54"/>
        <v>5875</v>
      </c>
      <c r="K563" s="14">
        <f t="shared" si="55"/>
        <v>5875</v>
      </c>
      <c r="L563" s="3">
        <v>5</v>
      </c>
      <c r="M563" s="14">
        <f t="shared" si="56"/>
        <v>29375</v>
      </c>
      <c r="N563" s="20">
        <v>0</v>
      </c>
      <c r="O563" s="14">
        <v>0</v>
      </c>
      <c r="P563" s="14">
        <f t="shared" si="57"/>
        <v>29375</v>
      </c>
      <c r="Q563" s="14">
        <f t="shared" si="58"/>
        <v>158625</v>
      </c>
    </row>
    <row r="564" spans="2:17" x14ac:dyDescent="0.25">
      <c r="B564" s="3">
        <v>22</v>
      </c>
      <c r="C564" s="4" t="s">
        <v>533</v>
      </c>
      <c r="D564" s="108"/>
      <c r="E564" s="109"/>
      <c r="F564" s="3">
        <v>2016</v>
      </c>
      <c r="G564" s="114">
        <v>9900000</v>
      </c>
      <c r="H564" s="3">
        <v>3</v>
      </c>
      <c r="I564" s="17">
        <f t="shared" si="53"/>
        <v>0.33333333333333331</v>
      </c>
      <c r="J564" s="14">
        <f t="shared" si="54"/>
        <v>309375</v>
      </c>
      <c r="K564" s="14">
        <f t="shared" si="55"/>
        <v>309375</v>
      </c>
      <c r="L564" s="3">
        <v>5</v>
      </c>
      <c r="M564" s="14">
        <f t="shared" si="56"/>
        <v>1546875</v>
      </c>
      <c r="N564" s="20">
        <v>0</v>
      </c>
      <c r="O564" s="14">
        <v>0</v>
      </c>
      <c r="P564" s="14">
        <f t="shared" si="57"/>
        <v>1546875</v>
      </c>
      <c r="Q564" s="14">
        <f t="shared" si="58"/>
        <v>8353125</v>
      </c>
    </row>
    <row r="565" spans="2:17" x14ac:dyDescent="0.25">
      <c r="B565" s="3">
        <v>23</v>
      </c>
      <c r="C565" s="4" t="s">
        <v>534</v>
      </c>
      <c r="D565" s="108"/>
      <c r="E565" s="109"/>
      <c r="F565" s="3">
        <v>2016</v>
      </c>
      <c r="G565" s="114">
        <v>18000</v>
      </c>
      <c r="H565" s="3">
        <v>3</v>
      </c>
      <c r="I565" s="17">
        <f t="shared" si="53"/>
        <v>0.33333333333333331</v>
      </c>
      <c r="J565" s="14">
        <f t="shared" si="54"/>
        <v>562.5</v>
      </c>
      <c r="K565" s="14">
        <f t="shared" si="55"/>
        <v>562.5</v>
      </c>
      <c r="L565" s="3">
        <v>5</v>
      </c>
      <c r="M565" s="14">
        <f t="shared" si="56"/>
        <v>2812.5</v>
      </c>
      <c r="N565" s="20">
        <v>0</v>
      </c>
      <c r="O565" s="14">
        <v>0</v>
      </c>
      <c r="P565" s="14">
        <f t="shared" si="57"/>
        <v>2812.5</v>
      </c>
      <c r="Q565" s="14">
        <f t="shared" si="58"/>
        <v>15187.5</v>
      </c>
    </row>
    <row r="566" spans="2:17" x14ac:dyDescent="0.25">
      <c r="B566" s="3">
        <v>24</v>
      </c>
      <c r="C566" s="4" t="s">
        <v>535</v>
      </c>
      <c r="D566" s="108"/>
      <c r="E566" s="109"/>
      <c r="F566" s="3">
        <v>2016</v>
      </c>
      <c r="G566" s="114">
        <v>7350000</v>
      </c>
      <c r="H566" s="3">
        <v>3</v>
      </c>
      <c r="I566" s="17">
        <f t="shared" si="53"/>
        <v>0.33333333333333331</v>
      </c>
      <c r="J566" s="14">
        <f t="shared" si="54"/>
        <v>229687.5</v>
      </c>
      <c r="K566" s="14">
        <f t="shared" si="55"/>
        <v>229687.5</v>
      </c>
      <c r="L566" s="3">
        <v>5</v>
      </c>
      <c r="M566" s="14">
        <f t="shared" si="56"/>
        <v>1148437.5</v>
      </c>
      <c r="N566" s="20">
        <v>0</v>
      </c>
      <c r="O566" s="14">
        <v>0</v>
      </c>
      <c r="P566" s="14">
        <f t="shared" si="57"/>
        <v>1148437.5</v>
      </c>
      <c r="Q566" s="14">
        <f t="shared" si="58"/>
        <v>6201562.5</v>
      </c>
    </row>
    <row r="567" spans="2:17" x14ac:dyDescent="0.25">
      <c r="B567" s="3">
        <v>25</v>
      </c>
      <c r="C567" s="4" t="s">
        <v>536</v>
      </c>
      <c r="D567" s="108"/>
      <c r="E567" s="109"/>
      <c r="F567" s="3">
        <v>2016</v>
      </c>
      <c r="G567" s="114">
        <v>7350000</v>
      </c>
      <c r="H567" s="3">
        <v>3</v>
      </c>
      <c r="I567" s="17">
        <f t="shared" si="53"/>
        <v>0.33333333333333331</v>
      </c>
      <c r="J567" s="14">
        <f t="shared" si="54"/>
        <v>229687.5</v>
      </c>
      <c r="K567" s="14">
        <f t="shared" si="55"/>
        <v>229687.5</v>
      </c>
      <c r="L567" s="3">
        <v>5</v>
      </c>
      <c r="M567" s="14">
        <f t="shared" si="56"/>
        <v>1148437.5</v>
      </c>
      <c r="N567" s="20">
        <v>0</v>
      </c>
      <c r="O567" s="14">
        <v>0</v>
      </c>
      <c r="P567" s="14">
        <f t="shared" si="57"/>
        <v>1148437.5</v>
      </c>
      <c r="Q567" s="14">
        <f t="shared" si="58"/>
        <v>6201562.5</v>
      </c>
    </row>
    <row r="568" spans="2:17" x14ac:dyDescent="0.25">
      <c r="B568" s="3">
        <v>26</v>
      </c>
      <c r="C568" s="4" t="s">
        <v>537</v>
      </c>
      <c r="D568" s="108"/>
      <c r="E568" s="109"/>
      <c r="F568" s="3">
        <v>2016</v>
      </c>
      <c r="G568" s="114">
        <v>25000</v>
      </c>
      <c r="H568" s="3">
        <v>3</v>
      </c>
      <c r="I568" s="17">
        <f t="shared" si="53"/>
        <v>0.33333333333333331</v>
      </c>
      <c r="J568" s="14">
        <f t="shared" si="54"/>
        <v>781.25</v>
      </c>
      <c r="K568" s="14">
        <f t="shared" si="55"/>
        <v>781.25</v>
      </c>
      <c r="L568" s="3">
        <v>5</v>
      </c>
      <c r="M568" s="14">
        <f t="shared" si="56"/>
        <v>3906.25</v>
      </c>
      <c r="N568" s="20">
        <v>0</v>
      </c>
      <c r="O568" s="14">
        <v>0</v>
      </c>
      <c r="P568" s="14">
        <f t="shared" si="57"/>
        <v>3906.25</v>
      </c>
      <c r="Q568" s="14">
        <f t="shared" si="58"/>
        <v>21093.75</v>
      </c>
    </row>
    <row r="569" spans="2:17" x14ac:dyDescent="0.25">
      <c r="B569" s="3">
        <v>27</v>
      </c>
      <c r="C569" s="4" t="s">
        <v>538</v>
      </c>
      <c r="D569" s="108"/>
      <c r="E569" s="109"/>
      <c r="F569" s="3">
        <v>2016</v>
      </c>
      <c r="G569" s="114">
        <v>75000</v>
      </c>
      <c r="H569" s="3">
        <v>3</v>
      </c>
      <c r="I569" s="17">
        <f t="shared" si="53"/>
        <v>0.33333333333333331</v>
      </c>
      <c r="J569" s="14">
        <f t="shared" si="54"/>
        <v>2343.75</v>
      </c>
      <c r="K569" s="14">
        <f t="shared" si="55"/>
        <v>2343.75</v>
      </c>
      <c r="L569" s="3">
        <v>5</v>
      </c>
      <c r="M569" s="14">
        <f t="shared" si="56"/>
        <v>11718.75</v>
      </c>
      <c r="N569" s="20">
        <v>0</v>
      </c>
      <c r="O569" s="14">
        <v>0</v>
      </c>
      <c r="P569" s="14">
        <f t="shared" si="57"/>
        <v>11718.75</v>
      </c>
      <c r="Q569" s="14">
        <f t="shared" si="58"/>
        <v>63281.25</v>
      </c>
    </row>
    <row r="570" spans="2:17" x14ac:dyDescent="0.25">
      <c r="B570" s="3">
        <v>28</v>
      </c>
      <c r="C570" s="4" t="s">
        <v>539</v>
      </c>
      <c r="D570" s="108"/>
      <c r="E570" s="109"/>
      <c r="F570" s="3">
        <v>2016</v>
      </c>
      <c r="G570" s="114">
        <v>50000</v>
      </c>
      <c r="H570" s="3">
        <v>3</v>
      </c>
      <c r="I570" s="17">
        <f t="shared" si="53"/>
        <v>0.33333333333333331</v>
      </c>
      <c r="J570" s="14">
        <f t="shared" si="54"/>
        <v>1562.5</v>
      </c>
      <c r="K570" s="14">
        <f t="shared" si="55"/>
        <v>1562.5</v>
      </c>
      <c r="L570" s="3">
        <v>5</v>
      </c>
      <c r="M570" s="14">
        <f t="shared" si="56"/>
        <v>7812.5</v>
      </c>
      <c r="N570" s="20">
        <v>0</v>
      </c>
      <c r="O570" s="14">
        <v>0</v>
      </c>
      <c r="P570" s="14">
        <f t="shared" si="57"/>
        <v>7812.5</v>
      </c>
      <c r="Q570" s="14">
        <f t="shared" si="58"/>
        <v>42187.5</v>
      </c>
    </row>
    <row r="571" spans="2:17" x14ac:dyDescent="0.25">
      <c r="B571" s="3">
        <v>29</v>
      </c>
      <c r="C571" s="4" t="s">
        <v>540</v>
      </c>
      <c r="D571" s="108"/>
      <c r="E571" s="109"/>
      <c r="F571" s="3">
        <v>2016</v>
      </c>
      <c r="G571" s="114">
        <v>27000</v>
      </c>
      <c r="H571" s="3">
        <v>3</v>
      </c>
      <c r="I571" s="17">
        <f t="shared" si="53"/>
        <v>0.33333333333333331</v>
      </c>
      <c r="J571" s="14">
        <f t="shared" si="54"/>
        <v>843.75</v>
      </c>
      <c r="K571" s="14">
        <f t="shared" si="55"/>
        <v>843.75</v>
      </c>
      <c r="L571" s="3">
        <v>5</v>
      </c>
      <c r="M571" s="14">
        <f t="shared" si="56"/>
        <v>4218.75</v>
      </c>
      <c r="N571" s="20">
        <v>0</v>
      </c>
      <c r="O571" s="14">
        <v>0</v>
      </c>
      <c r="P571" s="14">
        <f t="shared" si="57"/>
        <v>4218.75</v>
      </c>
      <c r="Q571" s="14">
        <f t="shared" si="58"/>
        <v>22781.25</v>
      </c>
    </row>
    <row r="572" spans="2:17" x14ac:dyDescent="0.25">
      <c r="B572" s="3">
        <v>30</v>
      </c>
      <c r="C572" s="4" t="s">
        <v>541</v>
      </c>
      <c r="D572" s="108"/>
      <c r="E572" s="109"/>
      <c r="F572" s="3">
        <v>2016</v>
      </c>
      <c r="G572" s="114">
        <v>133400</v>
      </c>
      <c r="H572" s="3">
        <v>3</v>
      </c>
      <c r="I572" s="17">
        <f t="shared" si="53"/>
        <v>0.33333333333333331</v>
      </c>
      <c r="J572" s="14">
        <f t="shared" si="54"/>
        <v>4168.75</v>
      </c>
      <c r="K572" s="14">
        <f t="shared" si="55"/>
        <v>4168.75</v>
      </c>
      <c r="L572" s="3">
        <v>5</v>
      </c>
      <c r="M572" s="14">
        <f t="shared" si="56"/>
        <v>20843.75</v>
      </c>
      <c r="N572" s="20">
        <v>0</v>
      </c>
      <c r="O572" s="14">
        <v>0</v>
      </c>
      <c r="P572" s="14">
        <f t="shared" si="57"/>
        <v>20843.75</v>
      </c>
      <c r="Q572" s="14">
        <f t="shared" si="58"/>
        <v>112556.25</v>
      </c>
    </row>
    <row r="573" spans="2:17" x14ac:dyDescent="0.25">
      <c r="B573" s="3">
        <v>31</v>
      </c>
      <c r="C573" s="4" t="s">
        <v>542</v>
      </c>
      <c r="D573" s="108"/>
      <c r="E573" s="109"/>
      <c r="F573" s="3">
        <v>2016</v>
      </c>
      <c r="G573" s="68">
        <v>672000</v>
      </c>
      <c r="H573" s="3">
        <v>3</v>
      </c>
      <c r="I573" s="17">
        <f t="shared" si="53"/>
        <v>0.33333333333333331</v>
      </c>
      <c r="J573" s="14">
        <f t="shared" si="54"/>
        <v>21000</v>
      </c>
      <c r="K573" s="14">
        <f t="shared" si="55"/>
        <v>21000</v>
      </c>
      <c r="L573" s="3">
        <v>5</v>
      </c>
      <c r="M573" s="14">
        <f t="shared" si="56"/>
        <v>105000</v>
      </c>
      <c r="N573" s="20">
        <v>0</v>
      </c>
      <c r="O573" s="14">
        <v>0</v>
      </c>
      <c r="P573" s="14">
        <f t="shared" si="57"/>
        <v>105000</v>
      </c>
      <c r="Q573" s="14">
        <f t="shared" si="58"/>
        <v>567000</v>
      </c>
    </row>
    <row r="574" spans="2:17" x14ac:dyDescent="0.25">
      <c r="B574" s="3">
        <v>32</v>
      </c>
      <c r="C574" s="4" t="s">
        <v>521</v>
      </c>
      <c r="D574" s="108"/>
      <c r="E574" s="109"/>
      <c r="F574" s="3">
        <v>2016</v>
      </c>
      <c r="G574" s="68">
        <v>168000</v>
      </c>
      <c r="H574" s="3">
        <v>3</v>
      </c>
      <c r="I574" s="17">
        <f t="shared" si="53"/>
        <v>0.33333333333333331</v>
      </c>
      <c r="J574" s="14">
        <f t="shared" si="54"/>
        <v>5250</v>
      </c>
      <c r="K574" s="14">
        <f t="shared" si="55"/>
        <v>5250</v>
      </c>
      <c r="L574" s="3">
        <v>5</v>
      </c>
      <c r="M574" s="14">
        <f t="shared" si="56"/>
        <v>26250</v>
      </c>
      <c r="N574" s="20">
        <v>0</v>
      </c>
      <c r="O574" s="14">
        <v>0</v>
      </c>
      <c r="P574" s="14">
        <f t="shared" si="57"/>
        <v>26250</v>
      </c>
      <c r="Q574" s="14">
        <f t="shared" si="58"/>
        <v>141750</v>
      </c>
    </row>
    <row r="575" spans="2:17" x14ac:dyDescent="0.25">
      <c r="B575" s="3">
        <v>33</v>
      </c>
      <c r="C575" s="4" t="s">
        <v>521</v>
      </c>
      <c r="D575" s="108"/>
      <c r="E575" s="109"/>
      <c r="F575" s="3">
        <v>2016</v>
      </c>
      <c r="G575" s="68">
        <v>42800</v>
      </c>
      <c r="H575" s="3">
        <v>3</v>
      </c>
      <c r="I575" s="17">
        <f t="shared" si="53"/>
        <v>0.33333333333333331</v>
      </c>
      <c r="J575" s="14">
        <f t="shared" si="54"/>
        <v>1337.5</v>
      </c>
      <c r="K575" s="14">
        <f t="shared" si="55"/>
        <v>1337.5</v>
      </c>
      <c r="L575" s="3">
        <v>5</v>
      </c>
      <c r="M575" s="14">
        <f t="shared" si="56"/>
        <v>6687.5</v>
      </c>
      <c r="N575" s="20">
        <v>0</v>
      </c>
      <c r="O575" s="14">
        <v>0</v>
      </c>
      <c r="P575" s="14">
        <f t="shared" si="57"/>
        <v>6687.5</v>
      </c>
      <c r="Q575" s="14">
        <f t="shared" si="58"/>
        <v>36112.5</v>
      </c>
    </row>
    <row r="576" spans="2:17" x14ac:dyDescent="0.25">
      <c r="B576" s="3">
        <v>34</v>
      </c>
      <c r="C576" s="4" t="s">
        <v>543</v>
      </c>
      <c r="D576" s="108"/>
      <c r="E576" s="109"/>
      <c r="F576" s="3">
        <v>2016</v>
      </c>
      <c r="G576" s="68">
        <v>9800000</v>
      </c>
      <c r="H576" s="3">
        <v>3</v>
      </c>
      <c r="I576" s="17">
        <f t="shared" si="53"/>
        <v>0.33333333333333331</v>
      </c>
      <c r="J576" s="14">
        <f t="shared" si="54"/>
        <v>306250</v>
      </c>
      <c r="K576" s="14">
        <f t="shared" si="55"/>
        <v>306250</v>
      </c>
      <c r="L576" s="3">
        <v>5</v>
      </c>
      <c r="M576" s="14">
        <f t="shared" si="56"/>
        <v>1531250</v>
      </c>
      <c r="N576" s="20">
        <v>0</v>
      </c>
      <c r="O576" s="14">
        <v>0</v>
      </c>
      <c r="P576" s="14">
        <f t="shared" si="57"/>
        <v>1531250</v>
      </c>
      <c r="Q576" s="14">
        <f t="shared" si="58"/>
        <v>8268750</v>
      </c>
    </row>
    <row r="577" spans="2:17" x14ac:dyDescent="0.25">
      <c r="B577" s="3">
        <v>35</v>
      </c>
      <c r="C577" s="4" t="s">
        <v>544</v>
      </c>
      <c r="D577" s="108"/>
      <c r="E577" s="109"/>
      <c r="F577" s="3">
        <v>2016</v>
      </c>
      <c r="G577" s="68">
        <v>150000</v>
      </c>
      <c r="H577" s="3">
        <v>3</v>
      </c>
      <c r="I577" s="17">
        <f t="shared" si="53"/>
        <v>0.33333333333333331</v>
      </c>
      <c r="J577" s="14">
        <f t="shared" si="54"/>
        <v>4687.5</v>
      </c>
      <c r="K577" s="14">
        <f t="shared" si="55"/>
        <v>4687.5</v>
      </c>
      <c r="L577" s="3">
        <v>5</v>
      </c>
      <c r="M577" s="14">
        <f t="shared" si="56"/>
        <v>23437.5</v>
      </c>
      <c r="N577" s="20">
        <v>0</v>
      </c>
      <c r="O577" s="14">
        <v>0</v>
      </c>
      <c r="P577" s="14">
        <f t="shared" si="57"/>
        <v>23437.5</v>
      </c>
      <c r="Q577" s="14">
        <f t="shared" si="58"/>
        <v>126562.5</v>
      </c>
    </row>
    <row r="578" spans="2:17" x14ac:dyDescent="0.25">
      <c r="B578" s="3">
        <v>36</v>
      </c>
      <c r="C578" s="4" t="s">
        <v>545</v>
      </c>
      <c r="D578" s="108"/>
      <c r="E578" s="109"/>
      <c r="F578" s="3">
        <v>2016</v>
      </c>
      <c r="G578" s="115">
        <v>3500000</v>
      </c>
      <c r="H578" s="3">
        <v>3</v>
      </c>
      <c r="I578" s="17">
        <f t="shared" si="53"/>
        <v>0.33333333333333331</v>
      </c>
      <c r="J578" s="14">
        <f t="shared" si="54"/>
        <v>109375</v>
      </c>
      <c r="K578" s="14">
        <f t="shared" si="55"/>
        <v>109375</v>
      </c>
      <c r="L578" s="3">
        <v>5</v>
      </c>
      <c r="M578" s="14">
        <f t="shared" si="56"/>
        <v>546875</v>
      </c>
      <c r="N578" s="20">
        <v>0</v>
      </c>
      <c r="O578" s="14">
        <v>0</v>
      </c>
      <c r="P578" s="14">
        <f t="shared" si="57"/>
        <v>546875</v>
      </c>
      <c r="Q578" s="14">
        <f t="shared" si="58"/>
        <v>2953125</v>
      </c>
    </row>
    <row r="579" spans="2:17" ht="15.75" thickBot="1" x14ac:dyDescent="0.3">
      <c r="B579" s="8"/>
      <c r="C579" s="7"/>
      <c r="D579" s="8"/>
      <c r="E579" s="25"/>
      <c r="F579" s="8"/>
      <c r="G579" s="15"/>
      <c r="H579" s="8"/>
      <c r="I579" s="18"/>
      <c r="J579" s="15"/>
      <c r="K579" s="15"/>
      <c r="L579" s="21"/>
      <c r="M579" s="15"/>
      <c r="N579" s="21"/>
      <c r="O579" s="15"/>
      <c r="P579" s="15"/>
      <c r="Q579" s="15"/>
    </row>
    <row r="580" spans="2:17" ht="16.5" thickTop="1" thickBot="1" x14ac:dyDescent="0.3">
      <c r="B580" s="176" t="s">
        <v>24</v>
      </c>
      <c r="C580" s="177"/>
      <c r="D580" s="73"/>
      <c r="E580" s="74"/>
      <c r="F580" s="73"/>
      <c r="G580" s="75">
        <f>SUM(G543:G579)</f>
        <v>100130300</v>
      </c>
      <c r="H580" s="73"/>
      <c r="I580" s="76"/>
      <c r="J580" s="75">
        <f>SUM(J543:J579)</f>
        <v>3129071.875</v>
      </c>
      <c r="K580" s="75">
        <f>SUM(K543:K579)</f>
        <v>3129071.875</v>
      </c>
      <c r="L580" s="77"/>
      <c r="M580" s="75">
        <f>SUM(M543:M579)</f>
        <v>15645359.375</v>
      </c>
      <c r="N580" s="77"/>
      <c r="O580" s="75">
        <f>SUM(O543:O579)</f>
        <v>0</v>
      </c>
      <c r="P580" s="75">
        <f>SUM(P543:P579)</f>
        <v>15645359.375</v>
      </c>
      <c r="Q580" s="75">
        <f>SUM(Q543:Q579)</f>
        <v>84484940.625</v>
      </c>
    </row>
    <row r="581" spans="2:17" ht="15.75" thickTop="1" x14ac:dyDescent="0.25">
      <c r="B581" s="3"/>
      <c r="C581" s="4"/>
      <c r="D581" s="3"/>
      <c r="E581" s="24"/>
      <c r="F581" s="3"/>
      <c r="G581" s="14"/>
      <c r="H581" s="3"/>
      <c r="I581" s="17"/>
      <c r="J581" s="14"/>
      <c r="K581" s="14"/>
      <c r="L581" s="20"/>
      <c r="M581" s="14"/>
      <c r="N581" s="20"/>
      <c r="O581" s="14"/>
      <c r="P581" s="14"/>
      <c r="Q581" s="14"/>
    </row>
    <row r="582" spans="2:17" x14ac:dyDescent="0.25">
      <c r="B582" s="3"/>
      <c r="C582" s="5" t="s">
        <v>553</v>
      </c>
      <c r="D582" s="3"/>
      <c r="E582" s="24"/>
      <c r="F582" s="3"/>
      <c r="G582" s="14"/>
      <c r="H582" s="3"/>
      <c r="I582" s="17"/>
      <c r="J582" s="14"/>
      <c r="K582" s="14"/>
      <c r="L582" s="20"/>
      <c r="M582" s="14"/>
      <c r="N582" s="20"/>
      <c r="O582" s="14"/>
      <c r="P582" s="14"/>
      <c r="Q582" s="14"/>
    </row>
    <row r="583" spans="2:17" x14ac:dyDescent="0.25">
      <c r="B583" s="3">
        <v>1</v>
      </c>
      <c r="C583" s="4" t="s">
        <v>546</v>
      </c>
      <c r="D583" s="3"/>
      <c r="E583" s="111" t="s">
        <v>554</v>
      </c>
      <c r="F583" s="3">
        <v>2016</v>
      </c>
      <c r="G583" s="68">
        <v>17000000</v>
      </c>
      <c r="H583" s="3">
        <v>8</v>
      </c>
      <c r="I583" s="67">
        <f>1/H583</f>
        <v>0.125</v>
      </c>
      <c r="J583" s="14">
        <f t="shared" ref="J583:J594" si="59">G583/(H583*12)</f>
        <v>177083.33333333334</v>
      </c>
      <c r="K583" s="14">
        <f>J583</f>
        <v>177083.33333333334</v>
      </c>
      <c r="L583" s="3">
        <v>3</v>
      </c>
      <c r="M583" s="14">
        <f>J583*L583</f>
        <v>531250</v>
      </c>
      <c r="N583" s="20">
        <v>0</v>
      </c>
      <c r="O583" s="14">
        <f>J583*N583</f>
        <v>0</v>
      </c>
      <c r="P583" s="14">
        <f>M583+O583</f>
        <v>531250</v>
      </c>
      <c r="Q583" s="14">
        <f t="shared" ref="Q583:Q599" si="60">G583-P583</f>
        <v>16468750</v>
      </c>
    </row>
    <row r="584" spans="2:17" x14ac:dyDescent="0.25">
      <c r="B584" s="3">
        <v>2</v>
      </c>
      <c r="C584" s="4" t="s">
        <v>547</v>
      </c>
      <c r="D584" s="3"/>
      <c r="E584" s="111" t="s">
        <v>554</v>
      </c>
      <c r="F584" s="3">
        <v>2016</v>
      </c>
      <c r="G584" s="68">
        <v>17000000</v>
      </c>
      <c r="H584" s="3">
        <v>8</v>
      </c>
      <c r="I584" s="67">
        <f t="shared" ref="I584:I599" si="61">1/H584</f>
        <v>0.125</v>
      </c>
      <c r="J584" s="14">
        <f t="shared" si="59"/>
        <v>177083.33333333334</v>
      </c>
      <c r="K584" s="14">
        <f t="shared" ref="K584:K599" si="62">J584</f>
        <v>177083.33333333334</v>
      </c>
      <c r="L584" s="3">
        <v>3</v>
      </c>
      <c r="M584" s="14">
        <f t="shared" ref="M584:M599" si="63">J584*L584</f>
        <v>531250</v>
      </c>
      <c r="N584" s="20">
        <v>0</v>
      </c>
      <c r="O584" s="14">
        <f t="shared" ref="O584:O599" si="64">J584*N584</f>
        <v>0</v>
      </c>
      <c r="P584" s="14">
        <f t="shared" ref="P584:P599" si="65">M584+O584</f>
        <v>531250</v>
      </c>
      <c r="Q584" s="14">
        <f t="shared" si="60"/>
        <v>16468750</v>
      </c>
    </row>
    <row r="585" spans="2:17" x14ac:dyDescent="0.25">
      <c r="B585" s="3">
        <v>3</v>
      </c>
      <c r="C585" s="4" t="s">
        <v>548</v>
      </c>
      <c r="D585" s="3"/>
      <c r="E585" s="111" t="s">
        <v>554</v>
      </c>
      <c r="F585" s="3">
        <v>2016</v>
      </c>
      <c r="G585" s="68">
        <v>15000000</v>
      </c>
      <c r="H585" s="3">
        <v>8</v>
      </c>
      <c r="I585" s="67">
        <f t="shared" si="61"/>
        <v>0.125</v>
      </c>
      <c r="J585" s="14">
        <f t="shared" si="59"/>
        <v>156250</v>
      </c>
      <c r="K585" s="14">
        <f t="shared" si="62"/>
        <v>156250</v>
      </c>
      <c r="L585" s="3">
        <v>3</v>
      </c>
      <c r="M585" s="14">
        <f t="shared" si="63"/>
        <v>468750</v>
      </c>
      <c r="N585" s="20">
        <v>0</v>
      </c>
      <c r="O585" s="14">
        <f t="shared" si="64"/>
        <v>0</v>
      </c>
      <c r="P585" s="14">
        <f t="shared" si="65"/>
        <v>468750</v>
      </c>
      <c r="Q585" s="14">
        <f t="shared" si="60"/>
        <v>14531250</v>
      </c>
    </row>
    <row r="586" spans="2:17" x14ac:dyDescent="0.25">
      <c r="B586" s="3">
        <v>4</v>
      </c>
      <c r="C586" s="4" t="s">
        <v>549</v>
      </c>
      <c r="D586" s="3"/>
      <c r="E586" s="111" t="s">
        <v>554</v>
      </c>
      <c r="F586" s="3">
        <v>2016</v>
      </c>
      <c r="G586" s="68">
        <v>15000000</v>
      </c>
      <c r="H586" s="3">
        <v>8</v>
      </c>
      <c r="I586" s="67">
        <f t="shared" si="61"/>
        <v>0.125</v>
      </c>
      <c r="J586" s="14">
        <f t="shared" si="59"/>
        <v>156250</v>
      </c>
      <c r="K586" s="14">
        <f t="shared" si="62"/>
        <v>156250</v>
      </c>
      <c r="L586" s="3">
        <v>3</v>
      </c>
      <c r="M586" s="14">
        <f t="shared" si="63"/>
        <v>468750</v>
      </c>
      <c r="N586" s="20">
        <v>0</v>
      </c>
      <c r="O586" s="14">
        <f t="shared" si="64"/>
        <v>0</v>
      </c>
      <c r="P586" s="14">
        <f t="shared" si="65"/>
        <v>468750</v>
      </c>
      <c r="Q586" s="14">
        <f t="shared" si="60"/>
        <v>14531250</v>
      </c>
    </row>
    <row r="587" spans="2:17" x14ac:dyDescent="0.25">
      <c r="B587" s="3">
        <v>5</v>
      </c>
      <c r="C587" s="4" t="s">
        <v>550</v>
      </c>
      <c r="D587" s="3"/>
      <c r="E587" s="110" t="s">
        <v>171</v>
      </c>
      <c r="F587" s="3">
        <v>2016</v>
      </c>
      <c r="G587" s="68">
        <v>39000000</v>
      </c>
      <c r="H587" s="3">
        <v>8</v>
      </c>
      <c r="I587" s="67">
        <f t="shared" si="61"/>
        <v>0.125</v>
      </c>
      <c r="J587" s="14">
        <f t="shared" si="59"/>
        <v>406250</v>
      </c>
      <c r="K587" s="14">
        <f t="shared" si="62"/>
        <v>406250</v>
      </c>
      <c r="L587" s="3">
        <v>3</v>
      </c>
      <c r="M587" s="14">
        <f t="shared" si="63"/>
        <v>1218750</v>
      </c>
      <c r="N587" s="20">
        <v>0</v>
      </c>
      <c r="O587" s="14">
        <f t="shared" si="64"/>
        <v>0</v>
      </c>
      <c r="P587" s="14">
        <f t="shared" si="65"/>
        <v>1218750</v>
      </c>
      <c r="Q587" s="14">
        <f t="shared" si="60"/>
        <v>37781250</v>
      </c>
    </row>
    <row r="588" spans="2:17" x14ac:dyDescent="0.25">
      <c r="B588" s="3">
        <v>6</v>
      </c>
      <c r="C588" s="4" t="s">
        <v>551</v>
      </c>
      <c r="D588" s="3"/>
      <c r="E588" s="110" t="s">
        <v>171</v>
      </c>
      <c r="F588" s="3">
        <v>2016</v>
      </c>
      <c r="G588" s="68">
        <v>2600000</v>
      </c>
      <c r="H588" s="3">
        <v>8</v>
      </c>
      <c r="I588" s="67">
        <f t="shared" si="61"/>
        <v>0.125</v>
      </c>
      <c r="J588" s="14">
        <f t="shared" si="59"/>
        <v>27083.333333333332</v>
      </c>
      <c r="K588" s="14">
        <f t="shared" si="62"/>
        <v>27083.333333333332</v>
      </c>
      <c r="L588" s="3">
        <v>3</v>
      </c>
      <c r="M588" s="14">
        <f t="shared" si="63"/>
        <v>81250</v>
      </c>
      <c r="N588" s="20">
        <v>0</v>
      </c>
      <c r="O588" s="14">
        <f t="shared" si="64"/>
        <v>0</v>
      </c>
      <c r="P588" s="14">
        <f t="shared" si="65"/>
        <v>81250</v>
      </c>
      <c r="Q588" s="14">
        <f t="shared" si="60"/>
        <v>2518750</v>
      </c>
    </row>
    <row r="589" spans="2:17" x14ac:dyDescent="0.25">
      <c r="B589" s="3">
        <v>7</v>
      </c>
      <c r="C589" s="4" t="s">
        <v>552</v>
      </c>
      <c r="D589" s="3"/>
      <c r="E589" s="110" t="s">
        <v>171</v>
      </c>
      <c r="F589" s="3">
        <v>2016</v>
      </c>
      <c r="G589" s="68">
        <v>145665000</v>
      </c>
      <c r="H589" s="3">
        <v>8</v>
      </c>
      <c r="I589" s="67">
        <f t="shared" si="61"/>
        <v>0.125</v>
      </c>
      <c r="J589" s="14">
        <f t="shared" si="59"/>
        <v>1517343.75</v>
      </c>
      <c r="K589" s="14">
        <f t="shared" si="62"/>
        <v>1517343.75</v>
      </c>
      <c r="L589" s="3">
        <v>3</v>
      </c>
      <c r="M589" s="14">
        <f t="shared" si="63"/>
        <v>4552031.25</v>
      </c>
      <c r="N589" s="20">
        <v>0</v>
      </c>
      <c r="O589" s="14">
        <f t="shared" si="64"/>
        <v>0</v>
      </c>
      <c r="P589" s="14">
        <f t="shared" si="65"/>
        <v>4552031.25</v>
      </c>
      <c r="Q589" s="14">
        <f t="shared" si="60"/>
        <v>141112968.75</v>
      </c>
    </row>
    <row r="590" spans="2:17" ht="15.75" thickBot="1" x14ac:dyDescent="0.3">
      <c r="B590" s="8"/>
      <c r="C590" s="7"/>
      <c r="D590" s="8"/>
      <c r="E590" s="25"/>
      <c r="F590" s="8"/>
      <c r="G590" s="15"/>
      <c r="H590" s="8"/>
      <c r="I590" s="18"/>
      <c r="J590" s="15"/>
      <c r="K590" s="15"/>
      <c r="L590" s="21"/>
      <c r="M590" s="15"/>
      <c r="N590" s="21"/>
      <c r="O590" s="15"/>
      <c r="P590" s="15"/>
      <c r="Q590" s="15"/>
    </row>
    <row r="591" spans="2:17" ht="16.5" thickTop="1" thickBot="1" x14ac:dyDescent="0.3">
      <c r="B591" s="176" t="s">
        <v>24</v>
      </c>
      <c r="C591" s="177"/>
      <c r="D591" s="73"/>
      <c r="E591" s="74"/>
      <c r="F591" s="73"/>
      <c r="G591" s="75">
        <f>SUM(G583:G590)</f>
        <v>251265000</v>
      </c>
      <c r="H591" s="73"/>
      <c r="I591" s="76"/>
      <c r="J591" s="75">
        <f>SUM(J583:J590)</f>
        <v>2617343.75</v>
      </c>
      <c r="K591" s="75">
        <f>SUM(K583:K590)</f>
        <v>2617343.75</v>
      </c>
      <c r="L591" s="77"/>
      <c r="M591" s="75">
        <f>SUM(M583:M590)</f>
        <v>7852031.25</v>
      </c>
      <c r="N591" s="77"/>
      <c r="O591" s="75">
        <f>SUM(O583:O590)</f>
        <v>0</v>
      </c>
      <c r="P591" s="75">
        <f>SUM(P583:P590)</f>
        <v>7852031.25</v>
      </c>
      <c r="Q591" s="75">
        <f>SUM(Q583:Q590)</f>
        <v>243412968.75</v>
      </c>
    </row>
    <row r="592" spans="2:17" ht="15.75" thickTop="1" x14ac:dyDescent="0.25">
      <c r="B592" s="3"/>
      <c r="C592" s="4"/>
      <c r="D592" s="3"/>
      <c r="E592" s="24"/>
      <c r="F592" s="3"/>
      <c r="G592" s="14"/>
      <c r="H592" s="3"/>
      <c r="I592" s="17"/>
      <c r="J592" s="14"/>
      <c r="K592" s="14"/>
      <c r="L592" s="20"/>
      <c r="M592" s="14"/>
      <c r="N592" s="20"/>
      <c r="O592" s="14"/>
      <c r="P592" s="14"/>
      <c r="Q592" s="14"/>
    </row>
    <row r="593" spans="2:17" x14ac:dyDescent="0.25">
      <c r="B593" s="3"/>
      <c r="C593" s="5" t="s">
        <v>555</v>
      </c>
      <c r="D593" s="3"/>
      <c r="E593" s="47"/>
      <c r="F593" s="3"/>
      <c r="G593" s="39"/>
      <c r="H593" s="3"/>
      <c r="I593" s="17"/>
      <c r="J593" s="14"/>
      <c r="K593" s="14"/>
      <c r="L593" s="3"/>
      <c r="M593" s="14"/>
      <c r="N593" s="20"/>
      <c r="O593" s="14"/>
      <c r="P593" s="14"/>
      <c r="Q593" s="14"/>
    </row>
    <row r="594" spans="2:17" x14ac:dyDescent="0.25">
      <c r="B594" s="3">
        <v>1</v>
      </c>
      <c r="C594" s="4" t="s">
        <v>556</v>
      </c>
      <c r="D594" s="3"/>
      <c r="E594" s="112" t="s">
        <v>174</v>
      </c>
      <c r="F594" s="3">
        <v>2016</v>
      </c>
      <c r="G594" s="68">
        <v>8600000</v>
      </c>
      <c r="H594" s="3">
        <v>8</v>
      </c>
      <c r="I594" s="67">
        <f t="shared" si="61"/>
        <v>0.125</v>
      </c>
      <c r="J594" s="14">
        <f t="shared" si="59"/>
        <v>89583.333333333328</v>
      </c>
      <c r="K594" s="14">
        <f t="shared" si="62"/>
        <v>89583.333333333328</v>
      </c>
      <c r="L594" s="3">
        <v>2</v>
      </c>
      <c r="M594" s="14">
        <f t="shared" si="63"/>
        <v>179166.66666666666</v>
      </c>
      <c r="N594" s="20">
        <v>0</v>
      </c>
      <c r="O594" s="14">
        <f t="shared" si="64"/>
        <v>0</v>
      </c>
      <c r="P594" s="14">
        <f t="shared" si="65"/>
        <v>179166.66666666666</v>
      </c>
      <c r="Q594" s="14">
        <f t="shared" si="60"/>
        <v>8420833.333333334</v>
      </c>
    </row>
    <row r="595" spans="2:17" ht="15.75" thickBot="1" x14ac:dyDescent="0.3">
      <c r="B595" s="8"/>
      <c r="C595" s="7"/>
      <c r="D595" s="8"/>
      <c r="E595" s="25"/>
      <c r="F595" s="8"/>
      <c r="G595" s="15"/>
      <c r="H595" s="8"/>
      <c r="I595" s="18"/>
      <c r="J595" s="15"/>
      <c r="K595" s="15"/>
      <c r="L595" s="21"/>
      <c r="M595" s="15"/>
      <c r="N595" s="21"/>
      <c r="O595" s="15"/>
      <c r="P595" s="15"/>
      <c r="Q595" s="15"/>
    </row>
    <row r="596" spans="2:17" ht="16.5" thickTop="1" thickBot="1" x14ac:dyDescent="0.3">
      <c r="B596" s="176" t="s">
        <v>24</v>
      </c>
      <c r="C596" s="177"/>
      <c r="D596" s="73"/>
      <c r="E596" s="74"/>
      <c r="F596" s="73"/>
      <c r="G596" s="75">
        <f>SUM(G594:G595)</f>
        <v>8600000</v>
      </c>
      <c r="H596" s="73"/>
      <c r="I596" s="76"/>
      <c r="J596" s="75">
        <f>SUM(J594:J595)</f>
        <v>89583.333333333328</v>
      </c>
      <c r="K596" s="75">
        <f>SUM(K594:K595)</f>
        <v>89583.333333333328</v>
      </c>
      <c r="L596" s="77"/>
      <c r="M596" s="75">
        <f>SUM(M594:M595)</f>
        <v>179166.66666666666</v>
      </c>
      <c r="N596" s="77"/>
      <c r="O596" s="75">
        <f>SUM(O594:O595)</f>
        <v>0</v>
      </c>
      <c r="P596" s="75">
        <f>SUM(P594:P595)</f>
        <v>179166.66666666666</v>
      </c>
      <c r="Q596" s="75">
        <f>SUM(Q594:Q595)</f>
        <v>8420833.333333334</v>
      </c>
    </row>
    <row r="597" spans="2:17" ht="15.75" thickTop="1" x14ac:dyDescent="0.25">
      <c r="B597" s="3"/>
      <c r="C597" s="4"/>
      <c r="D597" s="3"/>
      <c r="E597" s="24"/>
      <c r="F597" s="3"/>
      <c r="G597" s="14"/>
      <c r="H597" s="3"/>
      <c r="I597" s="17"/>
      <c r="J597" s="14"/>
      <c r="K597" s="14"/>
      <c r="L597" s="20"/>
      <c r="M597" s="14"/>
      <c r="N597" s="20"/>
      <c r="O597" s="14"/>
      <c r="P597" s="14"/>
      <c r="Q597" s="14"/>
    </row>
    <row r="598" spans="2:17" x14ac:dyDescent="0.25">
      <c r="B598" s="3"/>
      <c r="C598" s="113" t="s">
        <v>557</v>
      </c>
      <c r="D598" s="3"/>
      <c r="E598" s="48"/>
      <c r="F598" s="3"/>
      <c r="G598" s="40"/>
      <c r="H598" s="3"/>
      <c r="I598" s="17"/>
      <c r="J598" s="14"/>
      <c r="K598" s="14"/>
      <c r="L598" s="3"/>
      <c r="M598" s="14"/>
      <c r="N598" s="20"/>
      <c r="O598" s="14"/>
      <c r="P598" s="14"/>
      <c r="Q598" s="14"/>
    </row>
    <row r="599" spans="2:17" x14ac:dyDescent="0.25">
      <c r="B599" s="3">
        <v>1</v>
      </c>
      <c r="C599" s="4" t="s">
        <v>558</v>
      </c>
      <c r="D599" s="3"/>
      <c r="E599" s="110" t="s">
        <v>175</v>
      </c>
      <c r="F599" s="3">
        <v>2016</v>
      </c>
      <c r="G599" s="68">
        <v>582800</v>
      </c>
      <c r="H599" s="3">
        <v>1</v>
      </c>
      <c r="I599" s="17">
        <f t="shared" si="61"/>
        <v>1</v>
      </c>
      <c r="J599" s="14">
        <f>G599/(H599*9)</f>
        <v>64755.555555555555</v>
      </c>
      <c r="K599" s="14">
        <f t="shared" si="62"/>
        <v>64755.555555555555</v>
      </c>
      <c r="L599" s="3">
        <v>5</v>
      </c>
      <c r="M599" s="14">
        <f t="shared" si="63"/>
        <v>323777.77777777775</v>
      </c>
      <c r="N599" s="20">
        <v>0</v>
      </c>
      <c r="O599" s="14">
        <f t="shared" si="64"/>
        <v>0</v>
      </c>
      <c r="P599" s="14">
        <f t="shared" si="65"/>
        <v>323777.77777777775</v>
      </c>
      <c r="Q599" s="14">
        <f t="shared" si="60"/>
        <v>259022.22222222225</v>
      </c>
    </row>
    <row r="600" spans="2:17" ht="15.75" thickBot="1" x14ac:dyDescent="0.3">
      <c r="B600" s="8"/>
      <c r="C600" s="7"/>
      <c r="D600" s="8"/>
      <c r="E600" s="25"/>
      <c r="F600" s="8"/>
      <c r="G600" s="15"/>
      <c r="H600" s="8"/>
      <c r="I600" s="18"/>
      <c r="J600" s="15"/>
      <c r="K600" s="15"/>
      <c r="L600" s="21"/>
      <c r="M600" s="15"/>
      <c r="N600" s="21"/>
      <c r="O600" s="15"/>
      <c r="P600" s="15"/>
      <c r="Q600" s="15"/>
    </row>
    <row r="601" spans="2:17" ht="16.5" thickTop="1" thickBot="1" x14ac:dyDescent="0.3">
      <c r="B601" s="176" t="s">
        <v>24</v>
      </c>
      <c r="C601" s="177"/>
      <c r="D601" s="73"/>
      <c r="E601" s="74"/>
      <c r="F601" s="73"/>
      <c r="G601" s="75">
        <f>SUM(G599:G600)</f>
        <v>582800</v>
      </c>
      <c r="H601" s="73"/>
      <c r="I601" s="76"/>
      <c r="J601" s="75">
        <f>SUM(J599:J600)</f>
        <v>64755.555555555555</v>
      </c>
      <c r="K601" s="75">
        <f>SUM(K599:K600)</f>
        <v>64755.555555555555</v>
      </c>
      <c r="L601" s="77"/>
      <c r="M601" s="75">
        <f>SUM(M599:M600)</f>
        <v>323777.77777777775</v>
      </c>
      <c r="N601" s="77"/>
      <c r="O601" s="75">
        <f>SUM(O599:O600)</f>
        <v>0</v>
      </c>
      <c r="P601" s="75">
        <f>SUM(P599:P600)</f>
        <v>323777.77777777775</v>
      </c>
      <c r="Q601" s="75">
        <f>SUM(Q599:Q600)</f>
        <v>259022.22222222225</v>
      </c>
    </row>
    <row r="602" spans="2:17" ht="16.5" thickTop="1" thickBot="1" x14ac:dyDescent="0.3">
      <c r="B602" s="13"/>
      <c r="C602" s="12" t="s">
        <v>16</v>
      </c>
      <c r="D602" s="11"/>
      <c r="E602" s="27"/>
      <c r="F602" s="11"/>
      <c r="G602" s="69">
        <f>G601+G596+G591+G580+G540+G535+G15</f>
        <v>1602709300</v>
      </c>
      <c r="H602" s="70"/>
      <c r="I602" s="71"/>
      <c r="J602" s="69">
        <f>J601+J596+J591+J580+J540+J535+J15</f>
        <v>23957946.736111112</v>
      </c>
      <c r="K602" s="69">
        <f>K601+K596+K591+K580+K540+K535+K15</f>
        <v>23957946.736111112</v>
      </c>
      <c r="L602" s="72"/>
      <c r="M602" s="69">
        <f>M601+M596+M591+M580+M540+M535+M15</f>
        <v>114286296.18055558</v>
      </c>
      <c r="N602" s="72"/>
      <c r="O602" s="69">
        <f>O601+O596+O591+O580+O540+O535+O15</f>
        <v>0</v>
      </c>
      <c r="P602" s="69">
        <f>P601+P596+P591+P580+P540+P535+P15</f>
        <v>114286296.18055558</v>
      </c>
      <c r="Q602" s="69">
        <f>Q601+Q596+Q591+Q580+Q540+Q535+Q15</f>
        <v>1488423003.8194439</v>
      </c>
    </row>
    <row r="603" spans="2:17" ht="15.75" thickTop="1" x14ac:dyDescent="0.25">
      <c r="E603" s="84"/>
    </row>
    <row r="604" spans="2:17" x14ac:dyDescent="0.25">
      <c r="E604" s="138" t="s">
        <v>178</v>
      </c>
      <c r="F604" s="139"/>
      <c r="G604" s="140" t="s">
        <v>179</v>
      </c>
      <c r="H604" s="140"/>
      <c r="I604" s="141"/>
    </row>
    <row r="605" spans="2:17" x14ac:dyDescent="0.25">
      <c r="E605" s="80"/>
      <c r="F605" s="81"/>
      <c r="G605" s="82"/>
      <c r="H605" s="82"/>
      <c r="I605" s="83"/>
    </row>
    <row r="606" spans="2:17" x14ac:dyDescent="0.25">
      <c r="E606" s="80"/>
      <c r="F606" s="81"/>
      <c r="G606" s="82"/>
      <c r="H606" s="82"/>
      <c r="I606" s="83"/>
    </row>
    <row r="607" spans="2:17" x14ac:dyDescent="0.25">
      <c r="E607" s="80"/>
      <c r="F607" s="81"/>
      <c r="G607" s="82"/>
      <c r="H607" s="82"/>
      <c r="I607" s="83"/>
    </row>
    <row r="608" spans="2:17" x14ac:dyDescent="0.25">
      <c r="E608" s="80"/>
      <c r="F608" s="81"/>
      <c r="G608" s="82"/>
      <c r="H608" s="82"/>
      <c r="I608" s="83"/>
    </row>
    <row r="609" spans="2:9" ht="17.25" x14ac:dyDescent="0.4">
      <c r="E609" s="142" t="s">
        <v>180</v>
      </c>
      <c r="F609" s="143"/>
      <c r="G609" s="144" t="s">
        <v>181</v>
      </c>
      <c r="H609" s="144"/>
      <c r="I609" s="145"/>
    </row>
    <row r="610" spans="2:9" x14ac:dyDescent="0.25">
      <c r="E610" s="138" t="s">
        <v>183</v>
      </c>
      <c r="F610" s="146"/>
      <c r="G610" s="131" t="s">
        <v>182</v>
      </c>
      <c r="H610" s="131"/>
      <c r="I610" s="132"/>
    </row>
    <row r="613" spans="2:9" x14ac:dyDescent="0.25">
      <c r="B613" s="1" t="s">
        <v>0</v>
      </c>
    </row>
    <row r="614" spans="2:9" x14ac:dyDescent="0.25">
      <c r="B614" s="1" t="s">
        <v>561</v>
      </c>
    </row>
    <row r="615" spans="2:9" x14ac:dyDescent="0.25">
      <c r="B615" s="1" t="s">
        <v>186</v>
      </c>
      <c r="C615" s="2">
        <f>C4</f>
        <v>42735</v>
      </c>
    </row>
    <row r="617" spans="2:9" x14ac:dyDescent="0.25">
      <c r="B617" s="126" t="s">
        <v>2</v>
      </c>
      <c r="C617" s="124" t="s">
        <v>3</v>
      </c>
      <c r="D617" s="158"/>
      <c r="E617" s="159" t="s">
        <v>559</v>
      </c>
      <c r="F617" s="134" t="s">
        <v>562</v>
      </c>
      <c r="G617" s="134"/>
      <c r="H617" s="134" t="s">
        <v>190</v>
      </c>
      <c r="I617" s="134" t="s">
        <v>192</v>
      </c>
    </row>
    <row r="618" spans="2:9" x14ac:dyDescent="0.25">
      <c r="B618" s="127"/>
      <c r="C618" s="125"/>
      <c r="D618" s="158"/>
      <c r="E618" s="159"/>
      <c r="F618" s="134"/>
      <c r="G618" s="134"/>
      <c r="H618" s="134"/>
      <c r="I618" s="134"/>
    </row>
    <row r="619" spans="2:9" x14ac:dyDescent="0.25">
      <c r="B619" s="3">
        <v>1</v>
      </c>
      <c r="C619" s="117" t="s">
        <v>193</v>
      </c>
      <c r="D619" s="122"/>
      <c r="E619" s="121">
        <f>G15</f>
        <v>294815552</v>
      </c>
      <c r="F619" s="121"/>
      <c r="G619" s="121">
        <f>J15</f>
        <v>8189320.888888889</v>
      </c>
      <c r="H619" s="121">
        <f>M15-O14</f>
        <v>40946604.444444448</v>
      </c>
      <c r="I619" s="116">
        <f>E619-H619</f>
        <v>253868947.55555555</v>
      </c>
    </row>
    <row r="620" spans="2:9" x14ac:dyDescent="0.25">
      <c r="B620" s="3">
        <v>2</v>
      </c>
      <c r="C620" s="117" t="s">
        <v>201</v>
      </c>
      <c r="D620" s="122"/>
      <c r="E620" s="121">
        <f>G535</f>
        <v>915815648</v>
      </c>
      <c r="F620" s="121"/>
      <c r="G620" s="121">
        <f>J535</f>
        <v>9539746.333333334</v>
      </c>
      <c r="H620" s="121">
        <f>M535-O535</f>
        <v>47698731.666666694</v>
      </c>
      <c r="I620" s="116">
        <f t="shared" ref="I620:I625" si="66">E620-H620</f>
        <v>868116916.33333325</v>
      </c>
    </row>
    <row r="621" spans="2:9" x14ac:dyDescent="0.25">
      <c r="B621" s="3">
        <v>3</v>
      </c>
      <c r="C621" s="117" t="s">
        <v>199</v>
      </c>
      <c r="D621" s="122"/>
      <c r="E621" s="121">
        <f>G540</f>
        <v>31500000</v>
      </c>
      <c r="F621" s="121"/>
      <c r="G621" s="121">
        <f>J540</f>
        <v>328125</v>
      </c>
      <c r="H621" s="121">
        <f>M540-O540</f>
        <v>1640625</v>
      </c>
      <c r="I621" s="116">
        <f t="shared" si="66"/>
        <v>29859375</v>
      </c>
    </row>
    <row r="622" spans="2:9" x14ac:dyDescent="0.25">
      <c r="B622" s="3">
        <v>4</v>
      </c>
      <c r="C622" s="1" t="s">
        <v>515</v>
      </c>
      <c r="D622" s="122"/>
      <c r="E622" s="121">
        <f>G580</f>
        <v>100130300</v>
      </c>
      <c r="F622" s="121"/>
      <c r="G622" s="121">
        <f>J580</f>
        <v>3129071.875</v>
      </c>
      <c r="H622" s="121">
        <f>M580-O580</f>
        <v>15645359.375</v>
      </c>
      <c r="I622" s="116">
        <f t="shared" si="66"/>
        <v>84484940.625</v>
      </c>
    </row>
    <row r="623" spans="2:9" x14ac:dyDescent="0.25">
      <c r="B623" s="3">
        <v>5</v>
      </c>
      <c r="C623" s="117" t="s">
        <v>553</v>
      </c>
      <c r="D623" s="122"/>
      <c r="E623" s="121">
        <f>G591</f>
        <v>251265000</v>
      </c>
      <c r="F623" s="121"/>
      <c r="G623" s="121">
        <f>J591</f>
        <v>2617343.75</v>
      </c>
      <c r="H623" s="121">
        <f>M591-O591</f>
        <v>7852031.25</v>
      </c>
      <c r="I623" s="116">
        <f t="shared" si="66"/>
        <v>243412968.75</v>
      </c>
    </row>
    <row r="624" spans="2:9" x14ac:dyDescent="0.25">
      <c r="B624" s="3">
        <v>6</v>
      </c>
      <c r="C624" s="117" t="s">
        <v>555</v>
      </c>
      <c r="D624" s="122"/>
      <c r="E624" s="121">
        <f>G596</f>
        <v>8600000</v>
      </c>
      <c r="F624" s="121"/>
      <c r="G624" s="121">
        <f>J596</f>
        <v>89583.333333333328</v>
      </c>
      <c r="H624" s="121">
        <f>M596-O596</f>
        <v>179166.66666666666</v>
      </c>
      <c r="I624" s="116">
        <f t="shared" si="66"/>
        <v>8420833.333333334</v>
      </c>
    </row>
    <row r="625" spans="2:9" x14ac:dyDescent="0.25">
      <c r="B625" s="3">
        <v>7</v>
      </c>
      <c r="C625" s="120" t="s">
        <v>557</v>
      </c>
      <c r="D625" s="122"/>
      <c r="E625" s="121">
        <f>G601</f>
        <v>582800</v>
      </c>
      <c r="F625" s="121"/>
      <c r="G625" s="121">
        <f>J601</f>
        <v>64755.555555555555</v>
      </c>
      <c r="H625" s="121">
        <f>M601-O601</f>
        <v>323777.77777777775</v>
      </c>
      <c r="I625" s="116">
        <f t="shared" si="66"/>
        <v>259022.22222222225</v>
      </c>
    </row>
    <row r="626" spans="2:9" x14ac:dyDescent="0.25">
      <c r="B626" s="118"/>
      <c r="C626" s="120" t="s">
        <v>11</v>
      </c>
      <c r="D626" s="163">
        <f>SUM(E619:E625)</f>
        <v>1602709300</v>
      </c>
      <c r="E626" s="164"/>
      <c r="F626" s="163">
        <f>SUM(G619:G625)</f>
        <v>23957946.736111112</v>
      </c>
      <c r="G626" s="164"/>
      <c r="H626" s="123">
        <f>SUM(H619:H625)</f>
        <v>114286296.18055558</v>
      </c>
      <c r="I626" s="119">
        <f>SUM(I619:I625)</f>
        <v>1488423003.8194444</v>
      </c>
    </row>
  </sheetData>
  <mergeCells count="38">
    <mergeCell ref="C6:C8"/>
    <mergeCell ref="B591:C591"/>
    <mergeCell ref="B596:C596"/>
    <mergeCell ref="G604:I604"/>
    <mergeCell ref="G609:I609"/>
    <mergeCell ref="E609:F609"/>
    <mergeCell ref="G6:G8"/>
    <mergeCell ref="B15:C15"/>
    <mergeCell ref="B535:C535"/>
    <mergeCell ref="B540:C540"/>
    <mergeCell ref="B580:C580"/>
    <mergeCell ref="B601:C601"/>
    <mergeCell ref="E604:F604"/>
    <mergeCell ref="B6:B8"/>
    <mergeCell ref="Q6:Q8"/>
    <mergeCell ref="D7:D8"/>
    <mergeCell ref="E7:E8"/>
    <mergeCell ref="F7:F8"/>
    <mergeCell ref="L7:M7"/>
    <mergeCell ref="I6:I8"/>
    <mergeCell ref="J6:J8"/>
    <mergeCell ref="K6:K7"/>
    <mergeCell ref="L6:M6"/>
    <mergeCell ref="N6:O7"/>
    <mergeCell ref="P6:P8"/>
    <mergeCell ref="D6:F6"/>
    <mergeCell ref="H6:H8"/>
    <mergeCell ref="F626:G626"/>
    <mergeCell ref="D626:E626"/>
    <mergeCell ref="H617:H618"/>
    <mergeCell ref="I617:I618"/>
    <mergeCell ref="G610:I610"/>
    <mergeCell ref="E610:F610"/>
    <mergeCell ref="B617:B618"/>
    <mergeCell ref="C617:C618"/>
    <mergeCell ref="D617:D618"/>
    <mergeCell ref="E617:E618"/>
    <mergeCell ref="F617:G618"/>
  </mergeCells>
  <pageMargins left="0.25" right="0.18" top="0.43" bottom="0.31" header="0.3" footer="0.19"/>
  <pageSetup paperSize="9" scale="70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Penyusutan</vt:lpstr>
      <vt:lpstr>Amostisasi</vt:lpstr>
      <vt:lpstr>Sheet2</vt:lpstr>
      <vt:lpstr>Sheet3</vt:lpstr>
      <vt:lpstr>Amostisasi!Print_Area</vt:lpstr>
      <vt:lpstr>Penyusutan!Print_Area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Toshiba</cp:lastModifiedBy>
  <cp:lastPrinted>2017-01-12T06:36:50Z</cp:lastPrinted>
  <dcterms:created xsi:type="dcterms:W3CDTF">2017-01-12T02:38:06Z</dcterms:created>
  <dcterms:modified xsi:type="dcterms:W3CDTF">2017-05-11T13:51:32Z</dcterms:modified>
</cp:coreProperties>
</file>